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9432" activeTab="0"/>
  </bookViews>
  <sheets>
    <sheet name="Mienie Gminy " sheetId="1" r:id="rId1"/>
  </sheets>
  <definedNames>
    <definedName name="_xlnm.Print_Area" localSheetId="0">'Mienie Gminy '!$A$1:$L$615</definedName>
    <definedName name="OLE_LINK1" localSheetId="0">'Mienie Gminy '!$C$39</definedName>
  </definedNames>
  <calcPr fullCalcOnLoad="1"/>
</workbook>
</file>

<file path=xl/sharedStrings.xml><?xml version="1.0" encoding="utf-8"?>
<sst xmlns="http://schemas.openxmlformats.org/spreadsheetml/2006/main" count="1068" uniqueCount="202">
  <si>
    <t xml:space="preserve">INFORMACJA O STANIE MIENIA KOMUNALNEGO GMINY BYSTRZYCA KŁODZKA                                                    </t>
  </si>
  <si>
    <t>Lp</t>
  </si>
  <si>
    <t>Obręb</t>
  </si>
  <si>
    <t>Pow. ogólna</t>
  </si>
  <si>
    <t>a. Cena gruntu [zł]</t>
  </si>
  <si>
    <t>b. Wartość     drzewostanu [zł]]</t>
  </si>
  <si>
    <t>Rodzaj budynku</t>
  </si>
  <si>
    <t>Ilość</t>
  </si>
  <si>
    <t>Plan sprzedaży</t>
  </si>
  <si>
    <t>Przychody uzysk. ze sprzedaży</t>
  </si>
  <si>
    <t>BIAŁA WODA</t>
  </si>
  <si>
    <t>--------------------------</t>
  </si>
  <si>
    <t>DŁUGOPOLE DOLNE</t>
  </si>
  <si>
    <t>---------------------------</t>
  </si>
  <si>
    <t xml:space="preserve">ogrodz. </t>
  </si>
  <si>
    <t>DŁUGOPOLE ZDRÓJ</t>
  </si>
  <si>
    <t>GORZANÓW</t>
  </si>
  <si>
    <t>-------------------------</t>
  </si>
  <si>
    <t>Razem</t>
  </si>
  <si>
    <t>b. Wartość     drzewostanu [zł]</t>
  </si>
  <si>
    <t>ilość</t>
  </si>
  <si>
    <t>mienia</t>
  </si>
  <si>
    <t>IDZIKÓW                               148.5701</t>
  </si>
  <si>
    <t>KAMIENNA</t>
  </si>
  <si>
    <t>----------------------------</t>
  </si>
  <si>
    <t xml:space="preserve">LASÓWKA  </t>
  </si>
  <si>
    <t>MARIANÓWKA</t>
  </si>
  <si>
    <t>----------------------</t>
  </si>
  <si>
    <t>MARCINKÓW</t>
  </si>
  <si>
    <t>MIĘDZYGÓRZE</t>
  </si>
  <si>
    <t>drogi</t>
  </si>
  <si>
    <t>MIELNIK</t>
  </si>
  <si>
    <t>MŁOTY</t>
  </si>
  <si>
    <t>MOSTOWICE</t>
  </si>
  <si>
    <t>NOWA ŁOMNICA</t>
  </si>
  <si>
    <t>NOWA BYSTRZYCA</t>
  </si>
  <si>
    <t xml:space="preserve">  </t>
  </si>
  <si>
    <t>NOWY WALISZÓW</t>
  </si>
  <si>
    <t>PŁAWNICA</t>
  </si>
  <si>
    <t>PIOTROWICE</t>
  </si>
  <si>
    <t>PASZKÓW</t>
  </si>
  <si>
    <t>PIASKOWICE</t>
  </si>
  <si>
    <t>b. Wartość     drzewostanu [zł]ł]</t>
  </si>
  <si>
    <t>Przychody uzyskane ze sprzedaży</t>
  </si>
  <si>
    <t>PONIATÓW</t>
  </si>
  <si>
    <t>STARA BYSTRZYCA</t>
  </si>
  <si>
    <t>RUDAWA</t>
  </si>
  <si>
    <t>PONIKWA</t>
  </si>
  <si>
    <t>Przychody uzyskane  ze sprzedaży</t>
  </si>
  <si>
    <t>STARY WALISZÓW</t>
  </si>
  <si>
    <t>PORĘBA</t>
  </si>
  <si>
    <t>STARKÓWEK</t>
  </si>
  <si>
    <t>GGG – odwiert</t>
  </si>
  <si>
    <t>STARA ŁOMNICA</t>
  </si>
  <si>
    <t xml:space="preserve">mienia </t>
  </si>
  <si>
    <t>WILKANÓW</t>
  </si>
  <si>
    <t xml:space="preserve">    </t>
  </si>
  <si>
    <t>WÓJTOWICE-HUTA</t>
  </si>
  <si>
    <t>WYSZKI</t>
  </si>
  <si>
    <t>SZKLARKA</t>
  </si>
  <si>
    <t>TOPOLICE</t>
  </si>
  <si>
    <t>SZCZAWINA</t>
  </si>
  <si>
    <t>ZABŁOCIE</t>
  </si>
  <si>
    <t>ZALESIE</t>
  </si>
  <si>
    <t xml:space="preserve">INFORMACJA O STANIE MIENIA KOMUNALNEGO MIASTA BYSTRZYCA KŁODZKA                                                 </t>
  </si>
  <si>
    <t>STARA  BYSTRZYCA</t>
  </si>
  <si>
    <t>ZACISZE</t>
  </si>
  <si>
    <t>NIEDŹWIEDNA</t>
  </si>
  <si>
    <t>a. Cena gruntu[zł]</t>
  </si>
  <si>
    <t xml:space="preserve">b. Wartość </t>
  </si>
  <si>
    <t xml:space="preserve"> drzewostanu [zł</t>
  </si>
  <si>
    <t>Mienia</t>
  </si>
  <si>
    <t>CENTRUM</t>
  </si>
  <si>
    <t>2 wiaty</t>
  </si>
  <si>
    <t>GGG – 3 bud. PGR</t>
  </si>
  <si>
    <t>FIN – bud. biur.</t>
  </si>
  <si>
    <t>FIN – ratusz</t>
  </si>
  <si>
    <t>GGG – bud. Okrzei</t>
  </si>
  <si>
    <t xml:space="preserve">GKM – Przych. </t>
  </si>
  <si>
    <t xml:space="preserve">            Sienkiew. 8</t>
  </si>
  <si>
    <t>Szpital- B-ca ZOZ</t>
  </si>
  <si>
    <t>Strażacka 3 (po BFM)</t>
  </si>
  <si>
    <t>(lok. dr. bezprzet.)</t>
  </si>
  <si>
    <t>(lok. uż. przetarg)</t>
  </si>
  <si>
    <t>(gr. pod bud.)</t>
  </si>
  <si>
    <t>MIASTO OGÓŁEM:</t>
  </si>
  <si>
    <t xml:space="preserve">RAZEM MIASTO :    </t>
  </si>
  <si>
    <t xml:space="preserve">OGÓŁEM GMINA i MIASTO:    </t>
  </si>
  <si>
    <r>
      <t xml:space="preserve">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Lp</t>
    </r>
  </si>
  <si>
    <t>Pow. ogólna (w ha)</t>
  </si>
  <si>
    <t>Pow. użytków (w ha)</t>
  </si>
  <si>
    <t>Rodzaj użytku</t>
  </si>
  <si>
    <t>użytki rolne w tym:</t>
  </si>
  <si>
    <t>rowy</t>
  </si>
  <si>
    <t>grunty leśne oraz zadrzewione i zakrzewione w tym:</t>
  </si>
  <si>
    <t>lasy</t>
  </si>
  <si>
    <t>grunty zadrzewione i zakrzewione</t>
  </si>
  <si>
    <t>tereny komunikacyjne w tym:</t>
  </si>
  <si>
    <t>Grunty zabudowane i zurbanizowane</t>
  </si>
  <si>
    <t>Nieużytki</t>
  </si>
  <si>
    <t>Inne (tereny różne, grunty pod wodami</t>
  </si>
  <si>
    <t>Grunty wg sposobu użytkowania</t>
  </si>
  <si>
    <t>pow. (w ha)</t>
  </si>
  <si>
    <t>własność:</t>
  </si>
  <si>
    <t>Budynki</t>
  </si>
  <si>
    <t>władanie</t>
  </si>
  <si>
    <t>a. wartość gruntu [zł]</t>
  </si>
  <si>
    <t>w tym oddane w użytkowanie wieczyste</t>
  </si>
  <si>
    <t>użytkowanie wieczyste na Skarbie Państwa</t>
  </si>
  <si>
    <t xml:space="preserve">1 bud. - straż </t>
  </si>
  <si>
    <t>2 bud. - szkol.</t>
  </si>
  <si>
    <t>oczyszcz.</t>
  </si>
  <si>
    <t>1 bud. - ZUK</t>
  </si>
  <si>
    <t>17 bud. - ZUK</t>
  </si>
  <si>
    <t>1 bud. - GGG</t>
  </si>
  <si>
    <t>1 bud. - WOK</t>
  </si>
  <si>
    <t>2 bud. – szkol. (w tym 1 gosp.)</t>
  </si>
  <si>
    <t>4 bud. - ZUK</t>
  </si>
  <si>
    <t>stud. głębin.</t>
  </si>
  <si>
    <t>2 bud. - GGG</t>
  </si>
  <si>
    <t>1 bud. - GGG (ZHP)</t>
  </si>
  <si>
    <t>5 bud. - ZUK</t>
  </si>
  <si>
    <t>1 bud. - Straż (garaże)</t>
  </si>
  <si>
    <t>parking - GGG</t>
  </si>
  <si>
    <t>1 bud. - GGG (udział)</t>
  </si>
  <si>
    <t>1 bud. - GGG (udział świetlica)</t>
  </si>
  <si>
    <t>1 bud. – WOK</t>
  </si>
  <si>
    <t>1 bud. - Straż</t>
  </si>
  <si>
    <t>1 bud. – MGOK (świetlica)</t>
  </si>
  <si>
    <t>studnia głęb.</t>
  </si>
  <si>
    <t>1 bud. - szkol. (oddział przedszk.)</t>
  </si>
  <si>
    <t>ogrodz., szambo</t>
  </si>
  <si>
    <t>1 bud. - WOK (oczyszcz.)</t>
  </si>
  <si>
    <t>2 bud. - ZUK</t>
  </si>
  <si>
    <t>1 bud. - MGOK (świetlica)</t>
  </si>
  <si>
    <t>1 bud. - szkol.</t>
  </si>
  <si>
    <t>1 bud. - Straż Fin</t>
  </si>
  <si>
    <t>1 bud. - Straż (poszk.) Fin</t>
  </si>
  <si>
    <t>1 bud. - GGG (wspól.)</t>
  </si>
  <si>
    <t>1 bud. - WOK (stud. głęb., oczyszcz.)</t>
  </si>
  <si>
    <t>1 bud. - szkol. (gimnazjum)</t>
  </si>
  <si>
    <t>2 bud. - poszk.</t>
  </si>
  <si>
    <t>7 bud. - ZUK</t>
  </si>
  <si>
    <t>3 bud. - GGG</t>
  </si>
  <si>
    <t>3 bud. - ZUK</t>
  </si>
  <si>
    <t>SPALONA</t>
  </si>
  <si>
    <t>RAZEM</t>
  </si>
  <si>
    <t xml:space="preserve">  RAZEM</t>
  </si>
  <si>
    <t>RAZEM  GMINA</t>
  </si>
  <si>
    <t>a:</t>
  </si>
  <si>
    <t>b:</t>
  </si>
  <si>
    <t>a.</t>
  </si>
  <si>
    <t>b.</t>
  </si>
  <si>
    <t>INFORMACJA O STANIE MIENIA KOMUNALNEGO MIASTA I GMINY BYSTRZYCA KŁODZKA</t>
  </si>
  <si>
    <t xml:space="preserve">wg stanu na 31.12.2012r.  </t>
  </si>
  <si>
    <t>1 bud. - Boisko Orlik</t>
  </si>
  <si>
    <t>ZUK – 2 wiaty + przybud.</t>
  </si>
  <si>
    <t>1bud. - ZUK</t>
  </si>
  <si>
    <t>1bud. - Basen</t>
  </si>
  <si>
    <t>4 bud.- ZUK</t>
  </si>
  <si>
    <t>3 bud. – GGG (ul. Kolejowa)</t>
  </si>
  <si>
    <t>4 bud.- ZUK (ul. Kolejowa)</t>
  </si>
  <si>
    <t>RAZEM:</t>
  </si>
  <si>
    <t>1 bud. - MGOK</t>
  </si>
  <si>
    <t>1 bud. - Muzeum + przybud.</t>
  </si>
  <si>
    <t>1 bud. - SzP nr 1+ inne</t>
  </si>
  <si>
    <t>1 bud. - SzP nr 2 + in.(sala gimn.)</t>
  </si>
  <si>
    <t>(ogrodz., szambo)</t>
  </si>
  <si>
    <t>(bud. mieszk., magaz., admin.)</t>
  </si>
  <si>
    <t>3 bud. - GGG (baszty)</t>
  </si>
  <si>
    <t>WPiS – stad., bud.</t>
  </si>
  <si>
    <t xml:space="preserve">     korty, garaż</t>
  </si>
  <si>
    <t>1 bud. - GGG (Marysieńka)</t>
  </si>
  <si>
    <t>wg stanu na dzień  31.12.2013r.</t>
  </si>
  <si>
    <t>mienia w 2014r.</t>
  </si>
  <si>
    <t>w 2013 r.</t>
  </si>
  <si>
    <t>w  2014 r.</t>
  </si>
  <si>
    <t>w 2013r.</t>
  </si>
  <si>
    <t>1 bud. - OPS + 2 garaże</t>
  </si>
  <si>
    <t>1 bud. - CIS</t>
  </si>
  <si>
    <t xml:space="preserve">4 bud. - Przedszkol. Nr 2 + inne </t>
  </si>
  <si>
    <t xml:space="preserve">273 bud. - ZUK </t>
  </si>
  <si>
    <t>50x800,00 =</t>
  </si>
  <si>
    <t>(lok. mieszk. przetarg)</t>
  </si>
  <si>
    <t>L.p.</t>
  </si>
  <si>
    <t>Nazwa spółki</t>
  </si>
  <si>
    <t>Udział gminy w kapitale spółki (%)</t>
  </si>
  <si>
    <t>1.</t>
  </si>
  <si>
    <t>2.</t>
  </si>
  <si>
    <t>3.</t>
  </si>
  <si>
    <t>Zakład Wodociągów i Kanalizacji Spółka z ograniczoną odpowiedzialnością</t>
  </si>
  <si>
    <t>Zakład Usług Komunalnych Spółka z ograniczoną odpowiedzialnością</t>
  </si>
  <si>
    <t>Wartość akcji/udziałów gminy w spółce (PLN)</t>
  </si>
  <si>
    <t xml:space="preserve">Wartość akcji/udziałów posiadanych przez Gminę Bystrzyca Kłodzka                 w spółkach wg stanu na 31.12.2013 r. </t>
  </si>
  <si>
    <t>Bystrzyckie Centrum Zdrowia Spółka z ograniczoną odpowiedzialnością</t>
  </si>
  <si>
    <t>4.</t>
  </si>
  <si>
    <t>Spółka Dolnośląska Inicjatywa Samorządowa</t>
  </si>
  <si>
    <t>5.</t>
  </si>
  <si>
    <t>6.</t>
  </si>
  <si>
    <t>Lokalny Fundusz Pożyczkowy "Samorządowa Polska" Bystrzyca Kł.</t>
  </si>
  <si>
    <t>Krajowy Fundusz Poręczeniowy "Samorządowa Polska" Warszawa</t>
  </si>
  <si>
    <t>1 bud. adm.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</si>
</sst>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51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vertAlign val="superscript"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 indent="10"/>
    </xf>
    <xf numFmtId="0" fontId="4" fillId="0" borderId="12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4" fontId="7" fillId="0" borderId="11" xfId="0" applyNumberFormat="1" applyFont="1" applyBorder="1" applyAlignment="1">
      <alignment vertical="top" wrapText="1"/>
    </xf>
    <xf numFmtId="4" fontId="0" fillId="0" borderId="12" xfId="0" applyNumberFormat="1" applyBorder="1" applyAlignment="1">
      <alignment vertical="top" wrapText="1"/>
    </xf>
    <xf numFmtId="4" fontId="1" fillId="0" borderId="11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2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4" fontId="0" fillId="0" borderId="13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0" fillId="0" borderId="18" xfId="0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1" fillId="0" borderId="18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4" fontId="1" fillId="0" borderId="19" xfId="0" applyNumberFormat="1" applyFont="1" applyBorder="1" applyAlignment="1">
      <alignment vertical="top" wrapText="1"/>
    </xf>
    <xf numFmtId="168" fontId="0" fillId="0" borderId="11" xfId="0" applyNumberFormat="1" applyFont="1" applyBorder="1" applyAlignment="1">
      <alignment vertical="top" wrapText="1"/>
    </xf>
    <xf numFmtId="168" fontId="0" fillId="0" borderId="12" xfId="0" applyNumberFormat="1" applyFont="1" applyBorder="1" applyAlignment="1">
      <alignment vertical="top" wrapText="1"/>
    </xf>
    <xf numFmtId="168" fontId="4" fillId="0" borderId="11" xfId="0" applyNumberFormat="1" applyFont="1" applyBorder="1" applyAlignment="1">
      <alignment horizontal="right" vertical="top" wrapText="1"/>
    </xf>
    <xf numFmtId="168" fontId="6" fillId="0" borderId="11" xfId="0" applyNumberFormat="1" applyFont="1" applyBorder="1" applyAlignment="1">
      <alignment horizontal="right" vertical="top" wrapText="1"/>
    </xf>
    <xf numFmtId="168" fontId="4" fillId="0" borderId="11" xfId="0" applyNumberFormat="1" applyFont="1" applyBorder="1" applyAlignment="1">
      <alignment vertical="top" wrapText="1"/>
    </xf>
    <xf numFmtId="168" fontId="4" fillId="0" borderId="12" xfId="0" applyNumberFormat="1" applyFont="1" applyBorder="1" applyAlignment="1">
      <alignment horizontal="right" vertical="top" wrapText="1"/>
    </xf>
    <xf numFmtId="168" fontId="4" fillId="0" borderId="12" xfId="0" applyNumberFormat="1" applyFont="1" applyBorder="1" applyAlignment="1">
      <alignment vertical="top" wrapText="1"/>
    </xf>
    <xf numFmtId="168" fontId="6" fillId="0" borderId="11" xfId="0" applyNumberFormat="1" applyFont="1" applyBorder="1" applyAlignment="1">
      <alignment vertical="top" wrapText="1"/>
    </xf>
    <xf numFmtId="168" fontId="9" fillId="0" borderId="11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168" fontId="14" fillId="0" borderId="11" xfId="0" applyNumberFormat="1" applyFont="1" applyBorder="1" applyAlignment="1">
      <alignment horizontal="right" vertical="top" wrapText="1"/>
    </xf>
    <xf numFmtId="168" fontId="0" fillId="0" borderId="11" xfId="0" applyNumberForma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168" fontId="1" fillId="0" borderId="11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168" fontId="0" fillId="0" borderId="13" xfId="0" applyNumberFormat="1" applyBorder="1" applyAlignment="1">
      <alignment/>
    </xf>
    <xf numFmtId="4" fontId="1" fillId="0" borderId="12" xfId="0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4" fontId="1" fillId="0" borderId="14" xfId="0" applyNumberFormat="1" applyFont="1" applyBorder="1" applyAlignment="1">
      <alignment/>
    </xf>
    <xf numFmtId="168" fontId="4" fillId="0" borderId="11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168" fontId="4" fillId="0" borderId="11" xfId="0" applyNumberFormat="1" applyFont="1" applyBorder="1" applyAlignment="1" applyProtection="1">
      <alignment vertical="top"/>
      <protection locked="0"/>
    </xf>
    <xf numFmtId="0" fontId="0" fillId="0" borderId="14" xfId="0" applyBorder="1" applyAlignment="1">
      <alignment vertical="top" wrapText="1"/>
    </xf>
    <xf numFmtId="168" fontId="0" fillId="0" borderId="14" xfId="0" applyNumberFormat="1" applyFont="1" applyBorder="1" applyAlignment="1">
      <alignment vertical="top" wrapText="1"/>
    </xf>
    <xf numFmtId="168" fontId="0" fillId="0" borderId="12" xfId="0" applyNumberFormat="1" applyBorder="1" applyAlignment="1">
      <alignment vertical="top" wrapText="1"/>
    </xf>
    <xf numFmtId="168" fontId="0" fillId="0" borderId="0" xfId="0" applyNumberFormat="1" applyFont="1" applyAlignment="1">
      <alignment/>
    </xf>
    <xf numFmtId="168" fontId="4" fillId="0" borderId="11" xfId="0" applyNumberFormat="1" applyFont="1" applyBorder="1" applyAlignment="1">
      <alignment horizontal="right" vertical="top" wrapText="1"/>
    </xf>
    <xf numFmtId="168" fontId="1" fillId="0" borderId="11" xfId="0" applyNumberFormat="1" applyFont="1" applyBorder="1" applyAlignment="1">
      <alignment horizontal="right" vertical="top" wrapText="1" indent="10"/>
    </xf>
    <xf numFmtId="0" fontId="0" fillId="0" borderId="13" xfId="0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4" fontId="0" fillId="0" borderId="13" xfId="0" applyNumberFormat="1" applyBorder="1" applyAlignment="1">
      <alignment/>
    </xf>
    <xf numFmtId="4" fontId="10" fillId="0" borderId="11" xfId="0" applyNumberFormat="1" applyFont="1" applyBorder="1" applyAlignment="1">
      <alignment vertical="top" wrapText="1"/>
    </xf>
    <xf numFmtId="168" fontId="4" fillId="0" borderId="16" xfId="0" applyNumberFormat="1" applyFont="1" applyBorder="1" applyAlignment="1">
      <alignment horizontal="right" vertical="top" wrapText="1"/>
    </xf>
    <xf numFmtId="168" fontId="4" fillId="0" borderId="13" xfId="0" applyNumberFormat="1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168" fontId="0" fillId="0" borderId="16" xfId="0" applyNumberFormat="1" applyFont="1" applyBorder="1" applyAlignment="1">
      <alignment/>
    </xf>
    <xf numFmtId="0" fontId="16" fillId="0" borderId="13" xfId="0" applyFont="1" applyBorder="1" applyAlignment="1">
      <alignment horizontal="right" vertical="top" wrapText="1"/>
    </xf>
    <xf numFmtId="168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168" fontId="0" fillId="0" borderId="0" xfId="0" applyNumberFormat="1" applyFont="1" applyAlignment="1">
      <alignment/>
    </xf>
    <xf numFmtId="168" fontId="0" fillId="0" borderId="11" xfId="0" applyNumberFormat="1" applyFont="1" applyBorder="1" applyAlignment="1">
      <alignment vertical="top"/>
    </xf>
    <xf numFmtId="168" fontId="0" fillId="0" borderId="11" xfId="0" applyNumberFormat="1" applyFont="1" applyFill="1" applyBorder="1" applyAlignment="1">
      <alignment vertical="top" wrapText="1"/>
    </xf>
    <xf numFmtId="0" fontId="9" fillId="0" borderId="12" xfId="0" applyFont="1" applyBorder="1" applyAlignment="1">
      <alignment horizontal="right" vertical="top" wrapText="1"/>
    </xf>
    <xf numFmtId="168" fontId="0" fillId="0" borderId="11" xfId="0" applyNumberFormat="1" applyFont="1" applyBorder="1" applyAlignment="1">
      <alignment horizontal="right" vertical="top" wrapText="1"/>
    </xf>
    <xf numFmtId="168" fontId="0" fillId="0" borderId="11" xfId="0" applyNumberFormat="1" applyFont="1" applyFill="1" applyBorder="1" applyAlignment="1">
      <alignment horizontal="right" vertical="top" wrapText="1"/>
    </xf>
    <xf numFmtId="168" fontId="9" fillId="0" borderId="11" xfId="0" applyNumberFormat="1" applyFont="1" applyBorder="1" applyAlignment="1">
      <alignment horizontal="right" vertical="top" wrapText="1"/>
    </xf>
    <xf numFmtId="168" fontId="0" fillId="0" borderId="12" xfId="0" applyNumberFormat="1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11" xfId="0" applyFont="1" applyBorder="1" applyAlignment="1">
      <alignment vertical="top" wrapText="1"/>
    </xf>
    <xf numFmtId="4" fontId="0" fillId="0" borderId="16" xfId="0" applyNumberFormat="1" applyFont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0" fillId="0" borderId="11" xfId="0" applyNumberFormat="1" applyBorder="1" applyAlignment="1">
      <alignment horizontal="right" vertical="top" wrapText="1"/>
    </xf>
    <xf numFmtId="4" fontId="0" fillId="0" borderId="12" xfId="0" applyNumberFormat="1" applyBorder="1" applyAlignment="1">
      <alignment horizontal="right" vertical="top" wrapText="1"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 wrapText="1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ont="1" applyBorder="1" applyAlignment="1">
      <alignment vertical="center"/>
    </xf>
    <xf numFmtId="4" fontId="0" fillId="0" borderId="29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 wrapText="1"/>
    </xf>
    <xf numFmtId="4" fontId="0" fillId="0" borderId="34" xfId="0" applyNumberForma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 wrapText="1"/>
    </xf>
    <xf numFmtId="4" fontId="0" fillId="0" borderId="37" xfId="0" applyNumberFormat="1" applyBorder="1" applyAlignment="1">
      <alignment vertical="center"/>
    </xf>
    <xf numFmtId="0" fontId="0" fillId="0" borderId="38" xfId="0" applyFont="1" applyBorder="1" applyAlignment="1">
      <alignment vertical="center"/>
    </xf>
    <xf numFmtId="4" fontId="0" fillId="0" borderId="24" xfId="0" applyNumberFormat="1" applyBorder="1" applyAlignment="1">
      <alignment/>
    </xf>
    <xf numFmtId="0" fontId="1" fillId="0" borderId="39" xfId="0" applyFont="1" applyFill="1" applyBorder="1" applyAlignment="1">
      <alignment vertical="center" wrapText="1"/>
    </xf>
    <xf numFmtId="4" fontId="1" fillId="0" borderId="39" xfId="0" applyNumberFormat="1" applyFont="1" applyBorder="1" applyAlignment="1">
      <alignment vertical="center"/>
    </xf>
    <xf numFmtId="170" fontId="0" fillId="0" borderId="0" xfId="0" applyNumberFormat="1" applyFont="1" applyAlignment="1">
      <alignment/>
    </xf>
    <xf numFmtId="0" fontId="0" fillId="0" borderId="13" xfId="0" applyBorder="1" applyAlignment="1">
      <alignment wrapText="1"/>
    </xf>
    <xf numFmtId="0" fontId="15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" fontId="0" fillId="0" borderId="16" xfId="0" applyNumberFormat="1" applyFont="1" applyBorder="1" applyAlignment="1">
      <alignment horizontal="right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" fontId="0" fillId="0" borderId="16" xfId="0" applyNumberFormat="1" applyFont="1" applyBorder="1" applyAlignment="1">
      <alignment vertical="top" wrapText="1"/>
    </xf>
    <xf numFmtId="4" fontId="0" fillId="0" borderId="13" xfId="0" applyNumberFormat="1" applyFont="1" applyBorder="1" applyAlignment="1">
      <alignment vertical="top" wrapText="1"/>
    </xf>
    <xf numFmtId="4" fontId="0" fillId="0" borderId="14" xfId="0" applyNumberFormat="1" applyFont="1" applyBorder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4" fontId="1" fillId="0" borderId="16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168" fontId="1" fillId="0" borderId="17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12"/>
  <sheetViews>
    <sheetView tabSelected="1" view="pageBreakPreview" zoomScale="50" zoomScaleNormal="75" zoomScaleSheetLayoutView="50" zoomScalePageLayoutView="0" workbookViewId="0" topLeftCell="A604">
      <selection activeCell="D607" sqref="D607"/>
    </sheetView>
  </sheetViews>
  <sheetFormatPr defaultColWidth="9.140625" defaultRowHeight="12.75"/>
  <cols>
    <col min="1" max="1" width="2.140625" style="0" customWidth="1"/>
    <col min="2" max="2" width="4.00390625" style="0" customWidth="1"/>
    <col min="3" max="3" width="25.8515625" style="0" customWidth="1"/>
    <col min="4" max="4" width="31.7109375" style="0" customWidth="1"/>
    <col min="5" max="5" width="14.140625" style="59" customWidth="1"/>
    <col min="6" max="6" width="22.28125" style="0" customWidth="1"/>
    <col min="7" max="7" width="12.140625" style="0" customWidth="1"/>
    <col min="8" max="8" width="17.00390625" style="0" customWidth="1"/>
    <col min="9" max="9" width="15.7109375" style="0" customWidth="1"/>
    <col min="10" max="10" width="15.28125" style="0" customWidth="1"/>
    <col min="11" max="11" width="15.8515625" style="0" customWidth="1"/>
    <col min="12" max="12" width="3.7109375" style="0" customWidth="1"/>
    <col min="14" max="14" width="15.140625" style="0" customWidth="1"/>
  </cols>
  <sheetData>
    <row r="2" spans="2:11" ht="35.25" customHeight="1">
      <c r="B2" s="175" t="s">
        <v>153</v>
      </c>
      <c r="C2" s="175"/>
      <c r="D2" s="175"/>
      <c r="E2" s="175"/>
      <c r="F2" s="175"/>
      <c r="G2" s="175"/>
      <c r="H2" s="175"/>
      <c r="I2" s="175"/>
      <c r="J2" s="175"/>
      <c r="K2" s="175"/>
    </row>
    <row r="3" ht="15">
      <c r="B3" s="1" t="s">
        <v>0</v>
      </c>
    </row>
    <row r="4" ht="15">
      <c r="B4" s="106" t="s">
        <v>173</v>
      </c>
    </row>
    <row r="5" ht="13.5" thickBot="1">
      <c r="B5" s="3"/>
    </row>
    <row r="6" spans="2:11" ht="41.25" customHeight="1" thickBot="1">
      <c r="B6" s="181" t="s">
        <v>1</v>
      </c>
      <c r="C6" s="51" t="s">
        <v>2</v>
      </c>
      <c r="D6" s="4" t="s">
        <v>91</v>
      </c>
      <c r="E6" s="4" t="s">
        <v>90</v>
      </c>
      <c r="F6" s="191" t="s">
        <v>101</v>
      </c>
      <c r="G6" s="192"/>
      <c r="H6" s="8" t="s">
        <v>106</v>
      </c>
      <c r="I6" s="4" t="s">
        <v>104</v>
      </c>
      <c r="J6" s="4" t="s">
        <v>8</v>
      </c>
      <c r="K6" s="10" t="s">
        <v>9</v>
      </c>
    </row>
    <row r="7" spans="2:11" ht="40.5" customHeight="1" thickBot="1">
      <c r="B7" s="182"/>
      <c r="C7" s="54" t="s">
        <v>89</v>
      </c>
      <c r="D7" s="7"/>
      <c r="E7" s="7"/>
      <c r="F7" s="52" t="s">
        <v>105</v>
      </c>
      <c r="G7" s="52" t="s">
        <v>102</v>
      </c>
      <c r="H7" s="46" t="s">
        <v>5</v>
      </c>
      <c r="I7" s="5" t="s">
        <v>7</v>
      </c>
      <c r="J7" s="9" t="s">
        <v>174</v>
      </c>
      <c r="K7" s="11" t="s">
        <v>175</v>
      </c>
    </row>
    <row r="8" spans="2:11" ht="20.25" customHeight="1">
      <c r="B8" s="183">
        <v>1</v>
      </c>
      <c r="C8" s="12" t="s">
        <v>10</v>
      </c>
      <c r="D8" s="16" t="s">
        <v>92</v>
      </c>
      <c r="E8" s="77">
        <v>48.466</v>
      </c>
      <c r="F8" s="16" t="s">
        <v>103</v>
      </c>
      <c r="G8" s="129">
        <f>C9</f>
        <v>86.50500000000001</v>
      </c>
      <c r="H8" s="18" t="s">
        <v>149</v>
      </c>
      <c r="I8" s="185" t="s">
        <v>11</v>
      </c>
      <c r="J8" s="188">
        <v>400000</v>
      </c>
      <c r="K8" s="188">
        <v>0</v>
      </c>
    </row>
    <row r="9" spans="2:11" ht="20.25" customHeight="1">
      <c r="B9" s="183"/>
      <c r="C9" s="92">
        <f>E8+E10+E13+E14+E16+E17</f>
        <v>86.50500000000001</v>
      </c>
      <c r="D9" s="16" t="s">
        <v>93</v>
      </c>
      <c r="E9" s="77">
        <v>0.4033</v>
      </c>
      <c r="F9" s="16"/>
      <c r="G9" s="121"/>
      <c r="H9" s="41">
        <f>C9*6000</f>
        <v>519030.00000000006</v>
      </c>
      <c r="I9" s="186"/>
      <c r="J9" s="189"/>
      <c r="K9" s="189"/>
    </row>
    <row r="10" spans="2:11" ht="29.25" customHeight="1">
      <c r="B10" s="183"/>
      <c r="C10" s="13"/>
      <c r="D10" s="16" t="s">
        <v>94</v>
      </c>
      <c r="E10" s="77">
        <v>34.8697</v>
      </c>
      <c r="F10" s="55"/>
      <c r="G10" s="47"/>
      <c r="H10" s="18" t="s">
        <v>150</v>
      </c>
      <c r="I10" s="186"/>
      <c r="J10" s="189"/>
      <c r="K10" s="189"/>
    </row>
    <row r="11" spans="2:11" ht="20.25" customHeight="1">
      <c r="B11" s="183"/>
      <c r="C11" s="13"/>
      <c r="D11" s="16" t="s">
        <v>95</v>
      </c>
      <c r="E11" s="77">
        <v>34.0524</v>
      </c>
      <c r="F11" s="59"/>
      <c r="G11" s="47"/>
      <c r="H11" s="41">
        <v>443174.9</v>
      </c>
      <c r="I11" s="186"/>
      <c r="J11" s="189"/>
      <c r="K11" s="189"/>
    </row>
    <row r="12" spans="2:11" ht="20.25" customHeight="1">
      <c r="B12" s="183"/>
      <c r="C12" s="14"/>
      <c r="D12" s="16" t="s">
        <v>96</v>
      </c>
      <c r="E12" s="77">
        <v>0.8173</v>
      </c>
      <c r="F12" s="59"/>
      <c r="G12" s="122"/>
      <c r="H12" s="18" t="s">
        <v>18</v>
      </c>
      <c r="I12" s="186"/>
      <c r="J12" s="189"/>
      <c r="K12" s="189"/>
    </row>
    <row r="13" spans="2:11" ht="25.5" customHeight="1">
      <c r="B13" s="183"/>
      <c r="C13" s="80"/>
      <c r="D13" s="123" t="s">
        <v>98</v>
      </c>
      <c r="E13" s="77">
        <v>0.1914</v>
      </c>
      <c r="F13" s="124"/>
      <c r="G13" s="125"/>
      <c r="H13" s="41">
        <f>H9+H11</f>
        <v>962204.9000000001</v>
      </c>
      <c r="I13" s="186"/>
      <c r="J13" s="189"/>
      <c r="K13" s="189"/>
    </row>
    <row r="14" spans="2:11" ht="20.25" customHeight="1">
      <c r="B14" s="183"/>
      <c r="C14" s="88"/>
      <c r="D14" s="126" t="s">
        <v>97</v>
      </c>
      <c r="E14" s="77">
        <v>2.9779</v>
      </c>
      <c r="F14" s="127"/>
      <c r="G14" s="127"/>
      <c r="H14" s="18"/>
      <c r="I14" s="186"/>
      <c r="J14" s="189"/>
      <c r="K14" s="189"/>
    </row>
    <row r="15" spans="2:11" ht="20.25" customHeight="1">
      <c r="B15" s="183"/>
      <c r="C15" s="14"/>
      <c r="D15" s="16" t="s">
        <v>30</v>
      </c>
      <c r="E15" s="77">
        <v>2.9779</v>
      </c>
      <c r="F15" s="127"/>
      <c r="G15" s="127"/>
      <c r="H15" s="18"/>
      <c r="I15" s="186"/>
      <c r="J15" s="189"/>
      <c r="K15" s="189"/>
    </row>
    <row r="16" spans="2:11" ht="20.25" customHeight="1">
      <c r="B16" s="183"/>
      <c r="C16" s="14"/>
      <c r="D16" s="16" t="s">
        <v>99</v>
      </c>
      <c r="E16" s="77">
        <v>0</v>
      </c>
      <c r="F16" s="127"/>
      <c r="G16" s="127"/>
      <c r="H16" s="18"/>
      <c r="I16" s="186"/>
      <c r="J16" s="189"/>
      <c r="K16" s="189"/>
    </row>
    <row r="17" spans="2:11" ht="29.25" customHeight="1" thickBot="1">
      <c r="B17" s="184"/>
      <c r="C17" s="15"/>
      <c r="D17" s="128" t="s">
        <v>100</v>
      </c>
      <c r="E17" s="78">
        <v>0</v>
      </c>
      <c r="F17" s="128"/>
      <c r="G17" s="128"/>
      <c r="H17" s="22"/>
      <c r="I17" s="187"/>
      <c r="J17" s="190"/>
      <c r="K17" s="190"/>
    </row>
    <row r="18" spans="2:11" ht="20.25" customHeight="1">
      <c r="B18" s="193">
        <v>2</v>
      </c>
      <c r="C18" s="12" t="s">
        <v>12</v>
      </c>
      <c r="D18" s="16" t="s">
        <v>92</v>
      </c>
      <c r="E18" s="77">
        <v>12.2909</v>
      </c>
      <c r="F18" s="16" t="s">
        <v>103</v>
      </c>
      <c r="G18" s="129">
        <f>C19</f>
        <v>28.229330479999998</v>
      </c>
      <c r="H18" s="18" t="s">
        <v>149</v>
      </c>
      <c r="I18" s="18"/>
      <c r="J18" s="188">
        <v>0</v>
      </c>
      <c r="K18" s="188">
        <v>0</v>
      </c>
    </row>
    <row r="19" spans="2:11" ht="30" customHeight="1">
      <c r="B19" s="183"/>
      <c r="C19" s="92">
        <f>E18+E20+E23+E24+E27</f>
        <v>28.229330479999998</v>
      </c>
      <c r="D19" s="16" t="s">
        <v>93</v>
      </c>
      <c r="E19" s="77">
        <v>0.57</v>
      </c>
      <c r="F19" s="55" t="s">
        <v>107</v>
      </c>
      <c r="G19" s="122">
        <v>0.21</v>
      </c>
      <c r="H19" s="41">
        <f>C19*6000</f>
        <v>169375.98288</v>
      </c>
      <c r="I19" s="20" t="s">
        <v>109</v>
      </c>
      <c r="J19" s="189"/>
      <c r="K19" s="189"/>
    </row>
    <row r="20" spans="2:11" ht="29.25" customHeight="1">
      <c r="B20" s="183"/>
      <c r="C20" s="12"/>
      <c r="D20" s="16" t="s">
        <v>94</v>
      </c>
      <c r="E20" s="77">
        <v>2.7</v>
      </c>
      <c r="F20" s="55"/>
      <c r="G20" s="130"/>
      <c r="H20" s="18" t="s">
        <v>150</v>
      </c>
      <c r="I20" s="20" t="s">
        <v>110</v>
      </c>
      <c r="J20" s="189"/>
      <c r="K20" s="189"/>
    </row>
    <row r="21" spans="2:11" ht="20.25" customHeight="1">
      <c r="B21" s="183"/>
      <c r="C21" s="13"/>
      <c r="D21" s="16" t="s">
        <v>95</v>
      </c>
      <c r="E21" s="77">
        <v>2.22</v>
      </c>
      <c r="F21" s="16"/>
      <c r="G21" s="16"/>
      <c r="H21" s="41">
        <v>90631.5</v>
      </c>
      <c r="I21" s="20" t="s">
        <v>14</v>
      </c>
      <c r="J21" s="189"/>
      <c r="K21" s="189"/>
    </row>
    <row r="22" spans="2:11" ht="20.25" customHeight="1">
      <c r="B22" s="183"/>
      <c r="C22" s="13"/>
      <c r="D22" s="16" t="s">
        <v>96</v>
      </c>
      <c r="E22" s="77">
        <v>0.48</v>
      </c>
      <c r="F22" s="16"/>
      <c r="G22" s="16"/>
      <c r="H22" s="18" t="s">
        <v>18</v>
      </c>
      <c r="I22" s="20" t="s">
        <v>111</v>
      </c>
      <c r="J22" s="189"/>
      <c r="K22" s="189"/>
    </row>
    <row r="23" spans="2:11" ht="27" customHeight="1">
      <c r="B23" s="183"/>
      <c r="C23" s="14"/>
      <c r="D23" s="123" t="s">
        <v>98</v>
      </c>
      <c r="E23" s="77">
        <v>1.61023048</v>
      </c>
      <c r="F23" s="127"/>
      <c r="G23" s="127"/>
      <c r="H23" s="41">
        <f>H19+H21</f>
        <v>260007.48288</v>
      </c>
      <c r="I23" s="20" t="s">
        <v>112</v>
      </c>
      <c r="J23" s="189"/>
      <c r="K23" s="189"/>
    </row>
    <row r="24" spans="2:11" ht="20.25" customHeight="1">
      <c r="B24" s="183"/>
      <c r="C24" s="13"/>
      <c r="D24" s="126" t="s">
        <v>97</v>
      </c>
      <c r="E24" s="77">
        <v>11.6282</v>
      </c>
      <c r="F24" s="16"/>
      <c r="G24" s="16"/>
      <c r="H24" s="18"/>
      <c r="I24" s="18"/>
      <c r="J24" s="189"/>
      <c r="K24" s="189"/>
    </row>
    <row r="25" spans="2:11" ht="20.25" customHeight="1">
      <c r="B25" s="183"/>
      <c r="C25" s="17"/>
      <c r="D25" s="16" t="s">
        <v>30</v>
      </c>
      <c r="E25" s="77">
        <v>11.5082</v>
      </c>
      <c r="F25" s="18"/>
      <c r="G25" s="18"/>
      <c r="H25" s="18"/>
      <c r="I25" s="18"/>
      <c r="J25" s="189"/>
      <c r="K25" s="189"/>
    </row>
    <row r="26" spans="2:11" ht="20.25" customHeight="1">
      <c r="B26" s="183"/>
      <c r="C26" s="89"/>
      <c r="D26" s="16" t="s">
        <v>99</v>
      </c>
      <c r="E26" s="77">
        <v>0.12</v>
      </c>
      <c r="F26" s="18"/>
      <c r="G26" s="18"/>
      <c r="H26" s="18"/>
      <c r="I26" s="18"/>
      <c r="J26" s="189"/>
      <c r="K26" s="189"/>
    </row>
    <row r="27" spans="2:11" ht="31.5" customHeight="1" thickBot="1">
      <c r="B27" s="184"/>
      <c r="C27" s="6"/>
      <c r="D27" s="128" t="s">
        <v>100</v>
      </c>
      <c r="E27" s="78">
        <v>0</v>
      </c>
      <c r="F27" s="22"/>
      <c r="G27" s="22"/>
      <c r="H27" s="22"/>
      <c r="I27" s="22"/>
      <c r="J27" s="190"/>
      <c r="K27" s="190"/>
    </row>
    <row r="28" spans="2:11" ht="20.25" customHeight="1">
      <c r="B28" s="193">
        <v>3</v>
      </c>
      <c r="C28" s="12" t="s">
        <v>15</v>
      </c>
      <c r="D28" s="16" t="s">
        <v>92</v>
      </c>
      <c r="E28" s="77">
        <v>12.970928200000001</v>
      </c>
      <c r="F28" s="16" t="s">
        <v>103</v>
      </c>
      <c r="G28" s="129">
        <f>C29</f>
        <v>22.159422199999998</v>
      </c>
      <c r="H28" s="18" t="s">
        <v>149</v>
      </c>
      <c r="I28" s="20" t="s">
        <v>113</v>
      </c>
      <c r="J28" s="86">
        <v>0</v>
      </c>
      <c r="K28" s="41">
        <v>2710</v>
      </c>
    </row>
    <row r="29" spans="2:11" ht="34.5" customHeight="1">
      <c r="B29" s="183"/>
      <c r="C29" s="92">
        <f>E28+E30+E33+E34+E37</f>
        <v>22.159422199999998</v>
      </c>
      <c r="D29" s="16" t="s">
        <v>93</v>
      </c>
      <c r="E29" s="77">
        <v>0.0529695</v>
      </c>
      <c r="F29" s="55" t="s">
        <v>107</v>
      </c>
      <c r="G29" s="131">
        <v>0.5617230400000001</v>
      </c>
      <c r="H29" s="41">
        <f>C29*6000</f>
        <v>132956.53319999998</v>
      </c>
      <c r="I29" s="20" t="s">
        <v>114</v>
      </c>
      <c r="J29" s="40"/>
      <c r="K29" s="41"/>
    </row>
    <row r="30" spans="2:11" ht="31.5" customHeight="1">
      <c r="B30" s="183"/>
      <c r="C30" s="13"/>
      <c r="D30" s="16" t="s">
        <v>94</v>
      </c>
      <c r="E30" s="77">
        <v>1.6436</v>
      </c>
      <c r="F30" s="55" t="s">
        <v>108</v>
      </c>
      <c r="G30" s="47">
        <v>0.6019</v>
      </c>
      <c r="H30" s="18" t="s">
        <v>150</v>
      </c>
      <c r="I30" s="59"/>
      <c r="J30" s="67"/>
      <c r="K30" s="43"/>
    </row>
    <row r="31" spans="2:11" ht="20.25" customHeight="1">
      <c r="B31" s="183"/>
      <c r="C31" s="14"/>
      <c r="D31" s="16" t="s">
        <v>95</v>
      </c>
      <c r="E31" s="77">
        <v>1.6436</v>
      </c>
      <c r="F31" s="127"/>
      <c r="G31" s="127"/>
      <c r="H31" s="41">
        <v>50569.75</v>
      </c>
      <c r="I31" s="20"/>
      <c r="J31" s="41"/>
      <c r="K31" s="41"/>
    </row>
    <row r="32" spans="2:11" ht="20.25" customHeight="1">
      <c r="B32" s="183"/>
      <c r="C32" s="13"/>
      <c r="D32" s="16" t="s">
        <v>96</v>
      </c>
      <c r="E32" s="77">
        <v>0</v>
      </c>
      <c r="F32" s="16"/>
      <c r="G32" s="16"/>
      <c r="H32" s="18" t="s">
        <v>18</v>
      </c>
      <c r="I32" s="18"/>
      <c r="J32" s="41"/>
      <c r="K32" s="41"/>
    </row>
    <row r="33" spans="2:11" ht="26.25" customHeight="1">
      <c r="B33" s="183"/>
      <c r="C33" s="17"/>
      <c r="D33" s="123" t="s">
        <v>98</v>
      </c>
      <c r="E33" s="77">
        <v>5.064094</v>
      </c>
      <c r="F33" s="18"/>
      <c r="G33" s="18"/>
      <c r="H33" s="41">
        <f>H29+H31</f>
        <v>183526.28319999998</v>
      </c>
      <c r="I33" s="18"/>
      <c r="J33" s="41"/>
      <c r="K33" s="41"/>
    </row>
    <row r="34" spans="2:11" ht="20.25" customHeight="1">
      <c r="B34" s="183"/>
      <c r="C34" s="89"/>
      <c r="D34" s="126" t="s">
        <v>97</v>
      </c>
      <c r="E34" s="77">
        <v>2.4808</v>
      </c>
      <c r="F34" s="18"/>
      <c r="G34" s="18"/>
      <c r="H34" s="18"/>
      <c r="I34" s="18"/>
      <c r="J34" s="41"/>
      <c r="K34" s="41"/>
    </row>
    <row r="35" spans="2:11" ht="20.25" customHeight="1">
      <c r="B35" s="183"/>
      <c r="C35" s="17"/>
      <c r="D35" s="16" t="s">
        <v>30</v>
      </c>
      <c r="E35" s="77">
        <v>2.4808</v>
      </c>
      <c r="F35" s="18"/>
      <c r="G35" s="18"/>
      <c r="H35" s="18"/>
      <c r="I35" s="18"/>
      <c r="J35" s="41"/>
      <c r="K35" s="41"/>
    </row>
    <row r="36" spans="2:11" ht="20.25" customHeight="1">
      <c r="B36" s="183"/>
      <c r="C36" s="17"/>
      <c r="D36" s="16" t="s">
        <v>99</v>
      </c>
      <c r="E36" s="77">
        <v>0</v>
      </c>
      <c r="F36" s="18"/>
      <c r="G36" s="18"/>
      <c r="H36" s="18"/>
      <c r="I36" s="18"/>
      <c r="J36" s="41"/>
      <c r="K36" s="41"/>
    </row>
    <row r="37" spans="2:11" ht="29.25" customHeight="1" thickBot="1">
      <c r="B37" s="184"/>
      <c r="C37" s="6"/>
      <c r="D37" s="128" t="s">
        <v>100</v>
      </c>
      <c r="E37" s="78">
        <v>0</v>
      </c>
      <c r="F37" s="22"/>
      <c r="G37" s="22"/>
      <c r="H37" s="22"/>
      <c r="I37" s="22"/>
      <c r="J37" s="132"/>
      <c r="K37" s="132"/>
    </row>
    <row r="38" spans="2:11" ht="20.25" customHeight="1">
      <c r="B38" s="193">
        <v>4</v>
      </c>
      <c r="C38" s="12" t="s">
        <v>16</v>
      </c>
      <c r="D38" s="16" t="s">
        <v>92</v>
      </c>
      <c r="E38" s="77">
        <v>45.3497</v>
      </c>
      <c r="F38" s="16" t="s">
        <v>103</v>
      </c>
      <c r="G38" s="173">
        <f>OLE_LINK1</f>
        <v>100.2378785</v>
      </c>
      <c r="H38" s="66" t="s">
        <v>149</v>
      </c>
      <c r="I38" s="20" t="s">
        <v>109</v>
      </c>
      <c r="J38" s="188">
        <v>80000</v>
      </c>
      <c r="K38" s="188">
        <v>21022</v>
      </c>
    </row>
    <row r="39" spans="2:11" ht="28.5" customHeight="1">
      <c r="B39" s="183"/>
      <c r="C39" s="92">
        <f>E38+E40+E43+E44+E47</f>
        <v>100.2378785</v>
      </c>
      <c r="D39" s="16" t="s">
        <v>93</v>
      </c>
      <c r="E39" s="77">
        <v>1.5127</v>
      </c>
      <c r="F39" s="16" t="s">
        <v>107</v>
      </c>
      <c r="G39" s="59">
        <v>0.09</v>
      </c>
      <c r="H39" s="67">
        <f>C39*6000</f>
        <v>601427.271</v>
      </c>
      <c r="I39" s="20" t="s">
        <v>115</v>
      </c>
      <c r="J39" s="189"/>
      <c r="K39" s="189"/>
    </row>
    <row r="40" spans="2:11" ht="31.5" customHeight="1">
      <c r="B40" s="183"/>
      <c r="C40" s="12"/>
      <c r="D40" s="16" t="s">
        <v>94</v>
      </c>
      <c r="E40" s="77">
        <v>1.08</v>
      </c>
      <c r="F40" s="55"/>
      <c r="G40" s="130"/>
      <c r="H40" s="18" t="s">
        <v>150</v>
      </c>
      <c r="I40" s="20" t="s">
        <v>111</v>
      </c>
      <c r="J40" s="189"/>
      <c r="K40" s="189"/>
    </row>
    <row r="41" spans="2:11" ht="31.5" customHeight="1">
      <c r="B41" s="183"/>
      <c r="C41" s="12"/>
      <c r="D41" s="16" t="s">
        <v>95</v>
      </c>
      <c r="E41" s="77">
        <v>1.08</v>
      </c>
      <c r="F41" s="121"/>
      <c r="G41" s="121"/>
      <c r="H41" s="41">
        <v>14448.5</v>
      </c>
      <c r="I41" s="20" t="s">
        <v>116</v>
      </c>
      <c r="J41" s="189"/>
      <c r="K41" s="189"/>
    </row>
    <row r="42" spans="2:11" ht="20.25" customHeight="1">
      <c r="B42" s="183"/>
      <c r="C42" s="13"/>
      <c r="D42" s="16" t="s">
        <v>96</v>
      </c>
      <c r="E42" s="77">
        <v>0</v>
      </c>
      <c r="F42" s="16"/>
      <c r="G42" s="16"/>
      <c r="H42" s="18" t="s">
        <v>18</v>
      </c>
      <c r="I42" s="20" t="s">
        <v>117</v>
      </c>
      <c r="J42" s="189"/>
      <c r="K42" s="189"/>
    </row>
    <row r="43" spans="2:11" ht="28.5" customHeight="1">
      <c r="B43" s="183"/>
      <c r="C43" s="13"/>
      <c r="D43" s="123" t="s">
        <v>98</v>
      </c>
      <c r="E43" s="77">
        <v>1.0699785</v>
      </c>
      <c r="F43" s="16"/>
      <c r="G43" s="16"/>
      <c r="H43" s="41">
        <f>H39+H41</f>
        <v>615875.771</v>
      </c>
      <c r="I43" s="20" t="s">
        <v>114</v>
      </c>
      <c r="J43" s="189"/>
      <c r="K43" s="189"/>
    </row>
    <row r="44" spans="2:11" ht="20.25" customHeight="1">
      <c r="B44" s="183"/>
      <c r="C44" s="14"/>
      <c r="D44" s="126" t="s">
        <v>97</v>
      </c>
      <c r="E44" s="77">
        <v>52.7382</v>
      </c>
      <c r="F44" s="127"/>
      <c r="G44" s="127"/>
      <c r="H44" s="18"/>
      <c r="I44" s="20"/>
      <c r="J44" s="189"/>
      <c r="K44" s="189"/>
    </row>
    <row r="45" spans="2:11" ht="20.25" customHeight="1">
      <c r="B45" s="183"/>
      <c r="C45" s="13"/>
      <c r="D45" s="16" t="s">
        <v>30</v>
      </c>
      <c r="E45" s="77">
        <v>52.2382</v>
      </c>
      <c r="F45" s="16"/>
      <c r="G45" s="16"/>
      <c r="H45" s="18"/>
      <c r="I45" s="18"/>
      <c r="J45" s="189"/>
      <c r="K45" s="189"/>
    </row>
    <row r="46" spans="2:11" ht="20.25" customHeight="1">
      <c r="B46" s="183"/>
      <c r="C46" s="89"/>
      <c r="D46" s="16" t="s">
        <v>99</v>
      </c>
      <c r="E46" s="77">
        <v>0.52</v>
      </c>
      <c r="F46" s="18"/>
      <c r="G46" s="18"/>
      <c r="H46" s="18"/>
      <c r="I46" s="18"/>
      <c r="J46" s="189"/>
      <c r="K46" s="189"/>
    </row>
    <row r="47" spans="2:11" ht="29.25" customHeight="1" thickBot="1">
      <c r="B47" s="184"/>
      <c r="C47" s="6"/>
      <c r="D47" s="128" t="s">
        <v>100</v>
      </c>
      <c r="E47" s="78">
        <v>0</v>
      </c>
      <c r="F47" s="22"/>
      <c r="G47" s="22"/>
      <c r="H47" s="22"/>
      <c r="I47" s="22"/>
      <c r="J47" s="190"/>
      <c r="K47" s="190"/>
    </row>
    <row r="48" spans="2:11" ht="20.25" customHeight="1">
      <c r="B48" s="201" t="s">
        <v>146</v>
      </c>
      <c r="C48" s="202"/>
      <c r="D48" s="12"/>
      <c r="E48" s="81"/>
      <c r="F48" s="12"/>
      <c r="G48" s="12"/>
      <c r="H48" s="23" t="s">
        <v>149</v>
      </c>
      <c r="I48" s="193"/>
      <c r="J48" s="194">
        <f>J8+J18+J28+J38</f>
        <v>480000</v>
      </c>
      <c r="K48" s="194">
        <f>K8+K18+K28+K38</f>
        <v>23732</v>
      </c>
    </row>
    <row r="49" spans="2:11" ht="20.25" customHeight="1">
      <c r="B49" s="203">
        <f>C9+C19+C29+OLE_LINK1</f>
        <v>237.13163118</v>
      </c>
      <c r="C49" s="204"/>
      <c r="D49" s="5"/>
      <c r="E49" s="81"/>
      <c r="F49" s="5"/>
      <c r="G49" s="5"/>
      <c r="H49" s="45">
        <f>H9+H19+H29+H39</f>
        <v>1422789.78708</v>
      </c>
      <c r="I49" s="183"/>
      <c r="J49" s="195"/>
      <c r="K49" s="195"/>
    </row>
    <row r="50" spans="2:11" ht="20.25" customHeight="1">
      <c r="B50" s="205"/>
      <c r="C50" s="206"/>
      <c r="D50" s="9"/>
      <c r="E50" s="81"/>
      <c r="F50" s="9"/>
      <c r="G50" s="9"/>
      <c r="H50" s="23" t="s">
        <v>150</v>
      </c>
      <c r="I50" s="183"/>
      <c r="J50" s="195"/>
      <c r="K50" s="195"/>
    </row>
    <row r="51" spans="2:11" ht="20.25" customHeight="1">
      <c r="B51" s="207"/>
      <c r="C51" s="208"/>
      <c r="D51" s="13"/>
      <c r="E51" s="81"/>
      <c r="F51" s="13"/>
      <c r="G51" s="13"/>
      <c r="H51" s="45">
        <f>H11+H21+H31+H41</f>
        <v>598824.65</v>
      </c>
      <c r="I51" s="183"/>
      <c r="J51" s="195"/>
      <c r="K51" s="195"/>
    </row>
    <row r="52" spans="2:11" ht="20.25" customHeight="1">
      <c r="B52" s="197"/>
      <c r="C52" s="198"/>
      <c r="D52" s="25"/>
      <c r="E52" s="85"/>
      <c r="F52" s="25"/>
      <c r="G52" s="25"/>
      <c r="H52" s="23" t="s">
        <v>18</v>
      </c>
      <c r="I52" s="183"/>
      <c r="J52" s="195"/>
      <c r="K52" s="195"/>
    </row>
    <row r="53" spans="2:11" ht="20.25" customHeight="1" thickBot="1">
      <c r="B53" s="199"/>
      <c r="C53" s="200"/>
      <c r="D53" s="15"/>
      <c r="E53" s="83"/>
      <c r="F53" s="15"/>
      <c r="G53" s="15"/>
      <c r="H53" s="95">
        <f>H49+H51</f>
        <v>2021614.43708</v>
      </c>
      <c r="I53" s="184"/>
      <c r="J53" s="196"/>
      <c r="K53" s="196"/>
    </row>
    <row r="54" spans="2:11" ht="20.25" customHeight="1">
      <c r="B54" s="69"/>
      <c r="C54" s="69"/>
      <c r="D54" s="69"/>
      <c r="E54" s="69"/>
      <c r="F54" s="69"/>
      <c r="G54" s="69"/>
      <c r="H54" s="70"/>
      <c r="I54" s="71"/>
      <c r="J54" s="72"/>
      <c r="K54" s="72"/>
    </row>
    <row r="55" spans="2:11" ht="20.25" customHeight="1" thickBot="1">
      <c r="B55" s="73"/>
      <c r="C55" s="73"/>
      <c r="D55" s="73"/>
      <c r="E55" s="73"/>
      <c r="F55" s="73"/>
      <c r="G55" s="73"/>
      <c r="H55" s="74"/>
      <c r="I55" s="75"/>
      <c r="J55" s="76"/>
      <c r="K55" s="76"/>
    </row>
    <row r="56" spans="2:13" ht="41.25" customHeight="1" thickBot="1">
      <c r="B56" s="181" t="s">
        <v>1</v>
      </c>
      <c r="C56" s="4" t="s">
        <v>2</v>
      </c>
      <c r="D56" s="4" t="s">
        <v>91</v>
      </c>
      <c r="E56" s="4" t="s">
        <v>90</v>
      </c>
      <c r="F56" s="176" t="s">
        <v>101</v>
      </c>
      <c r="G56" s="177"/>
      <c r="H56" s="63" t="s">
        <v>4</v>
      </c>
      <c r="I56" s="4" t="s">
        <v>104</v>
      </c>
      <c r="J56" s="4" t="s">
        <v>8</v>
      </c>
      <c r="K56" s="10" t="s">
        <v>43</v>
      </c>
      <c r="L56" s="68"/>
      <c r="M56" s="68"/>
    </row>
    <row r="57" spans="2:13" ht="43.5" customHeight="1">
      <c r="B57" s="209"/>
      <c r="C57" s="5" t="s">
        <v>3</v>
      </c>
      <c r="D57" s="5"/>
      <c r="E57" s="5"/>
      <c r="F57" s="61" t="s">
        <v>105</v>
      </c>
      <c r="G57" s="61" t="s">
        <v>102</v>
      </c>
      <c r="H57" s="9" t="s">
        <v>19</v>
      </c>
      <c r="I57" s="5" t="s">
        <v>20</v>
      </c>
      <c r="J57" s="5" t="s">
        <v>21</v>
      </c>
      <c r="K57" s="11" t="s">
        <v>177</v>
      </c>
      <c r="L57" s="68"/>
      <c r="M57" s="68"/>
    </row>
    <row r="58" spans="2:13" ht="20.25" customHeight="1" thickBot="1">
      <c r="B58" s="182"/>
      <c r="C58" s="6"/>
      <c r="D58" s="6"/>
      <c r="E58" s="22"/>
      <c r="F58" s="62"/>
      <c r="G58" s="62"/>
      <c r="H58" s="6"/>
      <c r="I58" s="6"/>
      <c r="J58" s="7" t="s">
        <v>176</v>
      </c>
      <c r="K58" s="6"/>
      <c r="L58" s="68"/>
      <c r="M58" s="68"/>
    </row>
    <row r="59" spans="2:13" ht="20.25" customHeight="1">
      <c r="B59" s="181">
        <v>5</v>
      </c>
      <c r="C59" s="12" t="s">
        <v>22</v>
      </c>
      <c r="D59" s="16" t="s">
        <v>92</v>
      </c>
      <c r="E59" s="77">
        <v>89.4997</v>
      </c>
      <c r="F59" s="16" t="s">
        <v>103</v>
      </c>
      <c r="G59" s="135">
        <f>C60</f>
        <v>127.1506</v>
      </c>
      <c r="H59" s="66" t="s">
        <v>149</v>
      </c>
      <c r="I59" s="20" t="s">
        <v>115</v>
      </c>
      <c r="J59" s="188">
        <v>0</v>
      </c>
      <c r="K59" s="188">
        <v>337214</v>
      </c>
      <c r="L59" s="68"/>
      <c r="M59" s="68"/>
    </row>
    <row r="60" spans="2:13" ht="20.25" customHeight="1">
      <c r="B60" s="209"/>
      <c r="C60" s="92">
        <f>E59+E61+E64+E65+E68</f>
        <v>127.1506</v>
      </c>
      <c r="D60" s="16" t="s">
        <v>93</v>
      </c>
      <c r="E60" s="77">
        <v>2.9054</v>
      </c>
      <c r="F60" s="16"/>
      <c r="G60" s="16"/>
      <c r="H60" s="41">
        <f>C60*6000</f>
        <v>762903.6</v>
      </c>
      <c r="I60" s="31" t="s">
        <v>118</v>
      </c>
      <c r="J60" s="189"/>
      <c r="K60" s="189"/>
      <c r="L60" s="68"/>
      <c r="M60" s="68"/>
    </row>
    <row r="61" spans="2:13" ht="30" customHeight="1">
      <c r="B61" s="209"/>
      <c r="C61" s="9"/>
      <c r="D61" s="16" t="s">
        <v>94</v>
      </c>
      <c r="E61" s="77">
        <v>4.59</v>
      </c>
      <c r="F61" s="55"/>
      <c r="G61" s="107"/>
      <c r="H61" s="18" t="s">
        <v>150</v>
      </c>
      <c r="I61" s="20" t="s">
        <v>114</v>
      </c>
      <c r="J61" s="189"/>
      <c r="K61" s="189"/>
      <c r="L61" s="68"/>
      <c r="M61" s="68"/>
    </row>
    <row r="62" spans="2:13" ht="20.25" customHeight="1">
      <c r="B62" s="209"/>
      <c r="C62" s="13"/>
      <c r="D62" s="16" t="s">
        <v>95</v>
      </c>
      <c r="E62" s="77">
        <v>3.7</v>
      </c>
      <c r="F62" s="16"/>
      <c r="G62" s="16"/>
      <c r="H62" s="41">
        <v>93521.2</v>
      </c>
      <c r="I62" s="18"/>
      <c r="J62" s="189"/>
      <c r="K62" s="189"/>
      <c r="L62" s="68"/>
      <c r="M62" s="68"/>
    </row>
    <row r="63" spans="2:13" ht="20.25" customHeight="1">
      <c r="B63" s="209"/>
      <c r="C63" s="9"/>
      <c r="D63" s="16" t="s">
        <v>96</v>
      </c>
      <c r="E63" s="77">
        <v>0.89</v>
      </c>
      <c r="F63" s="18"/>
      <c r="G63" s="18"/>
      <c r="H63" s="18" t="s">
        <v>18</v>
      </c>
      <c r="I63" s="18"/>
      <c r="J63" s="189"/>
      <c r="K63" s="189"/>
      <c r="L63" s="68"/>
      <c r="M63" s="68"/>
    </row>
    <row r="64" spans="2:13" ht="26.25" customHeight="1">
      <c r="B64" s="209"/>
      <c r="C64" s="17"/>
      <c r="D64" s="123" t="s">
        <v>98</v>
      </c>
      <c r="E64" s="77">
        <v>2.6586</v>
      </c>
      <c r="F64" s="18"/>
      <c r="G64" s="18"/>
      <c r="H64" s="41">
        <f>H60+H62</f>
        <v>856424.7999999999</v>
      </c>
      <c r="I64" s="18"/>
      <c r="J64" s="189"/>
      <c r="K64" s="189"/>
      <c r="L64" s="68"/>
      <c r="M64" s="68"/>
    </row>
    <row r="65" spans="2:13" ht="20.25" customHeight="1">
      <c r="B65" s="209"/>
      <c r="C65" s="17"/>
      <c r="D65" s="126" t="s">
        <v>97</v>
      </c>
      <c r="E65" s="77">
        <v>30.4023</v>
      </c>
      <c r="F65" s="18"/>
      <c r="G65" s="18"/>
      <c r="H65" s="18"/>
      <c r="I65" s="18"/>
      <c r="J65" s="189"/>
      <c r="K65" s="189"/>
      <c r="L65" s="68"/>
      <c r="M65" s="68"/>
    </row>
    <row r="66" spans="2:13" ht="20.25" customHeight="1">
      <c r="B66" s="209"/>
      <c r="C66" s="17"/>
      <c r="D66" s="16" t="s">
        <v>30</v>
      </c>
      <c r="E66" s="77">
        <v>30.4023</v>
      </c>
      <c r="F66" s="18"/>
      <c r="G66" s="18"/>
      <c r="H66" s="18"/>
      <c r="I66" s="18"/>
      <c r="J66" s="189"/>
      <c r="K66" s="189"/>
      <c r="L66" s="68"/>
      <c r="M66" s="68"/>
    </row>
    <row r="67" spans="2:13" ht="20.25" customHeight="1">
      <c r="B67" s="209"/>
      <c r="C67" s="17"/>
      <c r="D67" s="16" t="s">
        <v>99</v>
      </c>
      <c r="E67" s="77">
        <v>0</v>
      </c>
      <c r="F67" s="18"/>
      <c r="G67" s="18"/>
      <c r="H67" s="18"/>
      <c r="I67" s="18"/>
      <c r="J67" s="189"/>
      <c r="K67" s="189"/>
      <c r="L67" s="68"/>
      <c r="M67" s="68"/>
    </row>
    <row r="68" spans="2:13" ht="29.25" customHeight="1" thickBot="1">
      <c r="B68" s="182"/>
      <c r="C68" s="6"/>
      <c r="D68" s="128" t="s">
        <v>100</v>
      </c>
      <c r="E68" s="78">
        <v>0</v>
      </c>
      <c r="F68" s="22"/>
      <c r="G68" s="22"/>
      <c r="H68" s="22"/>
      <c r="I68" s="22"/>
      <c r="J68" s="190"/>
      <c r="K68" s="190"/>
      <c r="L68" s="68"/>
      <c r="M68" s="68"/>
    </row>
    <row r="69" spans="2:13" ht="20.25" customHeight="1">
      <c r="B69" s="181">
        <v>6</v>
      </c>
      <c r="C69" s="12" t="s">
        <v>23</v>
      </c>
      <c r="D69" s="16" t="s">
        <v>92</v>
      </c>
      <c r="E69" s="77">
        <v>33.0114</v>
      </c>
      <c r="F69" s="16" t="s">
        <v>103</v>
      </c>
      <c r="G69" s="135">
        <f>C70</f>
        <v>35.241400000000006</v>
      </c>
      <c r="H69" s="66" t="s">
        <v>149</v>
      </c>
      <c r="I69" s="210" t="s">
        <v>24</v>
      </c>
      <c r="J69" s="188">
        <v>0</v>
      </c>
      <c r="K69" s="188">
        <v>0</v>
      </c>
      <c r="L69" s="68"/>
      <c r="M69" s="68"/>
    </row>
    <row r="70" spans="2:13" ht="20.25" customHeight="1">
      <c r="B70" s="209"/>
      <c r="C70" s="92">
        <f>E69+E71+E75</f>
        <v>35.241400000000006</v>
      </c>
      <c r="D70" s="16" t="s">
        <v>93</v>
      </c>
      <c r="E70" s="77">
        <v>0.2</v>
      </c>
      <c r="F70" s="121"/>
      <c r="G70" s="121"/>
      <c r="H70" s="41">
        <f>C70*6000</f>
        <v>211448.40000000002</v>
      </c>
      <c r="I70" s="211"/>
      <c r="J70" s="189"/>
      <c r="K70" s="189"/>
      <c r="L70" s="68"/>
      <c r="M70" s="68"/>
    </row>
    <row r="71" spans="2:13" ht="27" customHeight="1">
      <c r="B71" s="209"/>
      <c r="C71" s="13"/>
      <c r="D71" s="16" t="s">
        <v>94</v>
      </c>
      <c r="E71" s="77">
        <v>0.34</v>
      </c>
      <c r="F71" s="16"/>
      <c r="G71" s="16"/>
      <c r="H71" s="18" t="s">
        <v>150</v>
      </c>
      <c r="I71" s="211"/>
      <c r="J71" s="189"/>
      <c r="K71" s="189"/>
      <c r="L71" s="68"/>
      <c r="M71" s="68"/>
    </row>
    <row r="72" spans="2:13" ht="20.25" customHeight="1">
      <c r="B72" s="209"/>
      <c r="C72" s="13"/>
      <c r="D72" s="16" t="s">
        <v>95</v>
      </c>
      <c r="E72" s="77">
        <v>0.34</v>
      </c>
      <c r="F72" s="16"/>
      <c r="G72" s="16"/>
      <c r="H72" s="41">
        <v>6042.1</v>
      </c>
      <c r="I72" s="211"/>
      <c r="J72" s="189"/>
      <c r="K72" s="189"/>
      <c r="L72" s="68"/>
      <c r="M72" s="68"/>
    </row>
    <row r="73" spans="2:13" ht="19.5" customHeight="1">
      <c r="B73" s="209"/>
      <c r="C73" s="13"/>
      <c r="D73" s="16" t="s">
        <v>96</v>
      </c>
      <c r="E73" s="77">
        <v>0</v>
      </c>
      <c r="F73" s="16"/>
      <c r="G73" s="16"/>
      <c r="H73" s="18" t="s">
        <v>18</v>
      </c>
      <c r="I73" s="211"/>
      <c r="J73" s="189"/>
      <c r="K73" s="189"/>
      <c r="L73" s="68"/>
      <c r="M73" s="68"/>
    </row>
    <row r="74" spans="2:13" ht="27" customHeight="1">
      <c r="B74" s="209"/>
      <c r="C74" s="13"/>
      <c r="D74" s="123" t="s">
        <v>98</v>
      </c>
      <c r="E74" s="77">
        <v>0</v>
      </c>
      <c r="F74" s="16"/>
      <c r="G74" s="16"/>
      <c r="H74" s="41">
        <f>H70+H72</f>
        <v>217490.50000000003</v>
      </c>
      <c r="I74" s="211"/>
      <c r="J74" s="189"/>
      <c r="K74" s="189"/>
      <c r="L74" s="68"/>
      <c r="M74" s="68"/>
    </row>
    <row r="75" spans="2:13" ht="20.25" customHeight="1">
      <c r="B75" s="209"/>
      <c r="C75" s="13"/>
      <c r="D75" s="126" t="s">
        <v>97</v>
      </c>
      <c r="E75" s="77">
        <v>1.89</v>
      </c>
      <c r="F75" s="16"/>
      <c r="G75" s="16"/>
      <c r="H75" s="18"/>
      <c r="I75" s="211"/>
      <c r="J75" s="189"/>
      <c r="K75" s="189"/>
      <c r="L75" s="68"/>
      <c r="M75" s="68"/>
    </row>
    <row r="76" spans="2:13" ht="20.25" customHeight="1">
      <c r="B76" s="209"/>
      <c r="C76" s="13"/>
      <c r="D76" s="16" t="s">
        <v>30</v>
      </c>
      <c r="E76" s="77">
        <v>1.89</v>
      </c>
      <c r="F76" s="16"/>
      <c r="G76" s="16"/>
      <c r="H76" s="18"/>
      <c r="I76" s="211"/>
      <c r="J76" s="189"/>
      <c r="K76" s="189"/>
      <c r="L76" s="68"/>
      <c r="M76" s="68"/>
    </row>
    <row r="77" spans="2:13" ht="20.25" customHeight="1">
      <c r="B77" s="209"/>
      <c r="C77" s="13"/>
      <c r="D77" s="16" t="s">
        <v>99</v>
      </c>
      <c r="E77" s="77">
        <v>0</v>
      </c>
      <c r="F77" s="16"/>
      <c r="G77" s="16"/>
      <c r="H77" s="18"/>
      <c r="I77" s="211"/>
      <c r="J77" s="189"/>
      <c r="K77" s="189"/>
      <c r="L77" s="68"/>
      <c r="M77" s="68"/>
    </row>
    <row r="78" spans="2:13" ht="29.25" customHeight="1" thickBot="1">
      <c r="B78" s="182"/>
      <c r="C78" s="7"/>
      <c r="D78" s="128" t="s">
        <v>100</v>
      </c>
      <c r="E78" s="78">
        <v>0</v>
      </c>
      <c r="F78" s="133"/>
      <c r="G78" s="133"/>
      <c r="H78" s="22"/>
      <c r="I78" s="212"/>
      <c r="J78" s="190"/>
      <c r="K78" s="190"/>
      <c r="L78" s="68"/>
      <c r="M78" s="68"/>
    </row>
    <row r="79" spans="2:13" ht="20.25" customHeight="1">
      <c r="B79" s="181">
        <v>7</v>
      </c>
      <c r="C79" s="12" t="s">
        <v>25</v>
      </c>
      <c r="D79" s="16" t="s">
        <v>92</v>
      </c>
      <c r="E79" s="77">
        <v>6.3904</v>
      </c>
      <c r="F79" s="16" t="s">
        <v>103</v>
      </c>
      <c r="G79" s="135">
        <f>C80</f>
        <v>11.2851</v>
      </c>
      <c r="H79" s="66" t="s">
        <v>149</v>
      </c>
      <c r="I79" s="19"/>
      <c r="J79" s="188">
        <v>0</v>
      </c>
      <c r="K79" s="188">
        <v>17200</v>
      </c>
      <c r="L79" s="68"/>
      <c r="M79" s="68"/>
    </row>
    <row r="80" spans="2:13" ht="20.25" customHeight="1">
      <c r="B80" s="209"/>
      <c r="C80" s="92">
        <f>E79+E81+E84+E85+E88</f>
        <v>11.2851</v>
      </c>
      <c r="D80" s="16" t="s">
        <v>93</v>
      </c>
      <c r="E80" s="77">
        <v>0.1026</v>
      </c>
      <c r="F80" s="134"/>
      <c r="G80" s="134"/>
      <c r="H80" s="41">
        <f>C80*6000</f>
        <v>67710.6</v>
      </c>
      <c r="I80" s="19"/>
      <c r="J80" s="189"/>
      <c r="K80" s="189"/>
      <c r="L80" s="68"/>
      <c r="M80" s="68"/>
    </row>
    <row r="81" spans="2:13" ht="27" customHeight="1">
      <c r="B81" s="209"/>
      <c r="C81" s="21"/>
      <c r="D81" s="16" t="s">
        <v>94</v>
      </c>
      <c r="E81" s="77">
        <v>0.1309</v>
      </c>
      <c r="F81" s="134"/>
      <c r="G81" s="134"/>
      <c r="H81" s="18" t="s">
        <v>150</v>
      </c>
      <c r="I81" s="19"/>
      <c r="J81" s="189"/>
      <c r="K81" s="189"/>
      <c r="L81" s="68"/>
      <c r="M81" s="68"/>
    </row>
    <row r="82" spans="2:13" ht="20.25" customHeight="1">
      <c r="B82" s="209"/>
      <c r="C82" s="21"/>
      <c r="D82" s="16" t="s">
        <v>95</v>
      </c>
      <c r="E82" s="77">
        <v>0</v>
      </c>
      <c r="F82" s="134"/>
      <c r="G82" s="134"/>
      <c r="H82" s="18">
        <v>0</v>
      </c>
      <c r="I82" s="19"/>
      <c r="J82" s="189"/>
      <c r="K82" s="189"/>
      <c r="L82" s="68"/>
      <c r="M82" s="68"/>
    </row>
    <row r="83" spans="2:13" ht="20.25" customHeight="1">
      <c r="B83" s="209"/>
      <c r="C83" s="21"/>
      <c r="D83" s="16" t="s">
        <v>96</v>
      </c>
      <c r="E83" s="77">
        <v>0.1309</v>
      </c>
      <c r="F83" s="134"/>
      <c r="G83" s="134"/>
      <c r="H83" s="18" t="s">
        <v>18</v>
      </c>
      <c r="I83" s="19"/>
      <c r="J83" s="189"/>
      <c r="K83" s="189"/>
      <c r="L83" s="68"/>
      <c r="M83" s="68"/>
    </row>
    <row r="84" spans="2:13" ht="26.25" customHeight="1">
      <c r="B84" s="209"/>
      <c r="C84" s="5"/>
      <c r="D84" s="123" t="s">
        <v>98</v>
      </c>
      <c r="E84" s="77">
        <v>0.0434</v>
      </c>
      <c r="F84" s="19"/>
      <c r="G84" s="19"/>
      <c r="H84" s="41">
        <f>H80+H82</f>
        <v>67710.6</v>
      </c>
      <c r="I84" s="18"/>
      <c r="J84" s="189"/>
      <c r="K84" s="189"/>
      <c r="L84" s="68"/>
      <c r="M84" s="68"/>
    </row>
    <row r="85" spans="2:13" ht="20.25" customHeight="1">
      <c r="B85" s="209"/>
      <c r="C85" s="17"/>
      <c r="D85" s="126" t="s">
        <v>97</v>
      </c>
      <c r="E85" s="77">
        <v>4.7204</v>
      </c>
      <c r="F85" s="18"/>
      <c r="G85" s="18"/>
      <c r="H85" s="18"/>
      <c r="I85" s="18"/>
      <c r="J85" s="189"/>
      <c r="K85" s="189"/>
      <c r="L85" s="68"/>
      <c r="M85" s="68"/>
    </row>
    <row r="86" spans="2:13" ht="20.25" customHeight="1">
      <c r="B86" s="209"/>
      <c r="C86" s="17"/>
      <c r="D86" s="16" t="s">
        <v>30</v>
      </c>
      <c r="E86" s="77">
        <v>4.54</v>
      </c>
      <c r="F86" s="18"/>
      <c r="G86" s="18"/>
      <c r="H86" s="18"/>
      <c r="I86" s="19"/>
      <c r="J86" s="189"/>
      <c r="K86" s="189"/>
      <c r="L86" s="68"/>
      <c r="M86" s="68"/>
    </row>
    <row r="87" spans="2:13" ht="20.25" customHeight="1">
      <c r="B87" s="209"/>
      <c r="C87" s="17"/>
      <c r="D87" s="16" t="s">
        <v>99</v>
      </c>
      <c r="E87" s="77">
        <v>0.1804</v>
      </c>
      <c r="F87" s="18"/>
      <c r="G87" s="18"/>
      <c r="H87" s="18"/>
      <c r="I87" s="19"/>
      <c r="J87" s="189"/>
      <c r="K87" s="189"/>
      <c r="L87" s="68"/>
      <c r="M87" s="68"/>
    </row>
    <row r="88" spans="2:13" ht="28.5" customHeight="1" thickBot="1">
      <c r="B88" s="182"/>
      <c r="C88" s="6"/>
      <c r="D88" s="128" t="s">
        <v>100</v>
      </c>
      <c r="E88" s="78">
        <v>0</v>
      </c>
      <c r="F88" s="22"/>
      <c r="G88" s="22"/>
      <c r="H88" s="22"/>
      <c r="I88" s="22"/>
      <c r="J88" s="190"/>
      <c r="K88" s="190"/>
      <c r="L88" s="68"/>
      <c r="M88" s="68"/>
    </row>
    <row r="89" spans="2:13" ht="29.25" customHeight="1">
      <c r="B89" s="181">
        <v>8</v>
      </c>
      <c r="C89" s="12" t="s">
        <v>26</v>
      </c>
      <c r="D89" s="16" t="s">
        <v>92</v>
      </c>
      <c r="E89" s="77">
        <v>31.5038</v>
      </c>
      <c r="F89" s="16" t="s">
        <v>103</v>
      </c>
      <c r="G89" s="135">
        <f>C90</f>
        <v>37.5128</v>
      </c>
      <c r="H89" s="66" t="s">
        <v>149</v>
      </c>
      <c r="I89" s="20" t="s">
        <v>120</v>
      </c>
      <c r="J89" s="188">
        <v>0</v>
      </c>
      <c r="K89" s="188">
        <v>0</v>
      </c>
      <c r="L89" s="68"/>
      <c r="M89" s="68"/>
    </row>
    <row r="90" spans="2:13" ht="20.25" customHeight="1">
      <c r="B90" s="209"/>
      <c r="C90" s="92">
        <f>E89+E91+E94+E95+E98</f>
        <v>37.5128</v>
      </c>
      <c r="D90" s="16" t="s">
        <v>93</v>
      </c>
      <c r="E90" s="77">
        <v>0.5</v>
      </c>
      <c r="F90" s="121"/>
      <c r="G90" s="121"/>
      <c r="H90" s="41">
        <f>C90*6000</f>
        <v>225076.8</v>
      </c>
      <c r="I90" s="19"/>
      <c r="J90" s="189"/>
      <c r="K90" s="189"/>
      <c r="L90" s="68"/>
      <c r="M90" s="68"/>
    </row>
    <row r="91" spans="2:13" ht="28.5" customHeight="1">
      <c r="B91" s="209"/>
      <c r="C91" s="12"/>
      <c r="D91" s="16" t="s">
        <v>94</v>
      </c>
      <c r="E91" s="77">
        <v>1.07</v>
      </c>
      <c r="F91" s="121"/>
      <c r="G91" s="121"/>
      <c r="H91" s="18" t="s">
        <v>150</v>
      </c>
      <c r="I91" s="19"/>
      <c r="J91" s="189"/>
      <c r="K91" s="189"/>
      <c r="L91" s="68"/>
      <c r="M91" s="68"/>
    </row>
    <row r="92" spans="2:13" ht="20.25" customHeight="1">
      <c r="B92" s="209"/>
      <c r="C92" s="12"/>
      <c r="D92" s="16" t="s">
        <v>95</v>
      </c>
      <c r="E92" s="77">
        <v>1.07</v>
      </c>
      <c r="F92" s="121"/>
      <c r="G92" s="121"/>
      <c r="H92" s="41">
        <v>15762</v>
      </c>
      <c r="I92" s="19"/>
      <c r="J92" s="189"/>
      <c r="K92" s="189"/>
      <c r="L92" s="68"/>
      <c r="M92" s="68"/>
    </row>
    <row r="93" spans="2:13" ht="20.25" customHeight="1">
      <c r="B93" s="209"/>
      <c r="C93" s="12"/>
      <c r="D93" s="16" t="s">
        <v>96</v>
      </c>
      <c r="E93" s="77">
        <v>0</v>
      </c>
      <c r="F93" s="121"/>
      <c r="G93" s="121"/>
      <c r="H93" s="18" t="s">
        <v>18</v>
      </c>
      <c r="I93" s="19"/>
      <c r="J93" s="189"/>
      <c r="K93" s="189"/>
      <c r="L93" s="68"/>
      <c r="M93" s="68"/>
    </row>
    <row r="94" spans="2:13" ht="26.25" customHeight="1">
      <c r="B94" s="209"/>
      <c r="C94" s="12"/>
      <c r="D94" s="123" t="s">
        <v>98</v>
      </c>
      <c r="E94" s="77">
        <v>0.18</v>
      </c>
      <c r="F94" s="121"/>
      <c r="G94" s="121"/>
      <c r="H94" s="41">
        <f>H90+H92</f>
        <v>240838.8</v>
      </c>
      <c r="I94" s="18"/>
      <c r="J94" s="189"/>
      <c r="K94" s="189"/>
      <c r="L94" s="68"/>
      <c r="M94" s="68"/>
    </row>
    <row r="95" spans="2:13" ht="20.25" customHeight="1">
      <c r="B95" s="209"/>
      <c r="C95" s="13"/>
      <c r="D95" s="126" t="s">
        <v>97</v>
      </c>
      <c r="E95" s="77">
        <v>4.759</v>
      </c>
      <c r="F95" s="16"/>
      <c r="G95" s="16"/>
      <c r="H95" s="18"/>
      <c r="I95" s="18"/>
      <c r="J95" s="189"/>
      <c r="K95" s="189"/>
      <c r="L95" s="68"/>
      <c r="M95" s="68"/>
    </row>
    <row r="96" spans="2:13" ht="20.25" customHeight="1">
      <c r="B96" s="209"/>
      <c r="C96" s="13"/>
      <c r="D96" s="16" t="s">
        <v>30</v>
      </c>
      <c r="E96" s="77">
        <v>4.759</v>
      </c>
      <c r="F96" s="16"/>
      <c r="G96" s="16"/>
      <c r="H96" s="18"/>
      <c r="I96" s="18"/>
      <c r="J96" s="189"/>
      <c r="K96" s="189"/>
      <c r="L96" s="68"/>
      <c r="M96" s="68"/>
    </row>
    <row r="97" spans="2:13" ht="20.25" customHeight="1">
      <c r="B97" s="209"/>
      <c r="C97" s="13"/>
      <c r="D97" s="16" t="s">
        <v>99</v>
      </c>
      <c r="E97" s="77">
        <v>0</v>
      </c>
      <c r="F97" s="16"/>
      <c r="G97" s="16"/>
      <c r="H97" s="18"/>
      <c r="I97" s="18"/>
      <c r="J97" s="189"/>
      <c r="K97" s="189"/>
      <c r="L97" s="68"/>
      <c r="M97" s="68"/>
    </row>
    <row r="98" spans="2:13" ht="32.25" customHeight="1" thickBot="1">
      <c r="B98" s="182"/>
      <c r="C98" s="6"/>
      <c r="D98" s="128" t="s">
        <v>100</v>
      </c>
      <c r="E98" s="78">
        <v>0</v>
      </c>
      <c r="F98" s="22"/>
      <c r="G98" s="22"/>
      <c r="H98" s="22"/>
      <c r="I98" s="22"/>
      <c r="J98" s="190"/>
      <c r="K98" s="190"/>
      <c r="L98" s="68"/>
      <c r="M98" s="68"/>
    </row>
    <row r="99" spans="2:13" ht="20.25" customHeight="1">
      <c r="B99" s="181">
        <v>9</v>
      </c>
      <c r="C99" s="12" t="s">
        <v>28</v>
      </c>
      <c r="D99" s="16" t="s">
        <v>92</v>
      </c>
      <c r="E99" s="77">
        <v>143.2901</v>
      </c>
      <c r="F99" s="16" t="s">
        <v>103</v>
      </c>
      <c r="G99" s="135">
        <f>C100</f>
        <v>295.30010000000004</v>
      </c>
      <c r="H99" s="66" t="s">
        <v>149</v>
      </c>
      <c r="I99" s="185" t="s">
        <v>13</v>
      </c>
      <c r="J99" s="188">
        <v>5000</v>
      </c>
      <c r="K99" s="188">
        <v>1125160</v>
      </c>
      <c r="L99" s="68"/>
      <c r="M99" s="68"/>
    </row>
    <row r="100" spans="2:13" ht="20.25" customHeight="1">
      <c r="B100" s="209"/>
      <c r="C100" s="92">
        <f>E99+E101+E104+E105+E108</f>
        <v>295.30010000000004</v>
      </c>
      <c r="D100" s="16" t="s">
        <v>93</v>
      </c>
      <c r="E100" s="77">
        <v>0.87</v>
      </c>
      <c r="F100" s="121"/>
      <c r="G100" s="121"/>
      <c r="H100" s="41">
        <f>C100*6000</f>
        <v>1771800.6000000003</v>
      </c>
      <c r="I100" s="186"/>
      <c r="J100" s="189"/>
      <c r="K100" s="189"/>
      <c r="L100" s="68"/>
      <c r="M100" s="68"/>
    </row>
    <row r="101" spans="2:13" ht="27" customHeight="1">
      <c r="B101" s="209"/>
      <c r="C101" s="12"/>
      <c r="D101" s="16" t="s">
        <v>94</v>
      </c>
      <c r="E101" s="77">
        <v>141.86</v>
      </c>
      <c r="F101" s="121"/>
      <c r="G101" s="121"/>
      <c r="H101" s="18" t="s">
        <v>150</v>
      </c>
      <c r="I101" s="186"/>
      <c r="J101" s="189"/>
      <c r="K101" s="189"/>
      <c r="L101" s="68"/>
      <c r="M101" s="68"/>
    </row>
    <row r="102" spans="2:13" ht="20.25" customHeight="1">
      <c r="B102" s="209"/>
      <c r="C102" s="12"/>
      <c r="D102" s="16" t="s">
        <v>95</v>
      </c>
      <c r="E102" s="77">
        <v>19.36</v>
      </c>
      <c r="F102" s="121"/>
      <c r="G102" s="121"/>
      <c r="H102" s="41">
        <v>3736826.9</v>
      </c>
      <c r="I102" s="186"/>
      <c r="J102" s="189"/>
      <c r="K102" s="189"/>
      <c r="L102" s="68"/>
      <c r="M102" s="68"/>
    </row>
    <row r="103" spans="2:13" ht="20.25" customHeight="1">
      <c r="B103" s="209"/>
      <c r="C103" s="12"/>
      <c r="D103" s="16" t="s">
        <v>96</v>
      </c>
      <c r="E103" s="77">
        <v>122.5</v>
      </c>
      <c r="F103" s="121"/>
      <c r="G103" s="121"/>
      <c r="H103" s="18" t="s">
        <v>18</v>
      </c>
      <c r="I103" s="186"/>
      <c r="J103" s="189"/>
      <c r="K103" s="189"/>
      <c r="L103" s="68"/>
      <c r="M103" s="68"/>
    </row>
    <row r="104" spans="2:13" ht="28.5" customHeight="1">
      <c r="B104" s="209"/>
      <c r="C104" s="12"/>
      <c r="D104" s="123" t="s">
        <v>98</v>
      </c>
      <c r="E104" s="77">
        <v>0.49</v>
      </c>
      <c r="F104" s="121"/>
      <c r="G104" s="121"/>
      <c r="H104" s="41">
        <f>H100+H102</f>
        <v>5508627.5</v>
      </c>
      <c r="I104" s="186"/>
      <c r="J104" s="189"/>
      <c r="K104" s="189"/>
      <c r="L104" s="68"/>
      <c r="M104" s="68"/>
    </row>
    <row r="105" spans="2:13" ht="20.25" customHeight="1">
      <c r="B105" s="209"/>
      <c r="C105" s="13"/>
      <c r="D105" s="126" t="s">
        <v>97</v>
      </c>
      <c r="E105" s="77">
        <v>9.66</v>
      </c>
      <c r="F105" s="16"/>
      <c r="G105" s="16"/>
      <c r="H105" s="18"/>
      <c r="I105" s="186"/>
      <c r="J105" s="189"/>
      <c r="K105" s="189"/>
      <c r="L105" s="68"/>
      <c r="M105" s="68"/>
    </row>
    <row r="106" spans="2:13" ht="20.25" customHeight="1">
      <c r="B106" s="209"/>
      <c r="C106" s="13"/>
      <c r="D106" s="16" t="s">
        <v>30</v>
      </c>
      <c r="E106" s="77">
        <v>8</v>
      </c>
      <c r="F106" s="16"/>
      <c r="G106" s="16"/>
      <c r="H106" s="18"/>
      <c r="I106" s="186"/>
      <c r="J106" s="189"/>
      <c r="K106" s="189"/>
      <c r="L106" s="68"/>
      <c r="M106" s="68"/>
    </row>
    <row r="107" spans="2:13" ht="20.25" customHeight="1">
      <c r="B107" s="209"/>
      <c r="C107" s="13"/>
      <c r="D107" s="16" t="s">
        <v>99</v>
      </c>
      <c r="E107" s="77">
        <v>1.66</v>
      </c>
      <c r="F107" s="16"/>
      <c r="G107" s="16"/>
      <c r="H107" s="18"/>
      <c r="I107" s="186"/>
      <c r="J107" s="189"/>
      <c r="K107" s="189"/>
      <c r="L107" s="68"/>
      <c r="M107" s="68"/>
    </row>
    <row r="108" spans="2:13" ht="34.5" customHeight="1" thickBot="1">
      <c r="B108" s="182"/>
      <c r="C108" s="15"/>
      <c r="D108" s="128" t="s">
        <v>100</v>
      </c>
      <c r="E108" s="78">
        <v>0</v>
      </c>
      <c r="F108" s="128"/>
      <c r="G108" s="128"/>
      <c r="H108" s="22"/>
      <c r="I108" s="187"/>
      <c r="J108" s="190"/>
      <c r="K108" s="190"/>
      <c r="L108" s="68"/>
      <c r="M108" s="68"/>
    </row>
    <row r="109" spans="2:13" ht="20.25" customHeight="1">
      <c r="B109" s="201" t="s">
        <v>146</v>
      </c>
      <c r="C109" s="202"/>
      <c r="D109" s="12"/>
      <c r="E109" s="81"/>
      <c r="F109" s="12"/>
      <c r="G109" s="12"/>
      <c r="H109" s="23" t="s">
        <v>149</v>
      </c>
      <c r="I109" s="193" t="s">
        <v>17</v>
      </c>
      <c r="J109" s="194">
        <f>J59+J69+J79+J89+J99</f>
        <v>5000</v>
      </c>
      <c r="K109" s="194">
        <f>K59+K69+K79+K89+K99</f>
        <v>1479574</v>
      </c>
      <c r="L109" s="68"/>
      <c r="M109" s="68"/>
    </row>
    <row r="110" spans="2:13" ht="20.25" customHeight="1">
      <c r="B110" s="203">
        <f>C60+C70+C80+C90+C100</f>
        <v>506.49</v>
      </c>
      <c r="C110" s="204"/>
      <c r="D110" s="13"/>
      <c r="E110" s="81"/>
      <c r="F110" s="13"/>
      <c r="G110" s="13"/>
      <c r="H110" s="45">
        <f>H60+H70+H80+H90+H100</f>
        <v>3038940</v>
      </c>
      <c r="I110" s="183"/>
      <c r="J110" s="195"/>
      <c r="K110" s="195"/>
      <c r="L110" s="68"/>
      <c r="M110" s="68"/>
    </row>
    <row r="111" spans="2:13" ht="20.25" customHeight="1">
      <c r="B111" s="207"/>
      <c r="C111" s="208"/>
      <c r="D111" s="13"/>
      <c r="E111" s="81"/>
      <c r="F111" s="13"/>
      <c r="G111" s="13"/>
      <c r="H111" s="23" t="s">
        <v>150</v>
      </c>
      <c r="I111" s="183"/>
      <c r="J111" s="195"/>
      <c r="K111" s="195"/>
      <c r="L111" s="68"/>
      <c r="M111" s="68"/>
    </row>
    <row r="112" spans="2:13" ht="20.25" customHeight="1">
      <c r="B112" s="65"/>
      <c r="C112" s="13"/>
      <c r="D112" s="13"/>
      <c r="E112" s="81"/>
      <c r="F112" s="13"/>
      <c r="G112" s="13"/>
      <c r="H112" s="45">
        <f>H62+H72+H82+H92+H102</f>
        <v>3852152.1999999997</v>
      </c>
      <c r="I112" s="183"/>
      <c r="J112" s="195"/>
      <c r="K112" s="195"/>
      <c r="L112" s="68"/>
      <c r="M112" s="68"/>
    </row>
    <row r="113" spans="2:13" ht="20.25" customHeight="1">
      <c r="B113" s="216"/>
      <c r="C113" s="217"/>
      <c r="D113" s="14"/>
      <c r="E113" s="84"/>
      <c r="F113" s="14"/>
      <c r="G113" s="14"/>
      <c r="H113" s="23" t="s">
        <v>18</v>
      </c>
      <c r="I113" s="183"/>
      <c r="J113" s="195"/>
      <c r="K113" s="195"/>
      <c r="L113" s="68"/>
      <c r="M113" s="68"/>
    </row>
    <row r="114" spans="2:13" ht="20.25" customHeight="1" thickBot="1">
      <c r="B114" s="199"/>
      <c r="C114" s="200"/>
      <c r="D114" s="15"/>
      <c r="E114" s="83"/>
      <c r="F114" s="15"/>
      <c r="G114" s="15"/>
      <c r="H114" s="97">
        <f>H110+H112</f>
        <v>6891092.199999999</v>
      </c>
      <c r="I114" s="184"/>
      <c r="J114" s="196"/>
      <c r="K114" s="196"/>
      <c r="L114" s="68"/>
      <c r="M114" s="68"/>
    </row>
    <row r="115" spans="2:13" ht="20.25" customHeight="1">
      <c r="B115" s="26"/>
      <c r="C115" s="26"/>
      <c r="D115" s="26"/>
      <c r="E115" s="60"/>
      <c r="F115" s="26"/>
      <c r="G115" s="26"/>
      <c r="H115" s="26"/>
      <c r="I115" s="26"/>
      <c r="J115" s="26"/>
      <c r="K115" s="26"/>
      <c r="L115" s="26"/>
      <c r="M115" s="26"/>
    </row>
    <row r="116" ht="20.25" customHeight="1" thickBot="1">
      <c r="B116" s="2"/>
    </row>
    <row r="117" spans="2:11" ht="40.5" customHeight="1" thickBot="1">
      <c r="B117" s="213" t="s">
        <v>1</v>
      </c>
      <c r="C117" s="4" t="s">
        <v>2</v>
      </c>
      <c r="D117" s="4" t="s">
        <v>91</v>
      </c>
      <c r="E117" s="4" t="s">
        <v>90</v>
      </c>
      <c r="F117" s="176" t="s">
        <v>101</v>
      </c>
      <c r="G117" s="177"/>
      <c r="H117" s="63" t="s">
        <v>4</v>
      </c>
      <c r="I117" s="4" t="s">
        <v>6</v>
      </c>
      <c r="J117" s="4" t="s">
        <v>8</v>
      </c>
      <c r="K117" s="10" t="s">
        <v>9</v>
      </c>
    </row>
    <row r="118" spans="2:11" ht="43.5" customHeight="1">
      <c r="B118" s="214"/>
      <c r="C118" s="5" t="s">
        <v>3</v>
      </c>
      <c r="D118" s="5"/>
      <c r="E118" s="5"/>
      <c r="F118" s="61" t="s">
        <v>105</v>
      </c>
      <c r="G118" s="61" t="s">
        <v>102</v>
      </c>
      <c r="H118" s="9" t="s">
        <v>5</v>
      </c>
      <c r="I118" s="5" t="s">
        <v>20</v>
      </c>
      <c r="J118" s="5" t="s">
        <v>21</v>
      </c>
      <c r="K118" s="11" t="s">
        <v>175</v>
      </c>
    </row>
    <row r="119" spans="2:11" ht="20.25" customHeight="1" thickBot="1">
      <c r="B119" s="215"/>
      <c r="C119" s="6"/>
      <c r="D119" s="6"/>
      <c r="E119" s="22"/>
      <c r="F119" s="6"/>
      <c r="G119" s="6"/>
      <c r="H119" s="6"/>
      <c r="I119" s="6"/>
      <c r="J119" s="7" t="s">
        <v>176</v>
      </c>
      <c r="K119" s="6"/>
    </row>
    <row r="120" spans="2:11" ht="20.25" customHeight="1">
      <c r="B120" s="213">
        <v>10</v>
      </c>
      <c r="C120" s="12" t="s">
        <v>29</v>
      </c>
      <c r="D120" s="16" t="s">
        <v>92</v>
      </c>
      <c r="E120" s="77">
        <v>41.4599</v>
      </c>
      <c r="F120" s="16" t="s">
        <v>103</v>
      </c>
      <c r="G120" s="135">
        <f>C121</f>
        <v>56.747935219999995</v>
      </c>
      <c r="H120" s="66" t="s">
        <v>149</v>
      </c>
      <c r="I120" s="20" t="s">
        <v>121</v>
      </c>
      <c r="J120" s="188">
        <v>16000</v>
      </c>
      <c r="K120" s="41">
        <v>123600</v>
      </c>
    </row>
    <row r="121" spans="2:11" ht="30.75" customHeight="1">
      <c r="B121" s="214"/>
      <c r="C121" s="92">
        <f>E120+E122+E125+E126+E129</f>
        <v>56.747935219999995</v>
      </c>
      <c r="D121" s="16" t="s">
        <v>93</v>
      </c>
      <c r="E121" s="77">
        <v>0.49</v>
      </c>
      <c r="F121" s="16" t="s">
        <v>107</v>
      </c>
      <c r="G121" s="59">
        <v>2.4688</v>
      </c>
      <c r="H121" s="67">
        <f>C121*6000</f>
        <v>340487.61131999997</v>
      </c>
      <c r="I121" s="20" t="s">
        <v>122</v>
      </c>
      <c r="J121" s="189"/>
      <c r="K121" s="41"/>
    </row>
    <row r="122" spans="2:11" ht="29.25" customHeight="1">
      <c r="B122" s="214"/>
      <c r="C122" s="13"/>
      <c r="D122" s="16" t="s">
        <v>94</v>
      </c>
      <c r="E122" s="77">
        <v>3.25085</v>
      </c>
      <c r="F122" s="16"/>
      <c r="G122" s="16"/>
      <c r="H122" s="18" t="s">
        <v>150</v>
      </c>
      <c r="I122" s="20" t="s">
        <v>123</v>
      </c>
      <c r="J122" s="189"/>
      <c r="K122" s="43"/>
    </row>
    <row r="123" spans="2:11" ht="20.25" customHeight="1">
      <c r="B123" s="214"/>
      <c r="C123" s="14"/>
      <c r="D123" s="16" t="s">
        <v>95</v>
      </c>
      <c r="E123" s="136">
        <v>3.2509</v>
      </c>
      <c r="F123" s="127"/>
      <c r="G123" s="127"/>
      <c r="H123" s="41">
        <v>103766.5</v>
      </c>
      <c r="I123" s="59"/>
      <c r="J123" s="189"/>
      <c r="K123" s="41"/>
    </row>
    <row r="124" spans="2:11" ht="20.25" customHeight="1">
      <c r="B124" s="214"/>
      <c r="C124" s="13"/>
      <c r="D124" s="16" t="s">
        <v>96</v>
      </c>
      <c r="E124" s="77">
        <v>0</v>
      </c>
      <c r="F124" s="16"/>
      <c r="G124" s="16"/>
      <c r="H124" s="18" t="s">
        <v>18</v>
      </c>
      <c r="I124" s="20"/>
      <c r="J124" s="189"/>
      <c r="K124" s="41"/>
    </row>
    <row r="125" spans="2:11" ht="27" customHeight="1">
      <c r="B125" s="214"/>
      <c r="C125" s="13"/>
      <c r="D125" s="123" t="s">
        <v>98</v>
      </c>
      <c r="E125" s="77">
        <v>3.37598522</v>
      </c>
      <c r="F125" s="16"/>
      <c r="G125" s="16"/>
      <c r="H125" s="41">
        <f>H121+H123</f>
        <v>444254.11131999997</v>
      </c>
      <c r="I125" s="20"/>
      <c r="J125" s="189"/>
      <c r="K125" s="41"/>
    </row>
    <row r="126" spans="2:11" ht="20.25" customHeight="1">
      <c r="B126" s="214"/>
      <c r="C126" s="13"/>
      <c r="D126" s="126" t="s">
        <v>97</v>
      </c>
      <c r="E126" s="77">
        <v>8.102</v>
      </c>
      <c r="F126" s="16"/>
      <c r="G126" s="16"/>
      <c r="H126" s="19"/>
      <c r="I126" s="20"/>
      <c r="J126" s="189"/>
      <c r="K126" s="41"/>
    </row>
    <row r="127" spans="2:11" ht="20.25" customHeight="1">
      <c r="B127" s="214"/>
      <c r="C127" s="13"/>
      <c r="D127" s="16" t="s">
        <v>30</v>
      </c>
      <c r="E127" s="77">
        <v>8.102</v>
      </c>
      <c r="F127" s="16"/>
      <c r="G127" s="16"/>
      <c r="H127" s="19"/>
      <c r="I127" s="20"/>
      <c r="J127" s="189"/>
      <c r="K127" s="41"/>
    </row>
    <row r="128" spans="2:11" ht="20.25" customHeight="1">
      <c r="B128" s="214"/>
      <c r="C128" s="17"/>
      <c r="D128" s="16" t="s">
        <v>99</v>
      </c>
      <c r="E128" s="77">
        <v>0</v>
      </c>
      <c r="F128" s="18"/>
      <c r="G128" s="18"/>
      <c r="H128" s="18"/>
      <c r="I128" s="18"/>
      <c r="J128" s="189"/>
      <c r="K128" s="41"/>
    </row>
    <row r="129" spans="2:11" ht="31.5" customHeight="1" thickBot="1">
      <c r="B129" s="215"/>
      <c r="C129" s="6"/>
      <c r="D129" s="128" t="s">
        <v>100</v>
      </c>
      <c r="E129" s="78">
        <v>0.5592</v>
      </c>
      <c r="F129" s="22"/>
      <c r="G129" s="22"/>
      <c r="H129" s="22"/>
      <c r="I129" s="22"/>
      <c r="J129" s="190"/>
      <c r="K129" s="132"/>
    </row>
    <row r="130" spans="2:11" ht="20.25" customHeight="1">
      <c r="B130" s="213">
        <v>11</v>
      </c>
      <c r="C130" s="12" t="s">
        <v>31</v>
      </c>
      <c r="D130" s="16" t="s">
        <v>92</v>
      </c>
      <c r="E130" s="77">
        <v>5.285</v>
      </c>
      <c r="F130" s="16" t="s">
        <v>103</v>
      </c>
      <c r="G130" s="135">
        <f>C131</f>
        <v>13.1096</v>
      </c>
      <c r="H130" s="66" t="s">
        <v>149</v>
      </c>
      <c r="I130" s="20"/>
      <c r="J130" s="188">
        <v>0</v>
      </c>
      <c r="K130" s="188">
        <v>0</v>
      </c>
    </row>
    <row r="131" spans="2:11" ht="20.25" customHeight="1">
      <c r="B131" s="214"/>
      <c r="C131" s="92">
        <f>E130+E132+E135+E136+E139</f>
        <v>13.1096</v>
      </c>
      <c r="D131" s="16" t="s">
        <v>93</v>
      </c>
      <c r="E131" s="77">
        <v>0.17</v>
      </c>
      <c r="F131" s="121"/>
      <c r="G131" s="121"/>
      <c r="H131" s="41">
        <f>C131*6000</f>
        <v>78657.6</v>
      </c>
      <c r="I131" s="20"/>
      <c r="J131" s="189"/>
      <c r="K131" s="189"/>
    </row>
    <row r="132" spans="2:11" ht="31.5" customHeight="1">
      <c r="B132" s="214"/>
      <c r="C132" s="12"/>
      <c r="D132" s="16" t="s">
        <v>94</v>
      </c>
      <c r="E132" s="77">
        <v>0.92</v>
      </c>
      <c r="F132" s="121"/>
      <c r="G132" s="121"/>
      <c r="H132" s="18" t="s">
        <v>150</v>
      </c>
      <c r="I132" s="20"/>
      <c r="J132" s="189"/>
      <c r="K132" s="189"/>
    </row>
    <row r="133" spans="2:11" ht="20.25" customHeight="1">
      <c r="B133" s="214"/>
      <c r="C133" s="12"/>
      <c r="D133" s="16" t="s">
        <v>95</v>
      </c>
      <c r="E133" s="77">
        <v>0.92</v>
      </c>
      <c r="F133" s="121"/>
      <c r="G133" s="121"/>
      <c r="H133" s="41">
        <v>6567.5</v>
      </c>
      <c r="I133" s="20"/>
      <c r="J133" s="189"/>
      <c r="K133" s="189"/>
    </row>
    <row r="134" spans="2:11" ht="20.25" customHeight="1">
      <c r="B134" s="214"/>
      <c r="C134" s="12"/>
      <c r="D134" s="16" t="s">
        <v>96</v>
      </c>
      <c r="E134" s="77">
        <v>0</v>
      </c>
      <c r="F134" s="121"/>
      <c r="G134" s="121"/>
      <c r="H134" s="18" t="s">
        <v>18</v>
      </c>
      <c r="I134" s="20"/>
      <c r="J134" s="189"/>
      <c r="K134" s="189"/>
    </row>
    <row r="135" spans="2:11" ht="28.5" customHeight="1">
      <c r="B135" s="214"/>
      <c r="C135" s="12"/>
      <c r="D135" s="123" t="s">
        <v>98</v>
      </c>
      <c r="E135" s="77">
        <v>0.03</v>
      </c>
      <c r="F135" s="121"/>
      <c r="G135" s="121"/>
      <c r="H135" s="41">
        <f>H131+H133</f>
        <v>85225.1</v>
      </c>
      <c r="I135" s="20"/>
      <c r="J135" s="189"/>
      <c r="K135" s="189"/>
    </row>
    <row r="136" spans="2:11" ht="20.25" customHeight="1">
      <c r="B136" s="214"/>
      <c r="C136" s="13"/>
      <c r="D136" s="126" t="s">
        <v>97</v>
      </c>
      <c r="E136" s="77">
        <v>6.8746</v>
      </c>
      <c r="F136" s="16"/>
      <c r="G136" s="16"/>
      <c r="H136" s="19"/>
      <c r="I136" s="20"/>
      <c r="J136" s="189"/>
      <c r="K136" s="189"/>
    </row>
    <row r="137" spans="2:11" ht="20.25" customHeight="1">
      <c r="B137" s="214"/>
      <c r="C137" s="14"/>
      <c r="D137" s="16" t="s">
        <v>30</v>
      </c>
      <c r="E137" s="77">
        <v>6.7646</v>
      </c>
      <c r="F137" s="127"/>
      <c r="G137" s="127"/>
      <c r="H137" s="18"/>
      <c r="I137" s="18"/>
      <c r="J137" s="189"/>
      <c r="K137" s="189"/>
    </row>
    <row r="138" spans="2:11" ht="20.25" customHeight="1">
      <c r="B138" s="214"/>
      <c r="C138" s="14"/>
      <c r="D138" s="16" t="s">
        <v>99</v>
      </c>
      <c r="E138" s="77">
        <v>0.11</v>
      </c>
      <c r="F138" s="127"/>
      <c r="G138" s="127"/>
      <c r="H138" s="18"/>
      <c r="I138" s="18"/>
      <c r="J138" s="189"/>
      <c r="K138" s="189"/>
    </row>
    <row r="139" spans="2:11" ht="28.5" customHeight="1" thickBot="1">
      <c r="B139" s="215"/>
      <c r="C139" s="15"/>
      <c r="D139" s="128" t="s">
        <v>100</v>
      </c>
      <c r="E139" s="78">
        <v>0</v>
      </c>
      <c r="F139" s="128"/>
      <c r="G139" s="128"/>
      <c r="H139" s="22"/>
      <c r="I139" s="22"/>
      <c r="J139" s="190"/>
      <c r="K139" s="190"/>
    </row>
    <row r="140" spans="2:11" ht="29.25" customHeight="1">
      <c r="B140" s="213">
        <v>12</v>
      </c>
      <c r="C140" s="12" t="s">
        <v>32</v>
      </c>
      <c r="D140" s="16" t="s">
        <v>92</v>
      </c>
      <c r="E140" s="77">
        <v>22.74</v>
      </c>
      <c r="F140" s="16" t="s">
        <v>103</v>
      </c>
      <c r="G140" s="135">
        <f>C141</f>
        <v>27.65866666666667</v>
      </c>
      <c r="H140" s="66" t="s">
        <v>149</v>
      </c>
      <c r="I140" s="20" t="s">
        <v>124</v>
      </c>
      <c r="J140" s="188">
        <v>0</v>
      </c>
      <c r="K140" s="188">
        <v>0</v>
      </c>
    </row>
    <row r="141" spans="2:11" ht="20.25" customHeight="1">
      <c r="B141" s="214"/>
      <c r="C141" s="92">
        <f>E140+E142+E145+E146+E149</f>
        <v>27.65866666666667</v>
      </c>
      <c r="D141" s="16" t="s">
        <v>93</v>
      </c>
      <c r="E141" s="77">
        <v>0.31</v>
      </c>
      <c r="F141" s="121"/>
      <c r="G141" s="121"/>
      <c r="H141" s="41">
        <f>C141*6000</f>
        <v>165952</v>
      </c>
      <c r="I141" s="20"/>
      <c r="J141" s="189"/>
      <c r="K141" s="189"/>
    </row>
    <row r="142" spans="2:11" ht="29.25" customHeight="1">
      <c r="B142" s="214"/>
      <c r="C142" s="12"/>
      <c r="D142" s="16" t="s">
        <v>94</v>
      </c>
      <c r="E142" s="77">
        <v>2.85</v>
      </c>
      <c r="F142" s="121"/>
      <c r="G142" s="121"/>
      <c r="H142" s="18" t="s">
        <v>150</v>
      </c>
      <c r="I142" s="20"/>
      <c r="J142" s="189"/>
      <c r="K142" s="189"/>
    </row>
    <row r="143" spans="2:11" ht="20.25" customHeight="1">
      <c r="B143" s="214"/>
      <c r="C143" s="12"/>
      <c r="D143" s="16" t="s">
        <v>95</v>
      </c>
      <c r="E143" s="77">
        <v>2.85</v>
      </c>
      <c r="F143" s="121"/>
      <c r="G143" s="121"/>
      <c r="H143" s="41">
        <v>63442.05</v>
      </c>
      <c r="I143" s="20"/>
      <c r="J143" s="189"/>
      <c r="K143" s="189"/>
    </row>
    <row r="144" spans="2:11" ht="20.25" customHeight="1">
      <c r="B144" s="214"/>
      <c r="C144" s="12"/>
      <c r="D144" s="16" t="s">
        <v>96</v>
      </c>
      <c r="E144" s="77">
        <v>0</v>
      </c>
      <c r="F144" s="121"/>
      <c r="G144" s="121"/>
      <c r="H144" s="18" t="s">
        <v>18</v>
      </c>
      <c r="I144" s="20"/>
      <c r="J144" s="189"/>
      <c r="K144" s="189"/>
    </row>
    <row r="145" spans="2:11" ht="29.25" customHeight="1">
      <c r="B145" s="214"/>
      <c r="C145" s="12"/>
      <c r="D145" s="123" t="s">
        <v>98</v>
      </c>
      <c r="E145" s="77">
        <v>0.02666666666666666</v>
      </c>
      <c r="F145" s="121"/>
      <c r="G145" s="121"/>
      <c r="H145" s="41">
        <f>H141+H143</f>
        <v>229394.05</v>
      </c>
      <c r="I145" s="20"/>
      <c r="J145" s="189"/>
      <c r="K145" s="189"/>
    </row>
    <row r="146" spans="2:11" ht="20.25" customHeight="1">
      <c r="B146" s="214"/>
      <c r="C146" s="13"/>
      <c r="D146" s="126" t="s">
        <v>97</v>
      </c>
      <c r="E146" s="77">
        <v>2.042</v>
      </c>
      <c r="F146" s="16"/>
      <c r="G146" s="16"/>
      <c r="H146" s="19"/>
      <c r="I146" s="20"/>
      <c r="J146" s="189"/>
      <c r="K146" s="189"/>
    </row>
    <row r="147" spans="2:11" ht="20.25" customHeight="1">
      <c r="B147" s="214"/>
      <c r="C147" s="13"/>
      <c r="D147" s="16" t="s">
        <v>30</v>
      </c>
      <c r="E147" s="77">
        <v>2.042</v>
      </c>
      <c r="F147" s="16"/>
      <c r="G147" s="16"/>
      <c r="H147" s="19"/>
      <c r="I147" s="20"/>
      <c r="J147" s="189"/>
      <c r="K147" s="189"/>
    </row>
    <row r="148" spans="2:11" ht="20.25" customHeight="1">
      <c r="B148" s="214"/>
      <c r="C148" s="14"/>
      <c r="D148" s="16" t="s">
        <v>99</v>
      </c>
      <c r="E148" s="77">
        <v>0</v>
      </c>
      <c r="F148" s="127"/>
      <c r="G148" s="127"/>
      <c r="H148" s="18"/>
      <c r="I148" s="20"/>
      <c r="J148" s="189"/>
      <c r="K148" s="189"/>
    </row>
    <row r="149" spans="2:11" ht="34.5" customHeight="1" thickBot="1">
      <c r="B149" s="215"/>
      <c r="C149" s="15"/>
      <c r="D149" s="128" t="s">
        <v>100</v>
      </c>
      <c r="E149" s="78">
        <v>0</v>
      </c>
      <c r="F149" s="128"/>
      <c r="G149" s="128"/>
      <c r="H149" s="22"/>
      <c r="I149" s="22"/>
      <c r="J149" s="190"/>
      <c r="K149" s="190"/>
    </row>
    <row r="150" spans="2:11" ht="20.25" customHeight="1">
      <c r="B150" s="213">
        <v>13</v>
      </c>
      <c r="C150" s="12" t="s">
        <v>33</v>
      </c>
      <c r="D150" s="16" t="s">
        <v>92</v>
      </c>
      <c r="E150" s="77">
        <v>7.4262</v>
      </c>
      <c r="F150" s="16" t="s">
        <v>103</v>
      </c>
      <c r="G150" s="135">
        <f>C151</f>
        <v>14.5873</v>
      </c>
      <c r="H150" s="66" t="s">
        <v>149</v>
      </c>
      <c r="I150" s="20" t="s">
        <v>114</v>
      </c>
      <c r="J150" s="178">
        <v>0</v>
      </c>
      <c r="K150" s="178">
        <v>0</v>
      </c>
    </row>
    <row r="151" spans="2:11" ht="20.25" customHeight="1">
      <c r="B151" s="214"/>
      <c r="C151" s="92">
        <f>E150+E152+E155+E156+E159</f>
        <v>14.5873</v>
      </c>
      <c r="D151" s="16" t="s">
        <v>93</v>
      </c>
      <c r="E151" s="77">
        <v>0.3562</v>
      </c>
      <c r="F151" s="121"/>
      <c r="G151" s="121"/>
      <c r="H151" s="41">
        <f>C151*6000</f>
        <v>87523.8</v>
      </c>
      <c r="I151" s="20"/>
      <c r="J151" s="179"/>
      <c r="K151" s="179"/>
    </row>
    <row r="152" spans="2:11" ht="29.25" customHeight="1">
      <c r="B152" s="214"/>
      <c r="C152" s="12"/>
      <c r="D152" s="16" t="s">
        <v>94</v>
      </c>
      <c r="E152" s="77">
        <v>0</v>
      </c>
      <c r="F152" s="121"/>
      <c r="G152" s="121"/>
      <c r="H152" s="18" t="s">
        <v>150</v>
      </c>
      <c r="I152" s="20"/>
      <c r="J152" s="179"/>
      <c r="K152" s="179"/>
    </row>
    <row r="153" spans="2:11" ht="20.25" customHeight="1">
      <c r="B153" s="214"/>
      <c r="C153" s="12"/>
      <c r="D153" s="16" t="s">
        <v>95</v>
      </c>
      <c r="E153" s="77">
        <v>0</v>
      </c>
      <c r="F153" s="121"/>
      <c r="G153" s="121"/>
      <c r="H153" s="18"/>
      <c r="I153" s="20"/>
      <c r="J153" s="179"/>
      <c r="K153" s="179"/>
    </row>
    <row r="154" spans="2:11" ht="20.25" customHeight="1">
      <c r="B154" s="214"/>
      <c r="C154" s="12"/>
      <c r="D154" s="16" t="s">
        <v>96</v>
      </c>
      <c r="E154" s="77">
        <v>0</v>
      </c>
      <c r="F154" s="121"/>
      <c r="G154" s="121"/>
      <c r="H154" s="18" t="s">
        <v>18</v>
      </c>
      <c r="I154" s="20"/>
      <c r="J154" s="179"/>
      <c r="K154" s="179"/>
    </row>
    <row r="155" spans="2:11" ht="30" customHeight="1">
      <c r="B155" s="214"/>
      <c r="C155" s="12"/>
      <c r="D155" s="123" t="s">
        <v>98</v>
      </c>
      <c r="E155" s="77">
        <v>0.9434</v>
      </c>
      <c r="F155" s="121"/>
      <c r="G155" s="121"/>
      <c r="H155" s="41">
        <f>H151+H153</f>
        <v>87523.8</v>
      </c>
      <c r="I155" s="20"/>
      <c r="J155" s="179"/>
      <c r="K155" s="179"/>
    </row>
    <row r="156" spans="2:11" ht="20.25" customHeight="1">
      <c r="B156" s="214"/>
      <c r="C156" s="12"/>
      <c r="D156" s="126" t="s">
        <v>97</v>
      </c>
      <c r="E156" s="77">
        <v>6.0199</v>
      </c>
      <c r="F156" s="121"/>
      <c r="G156" s="121"/>
      <c r="H156" s="18"/>
      <c r="I156" s="20"/>
      <c r="J156" s="179"/>
      <c r="K156" s="179"/>
    </row>
    <row r="157" spans="2:11" ht="20.25" customHeight="1">
      <c r="B157" s="214"/>
      <c r="C157" s="12"/>
      <c r="D157" s="16" t="s">
        <v>30</v>
      </c>
      <c r="E157" s="77">
        <v>6.0199</v>
      </c>
      <c r="F157" s="121"/>
      <c r="G157" s="121"/>
      <c r="H157" s="18"/>
      <c r="I157" s="20"/>
      <c r="J157" s="179"/>
      <c r="K157" s="179"/>
    </row>
    <row r="158" spans="2:11" ht="20.25" customHeight="1">
      <c r="B158" s="214"/>
      <c r="C158" s="17"/>
      <c r="D158" s="16" t="s">
        <v>99</v>
      </c>
      <c r="E158" s="77">
        <v>0</v>
      </c>
      <c r="F158" s="18"/>
      <c r="G158" s="18"/>
      <c r="H158" s="18"/>
      <c r="I158" s="20"/>
      <c r="J158" s="179"/>
      <c r="K158" s="179"/>
    </row>
    <row r="159" spans="2:11" ht="31.5" customHeight="1" thickBot="1">
      <c r="B159" s="215"/>
      <c r="C159" s="6"/>
      <c r="D159" s="128" t="s">
        <v>100</v>
      </c>
      <c r="E159" s="78">
        <v>0.1978</v>
      </c>
      <c r="F159" s="22"/>
      <c r="G159" s="22"/>
      <c r="H159" s="22"/>
      <c r="I159" s="22"/>
      <c r="J159" s="180"/>
      <c r="K159" s="180"/>
    </row>
    <row r="160" spans="2:11" ht="31.5" customHeight="1">
      <c r="B160" s="213">
        <v>14</v>
      </c>
      <c r="C160" s="12" t="s">
        <v>34</v>
      </c>
      <c r="D160" s="16" t="s">
        <v>92</v>
      </c>
      <c r="E160" s="77">
        <v>25.1313</v>
      </c>
      <c r="F160" s="16" t="s">
        <v>103</v>
      </c>
      <c r="G160" s="135">
        <f>C161</f>
        <v>37.771</v>
      </c>
      <c r="H160" s="66" t="s">
        <v>149</v>
      </c>
      <c r="I160" s="20" t="s">
        <v>125</v>
      </c>
      <c r="J160" s="188">
        <v>28000</v>
      </c>
      <c r="K160" s="188">
        <v>0</v>
      </c>
    </row>
    <row r="161" spans="2:11" ht="20.25" customHeight="1">
      <c r="B161" s="214"/>
      <c r="C161" s="92">
        <f>E160+E162+E165+E166+E169</f>
        <v>37.771</v>
      </c>
      <c r="D161" s="16" t="s">
        <v>93</v>
      </c>
      <c r="E161" s="77">
        <v>0.55</v>
      </c>
      <c r="F161" s="121"/>
      <c r="G161" s="121"/>
      <c r="H161" s="41">
        <f>C161*6000</f>
        <v>226626</v>
      </c>
      <c r="I161" s="20"/>
      <c r="J161" s="189"/>
      <c r="K161" s="189"/>
    </row>
    <row r="162" spans="2:11" ht="27" customHeight="1">
      <c r="B162" s="214"/>
      <c r="C162" s="12"/>
      <c r="D162" s="16" t="s">
        <v>94</v>
      </c>
      <c r="E162" s="77">
        <v>3.36</v>
      </c>
      <c r="F162" s="121"/>
      <c r="G162" s="121"/>
      <c r="H162" s="18" t="s">
        <v>150</v>
      </c>
      <c r="I162" s="20"/>
      <c r="J162" s="189"/>
      <c r="K162" s="189"/>
    </row>
    <row r="163" spans="2:11" ht="20.25" customHeight="1">
      <c r="B163" s="214"/>
      <c r="C163" s="12"/>
      <c r="D163" s="16" t="s">
        <v>95</v>
      </c>
      <c r="E163" s="77">
        <v>3.36</v>
      </c>
      <c r="F163" s="121"/>
      <c r="G163" s="121"/>
      <c r="H163" s="41">
        <v>55823.75</v>
      </c>
      <c r="I163" s="20"/>
      <c r="J163" s="189"/>
      <c r="K163" s="189"/>
    </row>
    <row r="164" spans="2:11" ht="20.25" customHeight="1">
      <c r="B164" s="214"/>
      <c r="C164" s="12"/>
      <c r="D164" s="16" t="s">
        <v>96</v>
      </c>
      <c r="E164" s="77">
        <v>0</v>
      </c>
      <c r="F164" s="121"/>
      <c r="G164" s="121"/>
      <c r="H164" s="18" t="s">
        <v>18</v>
      </c>
      <c r="I164" s="20"/>
      <c r="J164" s="189"/>
      <c r="K164" s="189"/>
    </row>
    <row r="165" spans="2:11" ht="28.5" customHeight="1">
      <c r="B165" s="214"/>
      <c r="C165" s="12"/>
      <c r="D165" s="123" t="s">
        <v>98</v>
      </c>
      <c r="E165" s="77">
        <v>0.28</v>
      </c>
      <c r="F165" s="121"/>
      <c r="G165" s="121"/>
      <c r="H165" s="41">
        <f>H161+H163</f>
        <v>282449.75</v>
      </c>
      <c r="I165" s="20"/>
      <c r="J165" s="189"/>
      <c r="K165" s="189"/>
    </row>
    <row r="166" spans="2:11" ht="20.25" customHeight="1">
      <c r="B166" s="214"/>
      <c r="C166" s="12"/>
      <c r="D166" s="126" t="s">
        <v>97</v>
      </c>
      <c r="E166" s="77">
        <v>8.9997</v>
      </c>
      <c r="F166" s="121"/>
      <c r="G166" s="121"/>
      <c r="H166" s="18"/>
      <c r="I166" s="20"/>
      <c r="J166" s="189"/>
      <c r="K166" s="189"/>
    </row>
    <row r="167" spans="2:11" ht="20.25" customHeight="1">
      <c r="B167" s="214"/>
      <c r="C167" s="13"/>
      <c r="D167" s="16" t="s">
        <v>30</v>
      </c>
      <c r="E167" s="77">
        <v>8.7612</v>
      </c>
      <c r="F167" s="16"/>
      <c r="G167" s="16"/>
      <c r="H167" s="18"/>
      <c r="I167" s="20"/>
      <c r="J167" s="189"/>
      <c r="K167" s="189"/>
    </row>
    <row r="168" spans="2:11" ht="20.25" customHeight="1">
      <c r="B168" s="214"/>
      <c r="C168" s="14"/>
      <c r="D168" s="16" t="s">
        <v>99</v>
      </c>
      <c r="E168" s="77">
        <v>0.2385</v>
      </c>
      <c r="F168" s="127"/>
      <c r="G168" s="127"/>
      <c r="H168" s="18"/>
      <c r="I168" s="18"/>
      <c r="J168" s="189"/>
      <c r="K168" s="189"/>
    </row>
    <row r="169" spans="2:11" ht="30" customHeight="1" thickBot="1">
      <c r="B169" s="215"/>
      <c r="C169" s="15"/>
      <c r="D169" s="128" t="s">
        <v>100</v>
      </c>
      <c r="E169" s="78">
        <v>0</v>
      </c>
      <c r="F169" s="128"/>
      <c r="G169" s="128"/>
      <c r="H169" s="22"/>
      <c r="I169" s="22"/>
      <c r="J169" s="190"/>
      <c r="K169" s="190"/>
    </row>
    <row r="170" spans="2:11" ht="20.25" customHeight="1">
      <c r="B170" s="213">
        <v>15</v>
      </c>
      <c r="C170" s="12" t="s">
        <v>35</v>
      </c>
      <c r="D170" s="16" t="s">
        <v>92</v>
      </c>
      <c r="E170" s="77">
        <v>102.98390719999999</v>
      </c>
      <c r="F170" s="16" t="s">
        <v>103</v>
      </c>
      <c r="G170" s="135">
        <f>C171</f>
        <v>150.5678291</v>
      </c>
      <c r="H170" s="66" t="s">
        <v>149</v>
      </c>
      <c r="I170" s="20" t="s">
        <v>126</v>
      </c>
      <c r="J170" s="188">
        <v>12000</v>
      </c>
      <c r="K170" s="188">
        <v>0</v>
      </c>
    </row>
    <row r="171" spans="2:11" ht="30" customHeight="1">
      <c r="B171" s="214"/>
      <c r="C171" s="92">
        <f>E170+E172+E175+E176+E179</f>
        <v>150.5678291</v>
      </c>
      <c r="D171" s="16" t="s">
        <v>93</v>
      </c>
      <c r="E171" s="77">
        <v>1.54</v>
      </c>
      <c r="F171" s="121"/>
      <c r="G171" s="121"/>
      <c r="H171" s="41">
        <f>C171*6000</f>
        <v>903406.9746000001</v>
      </c>
      <c r="I171" s="20" t="s">
        <v>128</v>
      </c>
      <c r="J171" s="189"/>
      <c r="K171" s="189"/>
    </row>
    <row r="172" spans="2:11" ht="29.25" customHeight="1">
      <c r="B172" s="214"/>
      <c r="C172" s="13"/>
      <c r="D172" s="16" t="s">
        <v>94</v>
      </c>
      <c r="E172" s="77">
        <v>32.4458</v>
      </c>
      <c r="F172" s="55" t="s">
        <v>108</v>
      </c>
      <c r="G172" s="47">
        <v>0.29</v>
      </c>
      <c r="H172" s="18" t="s">
        <v>150</v>
      </c>
      <c r="I172" s="20" t="s">
        <v>117</v>
      </c>
      <c r="J172" s="189"/>
      <c r="K172" s="189"/>
    </row>
    <row r="173" spans="2:11" ht="20.25" customHeight="1">
      <c r="B173" s="214"/>
      <c r="C173" s="13"/>
      <c r="D173" s="16" t="s">
        <v>95</v>
      </c>
      <c r="E173" s="77">
        <v>29.3158</v>
      </c>
      <c r="F173" s="16"/>
      <c r="G173" s="16"/>
      <c r="H173" s="41">
        <v>749089.05</v>
      </c>
      <c r="I173" s="20" t="s">
        <v>119</v>
      </c>
      <c r="J173" s="189"/>
      <c r="K173" s="189"/>
    </row>
    <row r="174" spans="2:11" ht="20.25" customHeight="1">
      <c r="B174" s="214"/>
      <c r="C174" s="14"/>
      <c r="D174" s="16" t="s">
        <v>96</v>
      </c>
      <c r="E174" s="77">
        <v>3.13</v>
      </c>
      <c r="F174" s="127"/>
      <c r="G174" s="127"/>
      <c r="H174" s="18" t="s">
        <v>18</v>
      </c>
      <c r="I174" s="20"/>
      <c r="J174" s="189"/>
      <c r="K174" s="189"/>
    </row>
    <row r="175" spans="2:11" ht="26.25" customHeight="1">
      <c r="B175" s="214"/>
      <c r="C175" s="13"/>
      <c r="D175" s="123" t="s">
        <v>98</v>
      </c>
      <c r="E175" s="77">
        <v>0.1440219</v>
      </c>
      <c r="F175" s="16"/>
      <c r="G175" s="16"/>
      <c r="H175" s="41">
        <f>H171+H173</f>
        <v>1652496.0246000001</v>
      </c>
      <c r="I175" s="18"/>
      <c r="J175" s="189"/>
      <c r="K175" s="189"/>
    </row>
    <row r="176" spans="2:11" ht="20.25" customHeight="1">
      <c r="B176" s="214"/>
      <c r="C176" s="17"/>
      <c r="D176" s="126" t="s">
        <v>97</v>
      </c>
      <c r="E176" s="77">
        <v>14.9941</v>
      </c>
      <c r="F176" s="18"/>
      <c r="G176" s="18"/>
      <c r="H176" s="18"/>
      <c r="I176" s="18"/>
      <c r="J176" s="189"/>
      <c r="K176" s="189"/>
    </row>
    <row r="177" spans="2:11" ht="20.25" customHeight="1">
      <c r="B177" s="214"/>
      <c r="C177" s="17"/>
      <c r="D177" s="16" t="s">
        <v>30</v>
      </c>
      <c r="E177" s="77">
        <v>14.9341</v>
      </c>
      <c r="F177" s="18"/>
      <c r="G177" s="18"/>
      <c r="H177" s="18"/>
      <c r="I177" s="18"/>
      <c r="J177" s="189"/>
      <c r="K177" s="189"/>
    </row>
    <row r="178" spans="2:11" ht="20.25" customHeight="1">
      <c r="B178" s="214"/>
      <c r="C178" s="17"/>
      <c r="D178" s="16" t="s">
        <v>99</v>
      </c>
      <c r="E178" s="77">
        <v>0.06</v>
      </c>
      <c r="F178" s="18"/>
      <c r="G178" s="18"/>
      <c r="H178" s="18"/>
      <c r="I178" s="18"/>
      <c r="J178" s="189"/>
      <c r="K178" s="189"/>
    </row>
    <row r="179" spans="2:11" ht="31.5" customHeight="1" thickBot="1">
      <c r="B179" s="215"/>
      <c r="C179" s="6"/>
      <c r="D179" s="128" t="s">
        <v>100</v>
      </c>
      <c r="E179" s="78">
        <v>0</v>
      </c>
      <c r="F179" s="22"/>
      <c r="G179" s="22"/>
      <c r="H179" s="22"/>
      <c r="I179" s="22"/>
      <c r="J179" s="190"/>
      <c r="K179" s="190"/>
    </row>
    <row r="180" spans="2:11" ht="20.25" customHeight="1">
      <c r="B180" s="201" t="s">
        <v>146</v>
      </c>
      <c r="C180" s="202"/>
      <c r="D180" s="12"/>
      <c r="E180" s="81"/>
      <c r="F180" s="12"/>
      <c r="G180" s="12"/>
      <c r="H180" s="23" t="s">
        <v>149</v>
      </c>
      <c r="I180" s="218" t="s">
        <v>11</v>
      </c>
      <c r="J180" s="45">
        <f>J120+J130+J140+J150+J160+J170</f>
        <v>56000</v>
      </c>
      <c r="K180" s="194">
        <f>K120+K130+K140+K150+K160+K170</f>
        <v>123600</v>
      </c>
    </row>
    <row r="181" spans="2:11" ht="20.25" customHeight="1">
      <c r="B181" s="203">
        <f>C121+C131+C141+C151+C161+C171</f>
        <v>300.44233098666666</v>
      </c>
      <c r="C181" s="204"/>
      <c r="D181" s="13"/>
      <c r="E181" s="81"/>
      <c r="F181" s="13"/>
      <c r="G181" s="13"/>
      <c r="H181" s="45">
        <f>H121+H131+H141+H151+H161+H171</f>
        <v>1802653.9859200001</v>
      </c>
      <c r="I181" s="219"/>
      <c r="J181" s="45" t="s">
        <v>36</v>
      </c>
      <c r="K181" s="195"/>
    </row>
    <row r="182" spans="2:11" ht="20.25" customHeight="1">
      <c r="B182" s="207"/>
      <c r="C182" s="208"/>
      <c r="D182" s="13"/>
      <c r="E182" s="81"/>
      <c r="F182" s="13"/>
      <c r="G182" s="13"/>
      <c r="H182" s="23" t="s">
        <v>150</v>
      </c>
      <c r="I182" s="219"/>
      <c r="J182" s="42"/>
      <c r="K182" s="195"/>
    </row>
    <row r="183" spans="2:11" ht="20.25" customHeight="1">
      <c r="B183" s="65"/>
      <c r="C183" s="13"/>
      <c r="D183" s="13"/>
      <c r="E183" s="81"/>
      <c r="F183" s="13"/>
      <c r="G183" s="13"/>
      <c r="H183" s="45">
        <f>H123+H133+H143+H163+H173</f>
        <v>978688.8500000001</v>
      </c>
      <c r="I183" s="219"/>
      <c r="J183" s="42"/>
      <c r="K183" s="195"/>
    </row>
    <row r="184" spans="2:11" ht="20.25" customHeight="1">
      <c r="B184" s="216"/>
      <c r="C184" s="217"/>
      <c r="D184" s="14"/>
      <c r="E184" s="81"/>
      <c r="F184" s="14"/>
      <c r="G184" s="14"/>
      <c r="H184" s="23" t="s">
        <v>18</v>
      </c>
      <c r="I184" s="219"/>
      <c r="J184" s="42"/>
      <c r="K184" s="195"/>
    </row>
    <row r="185" spans="2:11" ht="20.25" customHeight="1" thickBot="1">
      <c r="B185" s="199"/>
      <c r="C185" s="200"/>
      <c r="D185" s="15"/>
      <c r="E185" s="83"/>
      <c r="F185" s="15"/>
      <c r="G185" s="15"/>
      <c r="H185" s="97">
        <f>H181+H183</f>
        <v>2781342.8359200004</v>
      </c>
      <c r="I185" s="220"/>
      <c r="J185" s="44"/>
      <c r="K185" s="196"/>
    </row>
    <row r="186" ht="20.25" customHeight="1">
      <c r="B186" s="2"/>
    </row>
    <row r="187" ht="20.25" customHeight="1" thickBot="1">
      <c r="B187" s="2"/>
    </row>
    <row r="188" spans="2:11" ht="41.25" customHeight="1" thickBot="1">
      <c r="B188" s="181" t="s">
        <v>1</v>
      </c>
      <c r="C188" s="4" t="s">
        <v>2</v>
      </c>
      <c r="D188" s="4" t="s">
        <v>91</v>
      </c>
      <c r="E188" s="4" t="s">
        <v>90</v>
      </c>
      <c r="F188" s="176" t="s">
        <v>101</v>
      </c>
      <c r="G188" s="177"/>
      <c r="H188" s="63" t="s">
        <v>4</v>
      </c>
      <c r="I188" s="4" t="s">
        <v>6</v>
      </c>
      <c r="J188" s="4" t="s">
        <v>8</v>
      </c>
      <c r="K188" s="10" t="s">
        <v>9</v>
      </c>
    </row>
    <row r="189" spans="2:11" ht="41.25" customHeight="1">
      <c r="B189" s="209"/>
      <c r="C189" s="5" t="s">
        <v>3</v>
      </c>
      <c r="D189" s="5"/>
      <c r="E189" s="5"/>
      <c r="F189" s="61" t="s">
        <v>105</v>
      </c>
      <c r="G189" s="61" t="s">
        <v>102</v>
      </c>
      <c r="H189" s="9" t="s">
        <v>5</v>
      </c>
      <c r="I189" s="5" t="s">
        <v>7</v>
      </c>
      <c r="J189" s="5" t="s">
        <v>21</v>
      </c>
      <c r="K189" s="11" t="s">
        <v>175</v>
      </c>
    </row>
    <row r="190" spans="2:11" ht="20.25" customHeight="1" thickBot="1">
      <c r="B190" s="182"/>
      <c r="C190" s="6"/>
      <c r="D190" s="6"/>
      <c r="E190" s="22"/>
      <c r="F190" s="6"/>
      <c r="G190" s="6"/>
      <c r="H190" s="6"/>
      <c r="I190" s="6"/>
      <c r="J190" s="7" t="s">
        <v>176</v>
      </c>
      <c r="K190" s="6"/>
    </row>
    <row r="191" spans="2:11" ht="20.25" customHeight="1">
      <c r="B191" s="213">
        <v>16</v>
      </c>
      <c r="C191" s="12" t="s">
        <v>37</v>
      </c>
      <c r="D191" s="16" t="s">
        <v>92</v>
      </c>
      <c r="E191" s="77">
        <v>166.06622</v>
      </c>
      <c r="F191" s="16" t="s">
        <v>103</v>
      </c>
      <c r="G191" s="135">
        <f>C192</f>
        <v>232.69878999999997</v>
      </c>
      <c r="H191" s="66" t="s">
        <v>149</v>
      </c>
      <c r="I191" s="20" t="s">
        <v>115</v>
      </c>
      <c r="J191" s="178">
        <v>21000</v>
      </c>
      <c r="K191" s="178">
        <v>0</v>
      </c>
    </row>
    <row r="192" spans="2:11" ht="20.25" customHeight="1">
      <c r="B192" s="214"/>
      <c r="C192" s="92">
        <f>E191+E193+E196+E197+E200</f>
        <v>232.69878999999997</v>
      </c>
      <c r="D192" s="16" t="s">
        <v>93</v>
      </c>
      <c r="E192" s="77">
        <v>2.5417</v>
      </c>
      <c r="F192" s="121"/>
      <c r="G192" s="121"/>
      <c r="H192" s="41">
        <f>C192*6000</f>
        <v>1396192.7399999998</v>
      </c>
      <c r="I192" s="20" t="s">
        <v>111</v>
      </c>
      <c r="J192" s="179"/>
      <c r="K192" s="179"/>
    </row>
    <row r="193" spans="2:11" ht="28.5" customHeight="1">
      <c r="B193" s="214"/>
      <c r="C193" s="13"/>
      <c r="D193" s="16" t="s">
        <v>94</v>
      </c>
      <c r="E193" s="77">
        <v>42.854009999999995</v>
      </c>
      <c r="F193" s="16"/>
      <c r="G193" s="16"/>
      <c r="H193" s="18" t="s">
        <v>150</v>
      </c>
      <c r="I193" s="20" t="s">
        <v>112</v>
      </c>
      <c r="J193" s="179"/>
      <c r="K193" s="179"/>
    </row>
    <row r="194" spans="2:11" ht="20.25" customHeight="1">
      <c r="B194" s="214"/>
      <c r="C194" s="13"/>
      <c r="D194" s="16" t="s">
        <v>95</v>
      </c>
      <c r="E194" s="77">
        <v>23.3358</v>
      </c>
      <c r="F194" s="16"/>
      <c r="G194" s="16"/>
      <c r="H194" s="41">
        <v>413883.85</v>
      </c>
      <c r="I194" s="20" t="s">
        <v>127</v>
      </c>
      <c r="J194" s="179"/>
      <c r="K194" s="179"/>
    </row>
    <row r="195" spans="2:11" ht="20.25" customHeight="1">
      <c r="B195" s="214"/>
      <c r="C195" s="14"/>
      <c r="D195" s="16" t="s">
        <v>96</v>
      </c>
      <c r="E195" s="77">
        <v>19.5182</v>
      </c>
      <c r="F195" s="127"/>
      <c r="G195" s="127"/>
      <c r="H195" s="18" t="s">
        <v>18</v>
      </c>
      <c r="I195" s="18"/>
      <c r="J195" s="179"/>
      <c r="K195" s="179"/>
    </row>
    <row r="196" spans="2:11" ht="26.25" customHeight="1">
      <c r="B196" s="214"/>
      <c r="C196" s="13"/>
      <c r="D196" s="123" t="s">
        <v>98</v>
      </c>
      <c r="E196" s="77">
        <v>0.25074</v>
      </c>
      <c r="F196" s="16"/>
      <c r="G196" s="16"/>
      <c r="H196" s="41">
        <f>H192+H194</f>
        <v>1810076.5899999999</v>
      </c>
      <c r="I196" s="18"/>
      <c r="J196" s="179"/>
      <c r="K196" s="179"/>
    </row>
    <row r="197" spans="2:11" ht="20.25" customHeight="1">
      <c r="B197" s="214"/>
      <c r="C197" s="13"/>
      <c r="D197" s="126" t="s">
        <v>97</v>
      </c>
      <c r="E197" s="77">
        <v>23.527820000000002</v>
      </c>
      <c r="F197" s="16"/>
      <c r="G197" s="16"/>
      <c r="H197" s="18"/>
      <c r="I197" s="18"/>
      <c r="J197" s="179"/>
      <c r="K197" s="179"/>
    </row>
    <row r="198" spans="2:11" ht="20.25" customHeight="1">
      <c r="B198" s="214"/>
      <c r="C198" s="13"/>
      <c r="D198" s="16" t="s">
        <v>30</v>
      </c>
      <c r="E198" s="77">
        <v>16.3</v>
      </c>
      <c r="F198" s="16"/>
      <c r="G198" s="16"/>
      <c r="H198" s="18"/>
      <c r="I198" s="18"/>
      <c r="J198" s="179"/>
      <c r="K198" s="179"/>
    </row>
    <row r="199" spans="2:11" ht="20.25" customHeight="1">
      <c r="B199" s="214"/>
      <c r="C199" s="17"/>
      <c r="D199" s="16" t="s">
        <v>99</v>
      </c>
      <c r="E199" s="77">
        <v>7.2278199999999995</v>
      </c>
      <c r="F199" s="18"/>
      <c r="G199" s="18"/>
      <c r="H199" s="18"/>
      <c r="I199" s="18"/>
      <c r="J199" s="179"/>
      <c r="K199" s="179"/>
    </row>
    <row r="200" spans="2:11" ht="30" customHeight="1" thickBot="1">
      <c r="B200" s="215"/>
      <c r="C200" s="6"/>
      <c r="D200" s="128" t="s">
        <v>100</v>
      </c>
      <c r="E200" s="78">
        <v>0</v>
      </c>
      <c r="F200" s="22"/>
      <c r="G200" s="22"/>
      <c r="H200" s="22"/>
      <c r="I200" s="22"/>
      <c r="J200" s="180"/>
      <c r="K200" s="180"/>
    </row>
    <row r="201" spans="2:11" ht="29.25" customHeight="1">
      <c r="B201" s="213">
        <v>17</v>
      </c>
      <c r="C201" s="12" t="s">
        <v>38</v>
      </c>
      <c r="D201" s="16" t="s">
        <v>92</v>
      </c>
      <c r="E201" s="77">
        <v>86.1668</v>
      </c>
      <c r="F201" s="16" t="s">
        <v>103</v>
      </c>
      <c r="G201" s="135">
        <f>C202</f>
        <v>115.0186</v>
      </c>
      <c r="H201" s="66" t="s">
        <v>149</v>
      </c>
      <c r="I201" s="20" t="s">
        <v>128</v>
      </c>
      <c r="J201" s="178">
        <v>55000</v>
      </c>
      <c r="K201" s="178">
        <v>0</v>
      </c>
    </row>
    <row r="202" spans="2:11" ht="20.25" customHeight="1">
      <c r="B202" s="214"/>
      <c r="C202" s="92">
        <f>E201+E203+E206+E207+E210</f>
        <v>115.0186</v>
      </c>
      <c r="D202" s="16" t="s">
        <v>93</v>
      </c>
      <c r="E202" s="77">
        <v>7.85</v>
      </c>
      <c r="F202" s="121"/>
      <c r="G202" s="121"/>
      <c r="H202" s="41">
        <f>C202*6000</f>
        <v>690111.6000000001</v>
      </c>
      <c r="I202" s="18" t="s">
        <v>129</v>
      </c>
      <c r="J202" s="179"/>
      <c r="K202" s="179"/>
    </row>
    <row r="203" spans="2:11" ht="42.75" customHeight="1">
      <c r="B203" s="214"/>
      <c r="C203" s="13"/>
      <c r="D203" s="16" t="s">
        <v>94</v>
      </c>
      <c r="E203" s="77">
        <v>1.29</v>
      </c>
      <c r="F203" s="16"/>
      <c r="G203" s="16"/>
      <c r="H203" s="18" t="s">
        <v>150</v>
      </c>
      <c r="I203" s="18" t="s">
        <v>130</v>
      </c>
      <c r="J203" s="179"/>
      <c r="K203" s="179"/>
    </row>
    <row r="204" spans="2:11" ht="20.25" customHeight="1">
      <c r="B204" s="214"/>
      <c r="C204" s="14"/>
      <c r="D204" s="16" t="s">
        <v>95</v>
      </c>
      <c r="E204" s="77">
        <v>1.29</v>
      </c>
      <c r="F204" s="127"/>
      <c r="G204" s="127"/>
      <c r="H204" s="41">
        <v>32312.1</v>
      </c>
      <c r="I204" s="18" t="s">
        <v>131</v>
      </c>
      <c r="J204" s="179"/>
      <c r="K204" s="179"/>
    </row>
    <row r="205" spans="2:11" ht="20.25" customHeight="1">
      <c r="B205" s="214"/>
      <c r="C205" s="13"/>
      <c r="D205" s="16" t="s">
        <v>96</v>
      </c>
      <c r="E205" s="77">
        <v>0</v>
      </c>
      <c r="F205" s="16"/>
      <c r="G205" s="16"/>
      <c r="H205" s="18" t="s">
        <v>18</v>
      </c>
      <c r="I205" s="20" t="s">
        <v>127</v>
      </c>
      <c r="J205" s="179"/>
      <c r="K205" s="179"/>
    </row>
    <row r="206" spans="2:11" ht="25.5" customHeight="1">
      <c r="B206" s="214"/>
      <c r="C206" s="14"/>
      <c r="D206" s="123" t="s">
        <v>98</v>
      </c>
      <c r="E206" s="77">
        <v>0.6918</v>
      </c>
      <c r="F206" s="127"/>
      <c r="G206" s="127"/>
      <c r="H206" s="41">
        <f>H202+H204</f>
        <v>722423.7000000001</v>
      </c>
      <c r="I206" s="18"/>
      <c r="J206" s="179"/>
      <c r="K206" s="179"/>
    </row>
    <row r="207" spans="2:11" ht="20.25" customHeight="1">
      <c r="B207" s="214"/>
      <c r="C207" s="17"/>
      <c r="D207" s="126" t="s">
        <v>97</v>
      </c>
      <c r="E207" s="77">
        <v>26.87</v>
      </c>
      <c r="F207" s="18"/>
      <c r="G207" s="18"/>
      <c r="H207" s="18"/>
      <c r="I207" s="18"/>
      <c r="J207" s="179"/>
      <c r="K207" s="179"/>
    </row>
    <row r="208" spans="2:11" ht="20.25" customHeight="1">
      <c r="B208" s="214"/>
      <c r="C208" s="17"/>
      <c r="D208" s="16" t="s">
        <v>30</v>
      </c>
      <c r="E208" s="77">
        <v>26.87</v>
      </c>
      <c r="F208" s="18"/>
      <c r="G208" s="18"/>
      <c r="H208" s="18"/>
      <c r="I208" s="18"/>
      <c r="J208" s="179"/>
      <c r="K208" s="179"/>
    </row>
    <row r="209" spans="2:11" ht="20.25" customHeight="1">
      <c r="B209" s="214"/>
      <c r="C209" s="17"/>
      <c r="D209" s="16" t="s">
        <v>99</v>
      </c>
      <c r="E209" s="77">
        <v>0</v>
      </c>
      <c r="F209" s="18"/>
      <c r="G209" s="18"/>
      <c r="H209" s="18"/>
      <c r="I209" s="18"/>
      <c r="J209" s="179"/>
      <c r="K209" s="179"/>
    </row>
    <row r="210" spans="2:11" ht="30" customHeight="1" thickBot="1">
      <c r="B210" s="215"/>
      <c r="C210" s="6"/>
      <c r="D210" s="128" t="s">
        <v>100</v>
      </c>
      <c r="E210" s="78">
        <v>0</v>
      </c>
      <c r="F210" s="22"/>
      <c r="G210" s="22"/>
      <c r="H210" s="22"/>
      <c r="I210" s="22"/>
      <c r="J210" s="180"/>
      <c r="K210" s="180"/>
    </row>
    <row r="211" spans="2:11" ht="20.25" customHeight="1">
      <c r="B211" s="213">
        <v>18</v>
      </c>
      <c r="C211" s="12" t="s">
        <v>39</v>
      </c>
      <c r="D211" s="16" t="s">
        <v>92</v>
      </c>
      <c r="E211" s="77">
        <v>8.7477</v>
      </c>
      <c r="F211" s="16" t="s">
        <v>103</v>
      </c>
      <c r="G211" s="135">
        <f>C212</f>
        <v>13.2627</v>
      </c>
      <c r="H211" s="66" t="s">
        <v>149</v>
      </c>
      <c r="I211" s="18"/>
      <c r="J211" s="178">
        <v>0</v>
      </c>
      <c r="K211" s="178">
        <v>1708</v>
      </c>
    </row>
    <row r="212" spans="2:11" ht="20.25" customHeight="1">
      <c r="B212" s="214"/>
      <c r="C212" s="92">
        <f>E211+E213+E216+E217+E220</f>
        <v>13.2627</v>
      </c>
      <c r="D212" s="16" t="s">
        <v>93</v>
      </c>
      <c r="E212" s="77">
        <v>0.34</v>
      </c>
      <c r="F212" s="121"/>
      <c r="G212" s="121"/>
      <c r="H212" s="41">
        <f>C212*6000</f>
        <v>79576.2</v>
      </c>
      <c r="I212" s="18"/>
      <c r="J212" s="179"/>
      <c r="K212" s="179"/>
    </row>
    <row r="213" spans="2:11" ht="28.5" customHeight="1">
      <c r="B213" s="214"/>
      <c r="C213" s="12"/>
      <c r="D213" s="16" t="s">
        <v>94</v>
      </c>
      <c r="E213" s="77">
        <v>0.72</v>
      </c>
      <c r="F213" s="121"/>
      <c r="G213" s="121"/>
      <c r="H213" s="18" t="s">
        <v>150</v>
      </c>
      <c r="I213" s="18"/>
      <c r="J213" s="179"/>
      <c r="K213" s="179"/>
    </row>
    <row r="214" spans="2:11" ht="20.25" customHeight="1">
      <c r="B214" s="214"/>
      <c r="C214" s="12"/>
      <c r="D214" s="16" t="s">
        <v>95</v>
      </c>
      <c r="E214" s="77">
        <v>0.57</v>
      </c>
      <c r="F214" s="121"/>
      <c r="G214" s="121"/>
      <c r="H214" s="18"/>
      <c r="I214" s="18"/>
      <c r="J214" s="179"/>
      <c r="K214" s="179"/>
    </row>
    <row r="215" spans="2:11" ht="20.25" customHeight="1">
      <c r="B215" s="214"/>
      <c r="C215" s="12"/>
      <c r="D215" s="16" t="s">
        <v>96</v>
      </c>
      <c r="E215" s="77">
        <v>0.15</v>
      </c>
      <c r="F215" s="121"/>
      <c r="G215" s="121"/>
      <c r="H215" s="18" t="s">
        <v>18</v>
      </c>
      <c r="I215" s="18"/>
      <c r="J215" s="179"/>
      <c r="K215" s="179"/>
    </row>
    <row r="216" spans="2:11" ht="27" customHeight="1">
      <c r="B216" s="214"/>
      <c r="C216" s="12"/>
      <c r="D216" s="123" t="s">
        <v>98</v>
      </c>
      <c r="E216" s="77">
        <v>0</v>
      </c>
      <c r="F216" s="121"/>
      <c r="G216" s="121"/>
      <c r="H216" s="41">
        <f>H212+H214</f>
        <v>79576.2</v>
      </c>
      <c r="I216" s="18"/>
      <c r="J216" s="179"/>
      <c r="K216" s="179"/>
    </row>
    <row r="217" spans="2:11" ht="20.25" customHeight="1">
      <c r="B217" s="214"/>
      <c r="C217" s="12"/>
      <c r="D217" s="126" t="s">
        <v>97</v>
      </c>
      <c r="E217" s="77">
        <v>3.795</v>
      </c>
      <c r="F217" s="121"/>
      <c r="G217" s="121"/>
      <c r="H217" s="18"/>
      <c r="I217" s="18"/>
      <c r="J217" s="179"/>
      <c r="K217" s="179"/>
    </row>
    <row r="218" spans="2:11" ht="20.25" customHeight="1">
      <c r="B218" s="214"/>
      <c r="C218" s="12"/>
      <c r="D218" s="16" t="s">
        <v>30</v>
      </c>
      <c r="E218" s="77">
        <v>3.795</v>
      </c>
      <c r="F218" s="121"/>
      <c r="G218" s="121"/>
      <c r="H218" s="18"/>
      <c r="I218" s="18"/>
      <c r="J218" s="179"/>
      <c r="K218" s="179"/>
    </row>
    <row r="219" spans="2:11" ht="20.25" customHeight="1">
      <c r="B219" s="214"/>
      <c r="C219" s="13"/>
      <c r="D219" s="16" t="s">
        <v>99</v>
      </c>
      <c r="E219" s="77">
        <v>0</v>
      </c>
      <c r="F219" s="16"/>
      <c r="G219" s="16"/>
      <c r="H219" s="18"/>
      <c r="I219" s="18"/>
      <c r="J219" s="179"/>
      <c r="K219" s="179"/>
    </row>
    <row r="220" spans="2:11" ht="31.5" customHeight="1" thickBot="1">
      <c r="B220" s="215"/>
      <c r="C220" s="15"/>
      <c r="D220" s="128" t="s">
        <v>100</v>
      </c>
      <c r="E220" s="78">
        <v>0</v>
      </c>
      <c r="F220" s="128"/>
      <c r="G220" s="128"/>
      <c r="H220" s="22"/>
      <c r="I220" s="22"/>
      <c r="J220" s="180"/>
      <c r="K220" s="180"/>
    </row>
    <row r="221" spans="2:11" ht="20.25" customHeight="1">
      <c r="B221" s="213">
        <v>19</v>
      </c>
      <c r="C221" s="12" t="s">
        <v>40</v>
      </c>
      <c r="D221" s="16" t="s">
        <v>92</v>
      </c>
      <c r="E221" s="77">
        <v>8.2967</v>
      </c>
      <c r="F221" s="16" t="s">
        <v>103</v>
      </c>
      <c r="G221" s="135">
        <f>C222</f>
        <v>27.031399999999998</v>
      </c>
      <c r="H221" s="66" t="s">
        <v>149</v>
      </c>
      <c r="I221" s="185" t="s">
        <v>24</v>
      </c>
      <c r="J221" s="178">
        <v>0</v>
      </c>
      <c r="K221" s="86">
        <v>0</v>
      </c>
    </row>
    <row r="222" spans="2:11" ht="20.25" customHeight="1">
      <c r="B222" s="214"/>
      <c r="C222" s="92">
        <f>E221+E223+E226+E227+E230</f>
        <v>27.031399999999998</v>
      </c>
      <c r="D222" s="16" t="s">
        <v>93</v>
      </c>
      <c r="E222" s="77">
        <v>0.84</v>
      </c>
      <c r="F222" s="121"/>
      <c r="G222" s="121"/>
      <c r="H222" s="41">
        <f>C222*6000</f>
        <v>162188.4</v>
      </c>
      <c r="I222" s="186"/>
      <c r="J222" s="179"/>
      <c r="K222" s="86"/>
    </row>
    <row r="223" spans="2:11" ht="27" customHeight="1">
      <c r="B223" s="214"/>
      <c r="C223" s="12"/>
      <c r="D223" s="16" t="s">
        <v>94</v>
      </c>
      <c r="E223" s="77">
        <v>11.8997</v>
      </c>
      <c r="F223" s="121"/>
      <c r="G223" s="121"/>
      <c r="H223" s="18" t="s">
        <v>150</v>
      </c>
      <c r="I223" s="186"/>
      <c r="J223" s="179"/>
      <c r="K223" s="86"/>
    </row>
    <row r="224" spans="2:11" ht="20.25" customHeight="1">
      <c r="B224" s="214"/>
      <c r="C224" s="12"/>
      <c r="D224" s="16" t="s">
        <v>95</v>
      </c>
      <c r="E224" s="77">
        <v>10.7539</v>
      </c>
      <c r="F224" s="121"/>
      <c r="G224" s="121"/>
      <c r="H224" s="41">
        <v>326404.75</v>
      </c>
      <c r="I224" s="186"/>
      <c r="J224" s="179"/>
      <c r="K224" s="86"/>
    </row>
    <row r="225" spans="2:11" ht="20.25" customHeight="1">
      <c r="B225" s="214"/>
      <c r="C225" s="12"/>
      <c r="D225" s="16" t="s">
        <v>96</v>
      </c>
      <c r="E225" s="137">
        <v>1.1458</v>
      </c>
      <c r="F225" s="121"/>
      <c r="G225" s="121"/>
      <c r="H225" s="18" t="s">
        <v>18</v>
      </c>
      <c r="I225" s="186"/>
      <c r="J225" s="179"/>
      <c r="K225" s="86"/>
    </row>
    <row r="226" spans="2:11" ht="29.25" customHeight="1">
      <c r="B226" s="214"/>
      <c r="C226" s="12"/>
      <c r="D226" s="123" t="s">
        <v>98</v>
      </c>
      <c r="E226" s="77">
        <v>0</v>
      </c>
      <c r="F226" s="121"/>
      <c r="G226" s="121"/>
      <c r="H226" s="41">
        <f>H222+H224</f>
        <v>488593.15</v>
      </c>
      <c r="I226" s="186"/>
      <c r="J226" s="179"/>
      <c r="K226" s="86"/>
    </row>
    <row r="227" spans="2:11" ht="20.25" customHeight="1">
      <c r="B227" s="214"/>
      <c r="C227" s="13"/>
      <c r="D227" s="126" t="s">
        <v>97</v>
      </c>
      <c r="E227" s="77">
        <v>6.835</v>
      </c>
      <c r="F227" s="16"/>
      <c r="G227" s="16"/>
      <c r="H227" s="19"/>
      <c r="I227" s="186"/>
      <c r="J227" s="179"/>
      <c r="K227" s="86"/>
    </row>
    <row r="228" spans="2:11" ht="20.25" customHeight="1">
      <c r="B228" s="214"/>
      <c r="C228" s="13"/>
      <c r="D228" s="16" t="s">
        <v>30</v>
      </c>
      <c r="E228" s="77">
        <v>6.635</v>
      </c>
      <c r="F228" s="16"/>
      <c r="G228" s="16"/>
      <c r="H228" s="18"/>
      <c r="I228" s="186"/>
      <c r="J228" s="179"/>
      <c r="K228" s="86"/>
    </row>
    <row r="229" spans="2:11" ht="20.25" customHeight="1">
      <c r="B229" s="214"/>
      <c r="C229" s="14"/>
      <c r="D229" s="16" t="s">
        <v>99</v>
      </c>
      <c r="E229" s="77">
        <v>0.2</v>
      </c>
      <c r="F229" s="127"/>
      <c r="G229" s="127"/>
      <c r="H229" s="18"/>
      <c r="I229" s="186"/>
      <c r="J229" s="179"/>
      <c r="K229" s="86"/>
    </row>
    <row r="230" spans="2:11" ht="31.5" customHeight="1" thickBot="1">
      <c r="B230" s="215"/>
      <c r="C230" s="15"/>
      <c r="D230" s="128" t="s">
        <v>100</v>
      </c>
      <c r="E230" s="78">
        <v>0</v>
      </c>
      <c r="F230" s="128"/>
      <c r="G230" s="128"/>
      <c r="H230" s="22"/>
      <c r="I230" s="187"/>
      <c r="J230" s="180"/>
      <c r="K230" s="146"/>
    </row>
    <row r="231" spans="2:11" ht="20.25" customHeight="1">
      <c r="B231" s="221">
        <v>20</v>
      </c>
      <c r="C231" s="12" t="s">
        <v>41</v>
      </c>
      <c r="D231" s="16" t="s">
        <v>92</v>
      </c>
      <c r="E231" s="77">
        <v>0.23</v>
      </c>
      <c r="F231" s="16" t="s">
        <v>103</v>
      </c>
      <c r="G231" s="135">
        <f>C232</f>
        <v>4.2768999999999995</v>
      </c>
      <c r="H231" s="66" t="s">
        <v>149</v>
      </c>
      <c r="I231" s="185" t="s">
        <v>24</v>
      </c>
      <c r="J231" s="178">
        <v>0</v>
      </c>
      <c r="K231" s="178">
        <v>0</v>
      </c>
    </row>
    <row r="232" spans="2:11" ht="20.25" customHeight="1">
      <c r="B232" s="222"/>
      <c r="C232" s="92">
        <f>E231+E233+E236+E237+E240</f>
        <v>4.2768999999999995</v>
      </c>
      <c r="D232" s="16" t="s">
        <v>93</v>
      </c>
      <c r="E232" s="77">
        <v>0.23</v>
      </c>
      <c r="F232" s="121"/>
      <c r="G232" s="121"/>
      <c r="H232" s="41">
        <f>C232*6000</f>
        <v>25661.399999999998</v>
      </c>
      <c r="I232" s="186"/>
      <c r="J232" s="179"/>
      <c r="K232" s="179"/>
    </row>
    <row r="233" spans="2:11" ht="28.5" customHeight="1">
      <c r="B233" s="222"/>
      <c r="C233" s="12"/>
      <c r="D233" s="16" t="s">
        <v>94</v>
      </c>
      <c r="E233" s="77">
        <v>1.3969</v>
      </c>
      <c r="F233" s="121"/>
      <c r="G233" s="121"/>
      <c r="H233" s="18" t="s">
        <v>150</v>
      </c>
      <c r="I233" s="186"/>
      <c r="J233" s="179"/>
      <c r="K233" s="179"/>
    </row>
    <row r="234" spans="2:11" ht="20.25" customHeight="1">
      <c r="B234" s="222"/>
      <c r="C234" s="12"/>
      <c r="D234" s="16" t="s">
        <v>95</v>
      </c>
      <c r="E234" s="77">
        <v>1.3969</v>
      </c>
      <c r="F234" s="121"/>
      <c r="G234" s="121"/>
      <c r="H234" s="41">
        <v>10858.27</v>
      </c>
      <c r="I234" s="186"/>
      <c r="J234" s="179"/>
      <c r="K234" s="179"/>
    </row>
    <row r="235" spans="2:11" ht="20.25" customHeight="1">
      <c r="B235" s="222"/>
      <c r="C235" s="12"/>
      <c r="D235" s="16" t="s">
        <v>96</v>
      </c>
      <c r="E235" s="137">
        <v>0</v>
      </c>
      <c r="F235" s="121"/>
      <c r="G235" s="121"/>
      <c r="H235" s="18" t="s">
        <v>18</v>
      </c>
      <c r="I235" s="186"/>
      <c r="J235" s="179"/>
      <c r="K235" s="179"/>
    </row>
    <row r="236" spans="2:11" ht="26.25" customHeight="1">
      <c r="B236" s="222"/>
      <c r="C236" s="12"/>
      <c r="D236" s="123" t="s">
        <v>98</v>
      </c>
      <c r="E236" s="77">
        <v>0</v>
      </c>
      <c r="F236" s="121"/>
      <c r="G236" s="121"/>
      <c r="H236" s="41">
        <f>H232+H234</f>
        <v>36519.67</v>
      </c>
      <c r="I236" s="186"/>
      <c r="J236" s="179"/>
      <c r="K236" s="179"/>
    </row>
    <row r="237" spans="2:11" ht="20.25" customHeight="1">
      <c r="B237" s="222"/>
      <c r="C237" s="13"/>
      <c r="D237" s="126" t="s">
        <v>97</v>
      </c>
      <c r="E237" s="77">
        <v>2.65</v>
      </c>
      <c r="F237" s="16"/>
      <c r="G237" s="16"/>
      <c r="H237" s="19"/>
      <c r="I237" s="186"/>
      <c r="J237" s="179"/>
      <c r="K237" s="179"/>
    </row>
    <row r="238" spans="2:11" ht="20.25" customHeight="1">
      <c r="B238" s="222"/>
      <c r="C238" s="14"/>
      <c r="D238" s="16" t="s">
        <v>30</v>
      </c>
      <c r="E238" s="77">
        <v>2.65</v>
      </c>
      <c r="F238" s="127"/>
      <c r="G238" s="127"/>
      <c r="H238" s="18"/>
      <c r="I238" s="186"/>
      <c r="J238" s="179"/>
      <c r="K238" s="179"/>
    </row>
    <row r="239" spans="2:11" ht="20.25" customHeight="1">
      <c r="B239" s="222"/>
      <c r="C239" s="14"/>
      <c r="D239" s="16" t="s">
        <v>99</v>
      </c>
      <c r="E239" s="77">
        <v>0</v>
      </c>
      <c r="F239" s="127"/>
      <c r="G239" s="127"/>
      <c r="H239" s="18"/>
      <c r="I239" s="186"/>
      <c r="J239" s="179"/>
      <c r="K239" s="179"/>
    </row>
    <row r="240" spans="2:11" ht="30" customHeight="1" thickBot="1">
      <c r="B240" s="223"/>
      <c r="C240" s="15"/>
      <c r="D240" s="128" t="s">
        <v>100</v>
      </c>
      <c r="E240" s="78">
        <v>0</v>
      </c>
      <c r="F240" s="128"/>
      <c r="G240" s="128"/>
      <c r="H240" s="22"/>
      <c r="I240" s="187"/>
      <c r="J240" s="180"/>
      <c r="K240" s="180"/>
    </row>
    <row r="241" spans="2:11" ht="20.25" customHeight="1">
      <c r="B241" s="201" t="s">
        <v>146</v>
      </c>
      <c r="C241" s="202"/>
      <c r="D241" s="12"/>
      <c r="E241" s="81"/>
      <c r="F241" s="12"/>
      <c r="G241" s="12"/>
      <c r="H241" s="23" t="s">
        <v>149</v>
      </c>
      <c r="I241" s="193"/>
      <c r="J241" s="224">
        <f>J191+J201+J211+J221+J231</f>
        <v>76000</v>
      </c>
      <c r="K241" s="224">
        <f>K191+K201+K211+K221+K231</f>
        <v>1708</v>
      </c>
    </row>
    <row r="242" spans="2:11" ht="20.25" customHeight="1">
      <c r="B242" s="203">
        <f>C192+C202+C212+C222+C232</f>
        <v>392.28839</v>
      </c>
      <c r="C242" s="204"/>
      <c r="D242" s="13"/>
      <c r="E242" s="81"/>
      <c r="F242" s="13"/>
      <c r="G242" s="13"/>
      <c r="H242" s="45">
        <f>H192+H202+H212+H222+H232</f>
        <v>2353730.34</v>
      </c>
      <c r="I242" s="183"/>
      <c r="J242" s="225"/>
      <c r="K242" s="225"/>
    </row>
    <row r="243" spans="2:11" ht="20.25" customHeight="1">
      <c r="B243" s="207"/>
      <c r="C243" s="208"/>
      <c r="D243" s="13"/>
      <c r="E243" s="81"/>
      <c r="F243" s="13"/>
      <c r="G243" s="13"/>
      <c r="H243" s="23" t="s">
        <v>150</v>
      </c>
      <c r="I243" s="183"/>
      <c r="J243" s="225"/>
      <c r="K243" s="225"/>
    </row>
    <row r="244" spans="2:11" ht="20.25" customHeight="1">
      <c r="B244" s="65"/>
      <c r="C244" s="13"/>
      <c r="D244" s="13"/>
      <c r="E244" s="81"/>
      <c r="F244" s="13"/>
      <c r="G244" s="13"/>
      <c r="H244" s="45">
        <f>H194+H204+H224+H234</f>
        <v>783458.97</v>
      </c>
      <c r="I244" s="183"/>
      <c r="J244" s="225"/>
      <c r="K244" s="225"/>
    </row>
    <row r="245" spans="2:11" ht="20.25" customHeight="1">
      <c r="B245" s="216"/>
      <c r="C245" s="217"/>
      <c r="D245" s="14"/>
      <c r="E245" s="84"/>
      <c r="F245" s="14"/>
      <c r="G245" s="14"/>
      <c r="H245" s="23" t="s">
        <v>18</v>
      </c>
      <c r="I245" s="183"/>
      <c r="J245" s="225"/>
      <c r="K245" s="225"/>
    </row>
    <row r="246" spans="2:11" ht="20.25" customHeight="1" thickBot="1">
      <c r="B246" s="199"/>
      <c r="C246" s="200"/>
      <c r="D246" s="15"/>
      <c r="E246" s="83"/>
      <c r="F246" s="15"/>
      <c r="G246" s="15"/>
      <c r="H246" s="97">
        <f>H242+H244</f>
        <v>3137189.3099999996</v>
      </c>
      <c r="I246" s="184"/>
      <c r="J246" s="226"/>
      <c r="K246" s="226"/>
    </row>
    <row r="247" ht="20.25" customHeight="1">
      <c r="B247" s="2"/>
    </row>
    <row r="248" ht="20.25" customHeight="1" thickBot="1">
      <c r="B248" s="2"/>
    </row>
    <row r="249" spans="2:11" ht="42" customHeight="1" thickBot="1">
      <c r="B249" s="181" t="s">
        <v>1</v>
      </c>
      <c r="C249" s="4" t="s">
        <v>2</v>
      </c>
      <c r="D249" s="4" t="s">
        <v>91</v>
      </c>
      <c r="E249" s="4" t="s">
        <v>90</v>
      </c>
      <c r="F249" s="176" t="s">
        <v>101</v>
      </c>
      <c r="G249" s="177"/>
      <c r="H249" s="63" t="s">
        <v>4</v>
      </c>
      <c r="I249" s="4" t="s">
        <v>6</v>
      </c>
      <c r="J249" s="4" t="s">
        <v>8</v>
      </c>
      <c r="K249" s="10" t="s">
        <v>43</v>
      </c>
    </row>
    <row r="250" spans="2:11" ht="41.25" customHeight="1">
      <c r="B250" s="209"/>
      <c r="C250" s="5" t="s">
        <v>3</v>
      </c>
      <c r="D250" s="5"/>
      <c r="E250" s="5"/>
      <c r="F250" s="61" t="s">
        <v>105</v>
      </c>
      <c r="G250" s="61" t="s">
        <v>102</v>
      </c>
      <c r="H250" s="9" t="s">
        <v>42</v>
      </c>
      <c r="I250" s="5" t="s">
        <v>7</v>
      </c>
      <c r="J250" s="5" t="s">
        <v>21</v>
      </c>
      <c r="K250" s="11" t="s">
        <v>177</v>
      </c>
    </row>
    <row r="251" spans="2:11" ht="20.25" customHeight="1" thickBot="1">
      <c r="B251" s="182"/>
      <c r="C251" s="6"/>
      <c r="D251" s="6"/>
      <c r="E251" s="22"/>
      <c r="F251" s="6"/>
      <c r="G251" s="6"/>
      <c r="H251" s="6"/>
      <c r="I251" s="6"/>
      <c r="J251" s="7" t="s">
        <v>176</v>
      </c>
      <c r="K251" s="6"/>
    </row>
    <row r="252" spans="2:11" ht="20.25" customHeight="1">
      <c r="B252" s="213">
        <v>21</v>
      </c>
      <c r="C252" s="12" t="s">
        <v>44</v>
      </c>
      <c r="D252" s="16" t="s">
        <v>92</v>
      </c>
      <c r="E252" s="77">
        <v>33.9902</v>
      </c>
      <c r="F252" s="16" t="s">
        <v>103</v>
      </c>
      <c r="G252" s="135">
        <f>C253</f>
        <v>54.010200000000005</v>
      </c>
      <c r="H252" s="66" t="s">
        <v>149</v>
      </c>
      <c r="I252" s="210" t="s">
        <v>27</v>
      </c>
      <c r="J252" s="178">
        <v>60000</v>
      </c>
      <c r="K252" s="178">
        <v>0</v>
      </c>
    </row>
    <row r="253" spans="2:11" ht="20.25" customHeight="1">
      <c r="B253" s="214"/>
      <c r="C253" s="92">
        <f>E252+E254+E257+E258+E261</f>
        <v>54.010200000000005</v>
      </c>
      <c r="D253" s="16" t="s">
        <v>93</v>
      </c>
      <c r="E253" s="77">
        <v>1.32</v>
      </c>
      <c r="F253" s="121"/>
      <c r="G253" s="121"/>
      <c r="H253" s="41">
        <f>C253*6000</f>
        <v>324061.2</v>
      </c>
      <c r="I253" s="211"/>
      <c r="J253" s="179"/>
      <c r="K253" s="179"/>
    </row>
    <row r="254" spans="2:11" ht="30" customHeight="1">
      <c r="B254" s="214"/>
      <c r="C254" s="13"/>
      <c r="D254" s="16" t="s">
        <v>94</v>
      </c>
      <c r="E254" s="77">
        <v>6.44</v>
      </c>
      <c r="F254" s="16"/>
      <c r="G254" s="16"/>
      <c r="H254" s="18" t="s">
        <v>150</v>
      </c>
      <c r="I254" s="211"/>
      <c r="J254" s="179"/>
      <c r="K254" s="179"/>
    </row>
    <row r="255" spans="2:11" ht="20.25" customHeight="1">
      <c r="B255" s="214"/>
      <c r="C255" s="13"/>
      <c r="D255" s="16" t="s">
        <v>95</v>
      </c>
      <c r="E255" s="77">
        <v>6.33</v>
      </c>
      <c r="F255" s="16"/>
      <c r="G255" s="16"/>
      <c r="H255" s="41">
        <v>49913</v>
      </c>
      <c r="I255" s="211"/>
      <c r="J255" s="179"/>
      <c r="K255" s="179"/>
    </row>
    <row r="256" spans="2:11" ht="20.25" customHeight="1">
      <c r="B256" s="214"/>
      <c r="C256" s="13"/>
      <c r="D256" s="16" t="s">
        <v>96</v>
      </c>
      <c r="E256" s="137">
        <v>0.11</v>
      </c>
      <c r="F256" s="16"/>
      <c r="G256" s="16"/>
      <c r="H256" s="18" t="s">
        <v>18</v>
      </c>
      <c r="I256" s="211"/>
      <c r="J256" s="179"/>
      <c r="K256" s="179"/>
    </row>
    <row r="257" spans="2:11" ht="26.25" customHeight="1">
      <c r="B257" s="214"/>
      <c r="C257" s="13"/>
      <c r="D257" s="123" t="s">
        <v>98</v>
      </c>
      <c r="E257" s="77">
        <v>0</v>
      </c>
      <c r="F257" s="16"/>
      <c r="G257" s="16"/>
      <c r="H257" s="41">
        <f>H253+H255</f>
        <v>373974.2</v>
      </c>
      <c r="I257" s="211"/>
      <c r="J257" s="179"/>
      <c r="K257" s="179"/>
    </row>
    <row r="258" spans="2:11" ht="20.25" customHeight="1">
      <c r="B258" s="214"/>
      <c r="C258" s="13"/>
      <c r="D258" s="126" t="s">
        <v>97</v>
      </c>
      <c r="E258" s="77">
        <v>10.2</v>
      </c>
      <c r="F258" s="16"/>
      <c r="G258" s="16"/>
      <c r="H258" s="19"/>
      <c r="I258" s="211"/>
      <c r="J258" s="179"/>
      <c r="K258" s="179"/>
    </row>
    <row r="259" spans="2:11" ht="20.25" customHeight="1">
      <c r="B259" s="214"/>
      <c r="C259" s="14"/>
      <c r="D259" s="16" t="s">
        <v>30</v>
      </c>
      <c r="E259" s="77">
        <v>10.2</v>
      </c>
      <c r="F259" s="127"/>
      <c r="G259" s="127"/>
      <c r="H259" s="18"/>
      <c r="I259" s="211"/>
      <c r="J259" s="179"/>
      <c r="K259" s="179"/>
    </row>
    <row r="260" spans="2:11" ht="20.25" customHeight="1">
      <c r="B260" s="214"/>
      <c r="C260" s="13"/>
      <c r="D260" s="16" t="s">
        <v>99</v>
      </c>
      <c r="E260" s="77">
        <v>0</v>
      </c>
      <c r="F260" s="16"/>
      <c r="G260" s="16"/>
      <c r="H260" s="18"/>
      <c r="I260" s="211"/>
      <c r="J260" s="179"/>
      <c r="K260" s="179"/>
    </row>
    <row r="261" spans="2:11" ht="29.25" customHeight="1" thickBot="1">
      <c r="B261" s="215"/>
      <c r="C261" s="30"/>
      <c r="D261" s="128" t="s">
        <v>100</v>
      </c>
      <c r="E261" s="78">
        <v>3.38</v>
      </c>
      <c r="F261" s="138"/>
      <c r="G261" s="138"/>
      <c r="H261" s="22"/>
      <c r="I261" s="212"/>
      <c r="J261" s="180"/>
      <c r="K261" s="180"/>
    </row>
    <row r="262" spans="2:11" ht="32.25" customHeight="1">
      <c r="B262" s="213">
        <v>22</v>
      </c>
      <c r="C262" s="12" t="s">
        <v>45</v>
      </c>
      <c r="D262" s="16" t="s">
        <v>92</v>
      </c>
      <c r="E262" s="77">
        <v>13.501</v>
      </c>
      <c r="F262" s="16" t="s">
        <v>103</v>
      </c>
      <c r="G262" s="135">
        <f>C263</f>
        <v>29.9601827</v>
      </c>
      <c r="H262" s="66" t="s">
        <v>149</v>
      </c>
      <c r="I262" s="18" t="s">
        <v>132</v>
      </c>
      <c r="J262" s="178">
        <v>0</v>
      </c>
      <c r="K262" s="178">
        <v>36200</v>
      </c>
    </row>
    <row r="263" spans="2:11" ht="32.25" customHeight="1">
      <c r="B263" s="214"/>
      <c r="C263" s="92">
        <f>E262+E264+E267+E268+E271</f>
        <v>29.9601827</v>
      </c>
      <c r="D263" s="16" t="s">
        <v>93</v>
      </c>
      <c r="E263" s="77">
        <v>0.53</v>
      </c>
      <c r="F263" s="16" t="s">
        <v>107</v>
      </c>
      <c r="G263" s="59">
        <v>0.48</v>
      </c>
      <c r="H263" s="67">
        <f>C263*6000</f>
        <v>179761.0962</v>
      </c>
      <c r="I263" s="20" t="s">
        <v>133</v>
      </c>
      <c r="J263" s="179"/>
      <c r="K263" s="179"/>
    </row>
    <row r="264" spans="2:11" ht="29.25" customHeight="1">
      <c r="B264" s="214"/>
      <c r="C264" s="13"/>
      <c r="D264" s="16" t="s">
        <v>94</v>
      </c>
      <c r="E264" s="77">
        <v>0.6512</v>
      </c>
      <c r="F264" s="16"/>
      <c r="G264" s="16"/>
      <c r="H264" s="18" t="s">
        <v>150</v>
      </c>
      <c r="I264" s="18"/>
      <c r="J264" s="179"/>
      <c r="K264" s="179"/>
    </row>
    <row r="265" spans="2:11" ht="20.25" customHeight="1">
      <c r="B265" s="214"/>
      <c r="C265" s="14"/>
      <c r="D265" s="16" t="s">
        <v>95</v>
      </c>
      <c r="E265" s="77">
        <v>0.6512</v>
      </c>
      <c r="F265" s="127"/>
      <c r="G265" s="127"/>
      <c r="H265" s="41">
        <v>2889.7</v>
      </c>
      <c r="I265" s="18"/>
      <c r="J265" s="179"/>
      <c r="K265" s="179"/>
    </row>
    <row r="266" spans="2:11" ht="20.25" customHeight="1">
      <c r="B266" s="214"/>
      <c r="C266" s="14"/>
      <c r="D266" s="16" t="s">
        <v>96</v>
      </c>
      <c r="E266" s="137">
        <v>0</v>
      </c>
      <c r="F266" s="127"/>
      <c r="G266" s="127"/>
      <c r="H266" s="18" t="s">
        <v>18</v>
      </c>
      <c r="I266" s="18"/>
      <c r="J266" s="179"/>
      <c r="K266" s="179"/>
    </row>
    <row r="267" spans="2:11" ht="29.25" customHeight="1">
      <c r="B267" s="214"/>
      <c r="C267" s="14"/>
      <c r="D267" s="123" t="s">
        <v>98</v>
      </c>
      <c r="E267" s="77">
        <v>2.8979827</v>
      </c>
      <c r="F267" s="127"/>
      <c r="G267" s="127"/>
      <c r="H267" s="41">
        <f>H263+H265</f>
        <v>182650.7962</v>
      </c>
      <c r="I267" s="18"/>
      <c r="J267" s="179"/>
      <c r="K267" s="179"/>
    </row>
    <row r="268" spans="2:11" ht="20.25" customHeight="1">
      <c r="B268" s="214"/>
      <c r="C268" s="14"/>
      <c r="D268" s="126" t="s">
        <v>97</v>
      </c>
      <c r="E268" s="77">
        <v>12.91</v>
      </c>
      <c r="F268" s="127"/>
      <c r="G268" s="127"/>
      <c r="H268" s="18"/>
      <c r="I268" s="18"/>
      <c r="J268" s="179"/>
      <c r="K268" s="179"/>
    </row>
    <row r="269" spans="2:11" ht="20.25" customHeight="1">
      <c r="B269" s="214"/>
      <c r="C269" s="13"/>
      <c r="D269" s="16" t="s">
        <v>30</v>
      </c>
      <c r="E269" s="77">
        <v>12.91</v>
      </c>
      <c r="F269" s="16"/>
      <c r="G269" s="16"/>
      <c r="H269" s="18"/>
      <c r="I269" s="18"/>
      <c r="J269" s="179"/>
      <c r="K269" s="179"/>
    </row>
    <row r="270" spans="2:11" ht="20.25" customHeight="1">
      <c r="B270" s="214"/>
      <c r="C270" s="16"/>
      <c r="D270" s="16" t="s">
        <v>99</v>
      </c>
      <c r="E270" s="77">
        <v>0</v>
      </c>
      <c r="F270" s="16"/>
      <c r="G270" s="16"/>
      <c r="H270" s="18"/>
      <c r="I270" s="18"/>
      <c r="J270" s="179"/>
      <c r="K270" s="179"/>
    </row>
    <row r="271" spans="2:11" ht="27" customHeight="1" thickBot="1">
      <c r="B271" s="215"/>
      <c r="C271" s="6"/>
      <c r="D271" s="128" t="s">
        <v>100</v>
      </c>
      <c r="E271" s="78">
        <v>0</v>
      </c>
      <c r="F271" s="22"/>
      <c r="G271" s="22"/>
      <c r="H271" s="22"/>
      <c r="I271" s="22"/>
      <c r="J271" s="180"/>
      <c r="K271" s="180"/>
    </row>
    <row r="272" spans="2:11" ht="20.25" customHeight="1">
      <c r="B272" s="213">
        <v>23</v>
      </c>
      <c r="C272" s="12" t="s">
        <v>46</v>
      </c>
      <c r="D272" s="16" t="s">
        <v>92</v>
      </c>
      <c r="E272" s="77">
        <v>0.4</v>
      </c>
      <c r="F272" s="16" t="s">
        <v>103</v>
      </c>
      <c r="G272" s="139">
        <f>C273</f>
        <v>10.02</v>
      </c>
      <c r="H272" s="18" t="s">
        <v>149</v>
      </c>
      <c r="I272" s="210" t="s">
        <v>13</v>
      </c>
      <c r="J272" s="178">
        <v>0</v>
      </c>
      <c r="K272" s="178">
        <v>0</v>
      </c>
    </row>
    <row r="273" spans="2:11" ht="20.25" customHeight="1">
      <c r="B273" s="214"/>
      <c r="C273" s="92">
        <f>E272+E274+E277+E278+E281</f>
        <v>10.02</v>
      </c>
      <c r="D273" s="16" t="s">
        <v>93</v>
      </c>
      <c r="E273" s="77">
        <v>0.4</v>
      </c>
      <c r="F273" s="121"/>
      <c r="G273" s="121"/>
      <c r="H273" s="41">
        <f>C273*6000</f>
        <v>60120</v>
      </c>
      <c r="I273" s="211"/>
      <c r="J273" s="179"/>
      <c r="K273" s="179"/>
    </row>
    <row r="274" spans="2:11" ht="26.25" customHeight="1">
      <c r="B274" s="214"/>
      <c r="C274" s="12"/>
      <c r="D274" s="16" t="s">
        <v>94</v>
      </c>
      <c r="E274" s="77">
        <v>0</v>
      </c>
      <c r="F274" s="121"/>
      <c r="G274" s="121"/>
      <c r="H274" s="18" t="s">
        <v>150</v>
      </c>
      <c r="I274" s="211"/>
      <c r="J274" s="179"/>
      <c r="K274" s="179"/>
    </row>
    <row r="275" spans="2:11" ht="20.25" customHeight="1">
      <c r="B275" s="214"/>
      <c r="C275" s="12"/>
      <c r="D275" s="16" t="s">
        <v>95</v>
      </c>
      <c r="E275" s="77">
        <v>0</v>
      </c>
      <c r="F275" s="121"/>
      <c r="G275" s="121"/>
      <c r="H275" s="18"/>
      <c r="I275" s="211"/>
      <c r="J275" s="179"/>
      <c r="K275" s="179"/>
    </row>
    <row r="276" spans="2:11" ht="20.25" customHeight="1">
      <c r="B276" s="214"/>
      <c r="C276" s="12"/>
      <c r="D276" s="16" t="s">
        <v>96</v>
      </c>
      <c r="E276" s="77">
        <v>0</v>
      </c>
      <c r="F276" s="121"/>
      <c r="G276" s="121"/>
      <c r="H276" s="18" t="s">
        <v>18</v>
      </c>
      <c r="I276" s="211"/>
      <c r="J276" s="179"/>
      <c r="K276" s="179"/>
    </row>
    <row r="277" spans="2:11" ht="28.5" customHeight="1">
      <c r="B277" s="214"/>
      <c r="C277" s="12"/>
      <c r="D277" s="123" t="s">
        <v>98</v>
      </c>
      <c r="E277" s="77">
        <v>0</v>
      </c>
      <c r="F277" s="121"/>
      <c r="G277" s="121"/>
      <c r="H277" s="41">
        <f>H273+H275</f>
        <v>60120</v>
      </c>
      <c r="I277" s="211"/>
      <c r="J277" s="179"/>
      <c r="K277" s="179"/>
    </row>
    <row r="278" spans="2:11" ht="20.25" customHeight="1">
      <c r="B278" s="214"/>
      <c r="C278" s="12"/>
      <c r="D278" s="126" t="s">
        <v>97</v>
      </c>
      <c r="E278" s="77">
        <v>4.05</v>
      </c>
      <c r="F278" s="121"/>
      <c r="G278" s="121"/>
      <c r="H278" s="18"/>
      <c r="I278" s="211"/>
      <c r="J278" s="179"/>
      <c r="K278" s="179"/>
    </row>
    <row r="279" spans="2:11" ht="20.25" customHeight="1">
      <c r="B279" s="214"/>
      <c r="C279" s="12"/>
      <c r="D279" s="16" t="s">
        <v>30</v>
      </c>
      <c r="E279" s="77">
        <v>4.05</v>
      </c>
      <c r="F279" s="121"/>
      <c r="G279" s="121"/>
      <c r="H279" s="18"/>
      <c r="I279" s="211"/>
      <c r="J279" s="179"/>
      <c r="K279" s="179"/>
    </row>
    <row r="280" spans="2:11" ht="20.25" customHeight="1">
      <c r="B280" s="214"/>
      <c r="C280" s="17"/>
      <c r="D280" s="16" t="s">
        <v>99</v>
      </c>
      <c r="E280" s="77">
        <v>0</v>
      </c>
      <c r="F280" s="18"/>
      <c r="G280" s="18"/>
      <c r="H280" s="18"/>
      <c r="I280" s="211"/>
      <c r="J280" s="179"/>
      <c r="K280" s="179"/>
    </row>
    <row r="281" spans="2:11" ht="29.25" customHeight="1" thickBot="1">
      <c r="B281" s="215"/>
      <c r="C281" s="6"/>
      <c r="D281" s="128" t="s">
        <v>100</v>
      </c>
      <c r="E281" s="78">
        <v>5.57</v>
      </c>
      <c r="F281" s="22"/>
      <c r="G281" s="22"/>
      <c r="H281" s="22"/>
      <c r="I281" s="212"/>
      <c r="J281" s="180"/>
      <c r="K281" s="180"/>
    </row>
    <row r="282" spans="2:11" ht="30" customHeight="1">
      <c r="B282" s="213">
        <v>24</v>
      </c>
      <c r="C282" s="12" t="s">
        <v>47</v>
      </c>
      <c r="D282" s="16" t="s">
        <v>92</v>
      </c>
      <c r="E282" s="77">
        <v>24.4927</v>
      </c>
      <c r="F282" s="16" t="s">
        <v>103</v>
      </c>
      <c r="G282" s="135">
        <f>C283</f>
        <v>49.233293360000005</v>
      </c>
      <c r="H282" s="66" t="s">
        <v>149</v>
      </c>
      <c r="I282" s="20" t="s">
        <v>134</v>
      </c>
      <c r="J282" s="178">
        <v>10000</v>
      </c>
      <c r="K282" s="178">
        <v>11200</v>
      </c>
    </row>
    <row r="283" spans="2:11" ht="20.25" customHeight="1">
      <c r="B283" s="214"/>
      <c r="C283" s="92">
        <f>E282+E284+E287+E288+E291</f>
        <v>49.233293360000005</v>
      </c>
      <c r="D283" s="16" t="s">
        <v>93</v>
      </c>
      <c r="E283" s="77">
        <v>0.0711</v>
      </c>
      <c r="F283" s="121"/>
      <c r="G283" s="121"/>
      <c r="H283" s="41">
        <f>C283*6000</f>
        <v>295399.76016</v>
      </c>
      <c r="I283" s="20" t="s">
        <v>133</v>
      </c>
      <c r="J283" s="179"/>
      <c r="K283" s="179"/>
    </row>
    <row r="284" spans="2:11" ht="27" customHeight="1">
      <c r="B284" s="214"/>
      <c r="C284" s="13"/>
      <c r="D284" s="16" t="s">
        <v>94</v>
      </c>
      <c r="E284" s="77">
        <v>10.7</v>
      </c>
      <c r="F284" s="16"/>
      <c r="G284" s="16"/>
      <c r="H284" s="18" t="s">
        <v>150</v>
      </c>
      <c r="I284" s="20"/>
      <c r="J284" s="179"/>
      <c r="K284" s="179"/>
    </row>
    <row r="285" spans="2:11" ht="20.25" customHeight="1">
      <c r="B285" s="214"/>
      <c r="C285" s="13"/>
      <c r="D285" s="16" t="s">
        <v>95</v>
      </c>
      <c r="E285" s="77">
        <v>9.38</v>
      </c>
      <c r="F285" s="16"/>
      <c r="G285" s="16"/>
      <c r="H285" s="41">
        <v>218303.7</v>
      </c>
      <c r="I285" s="20"/>
      <c r="J285" s="179"/>
      <c r="K285" s="179"/>
    </row>
    <row r="286" spans="2:11" ht="20.25" customHeight="1">
      <c r="B286" s="214"/>
      <c r="C286" s="13"/>
      <c r="D286" s="16" t="s">
        <v>96</v>
      </c>
      <c r="E286" s="137">
        <v>1.32</v>
      </c>
      <c r="F286" s="16"/>
      <c r="G286" s="16"/>
      <c r="H286" s="18" t="s">
        <v>18</v>
      </c>
      <c r="I286" s="20"/>
      <c r="J286" s="179"/>
      <c r="K286" s="179"/>
    </row>
    <row r="287" spans="2:11" ht="26.25" customHeight="1">
      <c r="B287" s="214"/>
      <c r="C287" s="13"/>
      <c r="D287" s="123" t="s">
        <v>98</v>
      </c>
      <c r="E287" s="77">
        <v>1.13469336</v>
      </c>
      <c r="F287" s="16"/>
      <c r="G287" s="16"/>
      <c r="H287" s="41">
        <f>H283+H285</f>
        <v>513703.46016</v>
      </c>
      <c r="I287" s="20"/>
      <c r="J287" s="179"/>
      <c r="K287" s="179"/>
    </row>
    <row r="288" spans="2:11" ht="20.25" customHeight="1">
      <c r="B288" s="214"/>
      <c r="C288" s="13"/>
      <c r="D288" s="126" t="s">
        <v>97</v>
      </c>
      <c r="E288" s="77">
        <v>12.9059</v>
      </c>
      <c r="F288" s="16"/>
      <c r="G288" s="16"/>
      <c r="H288" s="18"/>
      <c r="I288" s="20"/>
      <c r="J288" s="179"/>
      <c r="K288" s="179"/>
    </row>
    <row r="289" spans="2:11" ht="20.25" customHeight="1">
      <c r="B289" s="214"/>
      <c r="C289" s="14"/>
      <c r="D289" s="16" t="s">
        <v>30</v>
      </c>
      <c r="E289" s="77">
        <v>12.3259</v>
      </c>
      <c r="F289" s="127"/>
      <c r="G289" s="127"/>
      <c r="H289" s="18"/>
      <c r="I289" s="20"/>
      <c r="J289" s="179"/>
      <c r="K289" s="179"/>
    </row>
    <row r="290" spans="2:11" ht="20.25" customHeight="1">
      <c r="B290" s="214"/>
      <c r="C290" s="13"/>
      <c r="D290" s="16" t="s">
        <v>99</v>
      </c>
      <c r="E290" s="77">
        <v>0.58</v>
      </c>
      <c r="F290" s="16"/>
      <c r="G290" s="16"/>
      <c r="H290" s="18"/>
      <c r="I290" s="18"/>
      <c r="J290" s="179"/>
      <c r="K290" s="179"/>
    </row>
    <row r="291" spans="2:11" ht="28.5" customHeight="1" thickBot="1">
      <c r="B291" s="215"/>
      <c r="C291" s="6"/>
      <c r="D291" s="128" t="s">
        <v>100</v>
      </c>
      <c r="E291" s="78">
        <v>0</v>
      </c>
      <c r="F291" s="22"/>
      <c r="G291" s="22"/>
      <c r="H291" s="22"/>
      <c r="I291" s="22"/>
      <c r="J291" s="180"/>
      <c r="K291" s="180"/>
    </row>
    <row r="292" spans="2:11" ht="23.25" customHeight="1">
      <c r="B292" s="213">
        <v>25</v>
      </c>
      <c r="C292" s="12" t="s">
        <v>145</v>
      </c>
      <c r="D292" s="16" t="s">
        <v>92</v>
      </c>
      <c r="E292" s="77">
        <v>52.9058</v>
      </c>
      <c r="F292" s="16" t="s">
        <v>103</v>
      </c>
      <c r="G292" s="135">
        <f>C293</f>
        <v>61.818</v>
      </c>
      <c r="H292" s="66" t="s">
        <v>149</v>
      </c>
      <c r="I292" s="227"/>
      <c r="J292" s="86">
        <v>90000</v>
      </c>
      <c r="K292" s="178">
        <v>0</v>
      </c>
    </row>
    <row r="293" spans="2:11" ht="33" customHeight="1">
      <c r="B293" s="214"/>
      <c r="C293" s="92">
        <f>E292+E294+E297+E298+E301</f>
        <v>61.818</v>
      </c>
      <c r="D293" s="16" t="s">
        <v>93</v>
      </c>
      <c r="E293" s="77">
        <v>0.09</v>
      </c>
      <c r="F293" s="16" t="s">
        <v>107</v>
      </c>
      <c r="G293" s="59">
        <v>0.72</v>
      </c>
      <c r="H293" s="67">
        <f>C293*6000</f>
        <v>370908</v>
      </c>
      <c r="I293" s="228"/>
      <c r="J293" s="86"/>
      <c r="K293" s="179"/>
    </row>
    <row r="294" spans="2:11" ht="27" customHeight="1">
      <c r="B294" s="214"/>
      <c r="C294" s="12"/>
      <c r="D294" s="16" t="s">
        <v>94</v>
      </c>
      <c r="E294" s="77">
        <v>1.76</v>
      </c>
      <c r="F294" s="121"/>
      <c r="G294" s="121"/>
      <c r="H294" s="18" t="s">
        <v>150</v>
      </c>
      <c r="I294" s="228"/>
      <c r="J294" s="86"/>
      <c r="K294" s="179"/>
    </row>
    <row r="295" spans="2:11" ht="20.25" customHeight="1">
      <c r="B295" s="214"/>
      <c r="C295" s="12"/>
      <c r="D295" s="16" t="s">
        <v>95</v>
      </c>
      <c r="E295" s="77">
        <v>1.76</v>
      </c>
      <c r="F295" s="121"/>
      <c r="G295" s="121"/>
      <c r="H295" s="41">
        <v>93915.25</v>
      </c>
      <c r="I295" s="228"/>
      <c r="J295" s="86"/>
      <c r="K295" s="179"/>
    </row>
    <row r="296" spans="2:11" ht="20.25" customHeight="1">
      <c r="B296" s="214"/>
      <c r="C296" s="12"/>
      <c r="D296" s="16" t="s">
        <v>96</v>
      </c>
      <c r="E296" s="137">
        <v>0</v>
      </c>
      <c r="F296" s="121"/>
      <c r="G296" s="121"/>
      <c r="H296" s="18" t="s">
        <v>18</v>
      </c>
      <c r="I296" s="228"/>
      <c r="J296" s="86"/>
      <c r="K296" s="179"/>
    </row>
    <row r="297" spans="2:11" ht="25.5" customHeight="1">
      <c r="B297" s="214"/>
      <c r="C297" s="13"/>
      <c r="D297" s="123" t="s">
        <v>98</v>
      </c>
      <c r="E297" s="77">
        <v>1.82</v>
      </c>
      <c r="F297" s="16"/>
      <c r="G297" s="16"/>
      <c r="H297" s="41">
        <f>H293+H295</f>
        <v>464823.25</v>
      </c>
      <c r="I297" s="228"/>
      <c r="J297" s="86"/>
      <c r="K297" s="179"/>
    </row>
    <row r="298" spans="2:11" ht="20.25" customHeight="1">
      <c r="B298" s="214"/>
      <c r="C298" s="13"/>
      <c r="D298" s="126" t="s">
        <v>97</v>
      </c>
      <c r="E298" s="77">
        <v>5.3322</v>
      </c>
      <c r="F298" s="16"/>
      <c r="G298" s="16"/>
      <c r="H298" s="19"/>
      <c r="I298" s="228"/>
      <c r="J298" s="86"/>
      <c r="K298" s="179"/>
    </row>
    <row r="299" spans="2:11" ht="20.25" customHeight="1">
      <c r="B299" s="214"/>
      <c r="C299" s="17"/>
      <c r="D299" s="16" t="s">
        <v>30</v>
      </c>
      <c r="E299" s="77">
        <v>4.3581</v>
      </c>
      <c r="F299" s="18"/>
      <c r="G299" s="18"/>
      <c r="H299" s="18"/>
      <c r="I299" s="228"/>
      <c r="J299" s="86"/>
      <c r="K299" s="179"/>
    </row>
    <row r="300" spans="2:11" ht="20.25" customHeight="1">
      <c r="B300" s="214"/>
      <c r="C300" s="17"/>
      <c r="D300" s="16" t="s">
        <v>99</v>
      </c>
      <c r="E300" s="77">
        <v>0.9741</v>
      </c>
      <c r="F300" s="18"/>
      <c r="G300" s="18"/>
      <c r="H300" s="18"/>
      <c r="I300" s="228"/>
      <c r="J300" s="86"/>
      <c r="K300" s="179"/>
    </row>
    <row r="301" spans="2:11" ht="27" customHeight="1" thickBot="1">
      <c r="B301" s="215"/>
      <c r="C301" s="6"/>
      <c r="D301" s="128" t="s">
        <v>100</v>
      </c>
      <c r="E301" s="78">
        <v>0</v>
      </c>
      <c r="F301" s="22"/>
      <c r="G301" s="22"/>
      <c r="H301" s="22"/>
      <c r="I301" s="229"/>
      <c r="J301" s="146"/>
      <c r="K301" s="180"/>
    </row>
    <row r="302" spans="2:11" ht="20.25" customHeight="1">
      <c r="B302" s="201" t="s">
        <v>146</v>
      </c>
      <c r="C302" s="202"/>
      <c r="D302" s="12"/>
      <c r="E302" s="81"/>
      <c r="F302" s="12"/>
      <c r="G302" s="12"/>
      <c r="H302" s="23" t="s">
        <v>149</v>
      </c>
      <c r="I302" s="193"/>
      <c r="J302" s="224">
        <f>J252+J262+J272+J282+J292</f>
        <v>160000</v>
      </c>
      <c r="K302" s="224">
        <f>K252+K262+K272+K282+K292</f>
        <v>47400</v>
      </c>
    </row>
    <row r="303" spans="2:11" ht="20.25" customHeight="1">
      <c r="B303" s="203">
        <f>C253+C263+C273+C283+C293</f>
        <v>205.04167606</v>
      </c>
      <c r="C303" s="204"/>
      <c r="D303" s="13"/>
      <c r="E303" s="81"/>
      <c r="F303" s="13"/>
      <c r="G303" s="13"/>
      <c r="H303" s="45">
        <f>H253+H263+H273+H283+H293</f>
        <v>1230250.05636</v>
      </c>
      <c r="I303" s="183"/>
      <c r="J303" s="225"/>
      <c r="K303" s="225"/>
    </row>
    <row r="304" spans="2:11" ht="20.25" customHeight="1">
      <c r="B304" s="207"/>
      <c r="C304" s="208"/>
      <c r="D304" s="13"/>
      <c r="E304" s="81"/>
      <c r="F304" s="13"/>
      <c r="G304" s="13"/>
      <c r="H304" s="23" t="s">
        <v>150</v>
      </c>
      <c r="I304" s="183"/>
      <c r="J304" s="225"/>
      <c r="K304" s="225"/>
    </row>
    <row r="305" spans="2:11" ht="20.25" customHeight="1">
      <c r="B305" s="216"/>
      <c r="C305" s="217"/>
      <c r="D305" s="14"/>
      <c r="E305" s="84"/>
      <c r="F305" s="14"/>
      <c r="G305" s="14"/>
      <c r="H305" s="45">
        <f>H255+H265+H285+H295</f>
        <v>365021.65</v>
      </c>
      <c r="I305" s="183"/>
      <c r="J305" s="225"/>
      <c r="K305" s="225"/>
    </row>
    <row r="306" spans="2:11" ht="20.25" customHeight="1">
      <c r="B306" s="64"/>
      <c r="C306" s="14"/>
      <c r="D306" s="14"/>
      <c r="E306" s="84"/>
      <c r="F306" s="14"/>
      <c r="G306" s="14"/>
      <c r="H306" s="23" t="s">
        <v>18</v>
      </c>
      <c r="I306" s="183"/>
      <c r="J306" s="225"/>
      <c r="K306" s="225"/>
    </row>
    <row r="307" spans="2:11" ht="20.25" customHeight="1" thickBot="1">
      <c r="B307" s="199"/>
      <c r="C307" s="200"/>
      <c r="D307" s="15"/>
      <c r="E307" s="83"/>
      <c r="F307" s="15"/>
      <c r="G307" s="15"/>
      <c r="H307" s="100">
        <f>H303+H305</f>
        <v>1595271.7063600002</v>
      </c>
      <c r="I307" s="184"/>
      <c r="J307" s="226"/>
      <c r="K307" s="226"/>
    </row>
    <row r="308" spans="2:8" ht="20.25" customHeight="1">
      <c r="B308" s="2"/>
      <c r="H308" s="93"/>
    </row>
    <row r="309" ht="20.25" customHeight="1" thickBot="1">
      <c r="B309" s="2"/>
    </row>
    <row r="310" spans="2:11" ht="36" customHeight="1" thickBot="1">
      <c r="B310" s="181" t="s">
        <v>1</v>
      </c>
      <c r="C310" s="4" t="s">
        <v>2</v>
      </c>
      <c r="D310" s="4" t="s">
        <v>91</v>
      </c>
      <c r="E310" s="4" t="s">
        <v>90</v>
      </c>
      <c r="F310" s="176" t="s">
        <v>101</v>
      </c>
      <c r="G310" s="177"/>
      <c r="H310" s="63" t="s">
        <v>4</v>
      </c>
      <c r="I310" s="4" t="s">
        <v>6</v>
      </c>
      <c r="J310" s="4" t="s">
        <v>8</v>
      </c>
      <c r="K310" s="10" t="s">
        <v>48</v>
      </c>
    </row>
    <row r="311" spans="2:11" ht="39.75" customHeight="1">
      <c r="B311" s="209"/>
      <c r="C311" s="5" t="s">
        <v>3</v>
      </c>
      <c r="D311" s="5"/>
      <c r="E311" s="5"/>
      <c r="F311" s="61" t="s">
        <v>105</v>
      </c>
      <c r="G311" s="61" t="s">
        <v>102</v>
      </c>
      <c r="H311" s="9" t="s">
        <v>19</v>
      </c>
      <c r="I311" s="5" t="s">
        <v>7</v>
      </c>
      <c r="J311" s="5" t="s">
        <v>21</v>
      </c>
      <c r="K311" s="11" t="s">
        <v>175</v>
      </c>
    </row>
    <row r="312" spans="2:11" ht="20.25" customHeight="1" thickBot="1">
      <c r="B312" s="182"/>
      <c r="C312" s="6"/>
      <c r="D312" s="6"/>
      <c r="E312" s="22"/>
      <c r="F312" s="6"/>
      <c r="G312" s="6"/>
      <c r="H312" s="6"/>
      <c r="I312" s="6"/>
      <c r="J312" s="7" t="s">
        <v>176</v>
      </c>
      <c r="K312" s="6"/>
    </row>
    <row r="313" spans="2:11" ht="20.25" customHeight="1">
      <c r="B313" s="213">
        <v>26</v>
      </c>
      <c r="C313" s="12" t="s">
        <v>49</v>
      </c>
      <c r="D313" s="16" t="s">
        <v>92</v>
      </c>
      <c r="E313" s="139">
        <v>97.2479</v>
      </c>
      <c r="F313" s="16" t="s">
        <v>103</v>
      </c>
      <c r="G313" s="135">
        <f>C314</f>
        <v>149.8881</v>
      </c>
      <c r="H313" s="66" t="s">
        <v>149</v>
      </c>
      <c r="I313" s="18" t="s">
        <v>115</v>
      </c>
      <c r="J313" s="178">
        <v>60000</v>
      </c>
      <c r="K313" s="178">
        <v>0</v>
      </c>
    </row>
    <row r="314" spans="2:11" ht="20.25" customHeight="1">
      <c r="B314" s="214"/>
      <c r="C314" s="92">
        <f>E313+E315+E318+E319+E322</f>
        <v>149.8881</v>
      </c>
      <c r="D314" s="16" t="s">
        <v>93</v>
      </c>
      <c r="E314" s="139">
        <v>3.1162</v>
      </c>
      <c r="F314" s="121"/>
      <c r="G314" s="121"/>
      <c r="H314" s="41">
        <f>C314*6000</f>
        <v>899328.6000000001</v>
      </c>
      <c r="I314" s="59" t="s">
        <v>135</v>
      </c>
      <c r="J314" s="179"/>
      <c r="K314" s="179"/>
    </row>
    <row r="315" spans="2:11" ht="28.5" customHeight="1">
      <c r="B315" s="214"/>
      <c r="C315" s="13"/>
      <c r="D315" s="16" t="s">
        <v>94</v>
      </c>
      <c r="E315" s="139">
        <v>5.03</v>
      </c>
      <c r="F315" s="16"/>
      <c r="G315" s="16"/>
      <c r="H315" s="18" t="s">
        <v>150</v>
      </c>
      <c r="I315" s="20" t="s">
        <v>136</v>
      </c>
      <c r="J315" s="179"/>
      <c r="K315" s="179"/>
    </row>
    <row r="316" spans="2:11" ht="32.25" customHeight="1">
      <c r="B316" s="214"/>
      <c r="C316" s="14"/>
      <c r="D316" s="16" t="s">
        <v>95</v>
      </c>
      <c r="E316" s="139">
        <v>3.92</v>
      </c>
      <c r="F316" s="127"/>
      <c r="G316" s="127"/>
      <c r="H316" s="41">
        <v>150001.7</v>
      </c>
      <c r="I316" s="60" t="s">
        <v>137</v>
      </c>
      <c r="J316" s="179"/>
      <c r="K316" s="179"/>
    </row>
    <row r="317" spans="2:11" ht="20.25" customHeight="1">
      <c r="B317" s="214"/>
      <c r="C317" s="13"/>
      <c r="D317" s="16" t="s">
        <v>96</v>
      </c>
      <c r="E317" s="140">
        <v>1.11</v>
      </c>
      <c r="F317" s="16"/>
      <c r="G317" s="16"/>
      <c r="H317" s="18" t="s">
        <v>18</v>
      </c>
      <c r="I317" s="18"/>
      <c r="J317" s="179"/>
      <c r="K317" s="179"/>
    </row>
    <row r="318" spans="2:11" ht="25.5" customHeight="1">
      <c r="B318" s="214"/>
      <c r="C318" s="17"/>
      <c r="D318" s="123" t="s">
        <v>98</v>
      </c>
      <c r="E318" s="77">
        <v>0.8528</v>
      </c>
      <c r="F318" s="18"/>
      <c r="G318" s="18"/>
      <c r="H318" s="41">
        <f>H314+H316</f>
        <v>1049330.3</v>
      </c>
      <c r="I318" s="18"/>
      <c r="J318" s="179"/>
      <c r="K318" s="179"/>
    </row>
    <row r="319" spans="2:11" ht="20.25" customHeight="1">
      <c r="B319" s="214"/>
      <c r="C319" s="17"/>
      <c r="D319" s="126" t="s">
        <v>97</v>
      </c>
      <c r="E319" s="77">
        <v>46.7376</v>
      </c>
      <c r="F319" s="18"/>
      <c r="G319" s="18"/>
      <c r="H319" s="18"/>
      <c r="I319" s="18"/>
      <c r="J319" s="179"/>
      <c r="K319" s="179"/>
    </row>
    <row r="320" spans="2:11" ht="20.25" customHeight="1">
      <c r="B320" s="214"/>
      <c r="C320" s="17"/>
      <c r="D320" s="16" t="s">
        <v>30</v>
      </c>
      <c r="E320" s="77">
        <v>46.4976</v>
      </c>
      <c r="F320" s="18"/>
      <c r="G320" s="18"/>
      <c r="H320" s="18"/>
      <c r="I320" s="18"/>
      <c r="J320" s="179"/>
      <c r="K320" s="179"/>
    </row>
    <row r="321" spans="2:11" ht="20.25" customHeight="1">
      <c r="B321" s="214"/>
      <c r="C321" s="17"/>
      <c r="D321" s="16" t="s">
        <v>99</v>
      </c>
      <c r="E321" s="77">
        <v>0.24</v>
      </c>
      <c r="F321" s="18"/>
      <c r="G321" s="18"/>
      <c r="H321" s="18"/>
      <c r="I321" s="18"/>
      <c r="J321" s="179"/>
      <c r="K321" s="179"/>
    </row>
    <row r="322" spans="2:11" ht="27" customHeight="1" thickBot="1">
      <c r="B322" s="215"/>
      <c r="C322" s="6"/>
      <c r="D322" s="128" t="s">
        <v>100</v>
      </c>
      <c r="E322" s="78">
        <v>0.0198</v>
      </c>
      <c r="F322" s="22"/>
      <c r="G322" s="22"/>
      <c r="H322" s="22"/>
      <c r="I322" s="22"/>
      <c r="J322" s="180"/>
      <c r="K322" s="180"/>
    </row>
    <row r="323" spans="2:11" ht="20.25" customHeight="1">
      <c r="B323" s="213">
        <v>27</v>
      </c>
      <c r="C323" s="12" t="s">
        <v>50</v>
      </c>
      <c r="D323" s="16" t="s">
        <v>92</v>
      </c>
      <c r="E323" s="139">
        <v>68.14673333333334</v>
      </c>
      <c r="F323" s="16" t="s">
        <v>103</v>
      </c>
      <c r="G323" s="135">
        <f>C324</f>
        <v>122.49711233333333</v>
      </c>
      <c r="H323" s="66" t="s">
        <v>149</v>
      </c>
      <c r="I323" s="20" t="s">
        <v>127</v>
      </c>
      <c r="J323" s="178">
        <v>160000</v>
      </c>
      <c r="K323" s="86">
        <v>1771</v>
      </c>
    </row>
    <row r="324" spans="2:11" ht="20.25" customHeight="1">
      <c r="B324" s="214"/>
      <c r="C324" s="92">
        <f>E323+E325+E328+E329+E332</f>
        <v>122.49711233333333</v>
      </c>
      <c r="D324" s="16" t="s">
        <v>93</v>
      </c>
      <c r="E324" s="139">
        <v>1.4076</v>
      </c>
      <c r="F324" s="121"/>
      <c r="G324" s="121"/>
      <c r="H324" s="41">
        <f>C324*6000</f>
        <v>734982.674</v>
      </c>
      <c r="I324" s="20" t="s">
        <v>112</v>
      </c>
      <c r="J324" s="179"/>
      <c r="K324" s="147"/>
    </row>
    <row r="325" spans="2:11" ht="28.5" customHeight="1">
      <c r="B325" s="214"/>
      <c r="C325" s="13"/>
      <c r="D325" s="16" t="s">
        <v>94</v>
      </c>
      <c r="E325" s="139">
        <v>26.63</v>
      </c>
      <c r="F325" s="16"/>
      <c r="G325" s="16"/>
      <c r="H325" s="18" t="s">
        <v>150</v>
      </c>
      <c r="I325" s="18"/>
      <c r="J325" s="179"/>
      <c r="K325" s="86"/>
    </row>
    <row r="326" spans="2:11" ht="20.25" customHeight="1">
      <c r="B326" s="214"/>
      <c r="C326" s="13"/>
      <c r="D326" s="16" t="s">
        <v>95</v>
      </c>
      <c r="E326" s="139">
        <v>22.9</v>
      </c>
      <c r="F326" s="16"/>
      <c r="G326" s="16"/>
      <c r="H326" s="41">
        <v>932190.95</v>
      </c>
      <c r="I326" s="18"/>
      <c r="J326" s="179"/>
      <c r="K326" s="86"/>
    </row>
    <row r="327" spans="2:11" ht="20.25" customHeight="1">
      <c r="B327" s="214"/>
      <c r="C327" s="13"/>
      <c r="D327" s="16" t="s">
        <v>96</v>
      </c>
      <c r="E327" s="140">
        <v>3.73</v>
      </c>
      <c r="F327" s="16"/>
      <c r="G327" s="16"/>
      <c r="H327" s="18" t="s">
        <v>18</v>
      </c>
      <c r="I327" s="18"/>
      <c r="J327" s="179"/>
      <c r="K327" s="86"/>
    </row>
    <row r="328" spans="2:11" ht="28.5" customHeight="1">
      <c r="B328" s="214"/>
      <c r="C328" s="13"/>
      <c r="D328" s="123" t="s">
        <v>98</v>
      </c>
      <c r="E328" s="139">
        <v>1.665579</v>
      </c>
      <c r="F328" s="16"/>
      <c r="G328" s="16"/>
      <c r="H328" s="41">
        <f>H324+H326</f>
        <v>1667173.6239999998</v>
      </c>
      <c r="I328" s="18"/>
      <c r="J328" s="179"/>
      <c r="K328" s="86"/>
    </row>
    <row r="329" spans="2:11" ht="20.25" customHeight="1">
      <c r="B329" s="214"/>
      <c r="C329" s="13"/>
      <c r="D329" s="126" t="s">
        <v>97</v>
      </c>
      <c r="E329" s="139">
        <v>26.0548</v>
      </c>
      <c r="F329" s="16"/>
      <c r="G329" s="16"/>
      <c r="H329" s="18"/>
      <c r="I329" s="18"/>
      <c r="J329" s="179"/>
      <c r="K329" s="86"/>
    </row>
    <row r="330" spans="2:11" ht="20.25" customHeight="1">
      <c r="B330" s="214"/>
      <c r="C330" s="14"/>
      <c r="D330" s="16" t="s">
        <v>30</v>
      </c>
      <c r="E330" s="141">
        <v>23.9748</v>
      </c>
      <c r="F330" s="127"/>
      <c r="G330" s="127"/>
      <c r="H330" s="18"/>
      <c r="I330" s="18"/>
      <c r="J330" s="179"/>
      <c r="K330" s="86"/>
    </row>
    <row r="331" spans="2:11" ht="20.25" customHeight="1">
      <c r="B331" s="214"/>
      <c r="C331" s="13"/>
      <c r="D331" s="16" t="s">
        <v>99</v>
      </c>
      <c r="E331" s="139">
        <v>2.08</v>
      </c>
      <c r="F331" s="16"/>
      <c r="G331" s="16"/>
      <c r="H331" s="18"/>
      <c r="I331" s="18"/>
      <c r="J331" s="179"/>
      <c r="K331" s="86"/>
    </row>
    <row r="332" spans="2:11" ht="31.5" customHeight="1" thickBot="1">
      <c r="B332" s="215"/>
      <c r="C332" s="6"/>
      <c r="D332" s="128" t="s">
        <v>100</v>
      </c>
      <c r="E332" s="78">
        <v>0</v>
      </c>
      <c r="F332" s="22"/>
      <c r="G332" s="22"/>
      <c r="H332" s="22"/>
      <c r="I332" s="22"/>
      <c r="J332" s="180"/>
      <c r="K332" s="146"/>
    </row>
    <row r="333" spans="2:11" ht="20.25" customHeight="1">
      <c r="B333" s="213">
        <v>28</v>
      </c>
      <c r="C333" s="12" t="s">
        <v>51</v>
      </c>
      <c r="D333" s="16" t="s">
        <v>92</v>
      </c>
      <c r="E333" s="139">
        <v>17.5372</v>
      </c>
      <c r="F333" s="16" t="s">
        <v>103</v>
      </c>
      <c r="G333" s="135">
        <f>C334</f>
        <v>35.7394</v>
      </c>
      <c r="H333" s="66" t="s">
        <v>149</v>
      </c>
      <c r="I333" s="18" t="s">
        <v>52</v>
      </c>
      <c r="J333" s="178">
        <v>0</v>
      </c>
      <c r="K333" s="178">
        <v>0</v>
      </c>
    </row>
    <row r="334" spans="2:11" ht="20.25" customHeight="1">
      <c r="B334" s="214"/>
      <c r="C334" s="92">
        <f>E333+E335+E338+E339+E342</f>
        <v>35.7394</v>
      </c>
      <c r="D334" s="16" t="s">
        <v>93</v>
      </c>
      <c r="E334" s="139">
        <v>2.09</v>
      </c>
      <c r="F334" s="121"/>
      <c r="G334" s="121"/>
      <c r="H334" s="41">
        <f>C334*6000</f>
        <v>214436.40000000002</v>
      </c>
      <c r="I334" s="59"/>
      <c r="J334" s="179"/>
      <c r="K334" s="179"/>
    </row>
    <row r="335" spans="2:11" ht="30" customHeight="1">
      <c r="B335" s="214"/>
      <c r="C335" s="12"/>
      <c r="D335" s="16" t="s">
        <v>94</v>
      </c>
      <c r="E335" s="139">
        <v>9.39</v>
      </c>
      <c r="F335" s="121"/>
      <c r="G335" s="121"/>
      <c r="H335" s="18" t="s">
        <v>150</v>
      </c>
      <c r="I335" s="18"/>
      <c r="J335" s="179"/>
      <c r="K335" s="179"/>
    </row>
    <row r="336" spans="2:11" ht="20.25" customHeight="1">
      <c r="B336" s="214"/>
      <c r="C336" s="12"/>
      <c r="D336" s="16" t="s">
        <v>95</v>
      </c>
      <c r="E336" s="139">
        <v>9.39</v>
      </c>
      <c r="F336" s="121"/>
      <c r="G336" s="121"/>
      <c r="H336" s="41">
        <v>257446</v>
      </c>
      <c r="I336" s="18"/>
      <c r="J336" s="179"/>
      <c r="K336" s="179"/>
    </row>
    <row r="337" spans="2:11" ht="20.25" customHeight="1">
      <c r="B337" s="214"/>
      <c r="C337" s="12"/>
      <c r="D337" s="16" t="s">
        <v>96</v>
      </c>
      <c r="E337" s="140">
        <v>0</v>
      </c>
      <c r="F337" s="121"/>
      <c r="G337" s="121"/>
      <c r="H337" s="18" t="s">
        <v>18</v>
      </c>
      <c r="I337" s="18"/>
      <c r="J337" s="179"/>
      <c r="K337" s="179"/>
    </row>
    <row r="338" spans="2:11" ht="26.25" customHeight="1">
      <c r="B338" s="214"/>
      <c r="C338" s="12"/>
      <c r="D338" s="123" t="s">
        <v>98</v>
      </c>
      <c r="E338" s="139">
        <v>0.5732</v>
      </c>
      <c r="F338" s="121"/>
      <c r="G338" s="121"/>
      <c r="H338" s="41">
        <f>H334+H336</f>
        <v>471882.4</v>
      </c>
      <c r="I338" s="18"/>
      <c r="J338" s="179"/>
      <c r="K338" s="179"/>
    </row>
    <row r="339" spans="2:11" ht="20.25" customHeight="1">
      <c r="B339" s="214"/>
      <c r="C339" s="13"/>
      <c r="D339" s="126" t="s">
        <v>97</v>
      </c>
      <c r="E339" s="139">
        <v>8.239</v>
      </c>
      <c r="F339" s="16"/>
      <c r="G339" s="16"/>
      <c r="H339" s="18"/>
      <c r="I339" s="18"/>
      <c r="J339" s="179"/>
      <c r="K339" s="179"/>
    </row>
    <row r="340" spans="2:11" ht="20.25" customHeight="1">
      <c r="B340" s="214"/>
      <c r="C340" s="14"/>
      <c r="D340" s="16" t="s">
        <v>30</v>
      </c>
      <c r="E340" s="141">
        <v>8.149</v>
      </c>
      <c r="F340" s="127"/>
      <c r="G340" s="127"/>
      <c r="H340" s="18"/>
      <c r="I340" s="18"/>
      <c r="J340" s="179"/>
      <c r="K340" s="179"/>
    </row>
    <row r="341" spans="2:11" ht="20.25" customHeight="1">
      <c r="B341" s="214"/>
      <c r="C341" s="13"/>
      <c r="D341" s="16" t="s">
        <v>99</v>
      </c>
      <c r="E341" s="139">
        <v>0.09</v>
      </c>
      <c r="F341" s="16"/>
      <c r="G341" s="16"/>
      <c r="H341" s="18"/>
      <c r="I341" s="18"/>
      <c r="J341" s="179"/>
      <c r="K341" s="179"/>
    </row>
    <row r="342" spans="2:11" ht="28.5" customHeight="1" thickBot="1">
      <c r="B342" s="215"/>
      <c r="C342" s="32"/>
      <c r="D342" s="128" t="s">
        <v>100</v>
      </c>
      <c r="E342" s="142">
        <v>0</v>
      </c>
      <c r="F342" s="143"/>
      <c r="G342" s="143"/>
      <c r="H342" s="22"/>
      <c r="I342" s="22"/>
      <c r="J342" s="180"/>
      <c r="K342" s="180"/>
    </row>
    <row r="343" spans="2:11" ht="20.25" customHeight="1">
      <c r="B343" s="213">
        <v>29</v>
      </c>
      <c r="C343" s="12" t="s">
        <v>53</v>
      </c>
      <c r="D343" s="16" t="s">
        <v>92</v>
      </c>
      <c r="E343" s="139">
        <v>27.07178</v>
      </c>
      <c r="F343" s="16" t="s">
        <v>103</v>
      </c>
      <c r="G343" s="135">
        <f>C344</f>
        <v>62.914108</v>
      </c>
      <c r="H343" s="66" t="s">
        <v>149</v>
      </c>
      <c r="I343" s="18" t="s">
        <v>135</v>
      </c>
      <c r="J343" s="178">
        <v>55000</v>
      </c>
      <c r="K343" s="178">
        <v>13690</v>
      </c>
    </row>
    <row r="344" spans="2:11" ht="20.25" customHeight="1">
      <c r="B344" s="214"/>
      <c r="C344" s="92">
        <f>E343+E345+E348+E349+E352</f>
        <v>62.914108</v>
      </c>
      <c r="D344" s="16" t="s">
        <v>93</v>
      </c>
      <c r="E344" s="77">
        <v>5.8</v>
      </c>
      <c r="F344" s="144"/>
      <c r="G344" s="144"/>
      <c r="H344" s="41">
        <f>C344*6000</f>
        <v>377484.648</v>
      </c>
      <c r="I344" s="20" t="s">
        <v>133</v>
      </c>
      <c r="J344" s="179"/>
      <c r="K344" s="179"/>
    </row>
    <row r="345" spans="2:11" ht="20.25" customHeight="1">
      <c r="B345" s="214"/>
      <c r="C345" s="13"/>
      <c r="D345" s="16" t="s">
        <v>94</v>
      </c>
      <c r="E345" s="139">
        <v>7.09</v>
      </c>
      <c r="F345" s="16"/>
      <c r="G345" s="16"/>
      <c r="H345" s="18" t="s">
        <v>150</v>
      </c>
      <c r="I345" s="20" t="s">
        <v>127</v>
      </c>
      <c r="J345" s="179"/>
      <c r="K345" s="179"/>
    </row>
    <row r="346" spans="2:11" ht="30" customHeight="1">
      <c r="B346" s="214"/>
      <c r="C346" s="13"/>
      <c r="D346" s="16" t="s">
        <v>95</v>
      </c>
      <c r="E346" s="139">
        <v>7.09</v>
      </c>
      <c r="F346" s="16"/>
      <c r="G346" s="16"/>
      <c r="H346" s="41">
        <v>13660.4</v>
      </c>
      <c r="I346" s="18" t="s">
        <v>138</v>
      </c>
      <c r="J346" s="179"/>
      <c r="K346" s="179"/>
    </row>
    <row r="347" spans="2:11" ht="20.25" customHeight="1">
      <c r="B347" s="214"/>
      <c r="C347" s="14"/>
      <c r="D347" s="16" t="s">
        <v>96</v>
      </c>
      <c r="E347" s="140">
        <v>0</v>
      </c>
      <c r="F347" s="127"/>
      <c r="G347" s="127"/>
      <c r="H347" s="18" t="s">
        <v>18</v>
      </c>
      <c r="I347" s="18"/>
      <c r="J347" s="179"/>
      <c r="K347" s="179"/>
    </row>
    <row r="348" spans="2:11" ht="20.25" customHeight="1">
      <c r="B348" s="214"/>
      <c r="C348" s="13"/>
      <c r="D348" s="123" t="s">
        <v>98</v>
      </c>
      <c r="E348" s="139">
        <v>1.802328</v>
      </c>
      <c r="F348" s="16"/>
      <c r="G348" s="16"/>
      <c r="H348" s="41">
        <f>H344+H346</f>
        <v>391145.048</v>
      </c>
      <c r="I348" s="18"/>
      <c r="J348" s="179"/>
      <c r="K348" s="179"/>
    </row>
    <row r="349" spans="2:11" ht="20.25" customHeight="1">
      <c r="B349" s="214"/>
      <c r="C349" s="17"/>
      <c r="D349" s="126" t="s">
        <v>97</v>
      </c>
      <c r="E349" s="77">
        <v>26.95</v>
      </c>
      <c r="F349" s="18"/>
      <c r="G349" s="18"/>
      <c r="H349" s="18"/>
      <c r="I349" s="18"/>
      <c r="J349" s="179"/>
      <c r="K349" s="179"/>
    </row>
    <row r="350" spans="2:11" ht="20.25" customHeight="1">
      <c r="B350" s="214"/>
      <c r="C350" s="17"/>
      <c r="D350" s="16" t="s">
        <v>30</v>
      </c>
      <c r="E350" s="77">
        <v>26.8</v>
      </c>
      <c r="F350" s="18"/>
      <c r="G350" s="18"/>
      <c r="H350" s="18"/>
      <c r="I350" s="18"/>
      <c r="J350" s="179"/>
      <c r="K350" s="179"/>
    </row>
    <row r="351" spans="2:11" ht="20.25" customHeight="1">
      <c r="B351" s="214"/>
      <c r="C351" s="17"/>
      <c r="D351" s="16" t="s">
        <v>99</v>
      </c>
      <c r="E351" s="77">
        <v>0.15</v>
      </c>
      <c r="F351" s="18"/>
      <c r="G351" s="18"/>
      <c r="H351" s="18"/>
      <c r="I351" s="18"/>
      <c r="J351" s="179"/>
      <c r="K351" s="179"/>
    </row>
    <row r="352" spans="2:11" ht="20.25" customHeight="1" thickBot="1">
      <c r="B352" s="215"/>
      <c r="C352" s="6"/>
      <c r="D352" s="128" t="s">
        <v>100</v>
      </c>
      <c r="E352" s="78">
        <v>0</v>
      </c>
      <c r="F352" s="22"/>
      <c r="G352" s="22"/>
      <c r="H352" s="22"/>
      <c r="I352" s="22"/>
      <c r="J352" s="180"/>
      <c r="K352" s="180"/>
    </row>
    <row r="353" spans="2:11" ht="20.25" customHeight="1">
      <c r="B353" s="201"/>
      <c r="C353" s="202"/>
      <c r="D353" s="12"/>
      <c r="E353" s="79"/>
      <c r="F353" s="12"/>
      <c r="G353" s="12"/>
      <c r="H353" s="23" t="s">
        <v>149</v>
      </c>
      <c r="I353" s="193"/>
      <c r="J353" s="224">
        <f>J313+J323+J333+J343</f>
        <v>275000</v>
      </c>
      <c r="K353" s="224">
        <f>K313+K323+K333+K343</f>
        <v>15461</v>
      </c>
    </row>
    <row r="354" spans="2:11" ht="20.25" customHeight="1">
      <c r="B354" s="230" t="s">
        <v>147</v>
      </c>
      <c r="C354" s="204"/>
      <c r="D354" s="12"/>
      <c r="E354" s="79"/>
      <c r="F354" s="12"/>
      <c r="G354" s="12"/>
      <c r="H354" s="45">
        <f>H314+H324+H334+H344</f>
        <v>2226232.322</v>
      </c>
      <c r="I354" s="183"/>
      <c r="J354" s="225"/>
      <c r="K354" s="225"/>
    </row>
    <row r="355" spans="2:11" ht="20.25" customHeight="1">
      <c r="B355" s="203">
        <f>C314+C324+C334+C344</f>
        <v>371.03872033333334</v>
      </c>
      <c r="C355" s="204"/>
      <c r="D355" s="13"/>
      <c r="E355" s="79"/>
      <c r="F355" s="13"/>
      <c r="G355" s="13"/>
      <c r="H355" s="23" t="s">
        <v>150</v>
      </c>
      <c r="I355" s="183"/>
      <c r="J355" s="225"/>
      <c r="K355" s="225"/>
    </row>
    <row r="356" spans="2:11" ht="20.25" customHeight="1">
      <c r="B356" s="207"/>
      <c r="C356" s="208"/>
      <c r="D356" s="13"/>
      <c r="E356" s="79"/>
      <c r="F356" s="13"/>
      <c r="G356" s="13"/>
      <c r="H356" s="45">
        <f>H316+H326+H336+H346</f>
        <v>1353299.0499999998</v>
      </c>
      <c r="I356" s="183"/>
      <c r="J356" s="225"/>
      <c r="K356" s="225"/>
    </row>
    <row r="357" spans="2:11" ht="20.25" customHeight="1">
      <c r="B357" s="216"/>
      <c r="C357" s="217"/>
      <c r="D357" s="14"/>
      <c r="E357" s="80"/>
      <c r="F357" s="14"/>
      <c r="G357" s="14"/>
      <c r="H357" s="23" t="s">
        <v>18</v>
      </c>
      <c r="I357" s="183"/>
      <c r="J357" s="225"/>
      <c r="K357" s="225"/>
    </row>
    <row r="358" spans="2:11" ht="20.25" customHeight="1" thickBot="1">
      <c r="B358" s="199"/>
      <c r="C358" s="200"/>
      <c r="D358" s="15"/>
      <c r="E358" s="82"/>
      <c r="F358" s="15"/>
      <c r="G358" s="15"/>
      <c r="H358" s="95">
        <f>H354+H356</f>
        <v>3579531.372</v>
      </c>
      <c r="I358" s="184"/>
      <c r="J358" s="226"/>
      <c r="K358" s="226"/>
    </row>
    <row r="359" ht="20.25" customHeight="1">
      <c r="B359" s="2"/>
    </row>
    <row r="360" ht="20.25" customHeight="1" thickBot="1">
      <c r="B360" s="2"/>
    </row>
    <row r="361" spans="2:11" ht="42" customHeight="1" thickBot="1">
      <c r="B361" s="181" t="s">
        <v>1</v>
      </c>
      <c r="C361" s="4" t="s">
        <v>2</v>
      </c>
      <c r="D361" s="4" t="s">
        <v>91</v>
      </c>
      <c r="E361" s="4" t="s">
        <v>90</v>
      </c>
      <c r="F361" s="176" t="s">
        <v>101</v>
      </c>
      <c r="G361" s="177"/>
      <c r="H361" s="63" t="s">
        <v>4</v>
      </c>
      <c r="I361" s="4" t="s">
        <v>6</v>
      </c>
      <c r="J361" s="4" t="s">
        <v>8</v>
      </c>
      <c r="K361" s="10" t="s">
        <v>48</v>
      </c>
    </row>
    <row r="362" spans="2:11" ht="39.75" customHeight="1">
      <c r="B362" s="209"/>
      <c r="C362" s="5" t="s">
        <v>3</v>
      </c>
      <c r="D362" s="5"/>
      <c r="E362" s="5"/>
      <c r="F362" s="61" t="s">
        <v>105</v>
      </c>
      <c r="G362" s="61" t="s">
        <v>102</v>
      </c>
      <c r="H362" s="9" t="s">
        <v>5</v>
      </c>
      <c r="I362" s="5" t="s">
        <v>7</v>
      </c>
      <c r="J362" s="5" t="s">
        <v>54</v>
      </c>
      <c r="K362" s="11" t="s">
        <v>175</v>
      </c>
    </row>
    <row r="363" spans="2:11" ht="20.25" customHeight="1" thickBot="1">
      <c r="B363" s="182"/>
      <c r="C363" s="6"/>
      <c r="D363" s="6"/>
      <c r="E363" s="22"/>
      <c r="F363" s="6"/>
      <c r="G363" s="6"/>
      <c r="H363" s="6"/>
      <c r="I363" s="6"/>
      <c r="J363" s="7" t="s">
        <v>176</v>
      </c>
      <c r="K363" s="6"/>
    </row>
    <row r="364" spans="2:11" ht="41.25" customHeight="1">
      <c r="B364" s="213">
        <v>30</v>
      </c>
      <c r="C364" s="12" t="s">
        <v>55</v>
      </c>
      <c r="D364" s="16" t="s">
        <v>92</v>
      </c>
      <c r="E364" s="77">
        <v>85.8052</v>
      </c>
      <c r="F364" s="16" t="s">
        <v>103</v>
      </c>
      <c r="G364" s="135">
        <f>C365</f>
        <v>183.151229</v>
      </c>
      <c r="H364" s="66" t="s">
        <v>149</v>
      </c>
      <c r="I364" s="20" t="s">
        <v>139</v>
      </c>
      <c r="J364" s="178">
        <v>180000</v>
      </c>
      <c r="K364" s="86">
        <v>21950</v>
      </c>
    </row>
    <row r="365" spans="2:11" ht="31.5" customHeight="1">
      <c r="B365" s="214"/>
      <c r="C365" s="92">
        <f>E364+E366+E369+E370+E373</f>
        <v>183.151229</v>
      </c>
      <c r="D365" s="16" t="s">
        <v>93</v>
      </c>
      <c r="E365" s="77">
        <v>1.1453</v>
      </c>
      <c r="F365" s="16" t="s">
        <v>107</v>
      </c>
      <c r="G365" s="59">
        <v>0.9889</v>
      </c>
      <c r="H365" s="67">
        <f>C365*6000</f>
        <v>1098907.374</v>
      </c>
      <c r="I365" s="20" t="s">
        <v>140</v>
      </c>
      <c r="J365" s="179"/>
      <c r="K365" s="86" t="s">
        <v>56</v>
      </c>
    </row>
    <row r="366" spans="2:11" ht="29.25" customHeight="1">
      <c r="B366" s="214"/>
      <c r="C366" s="13"/>
      <c r="D366" s="16" t="s">
        <v>94</v>
      </c>
      <c r="E366" s="77">
        <v>24.3994</v>
      </c>
      <c r="F366" s="16"/>
      <c r="G366" s="16"/>
      <c r="H366" s="18" t="s">
        <v>150</v>
      </c>
      <c r="I366" s="20" t="s">
        <v>141</v>
      </c>
      <c r="J366" s="179"/>
      <c r="K366" s="86"/>
    </row>
    <row r="367" spans="2:11" ht="20.25" customHeight="1">
      <c r="B367" s="214"/>
      <c r="C367" s="13"/>
      <c r="D367" s="16" t="s">
        <v>95</v>
      </c>
      <c r="E367" s="77">
        <v>23.8194</v>
      </c>
      <c r="F367" s="16"/>
      <c r="G367" s="16"/>
      <c r="H367" s="41">
        <v>699701.45</v>
      </c>
      <c r="I367" s="20" t="s">
        <v>142</v>
      </c>
      <c r="J367" s="179"/>
      <c r="K367" s="86"/>
    </row>
    <row r="368" spans="2:11" ht="20.25" customHeight="1">
      <c r="B368" s="214"/>
      <c r="C368" s="13"/>
      <c r="D368" s="16" t="s">
        <v>96</v>
      </c>
      <c r="E368" s="137">
        <v>0.58</v>
      </c>
      <c r="F368" s="16"/>
      <c r="G368" s="16"/>
      <c r="H368" s="18" t="s">
        <v>18</v>
      </c>
      <c r="I368" s="20" t="s">
        <v>127</v>
      </c>
      <c r="J368" s="179"/>
      <c r="K368" s="86"/>
    </row>
    <row r="369" spans="2:11" ht="27" customHeight="1">
      <c r="B369" s="214"/>
      <c r="C369" s="17"/>
      <c r="D369" s="123" t="s">
        <v>98</v>
      </c>
      <c r="E369" s="77">
        <v>3.296929</v>
      </c>
      <c r="F369" s="18"/>
      <c r="G369" s="18"/>
      <c r="H369" s="41">
        <f>H365+H367</f>
        <v>1798608.824</v>
      </c>
      <c r="I369" s="18" t="s">
        <v>143</v>
      </c>
      <c r="J369" s="179"/>
      <c r="K369" s="86"/>
    </row>
    <row r="370" spans="2:11" ht="20.25" customHeight="1">
      <c r="B370" s="214"/>
      <c r="C370" s="17"/>
      <c r="D370" s="126" t="s">
        <v>97</v>
      </c>
      <c r="E370" s="77">
        <v>69.57</v>
      </c>
      <c r="F370" s="18"/>
      <c r="G370" s="18"/>
      <c r="H370" s="18"/>
      <c r="I370" s="20"/>
      <c r="J370" s="179"/>
      <c r="K370" s="86"/>
    </row>
    <row r="371" spans="2:11" ht="20.25" customHeight="1">
      <c r="B371" s="214"/>
      <c r="C371" s="17"/>
      <c r="D371" s="16" t="s">
        <v>30</v>
      </c>
      <c r="E371" s="77">
        <v>69.0679</v>
      </c>
      <c r="F371" s="18"/>
      <c r="G371" s="18"/>
      <c r="H371" s="18"/>
      <c r="I371" s="20"/>
      <c r="J371" s="179"/>
      <c r="K371" s="86"/>
    </row>
    <row r="372" spans="2:11" ht="20.25" customHeight="1">
      <c r="B372" s="214"/>
      <c r="C372" s="17"/>
      <c r="D372" s="16" t="s">
        <v>99</v>
      </c>
      <c r="E372" s="77">
        <v>0.5021</v>
      </c>
      <c r="F372" s="18"/>
      <c r="G372" s="18"/>
      <c r="H372" s="18"/>
      <c r="I372" s="20"/>
      <c r="J372" s="179"/>
      <c r="K372" s="86"/>
    </row>
    <row r="373" spans="2:11" ht="31.5" customHeight="1" thickBot="1">
      <c r="B373" s="215"/>
      <c r="C373" s="6"/>
      <c r="D373" s="128" t="s">
        <v>100</v>
      </c>
      <c r="E373" s="78">
        <v>0.0797</v>
      </c>
      <c r="F373" s="22"/>
      <c r="G373" s="22"/>
      <c r="H373" s="22"/>
      <c r="I373" s="22"/>
      <c r="J373" s="180"/>
      <c r="K373" s="146"/>
    </row>
    <row r="374" spans="2:11" ht="20.25" customHeight="1">
      <c r="B374" s="213">
        <v>31</v>
      </c>
      <c r="C374" s="12" t="s">
        <v>57</v>
      </c>
      <c r="D374" s="16" t="s">
        <v>92</v>
      </c>
      <c r="E374" s="77">
        <v>144.44246654</v>
      </c>
      <c r="F374" s="16" t="s">
        <v>103</v>
      </c>
      <c r="G374" s="135">
        <f>C375</f>
        <v>179.74435854</v>
      </c>
      <c r="H374" s="66" t="s">
        <v>149</v>
      </c>
      <c r="I374" s="20" t="s">
        <v>144</v>
      </c>
      <c r="J374" s="178">
        <v>25000</v>
      </c>
      <c r="K374" s="178">
        <v>0</v>
      </c>
    </row>
    <row r="375" spans="2:11" ht="20.25" customHeight="1">
      <c r="B375" s="214"/>
      <c r="C375" s="92">
        <f>E374+E376+E379+E380+E383</f>
        <v>179.74435854</v>
      </c>
      <c r="D375" s="16" t="s">
        <v>93</v>
      </c>
      <c r="E375" s="77">
        <v>1.2</v>
      </c>
      <c r="F375" s="121"/>
      <c r="G375" s="121"/>
      <c r="H375" s="41">
        <f>C375*6000</f>
        <v>1078466.15124</v>
      </c>
      <c r="I375" s="20"/>
      <c r="J375" s="179"/>
      <c r="K375" s="179"/>
    </row>
    <row r="376" spans="2:11" ht="26.25" customHeight="1">
      <c r="B376" s="214"/>
      <c r="C376" s="12"/>
      <c r="D376" s="16" t="s">
        <v>94</v>
      </c>
      <c r="E376" s="77">
        <v>26.04</v>
      </c>
      <c r="F376" s="121"/>
      <c r="G376" s="121"/>
      <c r="H376" s="18" t="s">
        <v>150</v>
      </c>
      <c r="I376" s="20"/>
      <c r="J376" s="179"/>
      <c r="K376" s="179"/>
    </row>
    <row r="377" spans="2:11" ht="20.25" customHeight="1">
      <c r="B377" s="214"/>
      <c r="C377" s="12"/>
      <c r="D377" s="16" t="s">
        <v>95</v>
      </c>
      <c r="E377" s="77">
        <v>14.29</v>
      </c>
      <c r="F377" s="121"/>
      <c r="G377" s="121"/>
      <c r="H377" s="41">
        <v>618001.75</v>
      </c>
      <c r="I377" s="20"/>
      <c r="J377" s="179"/>
      <c r="K377" s="179"/>
    </row>
    <row r="378" spans="2:11" ht="20.25" customHeight="1">
      <c r="B378" s="214"/>
      <c r="C378" s="12"/>
      <c r="D378" s="16" t="s">
        <v>96</v>
      </c>
      <c r="E378" s="137">
        <v>11.75</v>
      </c>
      <c r="F378" s="121"/>
      <c r="G378" s="121"/>
      <c r="H378" s="18" t="s">
        <v>18</v>
      </c>
      <c r="I378" s="20"/>
      <c r="J378" s="179"/>
      <c r="K378" s="179"/>
    </row>
    <row r="379" spans="2:11" ht="26.25" customHeight="1">
      <c r="B379" s="214"/>
      <c r="C379" s="12"/>
      <c r="D379" s="123" t="s">
        <v>98</v>
      </c>
      <c r="E379" s="77">
        <v>0.121892</v>
      </c>
      <c r="F379" s="121"/>
      <c r="G379" s="121"/>
      <c r="H379" s="41">
        <f>H375+H377</f>
        <v>1696467.90124</v>
      </c>
      <c r="I379" s="20"/>
      <c r="J379" s="179"/>
      <c r="K379" s="179"/>
    </row>
    <row r="380" spans="2:11" ht="20.25" customHeight="1">
      <c r="B380" s="214"/>
      <c r="C380" s="13"/>
      <c r="D380" s="126" t="s">
        <v>97</v>
      </c>
      <c r="E380" s="77">
        <v>9.14</v>
      </c>
      <c r="F380" s="16"/>
      <c r="G380" s="16"/>
      <c r="H380" s="18"/>
      <c r="I380" s="20"/>
      <c r="J380" s="179"/>
      <c r="K380" s="179"/>
    </row>
    <row r="381" spans="2:11" ht="20.25" customHeight="1">
      <c r="B381" s="214"/>
      <c r="C381" s="13"/>
      <c r="D381" s="16" t="s">
        <v>30</v>
      </c>
      <c r="E381" s="77">
        <v>8.99</v>
      </c>
      <c r="F381" s="16"/>
      <c r="G381" s="16"/>
      <c r="H381" s="18"/>
      <c r="I381" s="18"/>
      <c r="J381" s="179"/>
      <c r="K381" s="179"/>
    </row>
    <row r="382" spans="2:11" ht="20.25" customHeight="1">
      <c r="B382" s="214"/>
      <c r="C382" s="14"/>
      <c r="D382" s="16" t="s">
        <v>99</v>
      </c>
      <c r="E382" s="77">
        <v>0.15</v>
      </c>
      <c r="F382" s="127"/>
      <c r="G382" s="127"/>
      <c r="H382" s="18"/>
      <c r="I382" s="18"/>
      <c r="J382" s="179"/>
      <c r="K382" s="179"/>
    </row>
    <row r="383" spans="2:11" ht="28.5" customHeight="1" thickBot="1">
      <c r="B383" s="215"/>
      <c r="C383" s="15"/>
      <c r="D383" s="128" t="s">
        <v>100</v>
      </c>
      <c r="E383" s="78">
        <v>0</v>
      </c>
      <c r="F383" s="128"/>
      <c r="G383" s="128"/>
      <c r="H383" s="22"/>
      <c r="I383" s="22"/>
      <c r="J383" s="180"/>
      <c r="K383" s="180"/>
    </row>
    <row r="384" spans="2:11" ht="20.25" customHeight="1">
      <c r="B384" s="213">
        <v>32</v>
      </c>
      <c r="C384" s="12" t="s">
        <v>58</v>
      </c>
      <c r="D384" s="16" t="s">
        <v>92</v>
      </c>
      <c r="E384" s="77">
        <v>28.41</v>
      </c>
      <c r="F384" s="16" t="s">
        <v>103</v>
      </c>
      <c r="G384" s="135">
        <f>C385</f>
        <v>48.66</v>
      </c>
      <c r="H384" s="66" t="s">
        <v>149</v>
      </c>
      <c r="I384" s="185" t="s">
        <v>134</v>
      </c>
      <c r="J384" s="178">
        <v>40000</v>
      </c>
      <c r="K384" s="178">
        <v>0</v>
      </c>
    </row>
    <row r="385" spans="2:11" ht="20.25" customHeight="1">
      <c r="B385" s="214"/>
      <c r="C385" s="92">
        <f>E384+E386+E389+E390+E393</f>
        <v>48.66</v>
      </c>
      <c r="D385" s="16" t="s">
        <v>93</v>
      </c>
      <c r="E385" s="77">
        <v>1.15</v>
      </c>
      <c r="F385" s="121"/>
      <c r="G385" s="121"/>
      <c r="H385" s="41">
        <f>C385*6000</f>
        <v>291960</v>
      </c>
      <c r="I385" s="186"/>
      <c r="J385" s="179"/>
      <c r="K385" s="179"/>
    </row>
    <row r="386" spans="2:11" ht="27" customHeight="1">
      <c r="B386" s="214"/>
      <c r="C386" s="13"/>
      <c r="D386" s="16" t="s">
        <v>94</v>
      </c>
      <c r="E386" s="77">
        <v>8.17</v>
      </c>
      <c r="F386" s="16"/>
      <c r="G386" s="16"/>
      <c r="H386" s="18" t="s">
        <v>150</v>
      </c>
      <c r="I386" s="186"/>
      <c r="J386" s="179"/>
      <c r="K386" s="179"/>
    </row>
    <row r="387" spans="2:11" ht="20.25" customHeight="1">
      <c r="B387" s="214"/>
      <c r="C387" s="13"/>
      <c r="D387" s="16" t="s">
        <v>95</v>
      </c>
      <c r="E387" s="77">
        <v>7.79</v>
      </c>
      <c r="F387" s="16"/>
      <c r="G387" s="16"/>
      <c r="H387" s="41">
        <v>223689.05</v>
      </c>
      <c r="I387" s="186"/>
      <c r="J387" s="179"/>
      <c r="K387" s="179"/>
    </row>
    <row r="388" spans="2:11" ht="20.25" customHeight="1">
      <c r="B388" s="214"/>
      <c r="C388" s="13"/>
      <c r="D388" s="16" t="s">
        <v>96</v>
      </c>
      <c r="E388" s="137">
        <v>0.38</v>
      </c>
      <c r="F388" s="16"/>
      <c r="G388" s="16"/>
      <c r="H388" s="18" t="s">
        <v>18</v>
      </c>
      <c r="I388" s="186"/>
      <c r="J388" s="179"/>
      <c r="K388" s="179"/>
    </row>
    <row r="389" spans="2:11" ht="25.5" customHeight="1">
      <c r="B389" s="214"/>
      <c r="C389" s="13"/>
      <c r="D389" s="123" t="s">
        <v>98</v>
      </c>
      <c r="E389" s="77">
        <v>0.05</v>
      </c>
      <c r="F389" s="16"/>
      <c r="G389" s="16"/>
      <c r="H389" s="41">
        <f>H385+H387</f>
        <v>515649.05</v>
      </c>
      <c r="I389" s="186"/>
      <c r="J389" s="179"/>
      <c r="K389" s="179"/>
    </row>
    <row r="390" spans="2:11" ht="20.25" customHeight="1">
      <c r="B390" s="214"/>
      <c r="C390" s="13"/>
      <c r="D390" s="126" t="s">
        <v>97</v>
      </c>
      <c r="E390" s="77">
        <v>12.03</v>
      </c>
      <c r="F390" s="16"/>
      <c r="G390" s="16"/>
      <c r="H390" s="18"/>
      <c r="I390" s="186"/>
      <c r="J390" s="179"/>
      <c r="K390" s="179"/>
    </row>
    <row r="391" spans="2:11" ht="20.25" customHeight="1">
      <c r="B391" s="214"/>
      <c r="C391" s="14"/>
      <c r="D391" s="16" t="s">
        <v>30</v>
      </c>
      <c r="E391" s="77">
        <v>11.61</v>
      </c>
      <c r="F391" s="127"/>
      <c r="G391" s="127"/>
      <c r="H391" s="18"/>
      <c r="I391" s="186"/>
      <c r="J391" s="179"/>
      <c r="K391" s="179"/>
    </row>
    <row r="392" spans="2:11" ht="20.25" customHeight="1">
      <c r="B392" s="214"/>
      <c r="C392" s="13"/>
      <c r="D392" s="16" t="s">
        <v>99</v>
      </c>
      <c r="E392" s="77">
        <v>0.42</v>
      </c>
      <c r="F392" s="16"/>
      <c r="G392" s="16"/>
      <c r="H392" s="18"/>
      <c r="I392" s="186"/>
      <c r="J392" s="179"/>
      <c r="K392" s="179"/>
    </row>
    <row r="393" spans="2:11" ht="27.75" customHeight="1" thickBot="1">
      <c r="B393" s="215"/>
      <c r="C393" s="15"/>
      <c r="D393" s="128" t="s">
        <v>100</v>
      </c>
      <c r="E393" s="78">
        <v>0</v>
      </c>
      <c r="F393" s="128"/>
      <c r="G393" s="128"/>
      <c r="H393" s="22"/>
      <c r="I393" s="187"/>
      <c r="J393" s="180"/>
      <c r="K393" s="180"/>
    </row>
    <row r="394" spans="2:11" ht="20.25" customHeight="1">
      <c r="B394" s="213">
        <v>33</v>
      </c>
      <c r="C394" s="12" t="s">
        <v>59</v>
      </c>
      <c r="D394" s="16" t="s">
        <v>92</v>
      </c>
      <c r="E394" s="77">
        <v>4.2926</v>
      </c>
      <c r="F394" s="16" t="s">
        <v>103</v>
      </c>
      <c r="G394" s="135">
        <f>C395</f>
        <v>11.249400000000001</v>
      </c>
      <c r="H394" s="66" t="s">
        <v>149</v>
      </c>
      <c r="I394" s="18"/>
      <c r="J394" s="178">
        <v>0</v>
      </c>
      <c r="K394" s="178">
        <v>0</v>
      </c>
    </row>
    <row r="395" spans="2:11" ht="20.25" customHeight="1">
      <c r="B395" s="214"/>
      <c r="C395" s="92">
        <f>E394+E396+E399+E400+E403</f>
        <v>11.249400000000001</v>
      </c>
      <c r="D395" s="16" t="s">
        <v>93</v>
      </c>
      <c r="E395" s="77">
        <v>0.29</v>
      </c>
      <c r="F395" s="121"/>
      <c r="G395" s="121"/>
      <c r="H395" s="41">
        <f>C395*6000</f>
        <v>67496.40000000001</v>
      </c>
      <c r="I395" s="18"/>
      <c r="J395" s="179"/>
      <c r="K395" s="179"/>
    </row>
    <row r="396" spans="2:11" ht="30" customHeight="1">
      <c r="B396" s="214"/>
      <c r="C396" s="12"/>
      <c r="D396" s="16" t="s">
        <v>94</v>
      </c>
      <c r="E396" s="77">
        <v>0.03</v>
      </c>
      <c r="F396" s="121"/>
      <c r="G396" s="121"/>
      <c r="H396" s="18" t="s">
        <v>150</v>
      </c>
      <c r="I396" s="18"/>
      <c r="J396" s="179"/>
      <c r="K396" s="179"/>
    </row>
    <row r="397" spans="2:11" ht="20.25" customHeight="1">
      <c r="B397" s="214"/>
      <c r="C397" s="12"/>
      <c r="D397" s="16" t="s">
        <v>95</v>
      </c>
      <c r="E397" s="137">
        <v>0</v>
      </c>
      <c r="F397" s="121"/>
      <c r="G397" s="121"/>
      <c r="H397" s="18"/>
      <c r="I397" s="18"/>
      <c r="J397" s="179"/>
      <c r="K397" s="179"/>
    </row>
    <row r="398" spans="2:11" ht="20.25" customHeight="1">
      <c r="B398" s="214"/>
      <c r="C398" s="12"/>
      <c r="D398" s="16" t="s">
        <v>96</v>
      </c>
      <c r="E398" s="77">
        <v>0.03</v>
      </c>
      <c r="F398" s="121"/>
      <c r="G398" s="121"/>
      <c r="H398" s="18" t="s">
        <v>18</v>
      </c>
      <c r="I398" s="18"/>
      <c r="J398" s="179"/>
      <c r="K398" s="179"/>
    </row>
    <row r="399" spans="2:11" ht="27" customHeight="1">
      <c r="B399" s="214"/>
      <c r="C399" s="12"/>
      <c r="D399" s="123" t="s">
        <v>98</v>
      </c>
      <c r="E399" s="77">
        <v>0.7768</v>
      </c>
      <c r="F399" s="121"/>
      <c r="G399" s="121"/>
      <c r="H399" s="41">
        <f>H395+H397</f>
        <v>67496.40000000001</v>
      </c>
      <c r="I399" s="18"/>
      <c r="J399" s="179"/>
      <c r="K399" s="179"/>
    </row>
    <row r="400" spans="2:11" ht="20.25" customHeight="1">
      <c r="B400" s="214"/>
      <c r="C400" s="13"/>
      <c r="D400" s="126" t="s">
        <v>97</v>
      </c>
      <c r="E400" s="77">
        <v>6.15</v>
      </c>
      <c r="F400" s="16"/>
      <c r="G400" s="16"/>
      <c r="H400" s="18"/>
      <c r="I400" s="18"/>
      <c r="J400" s="179"/>
      <c r="K400" s="179"/>
    </row>
    <row r="401" spans="2:11" ht="20.25" customHeight="1">
      <c r="B401" s="214"/>
      <c r="C401" s="14"/>
      <c r="D401" s="16" t="s">
        <v>30</v>
      </c>
      <c r="E401" s="77">
        <v>6.15</v>
      </c>
      <c r="F401" s="127"/>
      <c r="G401" s="127"/>
      <c r="H401" s="18"/>
      <c r="I401" s="18"/>
      <c r="J401" s="179"/>
      <c r="K401" s="179"/>
    </row>
    <row r="402" spans="2:11" ht="20.25" customHeight="1">
      <c r="B402" s="214"/>
      <c r="C402" s="13"/>
      <c r="D402" s="16" t="s">
        <v>99</v>
      </c>
      <c r="E402" s="77">
        <v>0</v>
      </c>
      <c r="F402" s="16"/>
      <c r="G402" s="16"/>
      <c r="H402" s="18"/>
      <c r="I402" s="18"/>
      <c r="J402" s="179"/>
      <c r="K402" s="179"/>
    </row>
    <row r="403" spans="2:11" ht="27" customHeight="1" thickBot="1">
      <c r="B403" s="215"/>
      <c r="C403" s="6"/>
      <c r="D403" s="128" t="s">
        <v>100</v>
      </c>
      <c r="E403" s="78">
        <v>0</v>
      </c>
      <c r="F403" s="22"/>
      <c r="G403" s="22"/>
      <c r="H403" s="22"/>
      <c r="I403" s="22"/>
      <c r="J403" s="180"/>
      <c r="K403" s="180"/>
    </row>
    <row r="404" spans="2:11" ht="20.25" customHeight="1">
      <c r="B404" s="213">
        <v>34</v>
      </c>
      <c r="C404" s="12" t="s">
        <v>60</v>
      </c>
      <c r="D404" s="16" t="s">
        <v>92</v>
      </c>
      <c r="E404" s="77">
        <v>7.21</v>
      </c>
      <c r="F404" s="16" t="s">
        <v>103</v>
      </c>
      <c r="G404" s="135">
        <f>C405</f>
        <v>9.69</v>
      </c>
      <c r="H404" s="66" t="s">
        <v>149</v>
      </c>
      <c r="I404" s="185"/>
      <c r="J404" s="178">
        <v>0</v>
      </c>
      <c r="K404" s="178">
        <v>0</v>
      </c>
    </row>
    <row r="405" spans="2:11" ht="20.25" customHeight="1">
      <c r="B405" s="214"/>
      <c r="C405" s="92">
        <f>E404+E406+E409+E410+E413</f>
        <v>9.69</v>
      </c>
      <c r="D405" s="16" t="s">
        <v>93</v>
      </c>
      <c r="E405" s="77">
        <v>0.93</v>
      </c>
      <c r="F405" s="121"/>
      <c r="G405" s="121"/>
      <c r="H405" s="41">
        <f>C405*6000</f>
        <v>58140</v>
      </c>
      <c r="I405" s="186"/>
      <c r="J405" s="179"/>
      <c r="K405" s="179"/>
    </row>
    <row r="406" spans="2:11" ht="20.25" customHeight="1">
      <c r="B406" s="214"/>
      <c r="C406" s="12"/>
      <c r="D406" s="16" t="s">
        <v>94</v>
      </c>
      <c r="E406" s="77">
        <v>0</v>
      </c>
      <c r="F406" s="121"/>
      <c r="G406" s="121"/>
      <c r="H406" s="18" t="s">
        <v>150</v>
      </c>
      <c r="I406" s="186"/>
      <c r="J406" s="179"/>
      <c r="K406" s="179"/>
    </row>
    <row r="407" spans="2:11" ht="20.25" customHeight="1">
      <c r="B407" s="214"/>
      <c r="C407" s="12"/>
      <c r="D407" s="16" t="s">
        <v>95</v>
      </c>
      <c r="E407" s="77">
        <v>0</v>
      </c>
      <c r="F407" s="121"/>
      <c r="G407" s="121"/>
      <c r="H407" s="18"/>
      <c r="I407" s="186"/>
      <c r="J407" s="179"/>
      <c r="K407" s="179"/>
    </row>
    <row r="408" spans="2:11" ht="20.25" customHeight="1">
      <c r="B408" s="214"/>
      <c r="C408" s="12"/>
      <c r="D408" s="16" t="s">
        <v>96</v>
      </c>
      <c r="E408" s="77">
        <v>0</v>
      </c>
      <c r="F408" s="121"/>
      <c r="G408" s="121"/>
      <c r="H408" s="18" t="s">
        <v>18</v>
      </c>
      <c r="I408" s="186"/>
      <c r="J408" s="179"/>
      <c r="K408" s="179"/>
    </row>
    <row r="409" spans="2:11" ht="20.25" customHeight="1">
      <c r="B409" s="214"/>
      <c r="C409" s="12"/>
      <c r="D409" s="123" t="s">
        <v>98</v>
      </c>
      <c r="E409" s="77">
        <v>0</v>
      </c>
      <c r="F409" s="121"/>
      <c r="G409" s="121"/>
      <c r="H409" s="41">
        <f>H405+H407</f>
        <v>58140</v>
      </c>
      <c r="I409" s="186"/>
      <c r="J409" s="179"/>
      <c r="K409" s="179"/>
    </row>
    <row r="410" spans="2:11" ht="20.25" customHeight="1">
      <c r="B410" s="214"/>
      <c r="C410" s="12"/>
      <c r="D410" s="126" t="s">
        <v>97</v>
      </c>
      <c r="E410" s="77">
        <v>2.48</v>
      </c>
      <c r="F410" s="121"/>
      <c r="G410" s="121"/>
      <c r="H410" s="18"/>
      <c r="I410" s="186"/>
      <c r="J410" s="179"/>
      <c r="K410" s="179"/>
    </row>
    <row r="411" spans="2:11" ht="20.25" customHeight="1">
      <c r="B411" s="214"/>
      <c r="C411" s="12"/>
      <c r="D411" s="16" t="s">
        <v>30</v>
      </c>
      <c r="E411" s="77">
        <v>2.48</v>
      </c>
      <c r="F411" s="121"/>
      <c r="G411" s="121"/>
      <c r="H411" s="18"/>
      <c r="I411" s="186"/>
      <c r="J411" s="179"/>
      <c r="K411" s="179"/>
    </row>
    <row r="412" spans="2:11" ht="20.25" customHeight="1">
      <c r="B412" s="214"/>
      <c r="C412" s="12"/>
      <c r="D412" s="16" t="s">
        <v>99</v>
      </c>
      <c r="E412" s="77">
        <v>0</v>
      </c>
      <c r="F412" s="121"/>
      <c r="G412" s="121"/>
      <c r="H412" s="18"/>
      <c r="I412" s="186"/>
      <c r="J412" s="179"/>
      <c r="K412" s="179"/>
    </row>
    <row r="413" spans="2:11" ht="20.25" customHeight="1" thickBot="1">
      <c r="B413" s="215"/>
      <c r="C413" s="15"/>
      <c r="D413" s="128" t="s">
        <v>100</v>
      </c>
      <c r="E413" s="78">
        <v>0</v>
      </c>
      <c r="F413" s="128"/>
      <c r="G413" s="128"/>
      <c r="H413" s="22"/>
      <c r="I413" s="187"/>
      <c r="J413" s="180"/>
      <c r="K413" s="180"/>
    </row>
    <row r="414" spans="2:11" ht="20.25" customHeight="1">
      <c r="B414" s="201" t="s">
        <v>147</v>
      </c>
      <c r="C414" s="202"/>
      <c r="D414" s="12"/>
      <c r="E414" s="81"/>
      <c r="F414" s="12"/>
      <c r="G414" s="12"/>
      <c r="H414" s="23" t="s">
        <v>149</v>
      </c>
      <c r="I414" s="181" t="s">
        <v>11</v>
      </c>
      <c r="J414" s="224">
        <f>J364+J374+J384+J394+J404</f>
        <v>245000</v>
      </c>
      <c r="K414" s="224">
        <f>K364+K374+K384+K394+K404</f>
        <v>21950</v>
      </c>
    </row>
    <row r="415" spans="2:11" ht="20.25" customHeight="1">
      <c r="B415" s="203">
        <f>C365+C375+C385+C395+C405</f>
        <v>432.49498754</v>
      </c>
      <c r="C415" s="204"/>
      <c r="D415" s="13"/>
      <c r="E415" s="81"/>
      <c r="F415" s="13"/>
      <c r="G415" s="13"/>
      <c r="H415" s="45">
        <f>H365+H375+H385+H395+H405</f>
        <v>2594969.9252400002</v>
      </c>
      <c r="I415" s="209"/>
      <c r="J415" s="225"/>
      <c r="K415" s="225"/>
    </row>
    <row r="416" spans="2:11" ht="20.25" customHeight="1">
      <c r="B416" s="207"/>
      <c r="C416" s="208"/>
      <c r="D416" s="13"/>
      <c r="E416" s="81"/>
      <c r="F416" s="13"/>
      <c r="G416" s="13"/>
      <c r="H416" s="23" t="s">
        <v>150</v>
      </c>
      <c r="I416" s="209"/>
      <c r="J416" s="225"/>
      <c r="K416" s="225"/>
    </row>
    <row r="417" spans="2:11" ht="20.25" customHeight="1">
      <c r="B417" s="216"/>
      <c r="C417" s="217"/>
      <c r="D417" s="14"/>
      <c r="E417" s="84"/>
      <c r="F417" s="14"/>
      <c r="G417" s="14"/>
      <c r="H417" s="45">
        <f>H367+H377+H387</f>
        <v>1541392.25</v>
      </c>
      <c r="I417" s="209"/>
      <c r="J417" s="225"/>
      <c r="K417" s="225"/>
    </row>
    <row r="418" spans="2:11" ht="20.25" customHeight="1">
      <c r="B418" s="64"/>
      <c r="C418" s="14"/>
      <c r="D418" s="14"/>
      <c r="E418" s="84"/>
      <c r="F418" s="14"/>
      <c r="G418" s="14"/>
      <c r="H418" s="23" t="s">
        <v>18</v>
      </c>
      <c r="I418" s="209"/>
      <c r="J418" s="225"/>
      <c r="K418" s="225"/>
    </row>
    <row r="419" spans="2:11" ht="20.25" customHeight="1" thickBot="1">
      <c r="B419" s="199"/>
      <c r="C419" s="200"/>
      <c r="D419" s="15"/>
      <c r="E419" s="83"/>
      <c r="F419" s="15"/>
      <c r="G419" s="15"/>
      <c r="H419" s="97">
        <f>H415+H417</f>
        <v>4136362.1752400002</v>
      </c>
      <c r="I419" s="182"/>
      <c r="J419" s="226"/>
      <c r="K419" s="226"/>
    </row>
    <row r="420" ht="20.25" customHeight="1">
      <c r="B420" s="2"/>
    </row>
    <row r="421" ht="20.25" customHeight="1" thickBot="1">
      <c r="B421" s="2"/>
    </row>
    <row r="422" spans="2:11" ht="36" customHeight="1" thickBot="1">
      <c r="B422" s="181" t="s">
        <v>1</v>
      </c>
      <c r="C422" s="4" t="s">
        <v>2</v>
      </c>
      <c r="D422" s="4" t="s">
        <v>91</v>
      </c>
      <c r="E422" s="4" t="s">
        <v>90</v>
      </c>
      <c r="F422" s="176" t="s">
        <v>101</v>
      </c>
      <c r="G422" s="177"/>
      <c r="H422" s="63" t="s">
        <v>4</v>
      </c>
      <c r="I422" s="4" t="s">
        <v>6</v>
      </c>
      <c r="J422" s="4" t="s">
        <v>8</v>
      </c>
      <c r="K422" s="10" t="s">
        <v>43</v>
      </c>
    </row>
    <row r="423" spans="2:11" ht="42.75" customHeight="1">
      <c r="B423" s="209"/>
      <c r="C423" s="5" t="s">
        <v>3</v>
      </c>
      <c r="D423" s="5"/>
      <c r="E423" s="5"/>
      <c r="F423" s="61" t="s">
        <v>105</v>
      </c>
      <c r="G423" s="61" t="s">
        <v>102</v>
      </c>
      <c r="H423" s="9" t="s">
        <v>19</v>
      </c>
      <c r="I423" s="5" t="s">
        <v>7</v>
      </c>
      <c r="J423" s="5" t="s">
        <v>21</v>
      </c>
      <c r="K423" s="11" t="s">
        <v>175</v>
      </c>
    </row>
    <row r="424" spans="2:11" ht="20.25" customHeight="1" thickBot="1">
      <c r="B424" s="182"/>
      <c r="C424" s="6"/>
      <c r="D424" s="6"/>
      <c r="E424" s="22"/>
      <c r="F424" s="6"/>
      <c r="G424" s="6"/>
      <c r="H424" s="6"/>
      <c r="I424" s="6"/>
      <c r="J424" s="7" t="s">
        <v>176</v>
      </c>
      <c r="K424" s="6"/>
    </row>
    <row r="425" spans="2:11" ht="20.25" customHeight="1">
      <c r="B425" s="213">
        <v>35</v>
      </c>
      <c r="C425" s="12" t="s">
        <v>61</v>
      </c>
      <c r="D425" s="13" t="s">
        <v>92</v>
      </c>
      <c r="E425" s="81">
        <v>10.91</v>
      </c>
      <c r="F425" s="16" t="s">
        <v>103</v>
      </c>
      <c r="G425" s="96">
        <f>C426</f>
        <v>21.287499999999998</v>
      </c>
      <c r="H425" s="66" t="s">
        <v>149</v>
      </c>
      <c r="I425" s="185"/>
      <c r="J425" s="178">
        <v>0</v>
      </c>
      <c r="K425" s="178">
        <v>0</v>
      </c>
    </row>
    <row r="426" spans="2:11" ht="20.25" customHeight="1">
      <c r="B426" s="214"/>
      <c r="C426" s="92">
        <f>E425+E427+E430+E431+E434</f>
        <v>21.287499999999998</v>
      </c>
      <c r="D426" s="16" t="s">
        <v>93</v>
      </c>
      <c r="E426" s="81">
        <v>0.75</v>
      </c>
      <c r="F426" s="12"/>
      <c r="G426" s="92"/>
      <c r="H426" s="41">
        <f>C426*6000</f>
        <v>127724.99999999999</v>
      </c>
      <c r="I426" s="186"/>
      <c r="J426" s="179"/>
      <c r="K426" s="179"/>
    </row>
    <row r="427" spans="2:11" ht="28.5" customHeight="1">
      <c r="B427" s="214"/>
      <c r="C427" s="12"/>
      <c r="D427" s="13" t="s">
        <v>94</v>
      </c>
      <c r="E427" s="81">
        <v>6.2</v>
      </c>
      <c r="F427" s="12"/>
      <c r="G427" s="92"/>
      <c r="H427" s="18" t="s">
        <v>150</v>
      </c>
      <c r="I427" s="186"/>
      <c r="J427" s="179"/>
      <c r="K427" s="179"/>
    </row>
    <row r="428" spans="2:11" ht="20.25" customHeight="1">
      <c r="B428" s="214"/>
      <c r="C428" s="12"/>
      <c r="D428" s="16" t="s">
        <v>95</v>
      </c>
      <c r="E428" s="81">
        <v>6.2</v>
      </c>
      <c r="F428" s="12"/>
      <c r="G428" s="92"/>
      <c r="H428" s="41">
        <v>7355.6</v>
      </c>
      <c r="I428" s="186"/>
      <c r="J428" s="179"/>
      <c r="K428" s="179"/>
    </row>
    <row r="429" spans="2:11" ht="20.25" customHeight="1">
      <c r="B429" s="214"/>
      <c r="C429" s="12"/>
      <c r="D429" s="16" t="s">
        <v>96</v>
      </c>
      <c r="E429" s="98">
        <v>0</v>
      </c>
      <c r="F429" s="12"/>
      <c r="G429" s="92"/>
      <c r="H429" s="18" t="s">
        <v>18</v>
      </c>
      <c r="I429" s="186"/>
      <c r="J429" s="179"/>
      <c r="K429" s="179"/>
    </row>
    <row r="430" spans="2:11" ht="26.25" customHeight="1">
      <c r="B430" s="214"/>
      <c r="C430" s="12"/>
      <c r="D430" s="49" t="s">
        <v>98</v>
      </c>
      <c r="E430" s="81">
        <v>0</v>
      </c>
      <c r="F430" s="12"/>
      <c r="G430" s="92"/>
      <c r="H430" s="42">
        <f>H426+H428</f>
        <v>135080.59999999998</v>
      </c>
      <c r="I430" s="186"/>
      <c r="J430" s="179"/>
      <c r="K430" s="179"/>
    </row>
    <row r="431" spans="2:11" ht="20.25" customHeight="1">
      <c r="B431" s="214"/>
      <c r="C431" s="13"/>
      <c r="D431" s="50" t="s">
        <v>97</v>
      </c>
      <c r="E431" s="81">
        <v>4.1575</v>
      </c>
      <c r="F431" s="13"/>
      <c r="G431" s="79"/>
      <c r="H431" s="18"/>
      <c r="I431" s="186"/>
      <c r="J431" s="179"/>
      <c r="K431" s="179"/>
    </row>
    <row r="432" spans="2:11" ht="20.25" customHeight="1">
      <c r="B432" s="214"/>
      <c r="C432" s="13"/>
      <c r="D432" s="16" t="s">
        <v>30</v>
      </c>
      <c r="E432" s="81">
        <v>3.9775</v>
      </c>
      <c r="F432" s="13"/>
      <c r="G432" s="79"/>
      <c r="H432" s="18"/>
      <c r="I432" s="186"/>
      <c r="J432" s="179"/>
      <c r="K432" s="179"/>
    </row>
    <row r="433" spans="2:11" ht="20.25" customHeight="1">
      <c r="B433" s="214"/>
      <c r="C433" s="13"/>
      <c r="D433" s="16" t="s">
        <v>99</v>
      </c>
      <c r="E433" s="81">
        <v>0.18</v>
      </c>
      <c r="F433" s="13"/>
      <c r="G433" s="79"/>
      <c r="H433" s="18"/>
      <c r="I433" s="186"/>
      <c r="J433" s="179"/>
      <c r="K433" s="179"/>
    </row>
    <row r="434" spans="2:11" ht="31.5" customHeight="1" thickBot="1">
      <c r="B434" s="215"/>
      <c r="C434" s="6"/>
      <c r="D434" s="15" t="s">
        <v>100</v>
      </c>
      <c r="E434" s="78">
        <v>0.02</v>
      </c>
      <c r="F434" s="6"/>
      <c r="G434" s="111"/>
      <c r="H434" s="22"/>
      <c r="I434" s="187"/>
      <c r="J434" s="180"/>
      <c r="K434" s="180"/>
    </row>
    <row r="435" spans="2:11" ht="20.25" customHeight="1">
      <c r="B435" s="213">
        <v>36</v>
      </c>
      <c r="C435" s="12" t="s">
        <v>62</v>
      </c>
      <c r="D435" s="13" t="s">
        <v>92</v>
      </c>
      <c r="E435" s="81">
        <v>25.1469</v>
      </c>
      <c r="F435" s="16" t="s">
        <v>103</v>
      </c>
      <c r="G435" s="96">
        <f>C436</f>
        <v>45.016999999999996</v>
      </c>
      <c r="H435" s="66" t="s">
        <v>149</v>
      </c>
      <c r="I435" s="20" t="s">
        <v>127</v>
      </c>
      <c r="J435" s="178">
        <v>20000</v>
      </c>
      <c r="K435" s="178">
        <v>0</v>
      </c>
    </row>
    <row r="436" spans="2:11" ht="33" customHeight="1">
      <c r="B436" s="214"/>
      <c r="C436" s="92">
        <f>E435+E437+E440+E441+E444</f>
        <v>45.016999999999996</v>
      </c>
      <c r="D436" s="16" t="s">
        <v>93</v>
      </c>
      <c r="E436" s="81">
        <v>0.46</v>
      </c>
      <c r="F436" s="12"/>
      <c r="G436" s="96"/>
      <c r="H436" s="67">
        <f>C436*6000</f>
        <v>270102</v>
      </c>
      <c r="I436" s="20" t="s">
        <v>134</v>
      </c>
      <c r="J436" s="179"/>
      <c r="K436" s="179"/>
    </row>
    <row r="437" spans="2:11" ht="26.25" customHeight="1">
      <c r="B437" s="214"/>
      <c r="C437" s="12"/>
      <c r="D437" s="13" t="s">
        <v>94</v>
      </c>
      <c r="E437" s="81">
        <v>0.74</v>
      </c>
      <c r="F437" s="12"/>
      <c r="G437" s="92"/>
      <c r="H437" s="18" t="s">
        <v>150</v>
      </c>
      <c r="I437" s="18" t="s">
        <v>114</v>
      </c>
      <c r="J437" s="179"/>
      <c r="K437" s="179"/>
    </row>
    <row r="438" spans="2:11" ht="20.25" customHeight="1">
      <c r="B438" s="214"/>
      <c r="C438" s="12"/>
      <c r="D438" s="16" t="s">
        <v>95</v>
      </c>
      <c r="E438" s="81">
        <v>0.74</v>
      </c>
      <c r="F438" s="12"/>
      <c r="G438" s="92"/>
      <c r="H438" s="41">
        <v>16156.05</v>
      </c>
      <c r="I438" s="18"/>
      <c r="J438" s="179"/>
      <c r="K438" s="179"/>
    </row>
    <row r="439" spans="2:11" ht="20.25" customHeight="1">
      <c r="B439" s="214"/>
      <c r="C439" s="12"/>
      <c r="D439" s="16" t="s">
        <v>96</v>
      </c>
      <c r="E439" s="98">
        <v>0</v>
      </c>
      <c r="F439" s="12"/>
      <c r="G439" s="92"/>
      <c r="H439" s="18" t="s">
        <v>18</v>
      </c>
      <c r="I439" s="18"/>
      <c r="J439" s="179"/>
      <c r="K439" s="179"/>
    </row>
    <row r="440" spans="2:11" ht="26.25" customHeight="1">
      <c r="B440" s="214"/>
      <c r="C440" s="12"/>
      <c r="D440" s="49" t="s">
        <v>98</v>
      </c>
      <c r="E440" s="81">
        <v>2.85</v>
      </c>
      <c r="F440" s="12"/>
      <c r="G440" s="92"/>
      <c r="H440" s="42">
        <f>H436+H438</f>
        <v>286258.05</v>
      </c>
      <c r="I440" s="18"/>
      <c r="J440" s="179"/>
      <c r="K440" s="179"/>
    </row>
    <row r="441" spans="2:11" ht="20.25" customHeight="1">
      <c r="B441" s="214"/>
      <c r="C441" s="13"/>
      <c r="D441" s="50" t="s">
        <v>97</v>
      </c>
      <c r="E441" s="81">
        <v>16.0601</v>
      </c>
      <c r="F441" s="13"/>
      <c r="G441" s="79"/>
      <c r="H441" s="18"/>
      <c r="I441" s="18"/>
      <c r="J441" s="179"/>
      <c r="K441" s="179"/>
    </row>
    <row r="442" spans="2:11" ht="20.25" customHeight="1">
      <c r="B442" s="214"/>
      <c r="C442" s="13"/>
      <c r="D442" s="16" t="s">
        <v>30</v>
      </c>
      <c r="E442" s="81">
        <v>16.0601</v>
      </c>
      <c r="F442" s="13"/>
      <c r="G442" s="79"/>
      <c r="H442" s="18"/>
      <c r="I442" s="18"/>
      <c r="J442" s="179"/>
      <c r="K442" s="179"/>
    </row>
    <row r="443" spans="2:11" ht="20.25" customHeight="1">
      <c r="B443" s="214"/>
      <c r="C443" s="17"/>
      <c r="D443" s="16" t="s">
        <v>99</v>
      </c>
      <c r="E443" s="77">
        <v>0</v>
      </c>
      <c r="F443" s="17"/>
      <c r="G443" s="89"/>
      <c r="H443" s="18"/>
      <c r="I443" s="18"/>
      <c r="J443" s="179"/>
      <c r="K443" s="179"/>
    </row>
    <row r="444" spans="2:11" ht="31.5" customHeight="1" thickBot="1">
      <c r="B444" s="215"/>
      <c r="C444" s="6"/>
      <c r="D444" s="15" t="s">
        <v>100</v>
      </c>
      <c r="E444" s="78">
        <v>0.22</v>
      </c>
      <c r="F444" s="6"/>
      <c r="G444" s="111"/>
      <c r="H444" s="6"/>
      <c r="I444" s="6"/>
      <c r="J444" s="180"/>
      <c r="K444" s="180"/>
    </row>
    <row r="445" spans="2:11" ht="20.25" customHeight="1">
      <c r="B445" s="213">
        <v>37</v>
      </c>
      <c r="C445" s="12" t="s">
        <v>63</v>
      </c>
      <c r="D445" s="13" t="s">
        <v>92</v>
      </c>
      <c r="E445" s="81">
        <v>63.15</v>
      </c>
      <c r="F445" s="16" t="s">
        <v>103</v>
      </c>
      <c r="G445" s="96">
        <f>C446</f>
        <v>77.66</v>
      </c>
      <c r="H445" s="66" t="s">
        <v>149</v>
      </c>
      <c r="I445" s="185" t="s">
        <v>112</v>
      </c>
      <c r="J445" s="178">
        <v>0</v>
      </c>
      <c r="K445" s="178">
        <v>0</v>
      </c>
    </row>
    <row r="446" spans="2:11" ht="20.25" customHeight="1">
      <c r="B446" s="214"/>
      <c r="C446" s="92">
        <f>E445+E447+E450+E451+E454</f>
        <v>77.66</v>
      </c>
      <c r="D446" s="16" t="s">
        <v>93</v>
      </c>
      <c r="E446" s="81">
        <v>1.33</v>
      </c>
      <c r="F446" s="12"/>
      <c r="G446" s="92"/>
      <c r="H446" s="41">
        <f>C446*6000</f>
        <v>465960</v>
      </c>
      <c r="I446" s="186"/>
      <c r="J446" s="179"/>
      <c r="K446" s="179"/>
    </row>
    <row r="447" spans="2:11" ht="29.25" customHeight="1">
      <c r="B447" s="214"/>
      <c r="C447" s="12"/>
      <c r="D447" s="13" t="s">
        <v>94</v>
      </c>
      <c r="E447" s="81">
        <v>8.66</v>
      </c>
      <c r="F447" s="12"/>
      <c r="G447" s="92"/>
      <c r="H447" s="18" t="s">
        <v>150</v>
      </c>
      <c r="I447" s="186"/>
      <c r="J447" s="179"/>
      <c r="K447" s="179"/>
    </row>
    <row r="448" spans="2:11" ht="20.25" customHeight="1">
      <c r="B448" s="214"/>
      <c r="C448" s="12"/>
      <c r="D448" s="16" t="s">
        <v>95</v>
      </c>
      <c r="E448" s="81">
        <v>5</v>
      </c>
      <c r="F448" s="12"/>
      <c r="G448" s="92"/>
      <c r="H448" s="41">
        <v>95754.15</v>
      </c>
      <c r="I448" s="186"/>
      <c r="J448" s="179"/>
      <c r="K448" s="179"/>
    </row>
    <row r="449" spans="2:11" ht="20.25" customHeight="1">
      <c r="B449" s="214"/>
      <c r="C449" s="12"/>
      <c r="D449" s="16" t="s">
        <v>96</v>
      </c>
      <c r="E449" s="98">
        <v>3.66</v>
      </c>
      <c r="F449" s="12"/>
      <c r="G449" s="92"/>
      <c r="H449" s="18" t="s">
        <v>18</v>
      </c>
      <c r="I449" s="186"/>
      <c r="J449" s="179"/>
      <c r="K449" s="179"/>
    </row>
    <row r="450" spans="2:11" ht="27" customHeight="1">
      <c r="B450" s="214"/>
      <c r="C450" s="12"/>
      <c r="D450" s="49" t="s">
        <v>98</v>
      </c>
      <c r="E450" s="81">
        <v>0</v>
      </c>
      <c r="F450" s="12"/>
      <c r="G450" s="92"/>
      <c r="H450" s="42">
        <f>H446+H448</f>
        <v>561714.15</v>
      </c>
      <c r="I450" s="186"/>
      <c r="J450" s="179"/>
      <c r="K450" s="179"/>
    </row>
    <row r="451" spans="2:11" ht="20.25" customHeight="1">
      <c r="B451" s="214"/>
      <c r="C451" s="13"/>
      <c r="D451" s="50" t="s">
        <v>97</v>
      </c>
      <c r="E451" s="81">
        <v>5.85</v>
      </c>
      <c r="F451" s="13"/>
      <c r="G451" s="79"/>
      <c r="H451" s="18"/>
      <c r="I451" s="186"/>
      <c r="J451" s="179"/>
      <c r="K451" s="179"/>
    </row>
    <row r="452" spans="2:11" ht="20.25" customHeight="1">
      <c r="B452" s="214"/>
      <c r="C452" s="13"/>
      <c r="D452" s="16" t="s">
        <v>30</v>
      </c>
      <c r="E452" s="81">
        <v>4.35</v>
      </c>
      <c r="F452" s="13"/>
      <c r="G452" s="79"/>
      <c r="H452" s="18"/>
      <c r="I452" s="186"/>
      <c r="J452" s="179"/>
      <c r="K452" s="179"/>
    </row>
    <row r="453" spans="2:11" ht="20.25" customHeight="1">
      <c r="B453" s="214"/>
      <c r="C453" s="14"/>
      <c r="D453" s="16" t="s">
        <v>99</v>
      </c>
      <c r="E453" s="84">
        <v>1.5</v>
      </c>
      <c r="F453" s="14"/>
      <c r="G453" s="80"/>
      <c r="H453" s="18"/>
      <c r="I453" s="186"/>
      <c r="J453" s="179"/>
      <c r="K453" s="179"/>
    </row>
    <row r="454" spans="2:11" ht="30" customHeight="1" thickBot="1">
      <c r="B454" s="215"/>
      <c r="C454" s="15"/>
      <c r="D454" s="15" t="s">
        <v>100</v>
      </c>
      <c r="E454" s="83">
        <v>0</v>
      </c>
      <c r="F454" s="15"/>
      <c r="G454" s="82"/>
      <c r="H454" s="6"/>
      <c r="I454" s="187"/>
      <c r="J454" s="180"/>
      <c r="K454" s="180"/>
    </row>
    <row r="455" spans="2:11" ht="20.25" customHeight="1">
      <c r="B455" s="201" t="s">
        <v>146</v>
      </c>
      <c r="C455" s="202"/>
      <c r="D455" s="12"/>
      <c r="E455" s="81"/>
      <c r="F455" s="12"/>
      <c r="G455" s="12"/>
      <c r="H455" s="23" t="s">
        <v>149</v>
      </c>
      <c r="I455" s="193" t="s">
        <v>17</v>
      </c>
      <c r="J455" s="224">
        <f>J425+J435+J445</f>
        <v>20000</v>
      </c>
      <c r="K455" s="224">
        <f>K425+K435+K445</f>
        <v>0</v>
      </c>
    </row>
    <row r="456" spans="2:11" ht="20.25" customHeight="1">
      <c r="B456" s="203">
        <f>C426+C436+C446</f>
        <v>143.9645</v>
      </c>
      <c r="C456" s="204"/>
      <c r="D456" s="13"/>
      <c r="E456" s="81"/>
      <c r="F456" s="13"/>
      <c r="G456" s="13"/>
      <c r="H456" s="45">
        <f>H426+H436+H446</f>
        <v>863787</v>
      </c>
      <c r="I456" s="183"/>
      <c r="J456" s="225"/>
      <c r="K456" s="225"/>
    </row>
    <row r="457" spans="2:11" ht="20.25" customHeight="1">
      <c r="B457" s="207"/>
      <c r="C457" s="208"/>
      <c r="D457" s="13"/>
      <c r="E457" s="81"/>
      <c r="F457" s="13"/>
      <c r="G457" s="13"/>
      <c r="H457" s="23" t="s">
        <v>150</v>
      </c>
      <c r="I457" s="183"/>
      <c r="J457" s="225"/>
      <c r="K457" s="225"/>
    </row>
    <row r="458" spans="2:11" ht="20.25" customHeight="1">
      <c r="B458" s="216"/>
      <c r="C458" s="217"/>
      <c r="D458" s="14"/>
      <c r="E458" s="84"/>
      <c r="F458" s="14"/>
      <c r="G458" s="14"/>
      <c r="H458" s="45">
        <f>H428+H438+H448</f>
        <v>119265.79999999999</v>
      </c>
      <c r="I458" s="183"/>
      <c r="J458" s="225"/>
      <c r="K458" s="225"/>
    </row>
    <row r="459" spans="2:11" ht="20.25" customHeight="1">
      <c r="B459" s="64"/>
      <c r="C459" s="14"/>
      <c r="D459" s="14"/>
      <c r="E459" s="84"/>
      <c r="F459" s="14"/>
      <c r="G459" s="14"/>
      <c r="H459" s="23" t="s">
        <v>18</v>
      </c>
      <c r="I459" s="183"/>
      <c r="J459" s="225"/>
      <c r="K459" s="225"/>
    </row>
    <row r="460" spans="2:11" ht="20.25" customHeight="1" thickBot="1">
      <c r="B460" s="199"/>
      <c r="C460" s="200"/>
      <c r="D460" s="15"/>
      <c r="E460" s="83"/>
      <c r="F460" s="15"/>
      <c r="G460" s="15"/>
      <c r="H460" s="97">
        <f>H456+H458</f>
        <v>983052.8</v>
      </c>
      <c r="I460" s="184"/>
      <c r="J460" s="226"/>
      <c r="K460" s="226"/>
    </row>
    <row r="461" ht="20.25" customHeight="1">
      <c r="B461" s="2"/>
    </row>
    <row r="462" ht="20.25" customHeight="1">
      <c r="B462" s="2"/>
    </row>
    <row r="463" ht="17.25" customHeight="1">
      <c r="B463" s="1" t="s">
        <v>64</v>
      </c>
    </row>
    <row r="464" ht="17.25" customHeight="1">
      <c r="B464" s="106" t="s">
        <v>154</v>
      </c>
    </row>
    <row r="465" ht="17.25" customHeight="1" thickBot="1">
      <c r="B465" s="2"/>
    </row>
    <row r="466" spans="2:11" ht="40.5" customHeight="1" thickBot="1">
      <c r="B466" s="181" t="s">
        <v>1</v>
      </c>
      <c r="C466" s="4" t="s">
        <v>2</v>
      </c>
      <c r="D466" s="4" t="s">
        <v>91</v>
      </c>
      <c r="E466" s="4" t="s">
        <v>90</v>
      </c>
      <c r="F466" s="176" t="s">
        <v>101</v>
      </c>
      <c r="G466" s="177"/>
      <c r="H466" s="63" t="s">
        <v>4</v>
      </c>
      <c r="I466" s="4" t="s">
        <v>6</v>
      </c>
      <c r="J466" s="8" t="s">
        <v>8</v>
      </c>
      <c r="K466" s="10" t="s">
        <v>9</v>
      </c>
    </row>
    <row r="467" spans="2:11" ht="42" customHeight="1">
      <c r="B467" s="209"/>
      <c r="C467" s="5" t="s">
        <v>3</v>
      </c>
      <c r="D467" s="5"/>
      <c r="E467" s="5"/>
      <c r="F467" s="61" t="s">
        <v>105</v>
      </c>
      <c r="G467" s="61" t="s">
        <v>102</v>
      </c>
      <c r="H467" s="9" t="s">
        <v>19</v>
      </c>
      <c r="I467" s="5" t="s">
        <v>20</v>
      </c>
      <c r="J467" s="5" t="s">
        <v>21</v>
      </c>
      <c r="K467" s="11" t="s">
        <v>175</v>
      </c>
    </row>
    <row r="468" spans="2:11" ht="17.25" customHeight="1" thickBot="1">
      <c r="B468" s="182"/>
      <c r="C468" s="6"/>
      <c r="D468" s="6"/>
      <c r="E468" s="22"/>
      <c r="F468" s="6"/>
      <c r="G468" s="6"/>
      <c r="H468" s="6"/>
      <c r="I468" s="6"/>
      <c r="J468" s="7" t="s">
        <v>176</v>
      </c>
      <c r="K468" s="6"/>
    </row>
    <row r="469" spans="2:11" ht="28.5" customHeight="1">
      <c r="B469" s="181">
        <v>1</v>
      </c>
      <c r="C469" s="12" t="s">
        <v>62</v>
      </c>
      <c r="D469" s="13" t="s">
        <v>92</v>
      </c>
      <c r="E469" s="79">
        <v>104.8568</v>
      </c>
      <c r="F469" s="16" t="s">
        <v>103</v>
      </c>
      <c r="G469" s="79">
        <f>C470</f>
        <v>121.52720000000001</v>
      </c>
      <c r="H469" s="18" t="s">
        <v>149</v>
      </c>
      <c r="I469" s="18" t="s">
        <v>155</v>
      </c>
      <c r="J469" s="178">
        <v>50000</v>
      </c>
      <c r="K469" s="178">
        <v>0</v>
      </c>
    </row>
    <row r="470" spans="2:11" ht="33" customHeight="1">
      <c r="B470" s="209"/>
      <c r="C470" s="92">
        <f>E469+E471+E474+E475+E478</f>
        <v>121.52720000000001</v>
      </c>
      <c r="D470" s="16" t="s">
        <v>93</v>
      </c>
      <c r="E470" s="79">
        <v>0.29</v>
      </c>
      <c r="F470" s="47" t="s">
        <v>107</v>
      </c>
      <c r="G470" s="94">
        <v>32.5683</v>
      </c>
      <c r="H470" s="67">
        <f>C470*6000</f>
        <v>729163.2000000001</v>
      </c>
      <c r="I470" s="18"/>
      <c r="J470" s="179"/>
      <c r="K470" s="179"/>
    </row>
    <row r="471" spans="2:11" ht="17.25" customHeight="1">
      <c r="B471" s="209"/>
      <c r="C471" s="13"/>
      <c r="D471" s="13" t="s">
        <v>94</v>
      </c>
      <c r="E471" s="79">
        <v>0.3468</v>
      </c>
      <c r="F471" s="13"/>
      <c r="G471" s="79"/>
      <c r="H471" s="18" t="s">
        <v>150</v>
      </c>
      <c r="I471" s="18"/>
      <c r="J471" s="179"/>
      <c r="K471" s="179"/>
    </row>
    <row r="472" spans="2:11" ht="17.25" customHeight="1">
      <c r="B472" s="209"/>
      <c r="C472" s="14"/>
      <c r="D472" s="16" t="s">
        <v>95</v>
      </c>
      <c r="E472" s="79">
        <v>0.3468</v>
      </c>
      <c r="F472" s="14"/>
      <c r="G472" s="80"/>
      <c r="H472" s="18"/>
      <c r="J472" s="179"/>
      <c r="K472" s="179"/>
    </row>
    <row r="473" spans="2:11" ht="17.25" customHeight="1">
      <c r="B473" s="209"/>
      <c r="C473" s="13"/>
      <c r="D473" s="16" t="s">
        <v>96</v>
      </c>
      <c r="E473" s="79">
        <v>0</v>
      </c>
      <c r="F473" s="13"/>
      <c r="G473" s="79"/>
      <c r="H473" s="18" t="s">
        <v>18</v>
      </c>
      <c r="I473" s="17"/>
      <c r="J473" s="179"/>
      <c r="K473" s="179"/>
    </row>
    <row r="474" spans="2:11" ht="23.25" customHeight="1">
      <c r="B474" s="209"/>
      <c r="C474" s="17"/>
      <c r="D474" s="49" t="s">
        <v>98</v>
      </c>
      <c r="E474" s="77">
        <v>11.1766</v>
      </c>
      <c r="F474" s="17"/>
      <c r="G474" s="89"/>
      <c r="H474" s="42">
        <f>H470</f>
        <v>729163.2000000001</v>
      </c>
      <c r="I474" s="17"/>
      <c r="J474" s="179"/>
      <c r="K474" s="179"/>
    </row>
    <row r="475" spans="2:11" ht="17.25" customHeight="1">
      <c r="B475" s="209"/>
      <c r="C475" s="17"/>
      <c r="D475" s="50" t="s">
        <v>97</v>
      </c>
      <c r="E475" s="77">
        <v>5.147</v>
      </c>
      <c r="F475" s="17"/>
      <c r="G475" s="89"/>
      <c r="H475" s="17"/>
      <c r="I475" s="17"/>
      <c r="J475" s="179"/>
      <c r="K475" s="179"/>
    </row>
    <row r="476" spans="2:11" ht="17.25" customHeight="1">
      <c r="B476" s="209"/>
      <c r="C476" s="17"/>
      <c r="D476" s="16" t="s">
        <v>30</v>
      </c>
      <c r="E476" s="77">
        <v>5.147</v>
      </c>
      <c r="F476" s="17"/>
      <c r="G476" s="89"/>
      <c r="H476" s="17"/>
      <c r="I476" s="17"/>
      <c r="J476" s="179"/>
      <c r="K476" s="179"/>
    </row>
    <row r="477" spans="2:11" ht="17.25" customHeight="1">
      <c r="B477" s="209"/>
      <c r="C477" s="17"/>
      <c r="D477" s="16" t="s">
        <v>99</v>
      </c>
      <c r="E477" s="77">
        <v>0</v>
      </c>
      <c r="F477" s="17"/>
      <c r="G477" s="89"/>
      <c r="H477" s="17"/>
      <c r="I477" s="17"/>
      <c r="J477" s="179"/>
      <c r="K477" s="179"/>
    </row>
    <row r="478" spans="2:11" ht="27" customHeight="1" thickBot="1">
      <c r="B478" s="182"/>
      <c r="C478" s="6"/>
      <c r="D478" s="15" t="s">
        <v>100</v>
      </c>
      <c r="E478" s="78">
        <v>0</v>
      </c>
      <c r="F478" s="6"/>
      <c r="G478" s="111"/>
      <c r="H478" s="6"/>
      <c r="I478" s="6"/>
      <c r="J478" s="180"/>
      <c r="K478" s="180"/>
    </row>
    <row r="479" spans="2:11" ht="29.25" customHeight="1">
      <c r="B479" s="181">
        <v>2</v>
      </c>
      <c r="C479" s="12" t="s">
        <v>65</v>
      </c>
      <c r="D479" s="13" t="s">
        <v>92</v>
      </c>
      <c r="E479" s="81">
        <v>125.8595625</v>
      </c>
      <c r="F479" s="16" t="s">
        <v>103</v>
      </c>
      <c r="G479" s="81">
        <f>C480</f>
        <v>178.03087118</v>
      </c>
      <c r="H479" s="18" t="s">
        <v>149</v>
      </c>
      <c r="I479" s="18" t="s">
        <v>156</v>
      </c>
      <c r="J479" s="178">
        <v>0</v>
      </c>
      <c r="K479" s="86">
        <v>0</v>
      </c>
    </row>
    <row r="480" spans="2:11" ht="31.5" customHeight="1">
      <c r="B480" s="209"/>
      <c r="C480" s="92">
        <f>E479+E481+E484+E485+E488</f>
        <v>178.03087118</v>
      </c>
      <c r="D480" s="16" t="s">
        <v>93</v>
      </c>
      <c r="E480" s="79">
        <v>1.6256</v>
      </c>
      <c r="F480" s="47" t="s">
        <v>107</v>
      </c>
      <c r="G480" s="94">
        <v>5.9387</v>
      </c>
      <c r="H480" s="67">
        <f>C480*6000</f>
        <v>1068185.2270799999</v>
      </c>
      <c r="I480" s="18" t="s">
        <v>201</v>
      </c>
      <c r="J480" s="179"/>
      <c r="K480" s="147"/>
    </row>
    <row r="481" spans="2:11" ht="17.25" customHeight="1">
      <c r="B481" s="209"/>
      <c r="C481" s="12"/>
      <c r="D481" s="13" t="s">
        <v>94</v>
      </c>
      <c r="E481" s="79">
        <v>31.7324</v>
      </c>
      <c r="F481" s="12"/>
      <c r="G481" s="92"/>
      <c r="H481" s="18" t="s">
        <v>150</v>
      </c>
      <c r="I481" s="18" t="s">
        <v>157</v>
      </c>
      <c r="J481" s="179"/>
      <c r="K481" s="86"/>
    </row>
    <row r="482" spans="2:11" ht="17.25" customHeight="1">
      <c r="B482" s="209"/>
      <c r="C482" s="13"/>
      <c r="D482" s="16" t="s">
        <v>95</v>
      </c>
      <c r="E482" s="79">
        <v>3.8679</v>
      </c>
      <c r="F482" s="13"/>
      <c r="G482" s="79"/>
      <c r="H482" s="41">
        <v>699438.75</v>
      </c>
      <c r="I482" s="18"/>
      <c r="J482" s="179"/>
      <c r="K482" s="148"/>
    </row>
    <row r="483" spans="2:11" ht="17.25" customHeight="1">
      <c r="B483" s="209"/>
      <c r="C483" s="13"/>
      <c r="D483" s="16" t="s">
        <v>96</v>
      </c>
      <c r="E483" s="79">
        <v>27.8645</v>
      </c>
      <c r="F483" s="13"/>
      <c r="G483" s="79"/>
      <c r="H483" s="18" t="s">
        <v>18</v>
      </c>
      <c r="I483" s="18"/>
      <c r="J483" s="179"/>
      <c r="K483" s="148"/>
    </row>
    <row r="484" spans="2:11" ht="24" customHeight="1">
      <c r="B484" s="209"/>
      <c r="C484" s="14"/>
      <c r="D484" s="49" t="s">
        <v>98</v>
      </c>
      <c r="E484" s="79">
        <v>3.9925086800000003</v>
      </c>
      <c r="F484" s="14"/>
      <c r="G484" s="80"/>
      <c r="H484" s="41">
        <f>H480+H482</f>
        <v>1767623.9770799999</v>
      </c>
      <c r="I484" s="18"/>
      <c r="J484" s="179"/>
      <c r="K484" s="148"/>
    </row>
    <row r="485" spans="2:11" ht="17.25" customHeight="1">
      <c r="B485" s="209"/>
      <c r="C485" s="13"/>
      <c r="D485" s="50" t="s">
        <v>97</v>
      </c>
      <c r="E485" s="79">
        <v>14.7598</v>
      </c>
      <c r="F485" s="13"/>
      <c r="G485" s="79"/>
      <c r="H485" s="17"/>
      <c r="I485" s="17"/>
      <c r="J485" s="179"/>
      <c r="K485" s="148"/>
    </row>
    <row r="486" spans="2:11" ht="17.25" customHeight="1">
      <c r="B486" s="209"/>
      <c r="C486" s="13"/>
      <c r="D486" s="16" t="s">
        <v>30</v>
      </c>
      <c r="E486" s="79">
        <v>12.0462</v>
      </c>
      <c r="F486" s="13"/>
      <c r="G486" s="79"/>
      <c r="H486" s="17"/>
      <c r="I486" s="17"/>
      <c r="J486" s="179"/>
      <c r="K486" s="148"/>
    </row>
    <row r="487" spans="2:11" ht="17.25" customHeight="1">
      <c r="B487" s="209"/>
      <c r="C487" s="33"/>
      <c r="D487" s="16" t="s">
        <v>99</v>
      </c>
      <c r="E487" s="108">
        <v>2.7136</v>
      </c>
      <c r="F487" s="33"/>
      <c r="G487" s="114"/>
      <c r="H487" s="17"/>
      <c r="I487" s="17"/>
      <c r="J487" s="179"/>
      <c r="K487" s="148"/>
    </row>
    <row r="488" spans="2:11" ht="31.5" customHeight="1" thickBot="1">
      <c r="B488" s="182"/>
      <c r="C488" s="6"/>
      <c r="D488" s="15" t="s">
        <v>100</v>
      </c>
      <c r="E488" s="78">
        <v>1.6866</v>
      </c>
      <c r="F488" s="6"/>
      <c r="G488" s="111"/>
      <c r="H488" s="6"/>
      <c r="I488" s="6"/>
      <c r="J488" s="180"/>
      <c r="K488" s="149"/>
    </row>
    <row r="489" spans="2:11" ht="17.25" customHeight="1">
      <c r="B489" s="181">
        <v>3</v>
      </c>
      <c r="C489" s="12" t="s">
        <v>66</v>
      </c>
      <c r="D489" s="13" t="s">
        <v>92</v>
      </c>
      <c r="E489" s="79">
        <v>118.233855</v>
      </c>
      <c r="F489" s="16" t="s">
        <v>103</v>
      </c>
      <c r="G489" s="79">
        <f>C490</f>
        <v>144.94891385000003</v>
      </c>
      <c r="H489" s="18" t="s">
        <v>149</v>
      </c>
      <c r="I489" s="18" t="s">
        <v>112</v>
      </c>
      <c r="J489" s="178">
        <v>20000</v>
      </c>
      <c r="K489" s="178">
        <v>42500</v>
      </c>
    </row>
    <row r="490" spans="2:11" ht="17.25" customHeight="1">
      <c r="B490" s="209"/>
      <c r="C490" s="92">
        <f>E489+E491+E494+E495+E498</f>
        <v>144.94891385000003</v>
      </c>
      <c r="D490" s="16" t="s">
        <v>93</v>
      </c>
      <c r="E490" s="79">
        <v>0.5268</v>
      </c>
      <c r="F490" s="47" t="s">
        <v>107</v>
      </c>
      <c r="G490" s="94">
        <v>5.6628</v>
      </c>
      <c r="H490" s="67">
        <f>C490*6000</f>
        <v>869693.4831000002</v>
      </c>
      <c r="I490" s="18" t="s">
        <v>158</v>
      </c>
      <c r="J490" s="179"/>
      <c r="K490" s="179"/>
    </row>
    <row r="491" spans="2:11" ht="17.25" customHeight="1">
      <c r="B491" s="209"/>
      <c r="C491" s="13"/>
      <c r="D491" s="13" t="s">
        <v>94</v>
      </c>
      <c r="E491" s="79">
        <v>4.1542</v>
      </c>
      <c r="F491" s="47" t="s">
        <v>108</v>
      </c>
      <c r="G491" s="79">
        <v>0.1412</v>
      </c>
      <c r="H491" s="53"/>
      <c r="I491" s="18"/>
      <c r="J491" s="179"/>
      <c r="K491" s="179"/>
    </row>
    <row r="492" spans="2:11" ht="17.25" customHeight="1">
      <c r="B492" s="209"/>
      <c r="C492" s="13"/>
      <c r="D492" s="16" t="s">
        <v>95</v>
      </c>
      <c r="E492" s="79">
        <v>0.5877</v>
      </c>
      <c r="F492" s="13"/>
      <c r="G492" s="79"/>
      <c r="H492" s="18" t="s">
        <v>150</v>
      </c>
      <c r="I492" s="18"/>
      <c r="J492" s="179"/>
      <c r="K492" s="179"/>
    </row>
    <row r="493" spans="2:11" ht="17.25" customHeight="1">
      <c r="B493" s="209"/>
      <c r="C493" s="14"/>
      <c r="D493" s="16" t="s">
        <v>96</v>
      </c>
      <c r="E493" s="79">
        <v>3.5665</v>
      </c>
      <c r="F493" s="14"/>
      <c r="G493" s="80"/>
      <c r="H493" s="41">
        <v>93127.15</v>
      </c>
      <c r="I493" s="17"/>
      <c r="J493" s="179"/>
      <c r="K493" s="179"/>
    </row>
    <row r="494" spans="2:11" ht="24" customHeight="1">
      <c r="B494" s="209"/>
      <c r="C494" s="13"/>
      <c r="D494" s="49" t="s">
        <v>98</v>
      </c>
      <c r="E494" s="79">
        <v>12.17675885</v>
      </c>
      <c r="F494" s="13"/>
      <c r="G494" s="79"/>
      <c r="H494" s="18" t="s">
        <v>18</v>
      </c>
      <c r="I494" s="17"/>
      <c r="J494" s="179"/>
      <c r="K494" s="179"/>
    </row>
    <row r="495" spans="2:11" ht="17.25" customHeight="1">
      <c r="B495" s="209"/>
      <c r="C495" s="17"/>
      <c r="D495" s="50" t="s">
        <v>97</v>
      </c>
      <c r="E495" s="77">
        <v>9.2433</v>
      </c>
      <c r="F495" s="17"/>
      <c r="G495" s="89"/>
      <c r="H495" s="42">
        <f>H490+H493</f>
        <v>962820.6331000002</v>
      </c>
      <c r="I495" s="17"/>
      <c r="J495" s="179"/>
      <c r="K495" s="179"/>
    </row>
    <row r="496" spans="2:11" ht="17.25" customHeight="1">
      <c r="B496" s="209"/>
      <c r="C496" s="17"/>
      <c r="D496" s="16" t="s">
        <v>30</v>
      </c>
      <c r="E496" s="77">
        <v>8.8546</v>
      </c>
      <c r="F496" s="17"/>
      <c r="G496" s="89"/>
      <c r="H496" s="17"/>
      <c r="I496" s="17"/>
      <c r="J496" s="179"/>
      <c r="K496" s="179"/>
    </row>
    <row r="497" spans="2:11" ht="17.25" customHeight="1">
      <c r="B497" s="209"/>
      <c r="C497" s="17"/>
      <c r="D497" s="16" t="s">
        <v>99</v>
      </c>
      <c r="E497" s="77">
        <v>0.3887</v>
      </c>
      <c r="F497" s="17"/>
      <c r="G497" s="89"/>
      <c r="H497" s="17"/>
      <c r="I497" s="17"/>
      <c r="J497" s="179"/>
      <c r="K497" s="179"/>
    </row>
    <row r="498" spans="2:11" ht="26.25" customHeight="1" thickBot="1">
      <c r="B498" s="209"/>
      <c r="C498" s="109"/>
      <c r="D498" s="15" t="s">
        <v>100</v>
      </c>
      <c r="E498" s="110">
        <v>1.1408</v>
      </c>
      <c r="F498" s="6"/>
      <c r="G498" s="111"/>
      <c r="H498" s="6"/>
      <c r="I498" s="6"/>
      <c r="J498" s="179"/>
      <c r="K498" s="179"/>
    </row>
    <row r="499" spans="2:11" ht="17.25" customHeight="1">
      <c r="B499" s="181">
        <v>4</v>
      </c>
      <c r="C499" s="12" t="s">
        <v>67</v>
      </c>
      <c r="D499" s="13" t="s">
        <v>92</v>
      </c>
      <c r="E499" s="79">
        <v>63.6614</v>
      </c>
      <c r="F499" s="16" t="s">
        <v>103</v>
      </c>
      <c r="G499" s="79">
        <f>C500</f>
        <v>83.97852764999999</v>
      </c>
      <c r="H499" s="18" t="s">
        <v>149</v>
      </c>
      <c r="I499" s="18" t="s">
        <v>159</v>
      </c>
      <c r="J499" s="178">
        <v>0</v>
      </c>
      <c r="K499" s="145">
        <v>71787</v>
      </c>
    </row>
    <row r="500" spans="2:11" ht="33" customHeight="1">
      <c r="B500" s="209"/>
      <c r="C500" s="92">
        <f>E499+E501+E504+E505+E508</f>
        <v>83.97852764999999</v>
      </c>
      <c r="D500" s="16" t="s">
        <v>93</v>
      </c>
      <c r="E500" s="79">
        <v>0.4801</v>
      </c>
      <c r="F500" s="47" t="s">
        <v>107</v>
      </c>
      <c r="G500" s="94">
        <v>7.145</v>
      </c>
      <c r="H500" s="67">
        <f>C500*6000</f>
        <v>503871.16589999996</v>
      </c>
      <c r="I500" s="18" t="s">
        <v>160</v>
      </c>
      <c r="J500" s="179"/>
      <c r="K500" s="147"/>
    </row>
    <row r="501" spans="2:11" ht="32.25" customHeight="1">
      <c r="B501" s="209"/>
      <c r="C501" s="13"/>
      <c r="D501" s="13" t="s">
        <v>94</v>
      </c>
      <c r="E501" s="79">
        <v>2.4005</v>
      </c>
      <c r="F501" s="13"/>
      <c r="G501" s="79"/>
      <c r="H501" s="18" t="s">
        <v>150</v>
      </c>
      <c r="I501" s="18" t="s">
        <v>161</v>
      </c>
      <c r="J501" s="179"/>
      <c r="K501" s="86"/>
    </row>
    <row r="502" spans="2:11" ht="17.25" customHeight="1">
      <c r="B502" s="209"/>
      <c r="C502" s="14"/>
      <c r="D502" s="16" t="s">
        <v>95</v>
      </c>
      <c r="E502" s="79">
        <v>2.4005</v>
      </c>
      <c r="F502" s="14"/>
      <c r="G502" s="80"/>
      <c r="H502" s="18"/>
      <c r="I502" s="18"/>
      <c r="J502" s="179"/>
      <c r="K502" s="148"/>
    </row>
    <row r="503" spans="2:11" ht="17.25" customHeight="1">
      <c r="B503" s="209"/>
      <c r="C503" s="14"/>
      <c r="D503" s="16" t="s">
        <v>96</v>
      </c>
      <c r="E503" s="79">
        <v>0</v>
      </c>
      <c r="F503" s="14"/>
      <c r="G503" s="80"/>
      <c r="H503" s="18" t="s">
        <v>18</v>
      </c>
      <c r="I503" s="18"/>
      <c r="J503" s="179"/>
      <c r="K503" s="148"/>
    </row>
    <row r="504" spans="2:11" ht="27" customHeight="1">
      <c r="B504" s="209"/>
      <c r="C504" s="14"/>
      <c r="D504" s="49" t="s">
        <v>98</v>
      </c>
      <c r="E504" s="79">
        <v>8.91712765</v>
      </c>
      <c r="F504" s="14"/>
      <c r="G504" s="80"/>
      <c r="H504" s="41">
        <f>H500</f>
        <v>503871.16589999996</v>
      </c>
      <c r="I504" s="18"/>
      <c r="J504" s="179"/>
      <c r="K504" s="148"/>
    </row>
    <row r="505" spans="2:11" ht="17.25" customHeight="1">
      <c r="B505" s="209"/>
      <c r="C505" s="13"/>
      <c r="D505" s="50" t="s">
        <v>97</v>
      </c>
      <c r="E505" s="79">
        <v>8.5482</v>
      </c>
      <c r="F505" s="13"/>
      <c r="G505" s="79"/>
      <c r="I505" s="115"/>
      <c r="J505" s="179"/>
      <c r="K505" s="148"/>
    </row>
    <row r="506" spans="2:11" ht="17.25" customHeight="1">
      <c r="B506" s="209"/>
      <c r="C506" s="17"/>
      <c r="D506" s="16" t="s">
        <v>30</v>
      </c>
      <c r="E506" s="77">
        <v>8.3395</v>
      </c>
      <c r="F506" s="17"/>
      <c r="G506" s="89"/>
      <c r="H506" s="17"/>
      <c r="I506" s="17"/>
      <c r="J506" s="179"/>
      <c r="K506" s="148"/>
    </row>
    <row r="507" spans="2:11" ht="17.25" customHeight="1">
      <c r="B507" s="209"/>
      <c r="C507" s="17"/>
      <c r="D507" s="16" t="s">
        <v>99</v>
      </c>
      <c r="E507" s="77">
        <v>0.2087</v>
      </c>
      <c r="F507" s="17"/>
      <c r="G507" s="89"/>
      <c r="H507" s="17"/>
      <c r="I507" s="17"/>
      <c r="J507" s="179"/>
      <c r="K507" s="148"/>
    </row>
    <row r="508" spans="2:11" ht="26.25" customHeight="1" thickBot="1">
      <c r="B508" s="182"/>
      <c r="C508" s="6"/>
      <c r="D508" s="15" t="s">
        <v>100</v>
      </c>
      <c r="E508" s="78">
        <v>0.4513</v>
      </c>
      <c r="F508" s="6"/>
      <c r="G508" s="111"/>
      <c r="H508" s="6"/>
      <c r="I508" s="6"/>
      <c r="J508" s="180"/>
      <c r="K508" s="149"/>
    </row>
    <row r="509" spans="2:11" ht="17.25" customHeight="1">
      <c r="B509" s="201" t="s">
        <v>162</v>
      </c>
      <c r="C509" s="202"/>
      <c r="E509" s="57"/>
      <c r="F509" s="12"/>
      <c r="G509" s="12"/>
      <c r="H509" s="23" t="s">
        <v>149</v>
      </c>
      <c r="I509" s="231"/>
      <c r="J509" s="224">
        <f>J469+J479+J489+J499</f>
        <v>70000</v>
      </c>
      <c r="K509" s="224">
        <f>K469+K479+K489+K499</f>
        <v>114287</v>
      </c>
    </row>
    <row r="510" spans="2:11" ht="17.25" customHeight="1">
      <c r="B510" s="207"/>
      <c r="C510" s="208"/>
      <c r="D510" s="13"/>
      <c r="E510" s="13"/>
      <c r="F510" s="13"/>
      <c r="G510" s="13"/>
      <c r="H510" s="45">
        <f>H470+H480+H490+H500</f>
        <v>3170913.07608</v>
      </c>
      <c r="I510" s="232"/>
      <c r="J510" s="225"/>
      <c r="K510" s="225"/>
    </row>
    <row r="511" spans="2:11" ht="17.25" customHeight="1">
      <c r="B511" s="207"/>
      <c r="C511" s="208"/>
      <c r="D511" s="13"/>
      <c r="E511" s="13"/>
      <c r="F511" s="13"/>
      <c r="G511" s="13"/>
      <c r="H511" s="23" t="s">
        <v>150</v>
      </c>
      <c r="I511" s="232"/>
      <c r="J511" s="225"/>
      <c r="K511" s="225"/>
    </row>
    <row r="512" spans="2:11" ht="17.25" customHeight="1">
      <c r="B512" s="216"/>
      <c r="C512" s="217"/>
      <c r="D512" s="14"/>
      <c r="E512" s="14"/>
      <c r="F512" s="14"/>
      <c r="G512" s="14"/>
      <c r="H512" s="45">
        <f>H482+H493</f>
        <v>792565.9</v>
      </c>
      <c r="I512" s="232"/>
      <c r="J512" s="225"/>
      <c r="K512" s="225"/>
    </row>
    <row r="513" spans="2:11" ht="17.25" customHeight="1">
      <c r="B513" s="64"/>
      <c r="C513" s="14"/>
      <c r="D513" s="14"/>
      <c r="E513" s="14"/>
      <c r="F513" s="14"/>
      <c r="G513" s="14"/>
      <c r="H513" s="90" t="s">
        <v>18</v>
      </c>
      <c r="I513" s="232"/>
      <c r="J513" s="225"/>
      <c r="K513" s="225"/>
    </row>
    <row r="514" spans="2:11" ht="17.25" customHeight="1" thickBot="1">
      <c r="B514" s="199"/>
      <c r="C514" s="200"/>
      <c r="D514" s="15"/>
      <c r="E514" s="15"/>
      <c r="F514" s="15"/>
      <c r="G514" s="15"/>
      <c r="H514" s="97">
        <f>H510+H512</f>
        <v>3963478.97608</v>
      </c>
      <c r="I514" s="233"/>
      <c r="J514" s="226"/>
      <c r="K514" s="226"/>
    </row>
    <row r="515" ht="17.25" customHeight="1" thickBot="1">
      <c r="B515" s="2"/>
    </row>
    <row r="516" spans="2:11" ht="40.5" customHeight="1" thickBot="1">
      <c r="B516" s="234" t="s">
        <v>88</v>
      </c>
      <c r="C516" s="4" t="s">
        <v>2</v>
      </c>
      <c r="D516" s="4" t="s">
        <v>91</v>
      </c>
      <c r="E516" s="4" t="s">
        <v>90</v>
      </c>
      <c r="F516" s="176" t="s">
        <v>101</v>
      </c>
      <c r="G516" s="177"/>
      <c r="H516" s="63" t="s">
        <v>68</v>
      </c>
      <c r="I516" s="4" t="s">
        <v>6</v>
      </c>
      <c r="J516" s="4" t="s">
        <v>8</v>
      </c>
      <c r="K516" s="10" t="s">
        <v>9</v>
      </c>
    </row>
    <row r="517" spans="2:11" ht="17.25" customHeight="1">
      <c r="B517" s="235"/>
      <c r="C517" s="5" t="s">
        <v>3</v>
      </c>
      <c r="D517" s="5"/>
      <c r="E517" s="5"/>
      <c r="F517" s="61" t="s">
        <v>105</v>
      </c>
      <c r="G517" s="61" t="s">
        <v>102</v>
      </c>
      <c r="H517" s="9" t="s">
        <v>69</v>
      </c>
      <c r="I517" s="5" t="s">
        <v>7</v>
      </c>
      <c r="J517" s="5" t="s">
        <v>71</v>
      </c>
      <c r="K517" s="11" t="s">
        <v>175</v>
      </c>
    </row>
    <row r="518" spans="2:11" ht="33" customHeight="1" thickBot="1">
      <c r="B518" s="236"/>
      <c r="C518" s="6"/>
      <c r="D518" s="6"/>
      <c r="E518" s="22"/>
      <c r="F518" s="6"/>
      <c r="G518" s="6"/>
      <c r="H518" s="34" t="s">
        <v>70</v>
      </c>
      <c r="I518" s="6"/>
      <c r="J518" s="7" t="s">
        <v>176</v>
      </c>
      <c r="K518" s="6"/>
    </row>
    <row r="519" spans="2:11" ht="17.25" customHeight="1">
      <c r="B519" s="193">
        <v>5</v>
      </c>
      <c r="C519" s="12" t="s">
        <v>72</v>
      </c>
      <c r="D519" s="13" t="s">
        <v>92</v>
      </c>
      <c r="E519" s="79">
        <v>16.549</v>
      </c>
      <c r="F519" s="16" t="s">
        <v>103</v>
      </c>
      <c r="G519" s="112">
        <f>C520</f>
        <v>82.50213365329999</v>
      </c>
      <c r="H519" s="66" t="s">
        <v>149</v>
      </c>
      <c r="I519" s="18"/>
      <c r="J519" s="18" t="s">
        <v>182</v>
      </c>
      <c r="K519" s="86">
        <v>566289.1</v>
      </c>
    </row>
    <row r="520" spans="2:11" ht="32.25" customHeight="1">
      <c r="B520" s="183"/>
      <c r="C520" s="92">
        <f>E519+E521+E524+E525+E528</f>
        <v>82.50213365329999</v>
      </c>
      <c r="D520" s="16" t="s">
        <v>93</v>
      </c>
      <c r="E520" s="79">
        <v>0.083</v>
      </c>
      <c r="F520" s="47" t="s">
        <v>107</v>
      </c>
      <c r="G520" s="112">
        <v>24.443055</v>
      </c>
      <c r="H520" s="67">
        <f>C520*6000</f>
        <v>495012.80191979994</v>
      </c>
      <c r="I520" s="18"/>
      <c r="J520" s="86">
        <v>40000</v>
      </c>
      <c r="K520" s="19"/>
    </row>
    <row r="521" spans="2:11" ht="33" customHeight="1">
      <c r="B521" s="183"/>
      <c r="C521" s="12"/>
      <c r="D521" s="13" t="s">
        <v>94</v>
      </c>
      <c r="E521" s="79">
        <v>2.0051</v>
      </c>
      <c r="F521" s="47" t="s">
        <v>108</v>
      </c>
      <c r="G521" s="113">
        <v>0.3053</v>
      </c>
      <c r="H521" s="117"/>
      <c r="I521" s="18" t="s">
        <v>178</v>
      </c>
      <c r="J521" s="18" t="s">
        <v>82</v>
      </c>
      <c r="K521" s="19"/>
    </row>
    <row r="522" spans="2:11" ht="17.25" customHeight="1">
      <c r="B522" s="183"/>
      <c r="C522" s="14"/>
      <c r="D522" s="16" t="s">
        <v>95</v>
      </c>
      <c r="E522" s="79">
        <v>2.0051</v>
      </c>
      <c r="F522" s="14"/>
      <c r="G522" s="14"/>
      <c r="H522" s="18" t="s">
        <v>150</v>
      </c>
      <c r="I522" s="18" t="s">
        <v>179</v>
      </c>
      <c r="J522" s="41">
        <v>0</v>
      </c>
      <c r="K522" s="19"/>
    </row>
    <row r="523" spans="2:11" ht="30" customHeight="1">
      <c r="B523" s="183"/>
      <c r="C523" s="13"/>
      <c r="D523" s="16" t="s">
        <v>96</v>
      </c>
      <c r="E523" s="79">
        <v>0</v>
      </c>
      <c r="F523" s="13"/>
      <c r="G523" s="13"/>
      <c r="H523" s="18"/>
      <c r="I523" s="18" t="s">
        <v>163</v>
      </c>
      <c r="J523" s="18" t="s">
        <v>83</v>
      </c>
      <c r="K523" s="19"/>
    </row>
    <row r="524" spans="2:11" ht="45.75" customHeight="1">
      <c r="B524" s="183"/>
      <c r="C524" s="17"/>
      <c r="D524" s="49" t="s">
        <v>98</v>
      </c>
      <c r="E524" s="77">
        <v>47.1733336533</v>
      </c>
      <c r="F524" s="17"/>
      <c r="G524" s="17"/>
      <c r="H524" s="18" t="s">
        <v>18</v>
      </c>
      <c r="I524" s="18" t="s">
        <v>164</v>
      </c>
      <c r="J524" s="41">
        <v>120000</v>
      </c>
      <c r="K524" s="27"/>
    </row>
    <row r="525" spans="2:11" ht="30" customHeight="1">
      <c r="B525" s="183"/>
      <c r="C525" s="17"/>
      <c r="D525" s="50" t="s">
        <v>97</v>
      </c>
      <c r="E525" s="77">
        <v>16.7747</v>
      </c>
      <c r="F525" s="17"/>
      <c r="G525" s="17"/>
      <c r="H525" s="118">
        <f>H520+H521</f>
        <v>495012.80191979994</v>
      </c>
      <c r="I525" s="18" t="s">
        <v>165</v>
      </c>
      <c r="J525" s="18" t="s">
        <v>84</v>
      </c>
      <c r="K525" s="19"/>
    </row>
    <row r="526" spans="2:11" ht="39.75" customHeight="1">
      <c r="B526" s="183"/>
      <c r="C526" s="17"/>
      <c r="D526" s="16" t="s">
        <v>30</v>
      </c>
      <c r="E526" s="77">
        <v>15.862</v>
      </c>
      <c r="F526" s="17"/>
      <c r="G526" s="17"/>
      <c r="H526" s="17"/>
      <c r="I526" s="18" t="s">
        <v>166</v>
      </c>
      <c r="J526" s="174" t="s">
        <v>183</v>
      </c>
      <c r="K526" s="18"/>
    </row>
    <row r="527" spans="2:11" ht="42.75" customHeight="1">
      <c r="B527" s="183"/>
      <c r="C527" s="17"/>
      <c r="D527" s="16" t="s">
        <v>99</v>
      </c>
      <c r="E527" s="77">
        <v>0.9127</v>
      </c>
      <c r="F527" s="17"/>
      <c r="G527" s="17"/>
      <c r="H527" s="17"/>
      <c r="I527" s="18" t="s">
        <v>180</v>
      </c>
      <c r="J527" s="41">
        <v>40000</v>
      </c>
      <c r="K527" s="18"/>
    </row>
    <row r="528" spans="2:11" ht="33" customHeight="1">
      <c r="B528" s="183"/>
      <c r="C528" s="17"/>
      <c r="D528" s="36" t="s">
        <v>100</v>
      </c>
      <c r="E528" s="77">
        <v>0</v>
      </c>
      <c r="F528" s="17"/>
      <c r="G528" s="17"/>
      <c r="H528" s="17"/>
      <c r="I528" s="18" t="s">
        <v>167</v>
      </c>
      <c r="J528" s="18"/>
      <c r="K528" s="18"/>
    </row>
    <row r="529" spans="2:11" ht="18.75" customHeight="1">
      <c r="B529" s="183"/>
      <c r="C529" s="17"/>
      <c r="D529" s="17"/>
      <c r="E529" s="18"/>
      <c r="F529" s="17"/>
      <c r="G529" s="17"/>
      <c r="H529" s="17"/>
      <c r="I529" s="18" t="s">
        <v>181</v>
      </c>
      <c r="J529" s="35" t="s">
        <v>18</v>
      </c>
      <c r="K529" s="18"/>
    </row>
    <row r="530" spans="2:11" ht="36" customHeight="1">
      <c r="B530" s="183"/>
      <c r="C530" s="17"/>
      <c r="D530" s="17"/>
      <c r="E530" s="18"/>
      <c r="F530" s="17"/>
      <c r="G530" s="17"/>
      <c r="H530" s="17"/>
      <c r="I530" s="116" t="s">
        <v>168</v>
      </c>
      <c r="J530" s="86">
        <f>J520+J522+J524+J527</f>
        <v>200000</v>
      </c>
      <c r="K530" s="17"/>
    </row>
    <row r="531" spans="2:11" ht="17.25" customHeight="1">
      <c r="B531" s="183"/>
      <c r="C531" s="17"/>
      <c r="D531" s="17"/>
      <c r="E531" s="18"/>
      <c r="F531" s="17"/>
      <c r="G531" s="17"/>
      <c r="H531" s="17"/>
      <c r="I531" s="18" t="s">
        <v>73</v>
      </c>
      <c r="J531" s="17"/>
      <c r="K531" s="17"/>
    </row>
    <row r="532" spans="2:11" ht="17.25" customHeight="1">
      <c r="B532" s="183"/>
      <c r="C532" s="17"/>
      <c r="D532" s="17"/>
      <c r="E532" s="18"/>
      <c r="F532" s="17"/>
      <c r="G532" s="17"/>
      <c r="H532" s="17"/>
      <c r="I532" s="18" t="s">
        <v>169</v>
      </c>
      <c r="J532" s="17"/>
      <c r="K532" s="17"/>
    </row>
    <row r="533" spans="2:11" ht="17.25" customHeight="1">
      <c r="B533" s="183"/>
      <c r="C533" s="17"/>
      <c r="D533" s="17"/>
      <c r="E533" s="18"/>
      <c r="F533" s="17"/>
      <c r="G533" s="17"/>
      <c r="H533" s="17"/>
      <c r="I533" s="18" t="s">
        <v>170</v>
      </c>
      <c r="J533" s="17"/>
      <c r="K533" s="17"/>
    </row>
    <row r="534" spans="2:11" ht="14.25" customHeight="1">
      <c r="B534" s="183"/>
      <c r="C534" s="17"/>
      <c r="D534" s="17"/>
      <c r="E534" s="18"/>
      <c r="F534" s="17"/>
      <c r="G534" s="17"/>
      <c r="H534" s="17"/>
      <c r="I534" s="18" t="s">
        <v>171</v>
      </c>
      <c r="J534" s="17"/>
      <c r="K534" s="17"/>
    </row>
    <row r="535" spans="2:11" ht="31.5" customHeight="1">
      <c r="B535" s="183"/>
      <c r="C535" s="17"/>
      <c r="D535" s="17"/>
      <c r="E535" s="18"/>
      <c r="F535" s="17"/>
      <c r="G535" s="17"/>
      <c r="H535" s="17"/>
      <c r="I535" s="18" t="s">
        <v>172</v>
      </c>
      <c r="J535" s="17"/>
      <c r="K535" s="17"/>
    </row>
    <row r="536" spans="2:11" ht="29.25" customHeight="1">
      <c r="B536" s="183"/>
      <c r="C536" s="17"/>
      <c r="D536" s="17"/>
      <c r="E536" s="18"/>
      <c r="F536" s="17"/>
      <c r="G536" s="17"/>
      <c r="H536" s="17"/>
      <c r="I536" s="18" t="s">
        <v>74</v>
      </c>
      <c r="J536" s="17"/>
      <c r="K536" s="17"/>
    </row>
    <row r="537" spans="2:11" ht="17.25" customHeight="1">
      <c r="B537" s="183"/>
      <c r="C537" s="17"/>
      <c r="D537" s="17"/>
      <c r="E537" s="18"/>
      <c r="F537" s="17"/>
      <c r="G537" s="17"/>
      <c r="H537" s="17"/>
      <c r="I537" s="18" t="s">
        <v>75</v>
      </c>
      <c r="J537" s="17"/>
      <c r="K537" s="17"/>
    </row>
    <row r="538" spans="2:11" ht="17.25" customHeight="1">
      <c r="B538" s="183"/>
      <c r="C538" s="17"/>
      <c r="D538" s="17"/>
      <c r="E538" s="18"/>
      <c r="F538" s="17"/>
      <c r="G538" s="17"/>
      <c r="H538" s="17"/>
      <c r="I538" s="18" t="s">
        <v>76</v>
      </c>
      <c r="J538" s="17"/>
      <c r="K538" s="17"/>
    </row>
    <row r="539" spans="2:11" ht="30" customHeight="1">
      <c r="B539" s="183"/>
      <c r="C539" s="17"/>
      <c r="D539" s="17"/>
      <c r="E539" s="18"/>
      <c r="F539" s="17"/>
      <c r="G539" s="17"/>
      <c r="H539" s="17"/>
      <c r="I539" s="18" t="s">
        <v>77</v>
      </c>
      <c r="J539" s="17"/>
      <c r="K539" s="17"/>
    </row>
    <row r="540" spans="2:11" ht="18.75" customHeight="1">
      <c r="B540" s="183"/>
      <c r="C540" s="17"/>
      <c r="D540" s="17"/>
      <c r="E540" s="18"/>
      <c r="F540" s="17"/>
      <c r="G540" s="17"/>
      <c r="H540" s="17"/>
      <c r="I540" s="18" t="s">
        <v>78</v>
      </c>
      <c r="J540" s="17"/>
      <c r="K540" s="17"/>
    </row>
    <row r="541" spans="2:11" ht="17.25" customHeight="1">
      <c r="B541" s="183"/>
      <c r="C541" s="17"/>
      <c r="D541" s="17"/>
      <c r="E541" s="18"/>
      <c r="F541" s="17"/>
      <c r="G541" s="17"/>
      <c r="H541" s="17"/>
      <c r="I541" s="18" t="s">
        <v>79</v>
      </c>
      <c r="J541" s="17"/>
      <c r="K541" s="17"/>
    </row>
    <row r="542" spans="2:11" ht="29.25" customHeight="1">
      <c r="B542" s="183"/>
      <c r="C542" s="17"/>
      <c r="D542" s="17"/>
      <c r="E542" s="18"/>
      <c r="F542" s="17"/>
      <c r="G542" s="17"/>
      <c r="H542" s="17"/>
      <c r="I542" s="18" t="s">
        <v>80</v>
      </c>
      <c r="J542" s="17"/>
      <c r="K542" s="17"/>
    </row>
    <row r="543" spans="2:11" ht="29.25" customHeight="1">
      <c r="B543" s="183"/>
      <c r="C543" s="17"/>
      <c r="D543" s="17"/>
      <c r="E543" s="18"/>
      <c r="F543" s="17"/>
      <c r="G543" s="17"/>
      <c r="H543" s="17"/>
      <c r="I543" s="18" t="s">
        <v>81</v>
      </c>
      <c r="J543" s="17"/>
      <c r="K543" s="17"/>
    </row>
    <row r="544" spans="2:11" ht="17.25" customHeight="1" thickBot="1">
      <c r="B544" s="183"/>
      <c r="C544" s="17"/>
      <c r="D544" s="17"/>
      <c r="E544" s="18"/>
      <c r="F544" s="17"/>
      <c r="G544" s="17"/>
      <c r="H544" s="109"/>
      <c r="I544" s="22"/>
      <c r="J544" s="17"/>
      <c r="K544" s="17"/>
    </row>
    <row r="545" spans="2:11" ht="17.25" customHeight="1">
      <c r="B545" s="201" t="s">
        <v>162</v>
      </c>
      <c r="C545" s="202"/>
      <c r="D545" s="24"/>
      <c r="E545" s="56"/>
      <c r="F545" s="24"/>
      <c r="G545" s="24"/>
      <c r="H545" s="23" t="s">
        <v>151</v>
      </c>
      <c r="I545" s="193"/>
      <c r="J545" s="224">
        <f>J530</f>
        <v>200000</v>
      </c>
      <c r="K545" s="224">
        <f>K519</f>
        <v>566289.1</v>
      </c>
    </row>
    <row r="546" spans="2:11" ht="17.25" customHeight="1">
      <c r="B546" s="91"/>
      <c r="C546" s="12"/>
      <c r="D546" s="12"/>
      <c r="E546" s="13"/>
      <c r="F546" s="12"/>
      <c r="G546" s="12"/>
      <c r="H546" s="45">
        <f>H520+H521</f>
        <v>495012.80191979994</v>
      </c>
      <c r="I546" s="183"/>
      <c r="J546" s="225"/>
      <c r="K546" s="225"/>
    </row>
    <row r="547" spans="2:11" ht="17.25" customHeight="1">
      <c r="B547" s="207"/>
      <c r="C547" s="208"/>
      <c r="D547" s="13"/>
      <c r="E547" s="13"/>
      <c r="F547" s="13"/>
      <c r="G547" s="13"/>
      <c r="H547" s="23" t="s">
        <v>152</v>
      </c>
      <c r="I547" s="183"/>
      <c r="J547" s="237"/>
      <c r="K547" s="237"/>
    </row>
    <row r="548" spans="2:11" ht="17.25" customHeight="1">
      <c r="B548" s="65"/>
      <c r="C548" s="13"/>
      <c r="D548" s="13"/>
      <c r="E548" s="13"/>
      <c r="F548" s="13"/>
      <c r="G548" s="13"/>
      <c r="H548" s="23"/>
      <c r="I548" s="183"/>
      <c r="J548" s="237"/>
      <c r="K548" s="237"/>
    </row>
    <row r="549" spans="2:11" ht="17.25" customHeight="1">
      <c r="B549" s="216"/>
      <c r="C549" s="217"/>
      <c r="D549" s="14"/>
      <c r="E549" s="14"/>
      <c r="F549" s="14"/>
      <c r="G549" s="14"/>
      <c r="H549" s="23" t="s">
        <v>18</v>
      </c>
      <c r="I549" s="183"/>
      <c r="J549" s="237"/>
      <c r="K549" s="237"/>
    </row>
    <row r="550" spans="2:11" ht="17.25" customHeight="1" thickBot="1">
      <c r="B550" s="199"/>
      <c r="C550" s="200"/>
      <c r="D550" s="15"/>
      <c r="E550" s="15"/>
      <c r="F550" s="15"/>
      <c r="G550" s="15"/>
      <c r="H550" s="95">
        <f>H546</f>
        <v>495012.80191979994</v>
      </c>
      <c r="I550" s="184"/>
      <c r="J550" s="238"/>
      <c r="K550" s="238"/>
    </row>
    <row r="551" spans="2:11" ht="17.25" customHeight="1">
      <c r="B551" s="201" t="s">
        <v>85</v>
      </c>
      <c r="C551" s="202"/>
      <c r="D551" s="12"/>
      <c r="E551" s="13"/>
      <c r="F551" s="12"/>
      <c r="G551" s="12"/>
      <c r="H551" s="23" t="s">
        <v>151</v>
      </c>
      <c r="I551" s="193"/>
      <c r="J551" s="194">
        <f>J509+J545</f>
        <v>270000</v>
      </c>
      <c r="K551" s="224">
        <f>K545+K509</f>
        <v>680576.1</v>
      </c>
    </row>
    <row r="552" spans="2:11" ht="17.25" customHeight="1">
      <c r="B552" s="91"/>
      <c r="C552" s="12"/>
      <c r="D552" s="12"/>
      <c r="E552" s="13"/>
      <c r="F552" s="12"/>
      <c r="G552" s="12"/>
      <c r="H552" s="45">
        <f>H510+H546</f>
        <v>3665925.8779998</v>
      </c>
      <c r="I552" s="183"/>
      <c r="J552" s="195"/>
      <c r="K552" s="225"/>
    </row>
    <row r="553" spans="2:11" ht="17.25" customHeight="1">
      <c r="B553" s="241"/>
      <c r="C553" s="243"/>
      <c r="D553" s="21"/>
      <c r="E553" s="5"/>
      <c r="F553" s="21"/>
      <c r="G553" s="21"/>
      <c r="H553" s="23" t="s">
        <v>152</v>
      </c>
      <c r="I553" s="183"/>
      <c r="J553" s="232"/>
      <c r="K553" s="237"/>
    </row>
    <row r="554" spans="2:11" ht="17.25" customHeight="1">
      <c r="B554" s="207"/>
      <c r="C554" s="208"/>
      <c r="D554" s="13"/>
      <c r="E554" s="13"/>
      <c r="F554" s="13"/>
      <c r="G554" s="13"/>
      <c r="H554" s="45">
        <f>H512</f>
        <v>792565.9</v>
      </c>
      <c r="I554" s="183"/>
      <c r="J554" s="232"/>
      <c r="K554" s="237"/>
    </row>
    <row r="555" spans="2:11" ht="17.25" customHeight="1">
      <c r="B555" s="207"/>
      <c r="C555" s="208"/>
      <c r="D555" s="13"/>
      <c r="E555" s="13"/>
      <c r="F555" s="13"/>
      <c r="G555" s="13"/>
      <c r="H555" s="23" t="s">
        <v>18</v>
      </c>
      <c r="I555" s="183"/>
      <c r="J555" s="232"/>
      <c r="K555" s="237"/>
    </row>
    <row r="556" spans="2:11" ht="17.25" customHeight="1">
      <c r="B556" s="216"/>
      <c r="C556" s="217"/>
      <c r="D556" s="14"/>
      <c r="E556" s="14"/>
      <c r="F556" s="14"/>
      <c r="G556" s="14"/>
      <c r="H556" s="45">
        <f>H514+H550</f>
        <v>4458491.7779998</v>
      </c>
      <c r="I556" s="183"/>
      <c r="J556" s="232"/>
      <c r="K556" s="237"/>
    </row>
    <row r="557" spans="2:11" ht="17.25" customHeight="1" thickBot="1">
      <c r="B557" s="199"/>
      <c r="C557" s="200"/>
      <c r="D557" s="15"/>
      <c r="E557" s="15"/>
      <c r="F557" s="15"/>
      <c r="G557" s="15"/>
      <c r="H557" s="6"/>
      <c r="I557" s="184"/>
      <c r="J557" s="233"/>
      <c r="K557" s="238"/>
    </row>
    <row r="558" spans="2:11" ht="17.25" customHeight="1">
      <c r="B558" s="2"/>
      <c r="K558" s="87"/>
    </row>
    <row r="559" spans="2:11" ht="17.25" customHeight="1">
      <c r="B559" s="2"/>
      <c r="K559" s="87"/>
    </row>
    <row r="560" spans="2:11" ht="17.25" customHeight="1">
      <c r="B560" s="2"/>
      <c r="K560" s="87"/>
    </row>
    <row r="561" spans="2:11" ht="17.25" customHeight="1" thickBot="1">
      <c r="B561" s="2"/>
      <c r="K561" s="87"/>
    </row>
    <row r="562" spans="2:11" ht="36" customHeight="1" thickBot="1">
      <c r="B562" s="240"/>
      <c r="C562" s="4" t="s">
        <v>2</v>
      </c>
      <c r="D562" s="4" t="s">
        <v>91</v>
      </c>
      <c r="E562" s="4" t="s">
        <v>90</v>
      </c>
      <c r="F562" s="176" t="s">
        <v>101</v>
      </c>
      <c r="G562" s="177"/>
      <c r="H562" s="63" t="s">
        <v>68</v>
      </c>
      <c r="I562" s="4" t="s">
        <v>6</v>
      </c>
      <c r="J562" s="4" t="s">
        <v>8</v>
      </c>
      <c r="K562" s="10" t="s">
        <v>9</v>
      </c>
    </row>
    <row r="563" spans="2:11" ht="17.25" customHeight="1">
      <c r="B563" s="241"/>
      <c r="C563" s="5" t="s">
        <v>3</v>
      </c>
      <c r="D563" s="5"/>
      <c r="E563" s="5"/>
      <c r="F563" s="61" t="s">
        <v>105</v>
      </c>
      <c r="G563" s="61" t="s">
        <v>102</v>
      </c>
      <c r="H563" s="9" t="s">
        <v>69</v>
      </c>
      <c r="I563" s="5" t="s">
        <v>7</v>
      </c>
      <c r="J563" s="5" t="s">
        <v>71</v>
      </c>
      <c r="K563" s="11" t="s">
        <v>175</v>
      </c>
    </row>
    <row r="564" spans="2:11" ht="17.25" customHeight="1" thickBot="1">
      <c r="B564" s="242"/>
      <c r="C564" s="6"/>
      <c r="D564" s="6"/>
      <c r="E564" s="22"/>
      <c r="F564" s="6"/>
      <c r="G564" s="6"/>
      <c r="H564" s="34" t="s">
        <v>70</v>
      </c>
      <c r="I564" s="6"/>
      <c r="J564" s="7" t="s">
        <v>176</v>
      </c>
      <c r="K564" s="6"/>
    </row>
    <row r="565" spans="2:11" ht="15.75" customHeight="1">
      <c r="B565" s="103"/>
      <c r="C565" s="24" t="s">
        <v>148</v>
      </c>
      <c r="D565" s="13" t="s">
        <v>92</v>
      </c>
      <c r="E565" s="119">
        <f>E8+E18+E28+E38+E59+E69+E79+E89+E99+E120+E130+E140+E150+E160+E170+E191+E201+E211+E221+E231+E252+E262+E272+E282+E292+E313+E323+E333+E343+E364+E374+E384+E394+E404+E425+E435+E445</f>
        <v>1601.9671352733333</v>
      </c>
      <c r="F565" s="16" t="s">
        <v>103</v>
      </c>
      <c r="G565" s="119">
        <f>C566</f>
        <v>2588.8922361</v>
      </c>
      <c r="H565" s="29" t="s">
        <v>151</v>
      </c>
      <c r="I565" s="193" t="s">
        <v>24</v>
      </c>
      <c r="J565" s="224">
        <f>J48+J109+J180+J241+J302+J353+J414+J455</f>
        <v>1317000</v>
      </c>
      <c r="K565" s="224">
        <f>K48+K109+K180+K241+K302+K353+K414</f>
        <v>1713425</v>
      </c>
    </row>
    <row r="566" spans="2:11" ht="33.75" customHeight="1">
      <c r="B566" s="104"/>
      <c r="C566" s="92">
        <f>E565+E567+E570+E571+E574</f>
        <v>2588.8922361</v>
      </c>
      <c r="D566" s="16" t="s">
        <v>93</v>
      </c>
      <c r="E566" s="120">
        <f aca="true" t="shared" si="0" ref="E566:E574">E9+E19+E29+E39+E60+E70+E80+E90+E100+E121+E131+E141+E151+E161+E171+E192+E202+E212+E222+E232+E253+E263+E273+E283+E293+E314+E324+E334+E344+E365+E375+E385+E395+E405+E426+E436+E446</f>
        <v>44.415069499999994</v>
      </c>
      <c r="F566" s="47" t="s">
        <v>107</v>
      </c>
      <c r="G566" s="120">
        <f>G19+G29+G39+G121+G263+G293+G365</f>
        <v>5.51942304</v>
      </c>
      <c r="H566" s="45">
        <f>H49+H110+H181+H242+H303+H354+H415+H456</f>
        <v>15533353.416600002</v>
      </c>
      <c r="I566" s="183"/>
      <c r="J566" s="225"/>
      <c r="K566" s="225"/>
    </row>
    <row r="567" spans="2:11" ht="34.5" customHeight="1">
      <c r="B567" s="104"/>
      <c r="C567" s="92"/>
      <c r="D567" s="13" t="s">
        <v>94</v>
      </c>
      <c r="E567" s="120">
        <f t="shared" si="0"/>
        <v>431.20206</v>
      </c>
      <c r="F567" s="47" t="s">
        <v>108</v>
      </c>
      <c r="G567" s="36">
        <f>G30+G172</f>
        <v>0.8918999999999999</v>
      </c>
      <c r="H567" s="23" t="s">
        <v>152</v>
      </c>
      <c r="I567" s="183"/>
      <c r="J567" s="225"/>
      <c r="K567" s="237"/>
    </row>
    <row r="568" spans="2:11" ht="15">
      <c r="B568" s="104"/>
      <c r="C568" s="92"/>
      <c r="D568" s="16" t="s">
        <v>95</v>
      </c>
      <c r="E568" s="120">
        <f t="shared" si="0"/>
        <v>259.76989999999995</v>
      </c>
      <c r="F568" s="36"/>
      <c r="G568" s="36"/>
      <c r="H568" s="45">
        <f>H51+H112+H183+H244+H305+H356+H417+H458</f>
        <v>9592103.42</v>
      </c>
      <c r="I568" s="183"/>
      <c r="J568" s="225"/>
      <c r="K568" s="237"/>
    </row>
    <row r="569" spans="2:11" ht="15">
      <c r="B569" s="104"/>
      <c r="C569" s="13"/>
      <c r="D569" s="16" t="s">
        <v>96</v>
      </c>
      <c r="E569" s="120">
        <f t="shared" si="0"/>
        <v>171.43220000000002</v>
      </c>
      <c r="F569" s="36"/>
      <c r="G569" s="36"/>
      <c r="H569" s="101" t="s">
        <v>18</v>
      </c>
      <c r="I569" s="183"/>
      <c r="J569" s="225"/>
      <c r="K569" s="237"/>
    </row>
    <row r="570" spans="2:11" ht="24" customHeight="1">
      <c r="B570" s="104"/>
      <c r="C570" s="14"/>
      <c r="D570" s="49" t="s">
        <v>98</v>
      </c>
      <c r="E570" s="120">
        <f t="shared" si="0"/>
        <v>34.89252082666667</v>
      </c>
      <c r="F570" s="37"/>
      <c r="G570" s="37"/>
      <c r="H570" s="102">
        <f>H566+H568</f>
        <v>25125456.836600002</v>
      </c>
      <c r="I570" s="183"/>
      <c r="J570" s="225"/>
      <c r="K570" s="237"/>
    </row>
    <row r="571" spans="2:11" ht="15">
      <c r="B571" s="104"/>
      <c r="C571" s="14"/>
      <c r="D571" s="50" t="s">
        <v>97</v>
      </c>
      <c r="E571" s="120">
        <f t="shared" si="0"/>
        <v>510.7840199999998</v>
      </c>
      <c r="F571" s="37"/>
      <c r="G571" s="37"/>
      <c r="H571" s="102"/>
      <c r="I571" s="183"/>
      <c r="J571" s="225"/>
      <c r="K571" s="237"/>
    </row>
    <row r="572" spans="2:11" ht="15">
      <c r="B572" s="104"/>
      <c r="C572" s="14"/>
      <c r="D572" s="16" t="s">
        <v>30</v>
      </c>
      <c r="E572" s="120">
        <f t="shared" si="0"/>
        <v>493.62110000000007</v>
      </c>
      <c r="F572" s="37"/>
      <c r="G572" s="37"/>
      <c r="H572" s="102"/>
      <c r="I572" s="183"/>
      <c r="J572" s="225"/>
      <c r="K572" s="237"/>
    </row>
    <row r="573" spans="2:11" ht="15">
      <c r="B573" s="104"/>
      <c r="C573" s="14"/>
      <c r="D573" s="16" t="s">
        <v>99</v>
      </c>
      <c r="E573" s="120">
        <f t="shared" si="0"/>
        <v>17.18292</v>
      </c>
      <c r="F573" s="37"/>
      <c r="G573" s="37"/>
      <c r="H573" s="102"/>
      <c r="I573" s="183"/>
      <c r="J573" s="225"/>
      <c r="K573" s="237"/>
    </row>
    <row r="574" spans="2:11" ht="28.5" customHeight="1">
      <c r="B574" s="104"/>
      <c r="C574" s="14"/>
      <c r="D574" s="36" t="s">
        <v>100</v>
      </c>
      <c r="E574" s="120">
        <f t="shared" si="0"/>
        <v>10.046500000000002</v>
      </c>
      <c r="F574" s="37"/>
      <c r="G574" s="37"/>
      <c r="H574" s="102"/>
      <c r="I574" s="183"/>
      <c r="J574" s="225"/>
      <c r="K574" s="237"/>
    </row>
    <row r="575" spans="2:11" ht="15">
      <c r="B575" s="104"/>
      <c r="C575" s="14"/>
      <c r="D575" s="37"/>
      <c r="E575" s="37"/>
      <c r="F575" s="37"/>
      <c r="G575" s="37"/>
      <c r="H575" s="102"/>
      <c r="I575" s="183"/>
      <c r="J575" s="225"/>
      <c r="K575" s="237"/>
    </row>
    <row r="576" spans="2:11" ht="13.5" customHeight="1" thickBot="1">
      <c r="B576" s="105"/>
      <c r="C576" s="15"/>
      <c r="D576" s="38"/>
      <c r="E576" s="38"/>
      <c r="F576" s="38"/>
      <c r="G576" s="38"/>
      <c r="H576" s="6"/>
      <c r="I576" s="184"/>
      <c r="J576" s="226"/>
      <c r="K576" s="238"/>
    </row>
    <row r="577" spans="2:11" ht="15">
      <c r="B577" s="104"/>
      <c r="C577" s="12" t="s">
        <v>86</v>
      </c>
      <c r="D577" s="13" t="s">
        <v>92</v>
      </c>
      <c r="E577" s="120">
        <f>E469+E479+E489+E499+E519</f>
        <v>429.1606175</v>
      </c>
      <c r="F577" s="16" t="s">
        <v>103</v>
      </c>
      <c r="G577" s="120">
        <f>C578</f>
        <v>610.9876463333</v>
      </c>
      <c r="H577" s="23" t="s">
        <v>151</v>
      </c>
      <c r="I577" s="193" t="s">
        <v>24</v>
      </c>
      <c r="J577" s="224">
        <f>J551</f>
        <v>270000</v>
      </c>
      <c r="K577" s="224">
        <f>K551</f>
        <v>680576.1</v>
      </c>
    </row>
    <row r="578" spans="2:11" ht="32.25" customHeight="1">
      <c r="B578" s="104"/>
      <c r="C578" s="92">
        <f>E577+E579+E582+E583+E586</f>
        <v>610.9876463333</v>
      </c>
      <c r="D578" s="16" t="s">
        <v>93</v>
      </c>
      <c r="E578" s="120">
        <f aca="true" t="shared" si="1" ref="E578:E586">E470+E480+E490+E500+E520</f>
        <v>3.0055000000000005</v>
      </c>
      <c r="F578" s="47" t="s">
        <v>107</v>
      </c>
      <c r="G578" s="120">
        <f>G470+G480+G490+G500+G520</f>
        <v>75.75785499999999</v>
      </c>
      <c r="H578" s="45">
        <f>H510+H546</f>
        <v>3665925.8779998</v>
      </c>
      <c r="I578" s="183"/>
      <c r="J578" s="225"/>
      <c r="K578" s="225"/>
    </row>
    <row r="579" spans="2:11" ht="29.25" customHeight="1">
      <c r="B579" s="104"/>
      <c r="C579" s="12"/>
      <c r="D579" s="13" t="s">
        <v>94</v>
      </c>
      <c r="E579" s="120">
        <f t="shared" si="1"/>
        <v>40.639</v>
      </c>
      <c r="F579" s="47" t="s">
        <v>108</v>
      </c>
      <c r="G579" s="120">
        <f>G491+G521</f>
        <v>0.4465</v>
      </c>
      <c r="H579" s="23" t="s">
        <v>152</v>
      </c>
      <c r="I579" s="183"/>
      <c r="J579" s="225"/>
      <c r="K579" s="237"/>
    </row>
    <row r="580" spans="2:11" ht="15">
      <c r="B580" s="104"/>
      <c r="C580" s="12"/>
      <c r="D580" s="16" t="s">
        <v>95</v>
      </c>
      <c r="E580" s="120">
        <f t="shared" si="1"/>
        <v>9.208</v>
      </c>
      <c r="F580" s="39"/>
      <c r="G580" s="39"/>
      <c r="H580" s="45">
        <f>H512</f>
        <v>792565.9</v>
      </c>
      <c r="I580" s="183"/>
      <c r="J580" s="225"/>
      <c r="K580" s="237"/>
    </row>
    <row r="581" spans="2:11" ht="15">
      <c r="B581" s="104"/>
      <c r="C581" s="13"/>
      <c r="D581" s="16" t="s">
        <v>96</v>
      </c>
      <c r="E581" s="120">
        <f t="shared" si="1"/>
        <v>31.431</v>
      </c>
      <c r="F581" s="36"/>
      <c r="G581" s="36"/>
      <c r="H581" s="101" t="s">
        <v>18</v>
      </c>
      <c r="I581" s="183"/>
      <c r="J581" s="225"/>
      <c r="K581" s="237"/>
    </row>
    <row r="582" spans="2:11" ht="24" customHeight="1">
      <c r="B582" s="104"/>
      <c r="C582" s="13"/>
      <c r="D582" s="49" t="s">
        <v>98</v>
      </c>
      <c r="E582" s="120">
        <f t="shared" si="1"/>
        <v>83.4363288333</v>
      </c>
      <c r="F582" s="36"/>
      <c r="G582" s="36"/>
      <c r="H582" s="102">
        <f>H578+H580</f>
        <v>4458491.7779998</v>
      </c>
      <c r="I582" s="183"/>
      <c r="J582" s="225"/>
      <c r="K582" s="237"/>
    </row>
    <row r="583" spans="2:11" ht="15">
      <c r="B583" s="104"/>
      <c r="C583" s="13"/>
      <c r="D583" s="50" t="s">
        <v>97</v>
      </c>
      <c r="E583" s="120">
        <f t="shared" si="1"/>
        <v>54.473</v>
      </c>
      <c r="F583" s="36"/>
      <c r="G583" s="36"/>
      <c r="H583" s="102"/>
      <c r="I583" s="183"/>
      <c r="J583" s="225"/>
      <c r="K583" s="237"/>
    </row>
    <row r="584" spans="2:11" ht="15">
      <c r="B584" s="104"/>
      <c r="C584" s="13"/>
      <c r="D584" s="16" t="s">
        <v>30</v>
      </c>
      <c r="E584" s="120">
        <f t="shared" si="1"/>
        <v>50.249300000000005</v>
      </c>
      <c r="F584" s="36"/>
      <c r="G584" s="36"/>
      <c r="H584" s="102"/>
      <c r="I584" s="183"/>
      <c r="J584" s="225"/>
      <c r="K584" s="237"/>
    </row>
    <row r="585" spans="2:11" ht="15">
      <c r="B585" s="104"/>
      <c r="C585" s="13"/>
      <c r="D585" s="16" t="s">
        <v>99</v>
      </c>
      <c r="E585" s="120">
        <f t="shared" si="1"/>
        <v>4.2237</v>
      </c>
      <c r="F585" s="36"/>
      <c r="G585" s="36"/>
      <c r="H585" s="102"/>
      <c r="I585" s="183"/>
      <c r="J585" s="225"/>
      <c r="K585" s="237"/>
    </row>
    <row r="586" spans="2:11" ht="27.75" customHeight="1">
      <c r="B586" s="104"/>
      <c r="C586" s="13"/>
      <c r="D586" s="36" t="s">
        <v>100</v>
      </c>
      <c r="E586" s="120">
        <f t="shared" si="1"/>
        <v>3.2786999999999997</v>
      </c>
      <c r="F586" s="36"/>
      <c r="G586" s="36"/>
      <c r="H586" s="102"/>
      <c r="I586" s="183"/>
      <c r="J586" s="225"/>
      <c r="K586" s="237"/>
    </row>
    <row r="587" spans="2:11" ht="15">
      <c r="B587" s="104"/>
      <c r="C587" s="13"/>
      <c r="D587" s="36"/>
      <c r="E587" s="36"/>
      <c r="F587" s="36"/>
      <c r="G587" s="36"/>
      <c r="H587" s="102"/>
      <c r="I587" s="183"/>
      <c r="J587" s="225"/>
      <c r="K587" s="237"/>
    </row>
    <row r="588" spans="2:11" ht="13.5" customHeight="1" thickBot="1">
      <c r="B588" s="105"/>
      <c r="C588" s="15"/>
      <c r="D588" s="38"/>
      <c r="E588" s="38"/>
      <c r="F588" s="38"/>
      <c r="G588" s="38"/>
      <c r="H588" s="6"/>
      <c r="I588" s="184"/>
      <c r="J588" s="226"/>
      <c r="K588" s="238"/>
    </row>
    <row r="589" spans="2:11" ht="22.5" customHeight="1">
      <c r="B589" s="104"/>
      <c r="C589" s="9" t="s">
        <v>87</v>
      </c>
      <c r="D589" s="13" t="s">
        <v>92</v>
      </c>
      <c r="E589" s="81">
        <f>E565+E577</f>
        <v>2031.1277527733332</v>
      </c>
      <c r="F589" s="16" t="s">
        <v>103</v>
      </c>
      <c r="G589" s="81">
        <f>G565+G577</f>
        <v>3199.8798824333</v>
      </c>
      <c r="H589" s="23" t="s">
        <v>151</v>
      </c>
      <c r="I589" s="9"/>
      <c r="J589" s="224">
        <f>J565+J577</f>
        <v>1587000</v>
      </c>
      <c r="K589" s="224">
        <f>K565+K577</f>
        <v>2394001.1</v>
      </c>
    </row>
    <row r="590" spans="2:11" ht="32.25" customHeight="1">
      <c r="B590" s="104"/>
      <c r="C590" s="92">
        <f>E589+E591+E594+E595+E598</f>
        <v>3199.8798824333</v>
      </c>
      <c r="D590" s="16" t="s">
        <v>93</v>
      </c>
      <c r="E590" s="81">
        <f aca="true" t="shared" si="2" ref="E590:E598">E566+E578</f>
        <v>47.42056949999999</v>
      </c>
      <c r="F590" s="47" t="s">
        <v>107</v>
      </c>
      <c r="G590" s="81">
        <f>G566+G578</f>
        <v>81.27727804</v>
      </c>
      <c r="H590" s="45">
        <f>H566+H578</f>
        <v>19199279.2945998</v>
      </c>
      <c r="I590" s="9"/>
      <c r="J590" s="225"/>
      <c r="K590" s="225"/>
    </row>
    <row r="591" spans="2:11" ht="30" customHeight="1">
      <c r="B591" s="104"/>
      <c r="C591" s="23"/>
      <c r="D591" s="13" t="s">
        <v>94</v>
      </c>
      <c r="E591" s="81">
        <f t="shared" si="2"/>
        <v>471.84106</v>
      </c>
      <c r="F591" s="47" t="s">
        <v>108</v>
      </c>
      <c r="G591" s="81">
        <f>G567+G579</f>
        <v>1.3384</v>
      </c>
      <c r="H591" s="23" t="s">
        <v>152</v>
      </c>
      <c r="I591" s="9" t="s">
        <v>24</v>
      </c>
      <c r="J591" s="225"/>
      <c r="K591" s="237"/>
    </row>
    <row r="592" spans="2:11" ht="15">
      <c r="B592" s="104"/>
      <c r="C592" s="12"/>
      <c r="D592" s="16" t="s">
        <v>95</v>
      </c>
      <c r="E592" s="81">
        <f t="shared" si="2"/>
        <v>268.9779</v>
      </c>
      <c r="F592" s="12"/>
      <c r="G592" s="12"/>
      <c r="H592" s="45">
        <f>H568+H580</f>
        <v>10384669.32</v>
      </c>
      <c r="I592" s="17"/>
      <c r="J592" s="225"/>
      <c r="K592" s="237"/>
    </row>
    <row r="593" spans="2:11" ht="15">
      <c r="B593" s="104"/>
      <c r="C593" s="48"/>
      <c r="D593" s="16" t="s">
        <v>96</v>
      </c>
      <c r="E593" s="81">
        <f t="shared" si="2"/>
        <v>202.86320000000003</v>
      </c>
      <c r="F593" s="48"/>
      <c r="G593" s="48"/>
      <c r="H593" s="101" t="s">
        <v>18</v>
      </c>
      <c r="I593" s="17"/>
      <c r="J593" s="225"/>
      <c r="K593" s="237"/>
    </row>
    <row r="594" spans="2:11" ht="27.75" customHeight="1">
      <c r="B594" s="104"/>
      <c r="C594" s="48"/>
      <c r="D594" s="49" t="s">
        <v>98</v>
      </c>
      <c r="E594" s="81">
        <f t="shared" si="2"/>
        <v>118.32884965996666</v>
      </c>
      <c r="F594" s="48"/>
      <c r="G594" s="48"/>
      <c r="H594" s="102">
        <f>H570+H582</f>
        <v>29583948.6145998</v>
      </c>
      <c r="I594" s="17"/>
      <c r="J594" s="225"/>
      <c r="K594" s="237"/>
    </row>
    <row r="595" spans="2:11" ht="15">
      <c r="B595" s="104"/>
      <c r="C595" s="48"/>
      <c r="D595" s="50" t="s">
        <v>97</v>
      </c>
      <c r="E595" s="81">
        <f t="shared" si="2"/>
        <v>565.2570199999998</v>
      </c>
      <c r="F595" s="48"/>
      <c r="G595" s="48"/>
      <c r="H595" s="101"/>
      <c r="I595" s="17"/>
      <c r="J595" s="225"/>
      <c r="K595" s="237"/>
    </row>
    <row r="596" spans="2:11" ht="15">
      <c r="B596" s="104"/>
      <c r="C596" s="48"/>
      <c r="D596" s="16" t="s">
        <v>30</v>
      </c>
      <c r="E596" s="81">
        <f t="shared" si="2"/>
        <v>543.8704</v>
      </c>
      <c r="F596" s="48"/>
      <c r="G596" s="48"/>
      <c r="H596" s="101"/>
      <c r="I596" s="17"/>
      <c r="J596" s="225"/>
      <c r="K596" s="237"/>
    </row>
    <row r="597" spans="2:11" ht="15">
      <c r="B597" s="104"/>
      <c r="C597" s="48"/>
      <c r="D597" s="16" t="s">
        <v>99</v>
      </c>
      <c r="E597" s="81">
        <f t="shared" si="2"/>
        <v>21.40662</v>
      </c>
      <c r="F597" s="48"/>
      <c r="G597" s="48"/>
      <c r="H597" s="101"/>
      <c r="I597" s="17"/>
      <c r="J597" s="225"/>
      <c r="K597" s="237"/>
    </row>
    <row r="598" spans="2:11" ht="28.5" customHeight="1">
      <c r="B598" s="104"/>
      <c r="C598" s="48"/>
      <c r="D598" s="36" t="s">
        <v>100</v>
      </c>
      <c r="E598" s="81">
        <f t="shared" si="2"/>
        <v>13.325200000000002</v>
      </c>
      <c r="F598" s="48"/>
      <c r="G598" s="48"/>
      <c r="H598" s="101"/>
      <c r="I598" s="17"/>
      <c r="J598" s="225"/>
      <c r="K598" s="237"/>
    </row>
    <row r="599" spans="2:11" ht="15">
      <c r="B599" s="104"/>
      <c r="C599" s="48"/>
      <c r="D599" s="48"/>
      <c r="E599" s="58"/>
      <c r="F599" s="48"/>
      <c r="G599" s="48"/>
      <c r="H599" s="101"/>
      <c r="I599" s="17"/>
      <c r="J599" s="225"/>
      <c r="K599" s="237"/>
    </row>
    <row r="600" spans="2:11" ht="15.75" thickBot="1">
      <c r="B600" s="105"/>
      <c r="C600" s="32"/>
      <c r="D600" s="32"/>
      <c r="E600" s="15"/>
      <c r="F600" s="32"/>
      <c r="G600" s="32"/>
      <c r="H600" s="28"/>
      <c r="I600" s="6"/>
      <c r="J600" s="226"/>
      <c r="K600" s="238"/>
    </row>
    <row r="603" spans="2:5" ht="51" customHeight="1">
      <c r="B603" s="239" t="s">
        <v>193</v>
      </c>
      <c r="C603" s="239"/>
      <c r="D603" s="239"/>
      <c r="E603" s="239"/>
    </row>
    <row r="604" ht="13.5" thickBot="1">
      <c r="H604" s="99"/>
    </row>
    <row r="605" spans="2:5" ht="75" customHeight="1">
      <c r="B605" s="153" t="s">
        <v>184</v>
      </c>
      <c r="C605" s="154" t="s">
        <v>185</v>
      </c>
      <c r="D605" s="154" t="s">
        <v>192</v>
      </c>
      <c r="E605" s="155" t="s">
        <v>186</v>
      </c>
    </row>
    <row r="606" spans="2:5" ht="57" customHeight="1">
      <c r="B606" s="156" t="s">
        <v>187</v>
      </c>
      <c r="C606" s="157" t="s">
        <v>190</v>
      </c>
      <c r="D606" s="161">
        <v>47169000</v>
      </c>
      <c r="E606" s="158">
        <v>100</v>
      </c>
    </row>
    <row r="607" spans="2:5" ht="57" customHeight="1">
      <c r="B607" s="156" t="s">
        <v>188</v>
      </c>
      <c r="C607" s="157" t="s">
        <v>191</v>
      </c>
      <c r="D607" s="161">
        <v>1420500</v>
      </c>
      <c r="E607" s="158">
        <v>100</v>
      </c>
    </row>
    <row r="608" spans="2:5" ht="57" customHeight="1">
      <c r="B608" s="156" t="s">
        <v>189</v>
      </c>
      <c r="C608" s="157" t="s">
        <v>194</v>
      </c>
      <c r="D608" s="161">
        <v>4626000</v>
      </c>
      <c r="E608" s="158">
        <v>100</v>
      </c>
    </row>
    <row r="609" spans="2:5" ht="57" customHeight="1">
      <c r="B609" s="166" t="s">
        <v>195</v>
      </c>
      <c r="C609" s="167" t="s">
        <v>196</v>
      </c>
      <c r="D609" s="168">
        <v>20000</v>
      </c>
      <c r="E609" s="169"/>
    </row>
    <row r="610" spans="2:5" ht="57" customHeight="1">
      <c r="B610" s="162" t="s">
        <v>197</v>
      </c>
      <c r="C610" s="163" t="s">
        <v>199</v>
      </c>
      <c r="D610" s="164">
        <v>4000</v>
      </c>
      <c r="E610" s="165"/>
    </row>
    <row r="611" spans="2:5" ht="57" customHeight="1" thickBot="1">
      <c r="B611" s="150" t="s">
        <v>198</v>
      </c>
      <c r="C611" s="152" t="s">
        <v>200</v>
      </c>
      <c r="D611" s="170">
        <v>50000</v>
      </c>
      <c r="E611" s="151"/>
    </row>
    <row r="612" spans="2:5" ht="25.5" customHeight="1" thickBot="1">
      <c r="B612" s="159"/>
      <c r="C612" s="171" t="s">
        <v>18</v>
      </c>
      <c r="D612" s="172">
        <f>SUM(D606:D611)</f>
        <v>53289500</v>
      </c>
      <c r="E612" s="160"/>
    </row>
  </sheetData>
  <sheetProtection password="CA6D" sheet="1" objects="1" scenarios="1" selectLockedCells="1" selectUnlockedCells="1"/>
  <mergeCells count="248">
    <mergeCell ref="B603:E603"/>
    <mergeCell ref="B562:B564"/>
    <mergeCell ref="F562:G562"/>
    <mergeCell ref="B241:C241"/>
    <mergeCell ref="B246:C246"/>
    <mergeCell ref="B245:C245"/>
    <mergeCell ref="B243:C243"/>
    <mergeCell ref="B242:C242"/>
    <mergeCell ref="B553:C553"/>
    <mergeCell ref="B551:C551"/>
    <mergeCell ref="B555:C555"/>
    <mergeCell ref="J589:J600"/>
    <mergeCell ref="K589:K600"/>
    <mergeCell ref="K565:K576"/>
    <mergeCell ref="I577:I588"/>
    <mergeCell ref="J577:J588"/>
    <mergeCell ref="K577:K588"/>
    <mergeCell ref="I565:I576"/>
    <mergeCell ref="J565:J576"/>
    <mergeCell ref="I551:I557"/>
    <mergeCell ref="J551:J557"/>
    <mergeCell ref="K551:K557"/>
    <mergeCell ref="I545:I550"/>
    <mergeCell ref="B556:C556"/>
    <mergeCell ref="B557:C557"/>
    <mergeCell ref="J545:J550"/>
    <mergeCell ref="B549:C549"/>
    <mergeCell ref="B554:C554"/>
    <mergeCell ref="B550:C550"/>
    <mergeCell ref="B512:C512"/>
    <mergeCell ref="B516:B518"/>
    <mergeCell ref="B519:B544"/>
    <mergeCell ref="B545:C545"/>
    <mergeCell ref="B547:C547"/>
    <mergeCell ref="K545:K550"/>
    <mergeCell ref="K489:K498"/>
    <mergeCell ref="B499:B508"/>
    <mergeCell ref="J499:J508"/>
    <mergeCell ref="B514:C514"/>
    <mergeCell ref="I509:I514"/>
    <mergeCell ref="J509:J514"/>
    <mergeCell ref="K509:K514"/>
    <mergeCell ref="B509:C509"/>
    <mergeCell ref="B510:C510"/>
    <mergeCell ref="B511:C511"/>
    <mergeCell ref="B466:B468"/>
    <mergeCell ref="B469:B478"/>
    <mergeCell ref="J469:J478"/>
    <mergeCell ref="B479:B488"/>
    <mergeCell ref="J479:J488"/>
    <mergeCell ref="B489:B498"/>
    <mergeCell ref="J489:J498"/>
    <mergeCell ref="B460:C460"/>
    <mergeCell ref="I455:I460"/>
    <mergeCell ref="J455:J460"/>
    <mergeCell ref="K455:K460"/>
    <mergeCell ref="B455:C455"/>
    <mergeCell ref="B456:C456"/>
    <mergeCell ref="B457:C457"/>
    <mergeCell ref="B458:C458"/>
    <mergeCell ref="K425:K434"/>
    <mergeCell ref="B435:B444"/>
    <mergeCell ref="J435:J444"/>
    <mergeCell ref="K435:K444"/>
    <mergeCell ref="B445:B454"/>
    <mergeCell ref="I445:I454"/>
    <mergeCell ref="J445:J454"/>
    <mergeCell ref="K445:K454"/>
    <mergeCell ref="B416:C416"/>
    <mergeCell ref="B417:C417"/>
    <mergeCell ref="B422:B424"/>
    <mergeCell ref="B425:B434"/>
    <mergeCell ref="I425:I434"/>
    <mergeCell ref="J425:J434"/>
    <mergeCell ref="B404:B413"/>
    <mergeCell ref="I404:I413"/>
    <mergeCell ref="J404:J413"/>
    <mergeCell ref="K404:K413"/>
    <mergeCell ref="B419:C419"/>
    <mergeCell ref="I414:I419"/>
    <mergeCell ref="J414:J419"/>
    <mergeCell ref="K414:K419"/>
    <mergeCell ref="B414:C414"/>
    <mergeCell ref="B415:C415"/>
    <mergeCell ref="B384:B393"/>
    <mergeCell ref="I384:I393"/>
    <mergeCell ref="J384:J393"/>
    <mergeCell ref="K384:K393"/>
    <mergeCell ref="B394:B403"/>
    <mergeCell ref="J394:J403"/>
    <mergeCell ref="K394:K403"/>
    <mergeCell ref="B361:B363"/>
    <mergeCell ref="B364:B373"/>
    <mergeCell ref="J364:J373"/>
    <mergeCell ref="B374:B383"/>
    <mergeCell ref="J374:J383"/>
    <mergeCell ref="K374:K383"/>
    <mergeCell ref="K343:K352"/>
    <mergeCell ref="B358:C358"/>
    <mergeCell ref="I353:I358"/>
    <mergeCell ref="J353:J358"/>
    <mergeCell ref="K353:K358"/>
    <mergeCell ref="B354:C354"/>
    <mergeCell ref="B355:C355"/>
    <mergeCell ref="B356:C356"/>
    <mergeCell ref="B357:C357"/>
    <mergeCell ref="B353:C353"/>
    <mergeCell ref="B343:B352"/>
    <mergeCell ref="J343:J352"/>
    <mergeCell ref="B323:B332"/>
    <mergeCell ref="J323:J332"/>
    <mergeCell ref="B333:B342"/>
    <mergeCell ref="J333:J342"/>
    <mergeCell ref="B305:C305"/>
    <mergeCell ref="B310:B312"/>
    <mergeCell ref="B313:B322"/>
    <mergeCell ref="J313:J322"/>
    <mergeCell ref="K313:K322"/>
    <mergeCell ref="K333:K342"/>
    <mergeCell ref="B292:B301"/>
    <mergeCell ref="I292:I301"/>
    <mergeCell ref="K292:K301"/>
    <mergeCell ref="B307:C307"/>
    <mergeCell ref="I302:I307"/>
    <mergeCell ref="J302:J307"/>
    <mergeCell ref="K302:K307"/>
    <mergeCell ref="B302:C302"/>
    <mergeCell ref="B303:C303"/>
    <mergeCell ref="B304:C304"/>
    <mergeCell ref="B272:B281"/>
    <mergeCell ref="I272:I281"/>
    <mergeCell ref="J272:J281"/>
    <mergeCell ref="K272:K281"/>
    <mergeCell ref="B282:B291"/>
    <mergeCell ref="J282:J291"/>
    <mergeCell ref="K282:K291"/>
    <mergeCell ref="B249:B251"/>
    <mergeCell ref="B252:B261"/>
    <mergeCell ref="I252:I261"/>
    <mergeCell ref="J252:J261"/>
    <mergeCell ref="K252:K261"/>
    <mergeCell ref="B262:B271"/>
    <mergeCell ref="J262:J271"/>
    <mergeCell ref="K262:K271"/>
    <mergeCell ref="B231:B240"/>
    <mergeCell ref="I231:I240"/>
    <mergeCell ref="J231:J240"/>
    <mergeCell ref="K231:K240"/>
    <mergeCell ref="K241:K246"/>
    <mergeCell ref="I241:I246"/>
    <mergeCell ref="J241:J246"/>
    <mergeCell ref="B211:B220"/>
    <mergeCell ref="J211:J220"/>
    <mergeCell ref="K211:K220"/>
    <mergeCell ref="B221:B230"/>
    <mergeCell ref="I221:I230"/>
    <mergeCell ref="J221:J230"/>
    <mergeCell ref="B188:B190"/>
    <mergeCell ref="B191:B200"/>
    <mergeCell ref="J191:J200"/>
    <mergeCell ref="K191:K200"/>
    <mergeCell ref="B201:B210"/>
    <mergeCell ref="J201:J210"/>
    <mergeCell ref="K201:K210"/>
    <mergeCell ref="B170:B179"/>
    <mergeCell ref="J170:J179"/>
    <mergeCell ref="K170:K179"/>
    <mergeCell ref="B180:C180"/>
    <mergeCell ref="I180:I185"/>
    <mergeCell ref="K180:K185"/>
    <mergeCell ref="B181:C181"/>
    <mergeCell ref="B182:C182"/>
    <mergeCell ref="B184:C184"/>
    <mergeCell ref="B185:C185"/>
    <mergeCell ref="B150:B159"/>
    <mergeCell ref="J150:J159"/>
    <mergeCell ref="K150:K159"/>
    <mergeCell ref="B160:B169"/>
    <mergeCell ref="J160:J169"/>
    <mergeCell ref="K160:K169"/>
    <mergeCell ref="B130:B139"/>
    <mergeCell ref="J130:J139"/>
    <mergeCell ref="K130:K139"/>
    <mergeCell ref="B140:B149"/>
    <mergeCell ref="J140:J149"/>
    <mergeCell ref="K140:K149"/>
    <mergeCell ref="J99:J108"/>
    <mergeCell ref="B113:C113"/>
    <mergeCell ref="B114:C114"/>
    <mergeCell ref="I109:I114"/>
    <mergeCell ref="B120:B129"/>
    <mergeCell ref="J120:J129"/>
    <mergeCell ref="B109:C109"/>
    <mergeCell ref="B110:C110"/>
    <mergeCell ref="B111:C111"/>
    <mergeCell ref="B99:B108"/>
    <mergeCell ref="B117:B119"/>
    <mergeCell ref="K79:K88"/>
    <mergeCell ref="K99:K108"/>
    <mergeCell ref="J109:J114"/>
    <mergeCell ref="K109:K114"/>
    <mergeCell ref="I99:I108"/>
    <mergeCell ref="B89:B98"/>
    <mergeCell ref="J89:J98"/>
    <mergeCell ref="K89:K98"/>
    <mergeCell ref="B79:B88"/>
    <mergeCell ref="J79:J88"/>
    <mergeCell ref="B69:B78"/>
    <mergeCell ref="I69:I78"/>
    <mergeCell ref="J69:J78"/>
    <mergeCell ref="B59:B68"/>
    <mergeCell ref="J59:J68"/>
    <mergeCell ref="B56:B58"/>
    <mergeCell ref="K59:K68"/>
    <mergeCell ref="F56:G56"/>
    <mergeCell ref="K69:K78"/>
    <mergeCell ref="K48:K53"/>
    <mergeCell ref="B52:C52"/>
    <mergeCell ref="B53:C53"/>
    <mergeCell ref="I48:I53"/>
    <mergeCell ref="J48:J53"/>
    <mergeCell ref="B48:C48"/>
    <mergeCell ref="B49:C49"/>
    <mergeCell ref="B50:C50"/>
    <mergeCell ref="B51:C51"/>
    <mergeCell ref="B18:B27"/>
    <mergeCell ref="J18:J27"/>
    <mergeCell ref="K18:K27"/>
    <mergeCell ref="B28:B37"/>
    <mergeCell ref="B38:B47"/>
    <mergeCell ref="J38:J47"/>
    <mergeCell ref="K38:K47"/>
    <mergeCell ref="B6:B7"/>
    <mergeCell ref="B8:B17"/>
    <mergeCell ref="I8:I17"/>
    <mergeCell ref="J8:J17"/>
    <mergeCell ref="F6:G6"/>
    <mergeCell ref="K8:K17"/>
    <mergeCell ref="B2:K2"/>
    <mergeCell ref="F117:G117"/>
    <mergeCell ref="F516:G516"/>
    <mergeCell ref="F466:G466"/>
    <mergeCell ref="F422:G422"/>
    <mergeCell ref="F361:G361"/>
    <mergeCell ref="F310:G310"/>
    <mergeCell ref="F249:G249"/>
    <mergeCell ref="F188:G188"/>
    <mergeCell ref="K469:K478"/>
  </mergeCells>
  <printOptions horizontalCentered="1" verticalCentered="1"/>
  <pageMargins left="0.1968503937007874" right="0.1968503937007874" top="0.2755905511811024" bottom="0.2362204724409449" header="0.31496062992125984" footer="0.1968503937007874"/>
  <pageSetup horizontalDpi="600" verticalDpi="600" orientation="landscape" paperSize="9" scale="80" r:id="rId1"/>
  <headerFooter alignWithMargins="0">
    <oddFooter>&amp;CStrona &amp;P z &amp;N</oddFooter>
  </headerFooter>
  <rowBreaks count="27" manualBreakCount="27">
    <brk id="27" max="11" man="1"/>
    <brk id="54" max="11" man="1"/>
    <brk id="78" max="11" man="1"/>
    <brk id="98" max="11" man="1"/>
    <brk id="115" max="11" man="1"/>
    <brk id="139" max="11" man="1"/>
    <brk id="159" max="11" man="1"/>
    <brk id="186" max="11" man="1"/>
    <brk id="210" max="11" man="1"/>
    <brk id="230" max="11" man="1"/>
    <brk id="247" max="11" man="1"/>
    <brk id="271" max="11" man="1"/>
    <brk id="291" max="11" man="1"/>
    <brk id="308" max="11" man="1"/>
    <brk id="332" max="11" man="1"/>
    <brk id="359" max="11" man="1"/>
    <brk id="383" max="11" man="1"/>
    <brk id="403" max="11" man="1"/>
    <brk id="420" max="11" man="1"/>
    <brk id="444" max="11" man="1"/>
    <brk id="461" max="11" man="1"/>
    <brk id="488" max="11" man="1"/>
    <brk id="515" max="11" man="1"/>
    <brk id="535" max="11" man="1"/>
    <brk id="560" max="11" man="1"/>
    <brk id="588" max="11" man="1"/>
    <brk id="6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Kopecka Anna</cp:lastModifiedBy>
  <cp:lastPrinted>2014-05-23T12:08:24Z</cp:lastPrinted>
  <dcterms:created xsi:type="dcterms:W3CDTF">2013-03-01T10:38:06Z</dcterms:created>
  <dcterms:modified xsi:type="dcterms:W3CDTF">2014-05-23T12:08:51Z</dcterms:modified>
  <cp:category/>
  <cp:version/>
  <cp:contentType/>
  <cp:contentStatus/>
</cp:coreProperties>
</file>