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'Arkusz1'!$A$1:$H$265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<sst xmlns="http://schemas.openxmlformats.org/spreadsheetml/2006/main" count="726" uniqueCount="396">
  <si>
    <t>Wykonane dochody budżetu gminy wg źródeł</t>
  </si>
  <si>
    <t>Lp</t>
  </si>
  <si>
    <t>Dział</t>
  </si>
  <si>
    <t>Roz.</t>
  </si>
  <si>
    <t>§</t>
  </si>
  <si>
    <t>Wyszczególnienie</t>
  </si>
  <si>
    <t xml:space="preserve">Plan </t>
  </si>
  <si>
    <t>Wykonanie</t>
  </si>
  <si>
    <t>%</t>
  </si>
  <si>
    <t>I</t>
  </si>
  <si>
    <t>Dochody majątkowe</t>
  </si>
  <si>
    <t>Dotacje i środki otrzymane na inwestycje</t>
  </si>
  <si>
    <t>75412</t>
  </si>
  <si>
    <t>75814</t>
  </si>
  <si>
    <t>6207</t>
  </si>
  <si>
    <t>63003</t>
  </si>
  <si>
    <t>Dochody ze sprzedaży majątku</t>
  </si>
  <si>
    <t>010</t>
  </si>
  <si>
    <t>01095</t>
  </si>
  <si>
    <t>0770</t>
  </si>
  <si>
    <t>020</t>
  </si>
  <si>
    <t>02001</t>
  </si>
  <si>
    <t>0870</t>
  </si>
  <si>
    <t>75023</t>
  </si>
  <si>
    <t>Przekształcenie i wykup prawa użytkowanie wieczystego w prawo własności</t>
  </si>
  <si>
    <t>70005</t>
  </si>
  <si>
    <t>0760</t>
  </si>
  <si>
    <t>II</t>
  </si>
  <si>
    <t>Dochody bieżące</t>
  </si>
  <si>
    <t xml:space="preserve">Wpływy z podatków </t>
  </si>
  <si>
    <t>0310</t>
  </si>
  <si>
    <t>0320</t>
  </si>
  <si>
    <t>0330</t>
  </si>
  <si>
    <t>0340</t>
  </si>
  <si>
    <t>0350</t>
  </si>
  <si>
    <t>0360</t>
  </si>
  <si>
    <t>0500</t>
  </si>
  <si>
    <t>Wpływy z opłat</t>
  </si>
  <si>
    <t>0410</t>
  </si>
  <si>
    <t>0430</t>
  </si>
  <si>
    <t>0440</t>
  </si>
  <si>
    <t>0390</t>
  </si>
  <si>
    <t>75618</t>
  </si>
  <si>
    <t>0460</t>
  </si>
  <si>
    <t>75616</t>
  </si>
  <si>
    <t>0370</t>
  </si>
  <si>
    <t>0490</t>
  </si>
  <si>
    <t>0480</t>
  </si>
  <si>
    <t>0690</t>
  </si>
  <si>
    <t>Dochody uzyskiwane przez gminne jednostki budżetowe oraz wpłaty od gminnych zakładów budżetowych i gospodarstw pomocniczych jednostek budżetowych</t>
  </si>
  <si>
    <t>80101</t>
  </si>
  <si>
    <t>0750</t>
  </si>
  <si>
    <t>0830</t>
  </si>
  <si>
    <t>0920</t>
  </si>
  <si>
    <t>0970</t>
  </si>
  <si>
    <t>80104</t>
  </si>
  <si>
    <t>80110</t>
  </si>
  <si>
    <t>600</t>
  </si>
  <si>
    <t>60016</t>
  </si>
  <si>
    <t>75416</t>
  </si>
  <si>
    <t>85214</t>
  </si>
  <si>
    <t>85219</t>
  </si>
  <si>
    <t>85228</t>
  </si>
  <si>
    <t>75075</t>
  </si>
  <si>
    <t>75095</t>
  </si>
  <si>
    <t>80113</t>
  </si>
  <si>
    <t>85295</t>
  </si>
  <si>
    <t>92105</t>
  </si>
  <si>
    <t>92601</t>
  </si>
  <si>
    <t>0470</t>
  </si>
  <si>
    <t>Spadki, zapisy i darowizny na rzecz gminy</t>
  </si>
  <si>
    <t>0960</t>
  </si>
  <si>
    <t>Dochody z kar pieniężnych i grzywien określonych w odrębnych przepisach</t>
  </si>
  <si>
    <t>0570</t>
  </si>
  <si>
    <t>90019</t>
  </si>
  <si>
    <t>Dochody uzyskiwane na rzecz budżetu państwa w związku z realizacją zadań z administracji rządowej oraz innych zadań zleconych ustawami</t>
  </si>
  <si>
    <t>75011</t>
  </si>
  <si>
    <t>2360</t>
  </si>
  <si>
    <t>85203</t>
  </si>
  <si>
    <t>85212</t>
  </si>
  <si>
    <t xml:space="preserve">Odsetki od pożyczek udzielanych przez gminę </t>
  </si>
  <si>
    <t>Odsetki od nieterminowo przekazywanych należności stanowiących dochody gminy</t>
  </si>
  <si>
    <t>0910</t>
  </si>
  <si>
    <t>75615</t>
  </si>
  <si>
    <t>90001</t>
  </si>
  <si>
    <t>Dotacje z budżetów innych jednostek samorządu terytorialnego</t>
  </si>
  <si>
    <t>2710</t>
  </si>
  <si>
    <t>92109</t>
  </si>
  <si>
    <t>Inne dochody należne gminie na podstawie odrębnych przepisów</t>
  </si>
  <si>
    <t>2990</t>
  </si>
  <si>
    <t>756</t>
  </si>
  <si>
    <t>75621</t>
  </si>
  <si>
    <t>0010</t>
  </si>
  <si>
    <t>Udziały we wpływach z podatku dochodowego od osób fizycznych</t>
  </si>
  <si>
    <t>0020</t>
  </si>
  <si>
    <t>Udziały we wpływach z podatku dochodowego od osób prawnych</t>
  </si>
  <si>
    <t>Subwencje</t>
  </si>
  <si>
    <t>758</t>
  </si>
  <si>
    <t>75801</t>
  </si>
  <si>
    <t>2920</t>
  </si>
  <si>
    <t>75807</t>
  </si>
  <si>
    <t>75831</t>
  </si>
  <si>
    <t>Dotacje celowe z budżetu państwa</t>
  </si>
  <si>
    <t>2010</t>
  </si>
  <si>
    <t>700</t>
  </si>
  <si>
    <t>70095</t>
  </si>
  <si>
    <t>75101</t>
  </si>
  <si>
    <t>75414</t>
  </si>
  <si>
    <t>*świadczenia rodzinne oraz składki na ubezpiecz.</t>
  </si>
  <si>
    <t>85213</t>
  </si>
  <si>
    <t>85412</t>
  </si>
  <si>
    <t>85415</t>
  </si>
  <si>
    <t>2030</t>
  </si>
  <si>
    <t>85216</t>
  </si>
  <si>
    <t>2870</t>
  </si>
  <si>
    <t>Środki na dofinansowanie własnych zadań bieżących pozyskane z innych źródeł</t>
  </si>
  <si>
    <t>2700</t>
  </si>
  <si>
    <t>01041</t>
  </si>
  <si>
    <t>2007</t>
  </si>
  <si>
    <t>Ogółem</t>
  </si>
  <si>
    <t>Dotacje celowe w ramach programów finasowanych z udziałem środków europejskich</t>
  </si>
  <si>
    <t>1. sprzedaż gruntów rolnych</t>
  </si>
  <si>
    <t>2. sprzedaż drzewa</t>
  </si>
  <si>
    <t>9. podatek dochodowy od osób fizycznych prowadzących działalność gospodarczą opłacany w formie karty podatkowej</t>
  </si>
  <si>
    <t>10. podatek od spadków i darowizn</t>
  </si>
  <si>
    <t>11. podatek od czynności cywilnoprawnych,w tym:</t>
  </si>
  <si>
    <t>5. wpływy z opłaty eksploatacyjnej</t>
  </si>
  <si>
    <t>1. Szkoła  Podstawowa  Nr 1, w tym:</t>
  </si>
  <si>
    <t>2. Szkoła Podstawowa Nr 2, w tym:</t>
  </si>
  <si>
    <t>2. prowizja 5%-wyżywienie przy Ośrodku Wsparcia</t>
  </si>
  <si>
    <t>3. prowizja 50% zaliczka alimentacyjna</t>
  </si>
  <si>
    <t>4. prowizja fundusz alimentacyjny</t>
  </si>
  <si>
    <t>1. koszty postępowania egzekucyjnego w tym:</t>
  </si>
  <si>
    <t>1. oświatowa</t>
  </si>
  <si>
    <t>2. dotacje celowe z BP na zadania własne bieżące gmin</t>
  </si>
  <si>
    <t>3. dotacja z BP dla gminy uzdrowiskowej</t>
  </si>
  <si>
    <t>1. środki na dofinansowanie własnych zadań bieżących pozyskane ze źródeł krajowych</t>
  </si>
  <si>
    <t>* RPO Rewitalizacja ul. Koścelnej, Pl. Wolności i ul. Rycerskiej- budowa i modernizacja drogi</t>
  </si>
  <si>
    <t>90015</t>
  </si>
  <si>
    <t>1. podatek od nieruchomości  osoby prawne</t>
  </si>
  <si>
    <t>2. podatek rolny osoby prawne</t>
  </si>
  <si>
    <t>3. podatek leśny osoby prawne</t>
  </si>
  <si>
    <t>4. podatek od środków transportowych osoby prawne</t>
  </si>
  <si>
    <t>5. podatek od nieruchomości osoby fizyczne</t>
  </si>
  <si>
    <t>6. podatek rolny osoby fizyczne</t>
  </si>
  <si>
    <t>7. podatek leśny osoby fizyczne</t>
  </si>
  <si>
    <t>8. podatek od środków transportu osoby fizyczne</t>
  </si>
  <si>
    <t>1. opłata od posiadania psów</t>
  </si>
  <si>
    <t>2. wpływy z opłaty uzdrowiskowej</t>
  </si>
  <si>
    <t>3. wpływy z opłaty targowej</t>
  </si>
  <si>
    <t>4 wpływy z opłaty miejscowej</t>
  </si>
  <si>
    <t>71035</t>
  </si>
  <si>
    <t>01008</t>
  </si>
  <si>
    <t>1. wykup prawa użytkowania wieczystego w prawo własności</t>
  </si>
  <si>
    <t>4. dotacje celowe otrzymane z budżetu państwa na zadania bieżące realizowane przez gminę na podstawie porozumień z organami administracji rządowej</t>
  </si>
  <si>
    <t>*MEN- Program na rzecz społeczności romskiej</t>
  </si>
  <si>
    <t>90003</t>
  </si>
  <si>
    <t>6300</t>
  </si>
  <si>
    <t>92120</t>
  </si>
  <si>
    <t>92195</t>
  </si>
  <si>
    <t>1. prowizja 5% dane osobowe</t>
  </si>
  <si>
    <t>90020</t>
  </si>
  <si>
    <t>0040</t>
  </si>
  <si>
    <t>2910</t>
  </si>
  <si>
    <t>Odsetki od środków finansowych gromadzonych na rachunkach bankowych gminy</t>
  </si>
  <si>
    <t>80195</t>
  </si>
  <si>
    <t>2020</t>
  </si>
  <si>
    <t>*świadczenia pielęgnacyjne</t>
  </si>
  <si>
    <t>1. dotacje celowe otrzymane z BP na zadania bieżące z zakresu administracji rzadowej zleconych gminie</t>
  </si>
  <si>
    <t>6. wpływy z innych opłat stanowiących dochód gminy uiszczanych na podstawie odrębnych przepisów, w tym:</t>
  </si>
  <si>
    <t>1. dzierżawa obwodów  łowieckich</t>
  </si>
  <si>
    <t>630</t>
  </si>
  <si>
    <t>70004</t>
  </si>
  <si>
    <t>* obsługa gospodarki mieszkaniowej</t>
  </si>
  <si>
    <t>2. obsługa gospodarki mieszkniowej-czynsze i dzierżawy</t>
  </si>
  <si>
    <t>4. wieczyste użytkowanie</t>
  </si>
  <si>
    <t>* za używanie samochodu służbowego</t>
  </si>
  <si>
    <t>750</t>
  </si>
  <si>
    <t>85202</t>
  </si>
  <si>
    <t>* RPO Rewitalizacja ul. Koścelnej, Pl. Wolności i ul. Rycerskiej- drobna infrastruktura</t>
  </si>
  <si>
    <t>6260</t>
  </si>
  <si>
    <t>1. dotacje celowe otrzymane z państwowych funduszy celowych na inwestycje i zakupy inwestycyjne gmin</t>
  </si>
  <si>
    <t>754</t>
  </si>
  <si>
    <t>* komornik sądowy zwrot zaliczki egzekucja należności</t>
  </si>
  <si>
    <t>0590</t>
  </si>
  <si>
    <t>* koncesja taxi</t>
  </si>
  <si>
    <t>6330</t>
  </si>
  <si>
    <t>* wpływy z usług</t>
  </si>
  <si>
    <t>801</t>
  </si>
  <si>
    <t>* wpływy z różnych dochodów</t>
  </si>
  <si>
    <t>* pozostałe odsetki</t>
  </si>
  <si>
    <t>* refundacja płac dowóz</t>
  </si>
  <si>
    <t>75704</t>
  </si>
  <si>
    <t>85206</t>
  </si>
  <si>
    <t>* Asystent rodziny</t>
  </si>
  <si>
    <t>5. wyegzekwowane wpływy przez gminy dłużnika z tyt.funduszu alimentacyjnego</t>
  </si>
  <si>
    <t>* za wodę-należności po ZWIK</t>
  </si>
  <si>
    <t>* VAT ratrak</t>
  </si>
  <si>
    <t>* refundacja płac prace społecznie użyteczne</t>
  </si>
  <si>
    <t>* osoby prawne</t>
  </si>
  <si>
    <t>* osoby fizyczne</t>
  </si>
  <si>
    <t>* opłaty za wydane opinie urbanistyczne</t>
  </si>
  <si>
    <t>* opłata skarbowa</t>
  </si>
  <si>
    <t>* wpływy z opłat za wydane zezwolenia na sprzedaż alkoholu</t>
  </si>
  <si>
    <t>* wpływy z opłaty parkingowej</t>
  </si>
  <si>
    <t>* za zajęcie pasa drogowego</t>
  </si>
  <si>
    <t>* terminowe odrowadzanie zaliczek pdof</t>
  </si>
  <si>
    <t>* prowizja za wypłatę zasiłków chorobowych</t>
  </si>
  <si>
    <t>* refundacja  płac-roboty publiczne drogi gminne</t>
  </si>
  <si>
    <t>* odpłatność za pobyt w DPS</t>
  </si>
  <si>
    <t>* odpłatność rodziców- dożywianie dzieci</t>
  </si>
  <si>
    <t>* odsetki od środków na rachunku bankowym</t>
  </si>
  <si>
    <t>* usługi opiekuńcze</t>
  </si>
  <si>
    <t>* usługi geodezyjne</t>
  </si>
  <si>
    <t>* refundacja płac roboty interwencyjne</t>
  </si>
  <si>
    <t>* prowizja za terminowe odprowadzanie zaliczek na pdof</t>
  </si>
  <si>
    <t>* MAMMOMED za energię elektryczną</t>
  </si>
  <si>
    <t>* sprzedaż wydawnictw-promocja i reklama</t>
  </si>
  <si>
    <t>* wynajem samochodów dowóz dzieci</t>
  </si>
  <si>
    <t>* wpływy z podatków osoby fizyczne</t>
  </si>
  <si>
    <t>* wpływy z podatków osoby prawne</t>
  </si>
  <si>
    <t>* wpływy z podatków i opłat osoby fizyczne</t>
  </si>
  <si>
    <t>* zwrot podatku akcyzowego zawartego w cenie paliwa</t>
  </si>
  <si>
    <t>* Urzędy Wojewódzkie</t>
  </si>
  <si>
    <t>* aktualizacja rejestru wyborców</t>
  </si>
  <si>
    <t>* Pozostałe wydatki obronne</t>
  </si>
  <si>
    <t>* obrona cywilna</t>
  </si>
  <si>
    <t>* Ośrodki wsparcia</t>
  </si>
  <si>
    <t>* składki na ubezpieczenia zdrowotne</t>
  </si>
  <si>
    <t>* Program romski-Lokalny Program Stypendialny</t>
  </si>
  <si>
    <t xml:space="preserve">* Program romski -Mrodo Dziweł </t>
  </si>
  <si>
    <t>* składki na ubezpieczenie zdrowotne</t>
  </si>
  <si>
    <t>* zasiłki i pomoc w naturze</t>
  </si>
  <si>
    <t>* zasiłki stałe</t>
  </si>
  <si>
    <t>* Ośrodki Pomocy Społecznej</t>
  </si>
  <si>
    <t>* posiłek dla potrzebujących</t>
  </si>
  <si>
    <t>* Narodowy Program Stypendialny</t>
  </si>
  <si>
    <t>* M.Sportu i Turystyki-budowa Sali w Wilkanowie</t>
  </si>
  <si>
    <t>* przepadek zaliczki gosp.mieniem, zaokrąglenie VAT i wpływy z dochodów</t>
  </si>
  <si>
    <t xml:space="preserve">0970 </t>
  </si>
  <si>
    <t>* VAT targowisko</t>
  </si>
  <si>
    <t>* PROW- Budowa oświetlenia drogowego w Ponikwie</t>
  </si>
  <si>
    <t>* PROW dostawa i montaż lamp ulicznych zasilanych energią słoneczną</t>
  </si>
  <si>
    <t>* PROW przebudowa targowiska</t>
  </si>
  <si>
    <t>* Program romski 2013-remonty</t>
  </si>
  <si>
    <t>* sprzedaż drzewa</t>
  </si>
  <si>
    <t>* przepadek wadium sprzedaż gruntów rolnych</t>
  </si>
  <si>
    <t>* wpływy z biletów wstępu na basztę, magnesów</t>
  </si>
  <si>
    <t>* reklama na drogowskazach</t>
  </si>
  <si>
    <t>751</t>
  </si>
  <si>
    <t>752</t>
  </si>
  <si>
    <t>plan</t>
  </si>
  <si>
    <t>* za rozmowy telefoniczne i ksero</t>
  </si>
  <si>
    <t>2.EFRR Otwarcie Nysy Klodzkiej dla polsko-czeskiej turystyki aktywnej</t>
  </si>
  <si>
    <t>1. UMWD zakup wyposażenia do świetlicy wiejskiej w Starej Łomnicy</t>
  </si>
  <si>
    <t>wykon</t>
  </si>
  <si>
    <t>* zwrot nadpłaconej delegacji</t>
  </si>
  <si>
    <t>* zwrot nadpłaconych składek FP i PFRON oraz zwrot za szkolenia</t>
  </si>
  <si>
    <t>* VAT odzyskany</t>
  </si>
  <si>
    <t>710</t>
  </si>
  <si>
    <t>75601</t>
  </si>
  <si>
    <t>* karta podatkowa</t>
  </si>
  <si>
    <t>* VAT opłata parkingowa</t>
  </si>
  <si>
    <t>757</t>
  </si>
  <si>
    <t>* terminowe odprowadzanie zaliczek pdof</t>
  </si>
  <si>
    <t>* refundacja płac</t>
  </si>
  <si>
    <t>* zwrot nadpłaconych poborów SP Dp Dolne</t>
  </si>
  <si>
    <t>* budowa placu zabaw-Radosna szkoła</t>
  </si>
  <si>
    <t>* VAT hala Wilkanów</t>
  </si>
  <si>
    <t xml:space="preserve">* ubezpieczenia uczniów -Program romski </t>
  </si>
  <si>
    <t>* radosne przedszkole dla wszystkich-Program romski</t>
  </si>
  <si>
    <t>852</t>
  </si>
  <si>
    <t>854</t>
  </si>
  <si>
    <t>* Program romski-Wakacje 2013</t>
  </si>
  <si>
    <t>* zwrot stypendium szkolnego</t>
  </si>
  <si>
    <t>900</t>
  </si>
  <si>
    <t>3. Przedszkole Nr 2, w tym:</t>
  </si>
  <si>
    <t xml:space="preserve">4. Gimnazjum dla Dorosłych, w tym: </t>
  </si>
  <si>
    <t>5.Zespół Szkół w Wilkanowie</t>
  </si>
  <si>
    <t>6. Ośrodek Pomocy Społecznej, w tym:</t>
  </si>
  <si>
    <t>7.Środowiskowy Dom Samopomocy</t>
  </si>
  <si>
    <t>8.UMIG, w tym:</t>
  </si>
  <si>
    <t>* odsetki od wpłat oraz spłat rozłożonych na raty</t>
  </si>
  <si>
    <t>* naprawa kanalizacji Park</t>
  </si>
  <si>
    <t>90002</t>
  </si>
  <si>
    <t>* rozbiórka i utylizacja eternitu na bud.gminnych</t>
  </si>
  <si>
    <t>* refundacja płac oczyszczanie</t>
  </si>
  <si>
    <t>* zwrot za wodę Park Dpole Zdrój</t>
  </si>
  <si>
    <t>* zwrot za uszkodzone latarnie i choinkę</t>
  </si>
  <si>
    <t>921</t>
  </si>
  <si>
    <t>* Stowarzyszenie Gmin Polskich Ziemi Kłodzkiej-dożynki</t>
  </si>
  <si>
    <t>* średniowieczne mury obronne</t>
  </si>
  <si>
    <t>* remont i adaptacja bram i baszt</t>
  </si>
  <si>
    <t>* FLMŚ-RS Marianówka-Wołowina sudecka</t>
  </si>
  <si>
    <t>926</t>
  </si>
  <si>
    <t>851</t>
  </si>
  <si>
    <t>* restrukturyzacja SP ZOZ</t>
  </si>
  <si>
    <t>1. kara za wybite szyby w Ratuszu</t>
  </si>
  <si>
    <t>2. mandaty nałożone przez Straż Miejską</t>
  </si>
  <si>
    <t>* UMWD modernizacja stadionu</t>
  </si>
  <si>
    <t>* Zwrot nadpłaty PZU</t>
  </si>
  <si>
    <t>2. wyrównawcza</t>
  </si>
  <si>
    <t>3. równoważąca</t>
  </si>
  <si>
    <t>85195</t>
  </si>
  <si>
    <t>3. Bez-Granicznie aktywni w Euroregionie</t>
  </si>
  <si>
    <t>4. Śladami tradycji i poznawania</t>
  </si>
  <si>
    <t>5. WUP-Aktywizacja społeczna i zawodowa</t>
  </si>
  <si>
    <t>90004</t>
  </si>
  <si>
    <t>5. opłata za cmentarz</t>
  </si>
  <si>
    <t>6. czynsz za mieszkanie OSP</t>
  </si>
  <si>
    <t>7.dzierżawa szkół przez Stowarzyszenia</t>
  </si>
  <si>
    <t>8. Przedszkole Nr 2- dzierżawa terenu pod reklamę</t>
  </si>
  <si>
    <t>9. OPS-wynajem pomieszczeń</t>
  </si>
  <si>
    <t>10. dzierżawa korty, basen, stadion</t>
  </si>
  <si>
    <t>opisowego z wykonania budżetu za 2013 rok.</t>
  </si>
  <si>
    <t>na 31.12.2013 roku</t>
  </si>
  <si>
    <t>60013</t>
  </si>
  <si>
    <t>60017</t>
  </si>
  <si>
    <t>60078</t>
  </si>
  <si>
    <t>* usuwanie skutków klęsk żywiołowych</t>
  </si>
  <si>
    <t>0900</t>
  </si>
  <si>
    <t>* zwrot kosztów procesu</t>
  </si>
  <si>
    <t>3. sprzedaż samochodu ŻUK</t>
  </si>
  <si>
    <t xml:space="preserve">* koszty procesów i zastępstwa procesowego </t>
  </si>
  <si>
    <t>* refaktury za wodę i media</t>
  </si>
  <si>
    <t>* zwrot kosztów zarządu za 2012</t>
  </si>
  <si>
    <t>* odszkodowanie za szkodę w budynku SP Wilkanów</t>
  </si>
  <si>
    <t>* zwrot zaliczek na f.remontowy</t>
  </si>
  <si>
    <t>* zwrot zaliczek komorniczych egzekucja po ZBK</t>
  </si>
  <si>
    <t>* zwrot dotacji Dni Turystyki</t>
  </si>
  <si>
    <t>2. zwrot dotacji wykorzystanej niezgodnie z przeznaczeniem lub pobranej w nadmiernej wysokości, w tym:</t>
  </si>
  <si>
    <t>4. sprzedaż gruntów, lokali, budynków</t>
  </si>
  <si>
    <t>5. sprzedaż złomu</t>
  </si>
  <si>
    <t>6. sprzedaż telefonów komórkowych</t>
  </si>
  <si>
    <t>* Bez Granicznie aktywni w Euroregionie Glacensis-Lew Bystrzak</t>
  </si>
  <si>
    <t>* UMWD-zakup lekkiego samochodu OSP N.Waliszów</t>
  </si>
  <si>
    <t>* wpływy z podatków i opłat osoby prawne</t>
  </si>
  <si>
    <t xml:space="preserve">3. zwrot nadpłaconych udziałów 2005 </t>
  </si>
  <si>
    <t>4. obniżenie faktur za wcześniejszą zapłatę</t>
  </si>
  <si>
    <t>5. UMWD-wpływy za korzystanie ze środowiska</t>
  </si>
  <si>
    <t>6. opłata produktowa</t>
  </si>
  <si>
    <t xml:space="preserve">7. MGOK podatek VAT </t>
  </si>
  <si>
    <t>8. pozostałość środków wydatki niewygasające:</t>
  </si>
  <si>
    <t>* Bystrzyckie Towarzystwo Górskie Dni Turystyki</t>
  </si>
  <si>
    <t>* fundusz sołecki 2012</t>
  </si>
  <si>
    <t>1. S.P nr 2-Nadleśnictwo Lasy Państwowe-zakup ołówków i kredek</t>
  </si>
  <si>
    <t>* prowizja płatnika</t>
  </si>
  <si>
    <t>80103</t>
  </si>
  <si>
    <t>* wychowanie przedszkolne</t>
  </si>
  <si>
    <t>* Konserwacja gruntowa urządzeń melioracji szczegółowych</t>
  </si>
  <si>
    <t>* UMWD budowa zatok autobusowych Szklarka-Stara Łomnica</t>
  </si>
  <si>
    <t>* UMWD Remont parkingu i rewitalizacja obiektów małej architektury w Dpolu Zdr</t>
  </si>
  <si>
    <t>2310</t>
  </si>
  <si>
    <t>* Gmina Międzylesie -za pobyt dzieci w przedszkolach</t>
  </si>
  <si>
    <t>* Gmina Miejska Kłodzko-za pobyt dzieci w przedszkolach</t>
  </si>
  <si>
    <t>* Gmina Kłodzko za pobyt dzieci w przedszkolu</t>
  </si>
  <si>
    <t>* PZU SA wykładziny- Przedszkole Nr 2</t>
  </si>
  <si>
    <t>* PZU SA zakup wykładzin -SP nr 1</t>
  </si>
  <si>
    <t>80106</t>
  </si>
  <si>
    <t>* odszkodowanie za uszkodzony autobus</t>
  </si>
  <si>
    <t>* FLMŚ-Zespół Szkół w Wilkanowie-Żądło</t>
  </si>
  <si>
    <t>85154</t>
  </si>
  <si>
    <t>* Czarny Bór Ośrodek Interwencji Kryzysowej</t>
  </si>
  <si>
    <t xml:space="preserve">* Ośrodek Interwencji Kryzysowej </t>
  </si>
  <si>
    <t xml:space="preserve">2. Dotacje celowe otrzymane z budżetu państwa na realizację inwestycji i zakupów  inwestycyjnych własnych gmin </t>
  </si>
  <si>
    <t>6310</t>
  </si>
  <si>
    <t>* zwrot za co kasa PKP</t>
  </si>
  <si>
    <t>85278</t>
  </si>
  <si>
    <t>* nienależnie pobrane stypendium szkolne</t>
  </si>
  <si>
    <t>* naprawa uszkodzonego wodociągu</t>
  </si>
  <si>
    <t>*opłaty za gospod.odpadami komunalnymi</t>
  </si>
  <si>
    <t>* gospodarowanie odpadami komunalnymi</t>
  </si>
  <si>
    <t>* Powiat kłodzki -Najlepsze inicjatywy społeczności lokalnych</t>
  </si>
  <si>
    <t>* UMWD -zakup wyposażenia WOK Stara Bystrzyca</t>
  </si>
  <si>
    <t>* Baszta Kłodzka</t>
  </si>
  <si>
    <t>3. Dotacje celowe otrzymane z budżetu na finansowanie lub dofinansowanie zadań inwestycyjnych obiektów zabytkowych</t>
  </si>
  <si>
    <t>4. Dotacje celowe otrzymane z budżetu państwa na inwestycje i zakupy inwestycyjne z zakresu administracji rządowej oraz innych zadań zleconych gminom</t>
  </si>
  <si>
    <t>5. dotacje celowe otrzymane z tytułu pomocy finansowej udzielanej miedzy JST na dofinansowanie własnych zadań inwestycyjnych i zakupów inwestycyjnych</t>
  </si>
  <si>
    <t>6560</t>
  </si>
  <si>
    <t>* Min.Kultury i Dz.Narodowego-mury obronne</t>
  </si>
  <si>
    <t>Środowiskowy Dom Samopomocy zakup i montaż platformy oraz zakupy inwestycyjne</t>
  </si>
  <si>
    <t>1. dotacje celowe otzrymywane z tytułu pomocy finansowej udzielanej miedzy jst na dofinansowanie własnych zadań bieżących</t>
  </si>
  <si>
    <t>2.imprezy przy MGOK</t>
  </si>
  <si>
    <t>3. Nadleśnictwo Lasy Państwowe-Zarząd Osiedla nr 2-Dzień Dziecka</t>
  </si>
  <si>
    <t>4. Narciarskie trasy biegowe</t>
  </si>
  <si>
    <t>2. dotacje celowe otrzymane z gminy na zadania bieżące realizowane na podstawie porozumień (umów) miedzy jst</t>
  </si>
  <si>
    <t>3. dzierżawa ogruntów i lokali oraz mienia pod reklamę</t>
  </si>
  <si>
    <t>* zwrot kosztów utrzymania dzieci w przedszkolach poniesione przez inne gminy</t>
  </si>
  <si>
    <t>2040</t>
  </si>
  <si>
    <t>* wyprawka szkolna i zasiłki losowe</t>
  </si>
  <si>
    <t>* zasiłki losowe</t>
  </si>
  <si>
    <t>5. dotacje celowe otrzymane z budżetu na realizację zadań bieżących z zakresu edukacyjnej opieki wychowawczej</t>
  </si>
  <si>
    <t>* odszkodowanie za uszkodzoną kapliczkę na Białej Wodzie</t>
  </si>
  <si>
    <t>Dochody z mienia gminy</t>
  </si>
  <si>
    <t>11.ZUK Bca Kł-sprzedaz wierzytelności gminy</t>
  </si>
  <si>
    <t>załącznik nr 3 do sprawozdania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</si>
</sst>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hair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/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3" fillId="0" borderId="24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top" wrapText="1"/>
    </xf>
    <xf numFmtId="0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top"/>
    </xf>
    <xf numFmtId="0" fontId="3" fillId="0" borderId="31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0" fontId="3" fillId="0" borderId="26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7" xfId="0" applyFont="1" applyFill="1" applyBorder="1" applyAlignment="1">
      <alignment wrapText="1" shrinkToFit="1"/>
    </xf>
    <xf numFmtId="0" fontId="3" fillId="0" borderId="38" xfId="0" applyNumberFormat="1" applyFont="1" applyFill="1" applyBorder="1" applyAlignment="1">
      <alignment horizontal="center" vertical="top"/>
    </xf>
    <xf numFmtId="49" fontId="3" fillId="0" borderId="38" xfId="0" applyNumberFormat="1" applyFont="1" applyFill="1" applyBorder="1" applyAlignment="1">
      <alignment horizontal="center" vertical="top"/>
    </xf>
    <xf numFmtId="0" fontId="2" fillId="0" borderId="38" xfId="0" applyFont="1" applyFill="1" applyBorder="1" applyAlignment="1">
      <alignment vertical="top" wrapText="1"/>
    </xf>
    <xf numFmtId="0" fontId="3" fillId="0" borderId="39" xfId="0" applyNumberFormat="1" applyFont="1" applyFill="1" applyBorder="1" applyAlignment="1">
      <alignment horizontal="center" vertical="top"/>
    </xf>
    <xf numFmtId="49" fontId="3" fillId="0" borderId="39" xfId="0" applyNumberFormat="1" applyFont="1" applyFill="1" applyBorder="1" applyAlignment="1">
      <alignment horizontal="center" vertical="top"/>
    </xf>
    <xf numFmtId="0" fontId="2" fillId="0" borderId="39" xfId="0" applyFont="1" applyFill="1" applyBorder="1" applyAlignment="1">
      <alignment vertical="top" wrapText="1"/>
    </xf>
    <xf numFmtId="0" fontId="3" fillId="0" borderId="40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 vertical="top"/>
    </xf>
    <xf numFmtId="49" fontId="3" fillId="0" borderId="41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33" xfId="0" applyFont="1" applyFill="1" applyBorder="1" applyAlignment="1">
      <alignment wrapText="1"/>
    </xf>
    <xf numFmtId="0" fontId="2" fillId="0" borderId="28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41" xfId="0" applyFont="1" applyFill="1" applyBorder="1" applyAlignment="1">
      <alignment vertical="top" wrapText="1"/>
    </xf>
    <xf numFmtId="0" fontId="2" fillId="0" borderId="43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38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47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wrapText="1"/>
    </xf>
    <xf numFmtId="49" fontId="3" fillId="0" borderId="5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3" fillId="0" borderId="5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2" fillId="0" borderId="53" xfId="0" applyFont="1" applyFill="1" applyBorder="1" applyAlignment="1">
      <alignment vertical="top" wrapText="1"/>
    </xf>
    <xf numFmtId="0" fontId="3" fillId="0" borderId="47" xfId="0" applyNumberFormat="1" applyFont="1" applyFill="1" applyBorder="1" applyAlignment="1">
      <alignment horizontal="center" vertical="top"/>
    </xf>
    <xf numFmtId="49" fontId="3" fillId="0" borderId="47" xfId="0" applyNumberFormat="1" applyFont="1" applyFill="1" applyBorder="1" applyAlignment="1">
      <alignment horizontal="center" vertical="top"/>
    </xf>
    <xf numFmtId="49" fontId="3" fillId="0" borderId="54" xfId="0" applyNumberFormat="1" applyFont="1" applyFill="1" applyBorder="1" applyAlignment="1">
      <alignment horizontal="center" vertical="top"/>
    </xf>
    <xf numFmtId="49" fontId="3" fillId="0" borderId="39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9" fontId="3" fillId="0" borderId="55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wrapText="1"/>
    </xf>
    <xf numFmtId="0" fontId="3" fillId="0" borderId="57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wrapText="1"/>
    </xf>
    <xf numFmtId="49" fontId="3" fillId="0" borderId="58" xfId="0" applyNumberFormat="1" applyFont="1" applyFill="1" applyBorder="1" applyAlignment="1">
      <alignment horizontal="center" vertical="top"/>
    </xf>
    <xf numFmtId="49" fontId="3" fillId="0" borderId="59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3" fillId="0" borderId="6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3" fillId="0" borderId="5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0" fontId="2" fillId="0" borderId="61" xfId="0" applyFont="1" applyFill="1" applyBorder="1" applyAlignment="1">
      <alignment wrapText="1"/>
    </xf>
    <xf numFmtId="49" fontId="3" fillId="0" borderId="62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wrapText="1" shrinkToFit="1"/>
    </xf>
    <xf numFmtId="49" fontId="3" fillId="0" borderId="48" xfId="0" applyNumberFormat="1" applyFont="1" applyFill="1" applyBorder="1" applyAlignment="1">
      <alignment horizontal="center" vertical="top"/>
    </xf>
    <xf numFmtId="0" fontId="2" fillId="0" borderId="48" xfId="0" applyFont="1" applyFill="1" applyBorder="1" applyAlignment="1">
      <alignment vertical="top" wrapText="1"/>
    </xf>
    <xf numFmtId="49" fontId="3" fillId="0" borderId="63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0" fontId="3" fillId="0" borderId="65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wrapText="1" shrinkToFit="1"/>
    </xf>
    <xf numFmtId="0" fontId="3" fillId="0" borderId="54" xfId="0" applyNumberFormat="1" applyFont="1" applyFill="1" applyBorder="1" applyAlignment="1">
      <alignment horizontal="center"/>
    </xf>
    <xf numFmtId="0" fontId="3" fillId="0" borderId="66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wrapText="1"/>
    </xf>
    <xf numFmtId="49" fontId="3" fillId="0" borderId="68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9" fillId="0" borderId="64" xfId="0" applyNumberFormat="1" applyFont="1" applyFill="1" applyBorder="1" applyAlignment="1">
      <alignment horizontal="center"/>
    </xf>
    <xf numFmtId="49" fontId="3" fillId="0" borderId="69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vertical="top" wrapText="1"/>
    </xf>
    <xf numFmtId="0" fontId="3" fillId="0" borderId="43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vertical="top" wrapText="1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72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3" fillId="0" borderId="48" xfId="0" applyNumberFormat="1" applyFont="1" applyFill="1" applyBorder="1" applyAlignment="1">
      <alignment horizontal="center" vertical="top"/>
    </xf>
    <xf numFmtId="0" fontId="2" fillId="0" borderId="36" xfId="0" applyFont="1" applyFill="1" applyBorder="1" applyAlignment="1">
      <alignment wrapText="1" shrinkToFit="1"/>
    </xf>
    <xf numFmtId="0" fontId="2" fillId="0" borderId="19" xfId="0" applyFont="1" applyFill="1" applyBorder="1" applyAlignment="1">
      <alignment wrapText="1"/>
    </xf>
    <xf numFmtId="49" fontId="3" fillId="0" borderId="73" xfId="0" applyNumberFormat="1" applyFont="1" applyFill="1" applyBorder="1" applyAlignment="1">
      <alignment horizontal="center" vertical="top"/>
    </xf>
    <xf numFmtId="0" fontId="6" fillId="0" borderId="70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74" xfId="0" applyFont="1" applyFill="1" applyBorder="1" applyAlignment="1">
      <alignment vertical="top" wrapText="1"/>
    </xf>
    <xf numFmtId="0" fontId="3" fillId="0" borderId="75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wrapText="1"/>
    </xf>
    <xf numFmtId="49" fontId="3" fillId="0" borderId="77" xfId="0" applyNumberFormat="1" applyFont="1" applyFill="1" applyBorder="1" applyAlignment="1">
      <alignment horizontal="center"/>
    </xf>
    <xf numFmtId="49" fontId="3" fillId="0" borderId="75" xfId="0" applyNumberFormat="1" applyFont="1" applyFill="1" applyBorder="1" applyAlignment="1">
      <alignment horizontal="center"/>
    </xf>
    <xf numFmtId="49" fontId="3" fillId="0" borderId="78" xfId="0" applyNumberFormat="1" applyFont="1" applyFill="1" applyBorder="1" applyAlignment="1">
      <alignment horizontal="center"/>
    </xf>
    <xf numFmtId="49" fontId="3" fillId="0" borderId="79" xfId="0" applyNumberFormat="1" applyFont="1" applyFill="1" applyBorder="1" applyAlignment="1">
      <alignment horizontal="center"/>
    </xf>
    <xf numFmtId="0" fontId="2" fillId="0" borderId="77" xfId="0" applyFont="1" applyFill="1" applyBorder="1" applyAlignment="1">
      <alignment wrapText="1"/>
    </xf>
    <xf numFmtId="0" fontId="3" fillId="0" borderId="80" xfId="0" applyNumberFormat="1" applyFont="1" applyFill="1" applyBorder="1" applyAlignment="1">
      <alignment horizontal="center" vertical="top"/>
    </xf>
    <xf numFmtId="0" fontId="3" fillId="0" borderId="51" xfId="0" applyNumberFormat="1" applyFont="1" applyFill="1" applyBorder="1" applyAlignment="1">
      <alignment horizontal="center" vertical="top"/>
    </xf>
    <xf numFmtId="49" fontId="3" fillId="0" borderId="8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3" fillId="0" borderId="82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6" fillId="33" borderId="7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vertical="top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4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3" fillId="34" borderId="42" xfId="0" applyNumberFormat="1" applyFont="1" applyFill="1" applyBorder="1" applyAlignment="1">
      <alignment horizontal="center" vertical="top"/>
    </xf>
    <xf numFmtId="49" fontId="3" fillId="34" borderId="42" xfId="0" applyNumberFormat="1" applyFont="1" applyFill="1" applyBorder="1" applyAlignment="1">
      <alignment horizontal="center" vertical="top"/>
    </xf>
    <xf numFmtId="0" fontId="5" fillId="34" borderId="42" xfId="0" applyFont="1" applyFill="1" applyBorder="1" applyAlignment="1">
      <alignment horizontal="left" vertical="top" wrapText="1"/>
    </xf>
    <xf numFmtId="4" fontId="4" fillId="34" borderId="42" xfId="0" applyNumberFormat="1" applyFont="1" applyFill="1" applyBorder="1" applyAlignment="1">
      <alignment horizontal="right" vertical="top"/>
    </xf>
    <xf numFmtId="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5" borderId="42" xfId="0" applyNumberFormat="1" applyFont="1" applyFill="1" applyBorder="1" applyAlignment="1">
      <alignment horizontal="center" vertical="top"/>
    </xf>
    <xf numFmtId="49" fontId="3" fillId="35" borderId="42" xfId="0" applyNumberFormat="1" applyFont="1" applyFill="1" applyBorder="1" applyAlignment="1">
      <alignment horizontal="center" vertical="top"/>
    </xf>
    <xf numFmtId="0" fontId="5" fillId="35" borderId="42" xfId="0" applyFont="1" applyFill="1" applyBorder="1" applyAlignment="1">
      <alignment horizontal="left" vertical="top" wrapText="1"/>
    </xf>
    <xf numFmtId="4" fontId="4" fillId="35" borderId="42" xfId="0" applyNumberFormat="1" applyFont="1" applyFill="1" applyBorder="1" applyAlignment="1">
      <alignment horizontal="right" vertical="top"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3" fillId="35" borderId="83" xfId="0" applyNumberFormat="1" applyFont="1" applyFill="1" applyBorder="1" applyAlignment="1">
      <alignment horizontal="center" vertical="top"/>
    </xf>
    <xf numFmtId="49" fontId="3" fillId="35" borderId="83" xfId="0" applyNumberFormat="1" applyFont="1" applyFill="1" applyBorder="1" applyAlignment="1">
      <alignment horizontal="center" vertical="top"/>
    </xf>
    <xf numFmtId="49" fontId="3" fillId="35" borderId="19" xfId="0" applyNumberFormat="1" applyFont="1" applyFill="1" applyBorder="1" applyAlignment="1">
      <alignment horizontal="center" vertical="top"/>
    </xf>
    <xf numFmtId="0" fontId="5" fillId="35" borderId="83" xfId="0" applyFont="1" applyFill="1" applyBorder="1" applyAlignment="1">
      <alignment horizontal="left" vertical="top" wrapText="1"/>
    </xf>
    <xf numFmtId="4" fontId="4" fillId="35" borderId="83" xfId="0" applyNumberFormat="1" applyFont="1" applyFill="1" applyBorder="1" applyAlignment="1">
      <alignment horizontal="right" vertical="top"/>
    </xf>
    <xf numFmtId="0" fontId="5" fillId="35" borderId="42" xfId="0" applyFont="1" applyFill="1" applyBorder="1" applyAlignment="1">
      <alignment vertical="top" wrapText="1"/>
    </xf>
    <xf numFmtId="0" fontId="4" fillId="36" borderId="42" xfId="0" applyNumberFormat="1" applyFont="1" applyFill="1" applyBorder="1" applyAlignment="1">
      <alignment horizontal="center" vertical="top"/>
    </xf>
    <xf numFmtId="49" fontId="4" fillId="36" borderId="42" xfId="0" applyNumberFormat="1" applyFont="1" applyFill="1" applyBorder="1" applyAlignment="1">
      <alignment horizontal="center" vertical="top"/>
    </xf>
    <xf numFmtId="0" fontId="5" fillId="36" borderId="42" xfId="0" applyFont="1" applyFill="1" applyBorder="1" applyAlignment="1">
      <alignment horizontal="left" vertical="top" wrapText="1"/>
    </xf>
    <xf numFmtId="4" fontId="4" fillId="36" borderId="42" xfId="0" applyNumberFormat="1" applyFont="1" applyFill="1" applyBorder="1" applyAlignment="1">
      <alignment horizontal="right" vertical="top"/>
    </xf>
    <xf numFmtId="4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4" fillId="35" borderId="42" xfId="0" applyNumberFormat="1" applyFont="1" applyFill="1" applyBorder="1" applyAlignment="1">
      <alignment horizontal="center" vertical="top"/>
    </xf>
    <xf numFmtId="0" fontId="5" fillId="35" borderId="83" xfId="0" applyFont="1" applyFill="1" applyBorder="1" applyAlignment="1">
      <alignment vertical="top" wrapText="1"/>
    </xf>
    <xf numFmtId="0" fontId="4" fillId="35" borderId="70" xfId="0" applyNumberFormat="1" applyFont="1" applyFill="1" applyBorder="1" applyAlignment="1">
      <alignment horizontal="center" vertical="top"/>
    </xf>
    <xf numFmtId="49" fontId="3" fillId="35" borderId="70" xfId="0" applyNumberFormat="1" applyFont="1" applyFill="1" applyBorder="1" applyAlignment="1">
      <alignment horizontal="center" vertical="top"/>
    </xf>
    <xf numFmtId="0" fontId="5" fillId="35" borderId="70" xfId="0" applyFont="1" applyFill="1" applyBorder="1" applyAlignment="1">
      <alignment vertical="top" wrapText="1"/>
    </xf>
    <xf numFmtId="4" fontId="4" fillId="35" borderId="70" xfId="0" applyNumberFormat="1" applyFont="1" applyFill="1" applyBorder="1" applyAlignment="1">
      <alignment horizontal="right" vertical="top"/>
    </xf>
    <xf numFmtId="0" fontId="5" fillId="35" borderId="14" xfId="0" applyFont="1" applyFill="1" applyBorder="1" applyAlignment="1">
      <alignment vertical="top" wrapText="1"/>
    </xf>
    <xf numFmtId="0" fontId="2" fillId="0" borderId="84" xfId="0" applyFont="1" applyFill="1" applyBorder="1" applyAlignment="1">
      <alignment vertical="top" wrapText="1"/>
    </xf>
    <xf numFmtId="0" fontId="4" fillId="35" borderId="83" xfId="0" applyNumberFormat="1" applyFont="1" applyFill="1" applyBorder="1" applyAlignment="1">
      <alignment horizontal="center" vertical="top"/>
    </xf>
    <xf numFmtId="4" fontId="4" fillId="35" borderId="19" xfId="0" applyNumberFormat="1" applyFont="1" applyFill="1" applyBorder="1" applyAlignment="1">
      <alignment horizontal="right" vertical="top"/>
    </xf>
    <xf numFmtId="0" fontId="5" fillId="35" borderId="83" xfId="0" applyFont="1" applyFill="1" applyBorder="1" applyAlignment="1">
      <alignment wrapText="1"/>
    </xf>
    <xf numFmtId="0" fontId="4" fillId="35" borderId="85" xfId="0" applyFont="1" applyFill="1" applyBorder="1" applyAlignment="1">
      <alignment/>
    </xf>
    <xf numFmtId="0" fontId="4" fillId="35" borderId="83" xfId="0" applyNumberFormat="1" applyFont="1" applyFill="1" applyBorder="1" applyAlignment="1">
      <alignment/>
    </xf>
    <xf numFmtId="49" fontId="4" fillId="35" borderId="83" xfId="0" applyNumberFormat="1" applyFont="1" applyFill="1" applyBorder="1" applyAlignment="1">
      <alignment/>
    </xf>
    <xf numFmtId="4" fontId="4" fillId="35" borderId="83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5" fillId="35" borderId="86" xfId="0" applyFont="1" applyFill="1" applyBorder="1" applyAlignment="1">
      <alignment wrapText="1"/>
    </xf>
    <xf numFmtId="4" fontId="4" fillId="35" borderId="87" xfId="0" applyNumberFormat="1" applyFont="1" applyFill="1" applyBorder="1" applyAlignment="1">
      <alignment horizontal="right"/>
    </xf>
    <xf numFmtId="0" fontId="4" fillId="35" borderId="88" xfId="0" applyNumberFormat="1" applyFont="1" applyFill="1" applyBorder="1" applyAlignment="1">
      <alignment horizontal="center"/>
    </xf>
    <xf numFmtId="49" fontId="4" fillId="35" borderId="89" xfId="0" applyNumberFormat="1" applyFont="1" applyFill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0" fontId="5" fillId="35" borderId="89" xfId="0" applyFont="1" applyFill="1" applyBorder="1" applyAlignment="1">
      <alignment wrapText="1"/>
    </xf>
    <xf numFmtId="4" fontId="4" fillId="35" borderId="19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0" fontId="5" fillId="35" borderId="42" xfId="0" applyFont="1" applyFill="1" applyBorder="1" applyAlignment="1">
      <alignment wrapText="1"/>
    </xf>
    <xf numFmtId="4" fontId="4" fillId="35" borderId="90" xfId="0" applyNumberFormat="1" applyFont="1" applyFill="1" applyBorder="1" applyAlignment="1">
      <alignment horizontal="right"/>
    </xf>
    <xf numFmtId="0" fontId="4" fillId="35" borderId="19" xfId="0" applyNumberFormat="1" applyFont="1" applyFill="1" applyBorder="1" applyAlignment="1">
      <alignment horizontal="center"/>
    </xf>
    <xf numFmtId="49" fontId="3" fillId="35" borderId="89" xfId="0" applyNumberFormat="1" applyFont="1" applyFill="1" applyBorder="1" applyAlignment="1">
      <alignment horizontal="center"/>
    </xf>
    <xf numFmtId="49" fontId="3" fillId="35" borderId="19" xfId="0" applyNumberFormat="1" applyFont="1" applyFill="1" applyBorder="1" applyAlignment="1">
      <alignment horizontal="center"/>
    </xf>
    <xf numFmtId="0" fontId="3" fillId="35" borderId="90" xfId="0" applyNumberFormat="1" applyFont="1" applyFill="1" applyBorder="1" applyAlignment="1">
      <alignment horizontal="center"/>
    </xf>
    <xf numFmtId="49" fontId="3" fillId="35" borderId="90" xfId="0" applyNumberFormat="1" applyFont="1" applyFill="1" applyBorder="1" applyAlignment="1">
      <alignment horizontal="center"/>
    </xf>
    <xf numFmtId="49" fontId="3" fillId="35" borderId="42" xfId="0" applyNumberFormat="1" applyFont="1" applyFill="1" applyBorder="1" applyAlignment="1">
      <alignment horizontal="center"/>
    </xf>
    <xf numFmtId="0" fontId="5" fillId="35" borderId="91" xfId="0" applyFont="1" applyFill="1" applyBorder="1" applyAlignment="1">
      <alignment wrapText="1"/>
    </xf>
    <xf numFmtId="4" fontId="4" fillId="35" borderId="42" xfId="0" applyNumberFormat="1" applyFont="1" applyFill="1" applyBorder="1" applyAlignment="1">
      <alignment horizontal="right"/>
    </xf>
    <xf numFmtId="0" fontId="4" fillId="35" borderId="92" xfId="0" applyNumberFormat="1" applyFont="1" applyFill="1" applyBorder="1" applyAlignment="1">
      <alignment horizontal="center"/>
    </xf>
    <xf numFmtId="49" fontId="4" fillId="35" borderId="93" xfId="0" applyNumberFormat="1" applyFont="1" applyFill="1" applyBorder="1" applyAlignment="1">
      <alignment horizontal="center"/>
    </xf>
    <xf numFmtId="49" fontId="4" fillId="35" borderId="94" xfId="0" applyNumberFormat="1" applyFont="1" applyFill="1" applyBorder="1" applyAlignment="1">
      <alignment horizontal="center"/>
    </xf>
    <xf numFmtId="0" fontId="5" fillId="35" borderId="94" xfId="0" applyFont="1" applyFill="1" applyBorder="1" applyAlignment="1">
      <alignment vertical="top" wrapText="1"/>
    </xf>
    <xf numFmtId="4" fontId="4" fillId="35" borderId="92" xfId="0" applyNumberFormat="1" applyFont="1" applyFill="1" applyBorder="1" applyAlignment="1">
      <alignment horizontal="right"/>
    </xf>
    <xf numFmtId="4" fontId="4" fillId="35" borderId="95" xfId="0" applyNumberFormat="1" applyFont="1" applyFill="1" applyBorder="1" applyAlignment="1">
      <alignment horizontal="right"/>
    </xf>
    <xf numFmtId="4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9" fontId="5" fillId="0" borderId="96" xfId="0" applyNumberFormat="1" applyFont="1" applyFill="1" applyBorder="1" applyAlignment="1">
      <alignment horizontal="right"/>
    </xf>
    <xf numFmtId="9" fontId="5" fillId="34" borderId="97" xfId="0" applyNumberFormat="1" applyFont="1" applyFill="1" applyBorder="1" applyAlignment="1">
      <alignment horizontal="right" vertical="top"/>
    </xf>
    <xf numFmtId="9" fontId="2" fillId="0" borderId="97" xfId="0" applyNumberFormat="1" applyFont="1" applyFill="1" applyBorder="1" applyAlignment="1">
      <alignment horizontal="right" vertical="top"/>
    </xf>
    <xf numFmtId="9" fontId="5" fillId="35" borderId="97" xfId="0" applyNumberFormat="1" applyFont="1" applyFill="1" applyBorder="1" applyAlignment="1">
      <alignment horizontal="right" vertical="top"/>
    </xf>
    <xf numFmtId="9" fontId="2" fillId="0" borderId="98" xfId="0" applyNumberFormat="1" applyFont="1" applyFill="1" applyBorder="1" applyAlignment="1">
      <alignment horizontal="right" vertical="top"/>
    </xf>
    <xf numFmtId="9" fontId="2" fillId="0" borderId="68" xfId="0" applyNumberFormat="1" applyFont="1" applyFill="1" applyBorder="1" applyAlignment="1">
      <alignment horizontal="right" vertical="top"/>
    </xf>
    <xf numFmtId="9" fontId="2" fillId="0" borderId="99" xfId="0" applyNumberFormat="1" applyFont="1" applyFill="1" applyBorder="1" applyAlignment="1">
      <alignment horizontal="right" vertical="top"/>
    </xf>
    <xf numFmtId="9" fontId="2" fillId="0" borderId="100" xfId="0" applyNumberFormat="1" applyFont="1" applyFill="1" applyBorder="1" applyAlignment="1">
      <alignment horizontal="right"/>
    </xf>
    <xf numFmtId="9" fontId="2" fillId="0" borderId="43" xfId="0" applyNumberFormat="1" applyFont="1" applyFill="1" applyBorder="1" applyAlignment="1">
      <alignment horizontal="right" vertical="top"/>
    </xf>
    <xf numFmtId="9" fontId="2" fillId="0" borderId="100" xfId="0" applyNumberFormat="1" applyFont="1" applyFill="1" applyBorder="1" applyAlignment="1">
      <alignment horizontal="right" vertical="top"/>
    </xf>
    <xf numFmtId="9" fontId="2" fillId="0" borderId="101" xfId="0" applyNumberFormat="1" applyFont="1" applyFill="1" applyBorder="1" applyAlignment="1">
      <alignment horizontal="right" vertical="top"/>
    </xf>
    <xf numFmtId="9" fontId="5" fillId="35" borderId="102" xfId="0" applyNumberFormat="1" applyFont="1" applyFill="1" applyBorder="1" applyAlignment="1">
      <alignment horizontal="right" vertical="top"/>
    </xf>
    <xf numFmtId="9" fontId="2" fillId="0" borderId="103" xfId="0" applyNumberFormat="1" applyFont="1" applyFill="1" applyBorder="1" applyAlignment="1">
      <alignment horizontal="right" vertical="top"/>
    </xf>
    <xf numFmtId="9" fontId="5" fillId="36" borderId="97" xfId="0" applyNumberFormat="1" applyFont="1" applyFill="1" applyBorder="1" applyAlignment="1">
      <alignment horizontal="right" vertical="top"/>
    </xf>
    <xf numFmtId="9" fontId="2" fillId="0" borderId="104" xfId="0" applyNumberFormat="1" applyFont="1" applyFill="1" applyBorder="1" applyAlignment="1">
      <alignment horizontal="right" vertical="top"/>
    </xf>
    <xf numFmtId="9" fontId="2" fillId="0" borderId="105" xfId="0" applyNumberFormat="1" applyFont="1" applyFill="1" applyBorder="1" applyAlignment="1">
      <alignment horizontal="right" vertical="top"/>
    </xf>
    <xf numFmtId="9" fontId="2" fillId="0" borderId="66" xfId="0" applyNumberFormat="1" applyFont="1" applyFill="1" applyBorder="1" applyAlignment="1">
      <alignment horizontal="right" vertical="top"/>
    </xf>
    <xf numFmtId="9" fontId="2" fillId="0" borderId="54" xfId="0" applyNumberFormat="1" applyFont="1" applyFill="1" applyBorder="1" applyAlignment="1">
      <alignment horizontal="right" vertical="top"/>
    </xf>
    <xf numFmtId="9" fontId="5" fillId="35" borderId="103" xfId="0" applyNumberFormat="1" applyFont="1" applyFill="1" applyBorder="1" applyAlignment="1">
      <alignment horizontal="right" vertical="top"/>
    </xf>
    <xf numFmtId="9" fontId="2" fillId="0" borderId="69" xfId="0" applyNumberFormat="1" applyFont="1" applyFill="1" applyBorder="1" applyAlignment="1">
      <alignment horizontal="right" vertical="top"/>
    </xf>
    <xf numFmtId="9" fontId="2" fillId="0" borderId="68" xfId="0" applyNumberFormat="1" applyFont="1" applyFill="1" applyBorder="1" applyAlignment="1">
      <alignment horizontal="right"/>
    </xf>
    <xf numFmtId="9" fontId="2" fillId="0" borderId="106" xfId="0" applyNumberFormat="1" applyFont="1" applyFill="1" applyBorder="1" applyAlignment="1">
      <alignment horizontal="right" vertical="top"/>
    </xf>
    <xf numFmtId="9" fontId="5" fillId="35" borderId="96" xfId="0" applyNumberFormat="1" applyFont="1" applyFill="1" applyBorder="1" applyAlignment="1">
      <alignment horizontal="right" vertical="top"/>
    </xf>
    <xf numFmtId="9" fontId="2" fillId="0" borderId="76" xfId="0" applyNumberFormat="1" applyFont="1" applyFill="1" applyBorder="1" applyAlignment="1">
      <alignment horizontal="right" vertical="top"/>
    </xf>
    <xf numFmtId="9" fontId="2" fillId="0" borderId="107" xfId="0" applyNumberFormat="1" applyFont="1" applyFill="1" applyBorder="1" applyAlignment="1">
      <alignment horizontal="right" vertical="top"/>
    </xf>
    <xf numFmtId="9" fontId="5" fillId="35" borderId="108" xfId="0" applyNumberFormat="1" applyFont="1" applyFill="1" applyBorder="1" applyAlignment="1">
      <alignment horizontal="right"/>
    </xf>
    <xf numFmtId="9" fontId="2" fillId="0" borderId="104" xfId="0" applyNumberFormat="1" applyFont="1" applyFill="1" applyBorder="1" applyAlignment="1">
      <alignment horizontal="right"/>
    </xf>
    <xf numFmtId="9" fontId="2" fillId="0" borderId="105" xfId="0" applyNumberFormat="1" applyFont="1" applyFill="1" applyBorder="1" applyAlignment="1">
      <alignment horizontal="right"/>
    </xf>
    <xf numFmtId="9" fontId="2" fillId="0" borderId="69" xfId="0" applyNumberFormat="1" applyFont="1" applyFill="1" applyBorder="1" applyAlignment="1">
      <alignment horizontal="right"/>
    </xf>
    <xf numFmtId="9" fontId="2" fillId="0" borderId="66" xfId="0" applyNumberFormat="1" applyFont="1" applyFill="1" applyBorder="1" applyAlignment="1">
      <alignment horizontal="right"/>
    </xf>
    <xf numFmtId="9" fontId="2" fillId="0" borderId="43" xfId="0" applyNumberFormat="1" applyFont="1" applyFill="1" applyBorder="1" applyAlignment="1">
      <alignment horizontal="right"/>
    </xf>
    <xf numFmtId="9" fontId="2" fillId="0" borderId="99" xfId="0" applyNumberFormat="1" applyFont="1" applyFill="1" applyBorder="1" applyAlignment="1">
      <alignment horizontal="right"/>
    </xf>
    <xf numFmtId="9" fontId="2" fillId="0" borderId="109" xfId="0" applyNumberFormat="1" applyFont="1" applyFill="1" applyBorder="1" applyAlignment="1">
      <alignment horizontal="right"/>
    </xf>
    <xf numFmtId="9" fontId="5" fillId="35" borderId="110" xfId="0" applyNumberFormat="1" applyFont="1" applyFill="1" applyBorder="1" applyAlignment="1">
      <alignment horizontal="right"/>
    </xf>
    <xf numFmtId="9" fontId="5" fillId="35" borderId="66" xfId="0" applyNumberFormat="1" applyFont="1" applyFill="1" applyBorder="1" applyAlignment="1">
      <alignment horizontal="right"/>
    </xf>
    <xf numFmtId="9" fontId="5" fillId="35" borderId="97" xfId="0" applyNumberFormat="1" applyFont="1" applyFill="1" applyBorder="1" applyAlignment="1">
      <alignment horizontal="right"/>
    </xf>
    <xf numFmtId="9" fontId="2" fillId="0" borderId="111" xfId="0" applyNumberFormat="1" applyFont="1" applyFill="1" applyBorder="1" applyAlignment="1">
      <alignment horizontal="right" vertical="top"/>
    </xf>
    <xf numFmtId="9" fontId="5" fillId="35" borderId="112" xfId="0" applyNumberFormat="1" applyFont="1" applyFill="1" applyBorder="1" applyAlignment="1">
      <alignment horizontal="right"/>
    </xf>
    <xf numFmtId="9" fontId="2" fillId="0" borderId="103" xfId="0" applyNumberFormat="1" applyFont="1" applyFill="1" applyBorder="1" applyAlignment="1">
      <alignment horizontal="right"/>
    </xf>
    <xf numFmtId="9" fontId="2" fillId="0" borderId="65" xfId="0" applyNumberFormat="1" applyFont="1" applyFill="1" applyBorder="1" applyAlignment="1">
      <alignment horizontal="right"/>
    </xf>
    <xf numFmtId="9" fontId="2" fillId="0" borderId="113" xfId="0" applyNumberFormat="1" applyFont="1" applyFill="1" applyBorder="1" applyAlignment="1">
      <alignment horizontal="right"/>
    </xf>
    <xf numFmtId="9" fontId="2" fillId="0" borderId="114" xfId="0" applyNumberFormat="1" applyFont="1" applyFill="1" applyBorder="1" applyAlignment="1">
      <alignment horizontal="right"/>
    </xf>
    <xf numFmtId="9" fontId="2" fillId="0" borderId="115" xfId="0" applyNumberFormat="1" applyFont="1" applyFill="1" applyBorder="1" applyAlignment="1">
      <alignment horizontal="right"/>
    </xf>
    <xf numFmtId="9" fontId="5" fillId="35" borderId="116" xfId="0" applyNumberFormat="1" applyFont="1" applyFill="1" applyBorder="1" applyAlignment="1">
      <alignment horizontal="right"/>
    </xf>
    <xf numFmtId="9" fontId="2" fillId="0" borderId="117" xfId="0" applyNumberFormat="1" applyFont="1" applyFill="1" applyBorder="1" applyAlignment="1">
      <alignment horizontal="right"/>
    </xf>
    <xf numFmtId="9" fontId="2" fillId="0" borderId="118" xfId="0" applyNumberFormat="1" applyFont="1" applyFill="1" applyBorder="1" applyAlignment="1">
      <alignment horizontal="right"/>
    </xf>
    <xf numFmtId="9" fontId="5" fillId="0" borderId="105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4" fontId="3" fillId="37" borderId="10" xfId="0" applyNumberFormat="1" applyFont="1" applyFill="1" applyBorder="1" applyAlignment="1">
      <alignment horizontal="right" vertical="top"/>
    </xf>
    <xf numFmtId="4" fontId="3" fillId="37" borderId="12" xfId="0" applyNumberFormat="1" applyFont="1" applyFill="1" applyBorder="1" applyAlignment="1">
      <alignment horizontal="right" vertical="top"/>
    </xf>
    <xf numFmtId="4" fontId="3" fillId="37" borderId="11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3" fillId="35" borderId="86" xfId="0" applyNumberFormat="1" applyFont="1" applyFill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top"/>
    </xf>
    <xf numFmtId="49" fontId="3" fillId="35" borderId="119" xfId="0" applyNumberFormat="1" applyFont="1" applyFill="1" applyBorder="1" applyAlignment="1">
      <alignment horizontal="center" vertical="top"/>
    </xf>
    <xf numFmtId="4" fontId="3" fillId="35" borderId="10" xfId="0" applyNumberFormat="1" applyFont="1" applyFill="1" applyBorder="1" applyAlignment="1">
      <alignment horizontal="right" vertical="top"/>
    </xf>
    <xf numFmtId="9" fontId="2" fillId="35" borderId="110" xfId="0" applyNumberFormat="1" applyFont="1" applyFill="1" applyBorder="1" applyAlignment="1">
      <alignment horizontal="right" vertical="top"/>
    </xf>
    <xf numFmtId="4" fontId="3" fillId="37" borderId="14" xfId="0" applyNumberFormat="1" applyFont="1" applyFill="1" applyBorder="1" applyAlignment="1">
      <alignment horizontal="right"/>
    </xf>
    <xf numFmtId="4" fontId="3" fillId="37" borderId="50" xfId="0" applyNumberFormat="1" applyFont="1" applyFill="1" applyBorder="1" applyAlignment="1">
      <alignment horizontal="right"/>
    </xf>
    <xf numFmtId="4" fontId="3" fillId="37" borderId="10" xfId="0" applyNumberFormat="1" applyFont="1" applyFill="1" applyBorder="1" applyAlignment="1">
      <alignment horizontal="right"/>
    </xf>
    <xf numFmtId="4" fontId="3" fillId="37" borderId="12" xfId="0" applyNumberFormat="1" applyFont="1" applyFill="1" applyBorder="1" applyAlignment="1">
      <alignment horizontal="right"/>
    </xf>
    <xf numFmtId="4" fontId="3" fillId="37" borderId="25" xfId="0" applyNumberFormat="1" applyFont="1" applyFill="1" applyBorder="1" applyAlignment="1">
      <alignment horizontal="right"/>
    </xf>
    <xf numFmtId="4" fontId="3" fillId="37" borderId="24" xfId="0" applyNumberFormat="1" applyFont="1" applyFill="1" applyBorder="1" applyAlignment="1">
      <alignment horizontal="right"/>
    </xf>
    <xf numFmtId="4" fontId="3" fillId="37" borderId="38" xfId="0" applyNumberFormat="1" applyFont="1" applyFill="1" applyBorder="1" applyAlignment="1">
      <alignment horizontal="right"/>
    </xf>
    <xf numFmtId="4" fontId="3" fillId="37" borderId="48" xfId="0" applyNumberFormat="1" applyFont="1" applyFill="1" applyBorder="1" applyAlignment="1">
      <alignment horizontal="right"/>
    </xf>
    <xf numFmtId="4" fontId="3" fillId="37" borderId="13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20" xfId="0" applyNumberFormat="1" applyFont="1" applyFill="1" applyBorder="1" applyAlignment="1">
      <alignment horizontal="right"/>
    </xf>
    <xf numFmtId="4" fontId="3" fillId="0" borderId="82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38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74" xfId="0" applyNumberFormat="1" applyFont="1" applyFill="1" applyBorder="1" applyAlignment="1">
      <alignment horizontal="right" vertical="top"/>
    </xf>
    <xf numFmtId="49" fontId="3" fillId="0" borderId="55" xfId="0" applyNumberFormat="1" applyFont="1" applyFill="1" applyBorder="1" applyAlignment="1">
      <alignment horizontal="center" vertical="top"/>
    </xf>
    <xf numFmtId="0" fontId="2" fillId="0" borderId="55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 vertical="top"/>
    </xf>
    <xf numFmtId="4" fontId="3" fillId="0" borderId="26" xfId="0" applyNumberFormat="1" applyFont="1" applyFill="1" applyBorder="1" applyAlignment="1">
      <alignment horizontal="right" vertical="top"/>
    </xf>
    <xf numFmtId="4" fontId="3" fillId="0" borderId="77" xfId="0" applyNumberFormat="1" applyFont="1" applyFill="1" applyBorder="1" applyAlignment="1">
      <alignment horizontal="right"/>
    </xf>
    <xf numFmtId="4" fontId="45" fillId="0" borderId="0" xfId="0" applyNumberFormat="1" applyFont="1" applyFill="1" applyAlignment="1">
      <alignment/>
    </xf>
    <xf numFmtId="4" fontId="3" fillId="0" borderId="24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9" fontId="2" fillId="0" borderId="43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top"/>
    </xf>
    <xf numFmtId="4" fontId="3" fillId="0" borderId="121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0" fontId="2" fillId="0" borderId="122" xfId="0" applyFont="1" applyFill="1" applyBorder="1" applyAlignment="1">
      <alignment vertical="top" wrapText="1"/>
    </xf>
    <xf numFmtId="4" fontId="3" fillId="0" borderId="40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72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/>
    </xf>
    <xf numFmtId="4" fontId="3" fillId="0" borderId="123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24" xfId="0" applyNumberFormat="1" applyFont="1" applyFill="1" applyBorder="1" applyAlignment="1">
      <alignment horizontal="right" vertical="top"/>
    </xf>
    <xf numFmtId="4" fontId="3" fillId="0" borderId="87" xfId="0" applyNumberFormat="1" applyFont="1" applyFill="1" applyBorder="1" applyAlignment="1">
      <alignment horizontal="right" vertical="top"/>
    </xf>
    <xf numFmtId="4" fontId="3" fillId="0" borderId="24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 vertical="top"/>
    </xf>
    <xf numFmtId="4" fontId="3" fillId="0" borderId="125" xfId="0" applyNumberFormat="1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" fillId="0" borderId="33" xfId="0" applyNumberFormat="1" applyFont="1" applyFill="1" applyBorder="1" applyAlignment="1">
      <alignment horizontal="right"/>
    </xf>
    <xf numFmtId="0" fontId="3" fillId="0" borderId="126" xfId="0" applyNumberFormat="1" applyFont="1" applyFill="1" applyBorder="1" applyAlignment="1">
      <alignment horizontal="center"/>
    </xf>
    <xf numFmtId="4" fontId="3" fillId="0" borderId="64" xfId="0" applyNumberFormat="1" applyFont="1" applyFill="1" applyBorder="1" applyAlignment="1">
      <alignment horizontal="right"/>
    </xf>
    <xf numFmtId="9" fontId="2" fillId="0" borderId="76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 vertical="top"/>
    </xf>
    <xf numFmtId="4" fontId="3" fillId="0" borderId="39" xfId="0" applyNumberFormat="1" applyFont="1" applyFill="1" applyBorder="1" applyAlignment="1">
      <alignment horizontal="right" vertical="top"/>
    </xf>
    <xf numFmtId="4" fontId="3" fillId="0" borderId="37" xfId="0" applyNumberFormat="1" applyFont="1" applyFill="1" applyBorder="1" applyAlignment="1">
      <alignment horizontal="right"/>
    </xf>
    <xf numFmtId="0" fontId="3" fillId="0" borderId="127" xfId="0" applyNumberFormat="1" applyFont="1" applyFill="1" applyBorder="1" applyAlignment="1">
      <alignment horizontal="center"/>
    </xf>
    <xf numFmtId="49" fontId="3" fillId="0" borderId="128" xfId="0" applyNumberFormat="1" applyFont="1" applyFill="1" applyBorder="1" applyAlignment="1">
      <alignment horizontal="center"/>
    </xf>
    <xf numFmtId="0" fontId="2" fillId="0" borderId="129" xfId="0" applyFont="1" applyFill="1" applyBorder="1" applyAlignment="1">
      <alignment wrapText="1"/>
    </xf>
    <xf numFmtId="4" fontId="3" fillId="0" borderId="51" xfId="0" applyNumberFormat="1" applyFont="1" applyFill="1" applyBorder="1" applyAlignment="1">
      <alignment horizontal="right"/>
    </xf>
    <xf numFmtId="4" fontId="3" fillId="33" borderId="19" xfId="0" applyNumberFormat="1" applyFont="1" applyFill="1" applyBorder="1" applyAlignment="1">
      <alignment horizontal="right" vertical="top"/>
    </xf>
    <xf numFmtId="4" fontId="3" fillId="33" borderId="26" xfId="0" applyNumberFormat="1" applyFont="1" applyFill="1" applyBorder="1" applyAlignment="1">
      <alignment horizontal="right" vertical="top"/>
    </xf>
    <xf numFmtId="9" fontId="2" fillId="0" borderId="130" xfId="0" applyNumberFormat="1" applyFont="1" applyFill="1" applyBorder="1" applyAlignment="1">
      <alignment horizontal="right" vertical="top"/>
    </xf>
    <xf numFmtId="4" fontId="3" fillId="33" borderId="47" xfId="0" applyNumberFormat="1" applyFont="1" applyFill="1" applyBorder="1" applyAlignment="1">
      <alignment horizontal="right" vertical="top"/>
    </xf>
    <xf numFmtId="4" fontId="3" fillId="33" borderId="27" xfId="0" applyNumberFormat="1" applyFont="1" applyFill="1" applyBorder="1" applyAlignment="1">
      <alignment horizontal="right" vertical="top"/>
    </xf>
    <xf numFmtId="0" fontId="3" fillId="0" borderId="131" xfId="0" applyNumberFormat="1" applyFont="1" applyFill="1" applyBorder="1" applyAlignment="1">
      <alignment horizontal="center"/>
    </xf>
    <xf numFmtId="49" fontId="3" fillId="0" borderId="132" xfId="0" applyNumberFormat="1" applyFont="1" applyFill="1" applyBorder="1" applyAlignment="1">
      <alignment horizontal="center"/>
    </xf>
    <xf numFmtId="0" fontId="3" fillId="0" borderId="133" xfId="0" applyNumberFormat="1" applyFont="1" applyFill="1" applyBorder="1" applyAlignment="1">
      <alignment horizontal="center"/>
    </xf>
    <xf numFmtId="4" fontId="3" fillId="0" borderId="54" xfId="0" applyNumberFormat="1" applyFont="1" applyFill="1" applyBorder="1" applyAlignment="1">
      <alignment horizontal="right" vertical="top"/>
    </xf>
    <xf numFmtId="4" fontId="3" fillId="0" borderId="134" xfId="0" applyNumberFormat="1" applyFont="1" applyFill="1" applyBorder="1" applyAlignment="1">
      <alignment horizontal="right" vertical="top"/>
    </xf>
    <xf numFmtId="4" fontId="3" fillId="0" borderId="47" xfId="0" applyNumberFormat="1" applyFont="1" applyFill="1" applyBorder="1" applyAlignment="1">
      <alignment horizontal="right"/>
    </xf>
    <xf numFmtId="49" fontId="3" fillId="0" borderId="51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 wrapText="1"/>
    </xf>
    <xf numFmtId="4" fontId="3" fillId="0" borderId="39" xfId="0" applyNumberFormat="1" applyFont="1" applyFill="1" applyBorder="1" applyAlignment="1">
      <alignment horizontal="right"/>
    </xf>
    <xf numFmtId="4" fontId="3" fillId="0" borderId="73" xfId="0" applyNumberFormat="1" applyFont="1" applyFill="1" applyBorder="1" applyAlignment="1">
      <alignment horizontal="right"/>
    </xf>
    <xf numFmtId="49" fontId="3" fillId="0" borderId="7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" fontId="3" fillId="0" borderId="135" xfId="0" applyNumberFormat="1" applyFont="1" applyFill="1" applyBorder="1" applyAlignment="1">
      <alignment horizontal="right" vertical="top"/>
    </xf>
    <xf numFmtId="4" fontId="3" fillId="37" borderId="74" xfId="0" applyNumberFormat="1" applyFont="1" applyFill="1" applyBorder="1" applyAlignment="1">
      <alignment horizontal="right" vertical="top"/>
    </xf>
    <xf numFmtId="0" fontId="3" fillId="0" borderId="17" xfId="0" applyNumberFormat="1" applyFont="1" applyFill="1" applyBorder="1" applyAlignment="1">
      <alignment horizontal="center" vertical="top"/>
    </xf>
    <xf numFmtId="49" fontId="3" fillId="0" borderId="52" xfId="0" applyNumberFormat="1" applyFont="1" applyFill="1" applyBorder="1" applyAlignment="1">
      <alignment horizontal="center" vertical="top"/>
    </xf>
    <xf numFmtId="4" fontId="3" fillId="0" borderId="52" xfId="0" applyNumberFormat="1" applyFont="1" applyFill="1" applyBorder="1" applyAlignment="1">
      <alignment horizontal="right" vertical="top"/>
    </xf>
    <xf numFmtId="0" fontId="3" fillId="0" borderId="136" xfId="0" applyNumberFormat="1" applyFont="1" applyFill="1" applyBorder="1" applyAlignment="1">
      <alignment horizontal="center" vertical="top"/>
    </xf>
    <xf numFmtId="0" fontId="3" fillId="0" borderId="132" xfId="0" applyNumberFormat="1" applyFont="1" applyFill="1" applyBorder="1" applyAlignment="1">
      <alignment horizontal="center" vertical="top"/>
    </xf>
    <xf numFmtId="49" fontId="3" fillId="0" borderId="118" xfId="0" applyNumberFormat="1" applyFont="1" applyFill="1" applyBorder="1" applyAlignment="1">
      <alignment horizontal="center" vertical="top"/>
    </xf>
    <xf numFmtId="0" fontId="2" fillId="0" borderId="72" xfId="0" applyFont="1" applyFill="1" applyBorder="1" applyAlignment="1">
      <alignment horizontal="left" wrapText="1"/>
    </xf>
    <xf numFmtId="0" fontId="3" fillId="0" borderId="137" xfId="0" applyNumberFormat="1" applyFont="1" applyFill="1" applyBorder="1" applyAlignment="1">
      <alignment horizontal="center" vertical="top"/>
    </xf>
    <xf numFmtId="49" fontId="3" fillId="0" borderId="72" xfId="0" applyNumberFormat="1" applyFont="1" applyFill="1" applyBorder="1" applyAlignment="1">
      <alignment horizontal="center" vertical="top"/>
    </xf>
    <xf numFmtId="4" fontId="3" fillId="37" borderId="52" xfId="0" applyNumberFormat="1" applyFont="1" applyFill="1" applyBorder="1" applyAlignment="1">
      <alignment horizontal="right" vertical="top"/>
    </xf>
    <xf numFmtId="4" fontId="3" fillId="0" borderId="31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81" xfId="0" applyNumberFormat="1" applyFont="1" applyFill="1" applyBorder="1" applyAlignment="1">
      <alignment horizontal="right" vertical="top"/>
    </xf>
    <xf numFmtId="4" fontId="3" fillId="0" borderId="100" xfId="0" applyNumberFormat="1" applyFont="1" applyFill="1" applyBorder="1" applyAlignment="1">
      <alignment horizontal="right"/>
    </xf>
    <xf numFmtId="4" fontId="3" fillId="0" borderId="99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49" fontId="3" fillId="0" borderId="138" xfId="0" applyNumberFormat="1" applyFont="1" applyFill="1" applyBorder="1" applyAlignment="1">
      <alignment horizontal="center"/>
    </xf>
    <xf numFmtId="49" fontId="3" fillId="0" borderId="139" xfId="0" applyNumberFormat="1" applyFont="1" applyFill="1" applyBorder="1" applyAlignment="1">
      <alignment horizontal="center"/>
    </xf>
    <xf numFmtId="49" fontId="3" fillId="0" borderId="133" xfId="0" applyNumberFormat="1" applyFont="1" applyFill="1" applyBorder="1" applyAlignment="1">
      <alignment horizontal="center"/>
    </xf>
    <xf numFmtId="0" fontId="3" fillId="0" borderId="55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 vertical="top"/>
    </xf>
    <xf numFmtId="4" fontId="3" fillId="37" borderId="30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/>
    </xf>
    <xf numFmtId="4" fontId="3" fillId="0" borderId="55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 vertical="top"/>
    </xf>
    <xf numFmtId="0" fontId="2" fillId="0" borderId="51" xfId="0" applyFont="1" applyFill="1" applyBorder="1" applyAlignment="1">
      <alignment vertical="top" wrapText="1"/>
    </xf>
    <xf numFmtId="0" fontId="2" fillId="0" borderId="72" xfId="0" applyFont="1" applyFill="1" applyBorder="1" applyAlignment="1">
      <alignment vertical="top" wrapText="1"/>
    </xf>
    <xf numFmtId="4" fontId="3" fillId="37" borderId="50" xfId="0" applyNumberFormat="1" applyFont="1" applyFill="1" applyBorder="1" applyAlignment="1">
      <alignment horizontal="right" vertical="top"/>
    </xf>
    <xf numFmtId="49" fontId="3" fillId="0" borderId="140" xfId="0" applyNumberFormat="1" applyFont="1" applyFill="1" applyBorder="1" applyAlignment="1">
      <alignment horizontal="center"/>
    </xf>
    <xf numFmtId="4" fontId="3" fillId="0" borderId="73" xfId="0" applyNumberFormat="1" applyFont="1" applyFill="1" applyBorder="1" applyAlignment="1">
      <alignment horizontal="right" vertical="top"/>
    </xf>
    <xf numFmtId="0" fontId="2" fillId="0" borderId="50" xfId="0" applyFont="1" applyFill="1" applyBorder="1" applyAlignment="1">
      <alignment horizontal="left" wrapText="1"/>
    </xf>
    <xf numFmtId="4" fontId="3" fillId="0" borderId="69" xfId="0" applyNumberFormat="1" applyFont="1" applyFill="1" applyBorder="1" applyAlignment="1">
      <alignment horizontal="right" vertical="top"/>
    </xf>
    <xf numFmtId="4" fontId="3" fillId="0" borderId="133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41" xfId="0" applyFont="1" applyFill="1" applyBorder="1" applyAlignment="1">
      <alignment/>
    </xf>
    <xf numFmtId="0" fontId="4" fillId="34" borderId="142" xfId="0" applyFont="1" applyFill="1" applyBorder="1" applyAlignment="1">
      <alignment vertical="top"/>
    </xf>
    <xf numFmtId="0" fontId="4" fillId="0" borderId="132" xfId="0" applyFont="1" applyFill="1" applyBorder="1" applyAlignment="1">
      <alignment vertical="top"/>
    </xf>
    <xf numFmtId="0" fontId="4" fillId="35" borderId="142" xfId="0" applyFont="1" applyFill="1" applyBorder="1" applyAlignment="1">
      <alignment vertical="top"/>
    </xf>
    <xf numFmtId="0" fontId="3" fillId="0" borderId="85" xfId="0" applyFont="1" applyFill="1" applyBorder="1" applyAlignment="1">
      <alignment vertical="top"/>
    </xf>
    <xf numFmtId="0" fontId="4" fillId="0" borderId="143" xfId="0" applyFont="1" applyFill="1" applyBorder="1" applyAlignment="1">
      <alignment vertical="top"/>
    </xf>
    <xf numFmtId="0" fontId="3" fillId="0" borderId="132" xfId="0" applyFont="1" applyFill="1" applyBorder="1" applyAlignment="1">
      <alignment vertical="top"/>
    </xf>
    <xf numFmtId="0" fontId="4" fillId="0" borderId="144" xfId="0" applyFont="1" applyFill="1" applyBorder="1" applyAlignment="1">
      <alignment vertical="top"/>
    </xf>
    <xf numFmtId="0" fontId="4" fillId="35" borderId="145" xfId="0" applyFont="1" applyFill="1" applyBorder="1" applyAlignment="1">
      <alignment vertical="top"/>
    </xf>
    <xf numFmtId="0" fontId="3" fillId="0" borderId="144" xfId="0" applyFont="1" applyFill="1" applyBorder="1" applyAlignment="1">
      <alignment/>
    </xf>
    <xf numFmtId="0" fontId="4" fillId="36" borderId="142" xfId="0" applyFont="1" applyFill="1" applyBorder="1" applyAlignment="1">
      <alignment vertical="top"/>
    </xf>
    <xf numFmtId="0" fontId="3" fillId="0" borderId="144" xfId="0" applyFont="1" applyFill="1" applyBorder="1" applyAlignment="1">
      <alignment vertical="top"/>
    </xf>
    <xf numFmtId="0" fontId="3" fillId="0" borderId="146" xfId="0" applyFont="1" applyFill="1" applyBorder="1" applyAlignment="1">
      <alignment/>
    </xf>
    <xf numFmtId="0" fontId="3" fillId="0" borderId="132" xfId="0" applyFont="1" applyFill="1" applyBorder="1" applyAlignment="1">
      <alignment/>
    </xf>
    <xf numFmtId="0" fontId="3" fillId="0" borderId="143" xfId="0" applyFont="1" applyFill="1" applyBorder="1" applyAlignment="1">
      <alignment/>
    </xf>
    <xf numFmtId="0" fontId="3" fillId="0" borderId="147" xfId="0" applyFont="1" applyFill="1" applyBorder="1" applyAlignment="1">
      <alignment/>
    </xf>
    <xf numFmtId="0" fontId="3" fillId="0" borderId="134" xfId="0" applyFont="1" applyFill="1" applyBorder="1" applyAlignment="1">
      <alignment vertical="top"/>
    </xf>
    <xf numFmtId="0" fontId="4" fillId="35" borderId="141" xfId="0" applyFont="1" applyFill="1" applyBorder="1" applyAlignment="1">
      <alignment vertical="top"/>
    </xf>
    <xf numFmtId="0" fontId="4" fillId="0" borderId="146" xfId="0" applyFont="1" applyFill="1" applyBorder="1" applyAlignment="1">
      <alignment vertical="top"/>
    </xf>
    <xf numFmtId="0" fontId="4" fillId="35" borderId="148" xfId="0" applyFont="1" applyFill="1" applyBorder="1" applyAlignment="1">
      <alignment vertical="top"/>
    </xf>
    <xf numFmtId="0" fontId="3" fillId="0" borderId="149" xfId="0" applyFont="1" applyFill="1" applyBorder="1" applyAlignment="1">
      <alignment/>
    </xf>
    <xf numFmtId="0" fontId="4" fillId="35" borderId="145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4" fillId="35" borderId="142" xfId="0" applyFont="1" applyFill="1" applyBorder="1" applyAlignment="1">
      <alignment/>
    </xf>
    <xf numFmtId="0" fontId="3" fillId="0" borderId="85" xfId="0" applyFont="1" applyFill="1" applyBorder="1" applyAlignment="1">
      <alignment/>
    </xf>
    <xf numFmtId="0" fontId="3" fillId="0" borderId="150" xfId="0" applyFont="1" applyFill="1" applyBorder="1" applyAlignment="1">
      <alignment vertical="top"/>
    </xf>
    <xf numFmtId="0" fontId="4" fillId="0" borderId="85" xfId="0" applyFont="1" applyFill="1" applyBorder="1" applyAlignment="1">
      <alignment/>
    </xf>
    <xf numFmtId="0" fontId="4" fillId="0" borderId="144" xfId="0" applyFont="1" applyFill="1" applyBorder="1" applyAlignment="1">
      <alignment/>
    </xf>
    <xf numFmtId="0" fontId="4" fillId="0" borderId="132" xfId="0" applyFont="1" applyFill="1" applyBorder="1" applyAlignment="1">
      <alignment/>
    </xf>
    <xf numFmtId="0" fontId="4" fillId="0" borderId="143" xfId="0" applyFont="1" applyFill="1" applyBorder="1" applyAlignment="1">
      <alignment/>
    </xf>
    <xf numFmtId="0" fontId="4" fillId="35" borderId="151" xfId="0" applyFont="1" applyFill="1" applyBorder="1" applyAlignment="1">
      <alignment/>
    </xf>
    <xf numFmtId="0" fontId="3" fillId="0" borderId="15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3" fillId="0" borderId="74" xfId="0" applyNumberFormat="1" applyFont="1" applyFill="1" applyBorder="1" applyAlignment="1">
      <alignment horizontal="center" vertical="top"/>
    </xf>
    <xf numFmtId="9" fontId="2" fillId="0" borderId="54" xfId="0" applyNumberFormat="1" applyFont="1" applyFill="1" applyBorder="1" applyAlignment="1">
      <alignment horizontal="right"/>
    </xf>
    <xf numFmtId="0" fontId="3" fillId="0" borderId="80" xfId="0" applyNumberFormat="1" applyFont="1" applyFill="1" applyBorder="1" applyAlignment="1">
      <alignment horizontal="center"/>
    </xf>
    <xf numFmtId="0" fontId="3" fillId="0" borderId="136" xfId="0" applyNumberFormat="1" applyFont="1" applyFill="1" applyBorder="1" applyAlignment="1">
      <alignment horizontal="center"/>
    </xf>
    <xf numFmtId="0" fontId="3" fillId="0" borderId="6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wrapText="1"/>
    </xf>
    <xf numFmtId="0" fontId="3" fillId="0" borderId="137" xfId="0" applyFont="1" applyFill="1" applyBorder="1" applyAlignment="1">
      <alignment/>
    </xf>
    <xf numFmtId="49" fontId="3" fillId="0" borderId="120" xfId="0" applyNumberFormat="1" applyFont="1" applyFill="1" applyBorder="1" applyAlignment="1">
      <alignment horizontal="center"/>
    </xf>
    <xf numFmtId="49" fontId="3" fillId="0" borderId="134" xfId="0" applyNumberFormat="1" applyFont="1" applyFill="1" applyBorder="1" applyAlignment="1">
      <alignment horizontal="center"/>
    </xf>
    <xf numFmtId="9" fontId="2" fillId="0" borderId="143" xfId="0" applyNumberFormat="1" applyFont="1" applyFill="1" applyBorder="1" applyAlignment="1">
      <alignment horizontal="right"/>
    </xf>
    <xf numFmtId="0" fontId="3" fillId="0" borderId="153" xfId="0" applyNumberFormat="1" applyFont="1" applyFill="1" applyBorder="1" applyAlignment="1">
      <alignment horizontal="center"/>
    </xf>
    <xf numFmtId="0" fontId="4" fillId="35" borderId="86" xfId="0" applyNumberFormat="1" applyFont="1" applyFill="1" applyBorder="1" applyAlignment="1">
      <alignment horizontal="center"/>
    </xf>
    <xf numFmtId="49" fontId="4" fillId="35" borderId="86" xfId="0" applyNumberFormat="1" applyFont="1" applyFill="1" applyBorder="1" applyAlignment="1">
      <alignment horizontal="center"/>
    </xf>
    <xf numFmtId="0" fontId="3" fillId="0" borderId="82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vertical="top" wrapText="1"/>
    </xf>
    <xf numFmtId="0" fontId="2" fillId="0" borderId="82" xfId="0" applyFont="1" applyFill="1" applyBorder="1" applyAlignment="1">
      <alignment wrapText="1"/>
    </xf>
    <xf numFmtId="4" fontId="3" fillId="37" borderId="82" xfId="0" applyNumberFormat="1" applyFont="1" applyFill="1" applyBorder="1" applyAlignment="1">
      <alignment horizontal="right"/>
    </xf>
    <xf numFmtId="0" fontId="3" fillId="0" borderId="154" xfId="0" applyFont="1" applyFill="1" applyBorder="1" applyAlignment="1">
      <alignment/>
    </xf>
    <xf numFmtId="0" fontId="3" fillId="0" borderId="155" xfId="0" applyFont="1" applyFill="1" applyBorder="1" applyAlignment="1">
      <alignment vertical="top"/>
    </xf>
    <xf numFmtId="0" fontId="4" fillId="35" borderId="75" xfId="0" applyFont="1" applyFill="1" applyBorder="1" applyAlignment="1">
      <alignment vertical="top"/>
    </xf>
    <xf numFmtId="0" fontId="4" fillId="35" borderId="39" xfId="0" applyNumberFormat="1" applyFont="1" applyFill="1" applyBorder="1" applyAlignment="1">
      <alignment horizontal="center" vertical="top"/>
    </xf>
    <xf numFmtId="49" fontId="3" fillId="35" borderId="39" xfId="0" applyNumberFormat="1" applyFont="1" applyFill="1" applyBorder="1" applyAlignment="1">
      <alignment horizontal="center" vertical="top"/>
    </xf>
    <xf numFmtId="0" fontId="5" fillId="35" borderId="39" xfId="0" applyFont="1" applyFill="1" applyBorder="1" applyAlignment="1">
      <alignment horizontal="left" vertical="top" wrapText="1"/>
    </xf>
    <xf numFmtId="4" fontId="4" fillId="35" borderId="39" xfId="0" applyNumberFormat="1" applyFont="1" applyFill="1" applyBorder="1" applyAlignment="1">
      <alignment horizontal="right" vertical="top"/>
    </xf>
    <xf numFmtId="9" fontId="5" fillId="35" borderId="99" xfId="0" applyNumberFormat="1" applyFont="1" applyFill="1" applyBorder="1" applyAlignment="1">
      <alignment horizontal="right" vertical="top"/>
    </xf>
    <xf numFmtId="0" fontId="3" fillId="0" borderId="36" xfId="0" applyNumberFormat="1" applyFont="1" applyFill="1" applyBorder="1" applyAlignment="1">
      <alignment horizontal="center"/>
    </xf>
    <xf numFmtId="0" fontId="2" fillId="0" borderId="100" xfId="0" applyFont="1" applyFill="1" applyBorder="1" applyAlignment="1">
      <alignment wrapText="1"/>
    </xf>
    <xf numFmtId="4" fontId="3" fillId="0" borderId="36" xfId="0" applyNumberFormat="1" applyFont="1" applyFill="1" applyBorder="1" applyAlignment="1">
      <alignment horizontal="right"/>
    </xf>
    <xf numFmtId="0" fontId="4" fillId="0" borderId="120" xfId="0" applyFont="1" applyFill="1" applyBorder="1" applyAlignment="1">
      <alignment/>
    </xf>
    <xf numFmtId="0" fontId="2" fillId="0" borderId="105" xfId="0" applyFont="1" applyFill="1" applyBorder="1" applyAlignment="1">
      <alignment wrapText="1"/>
    </xf>
    <xf numFmtId="4" fontId="3" fillId="0" borderId="72" xfId="0" applyNumberFormat="1" applyFont="1" applyFill="1" applyBorder="1" applyAlignment="1">
      <alignment horizontal="right"/>
    </xf>
    <xf numFmtId="9" fontId="2" fillId="0" borderId="120" xfId="0" applyNumberFormat="1" applyFont="1" applyFill="1" applyBorder="1" applyAlignment="1">
      <alignment horizontal="right"/>
    </xf>
    <xf numFmtId="9" fontId="5" fillId="35" borderId="95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vertical="top" wrapText="1"/>
    </xf>
    <xf numFmtId="4" fontId="3" fillId="33" borderId="5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top"/>
    </xf>
    <xf numFmtId="0" fontId="4" fillId="35" borderId="85" xfId="0" applyNumberFormat="1" applyFont="1" applyFill="1" applyBorder="1" applyAlignment="1">
      <alignment horizontal="center" vertical="top"/>
    </xf>
    <xf numFmtId="0" fontId="4" fillId="35" borderId="132" xfId="0" applyNumberFormat="1" applyFont="1" applyFill="1" applyBorder="1" applyAlignment="1">
      <alignment horizontal="center" vertical="top"/>
    </xf>
    <xf numFmtId="0" fontId="4" fillId="35" borderId="156" xfId="0" applyFont="1" applyFill="1" applyBorder="1" applyAlignment="1">
      <alignment vertical="top"/>
    </xf>
    <xf numFmtId="0" fontId="4" fillId="35" borderId="157" xfId="0" applyFont="1" applyFill="1" applyBorder="1" applyAlignment="1">
      <alignment vertical="top"/>
    </xf>
    <xf numFmtId="4" fontId="4" fillId="35" borderId="14" xfId="0" applyNumberFormat="1" applyFont="1" applyFill="1" applyBorder="1" applyAlignment="1">
      <alignment horizontal="right" vertical="top"/>
    </xf>
    <xf numFmtId="4" fontId="4" fillId="35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zoomScale="75" zoomScaleNormal="75" zoomScaleSheetLayoutView="50" workbookViewId="0" topLeftCell="A181">
      <selection activeCell="E107" sqref="E107"/>
    </sheetView>
  </sheetViews>
  <sheetFormatPr defaultColWidth="9.140625" defaultRowHeight="12.75"/>
  <cols>
    <col min="1" max="1" width="4.140625" style="486" customWidth="1"/>
    <col min="2" max="2" width="4.28125" style="1" customWidth="1"/>
    <col min="3" max="3" width="7.421875" style="2" customWidth="1"/>
    <col min="4" max="4" width="5.140625" style="2" customWidth="1"/>
    <col min="5" max="5" width="41.7109375" style="90" customWidth="1"/>
    <col min="6" max="6" width="15.57421875" style="201" customWidth="1"/>
    <col min="7" max="7" width="15.421875" style="201" customWidth="1"/>
    <col min="8" max="8" width="7.7109375" style="322" customWidth="1"/>
    <col min="9" max="9" width="13.8515625" style="121" customWidth="1"/>
    <col min="10" max="10" width="12.421875" style="121" customWidth="1"/>
    <col min="11" max="11" width="15.00390625" style="105" customWidth="1"/>
    <col min="12" max="12" width="13.140625" style="105" customWidth="1"/>
    <col min="13" max="16384" width="9.140625" style="105" customWidth="1"/>
  </cols>
  <sheetData>
    <row r="1" spans="1:8" ht="15">
      <c r="A1" s="451"/>
      <c r="B1" s="3"/>
      <c r="C1" s="4"/>
      <c r="D1" s="4"/>
      <c r="F1" s="192" t="s">
        <v>395</v>
      </c>
      <c r="G1" s="192"/>
      <c r="H1" s="272"/>
    </row>
    <row r="2" spans="1:8" ht="15">
      <c r="A2" s="451"/>
      <c r="B2" s="3"/>
      <c r="C2" s="4"/>
      <c r="D2" s="4"/>
      <c r="F2" s="193" t="s">
        <v>314</v>
      </c>
      <c r="G2" s="193"/>
      <c r="H2" s="273"/>
    </row>
    <row r="3" spans="1:8" ht="29.25" customHeight="1">
      <c r="A3" s="452"/>
      <c r="B3" s="5"/>
      <c r="C3" s="4"/>
      <c r="D3" s="522" t="s">
        <v>0</v>
      </c>
      <c r="E3" s="522"/>
      <c r="F3" s="523"/>
      <c r="G3" s="523"/>
      <c r="H3" s="523"/>
    </row>
    <row r="4" spans="1:8" ht="15">
      <c r="A4" s="452"/>
      <c r="B4" s="5"/>
      <c r="C4" s="4"/>
      <c r="D4" s="4"/>
      <c r="E4" s="183" t="s">
        <v>315</v>
      </c>
      <c r="F4" s="523"/>
      <c r="G4" s="523"/>
      <c r="H4" s="523"/>
    </row>
    <row r="5" spans="1:8" ht="15">
      <c r="A5" s="452"/>
      <c r="B5" s="5"/>
      <c r="C5" s="4"/>
      <c r="D5" s="4"/>
      <c r="E5" s="183"/>
      <c r="F5" s="194"/>
      <c r="G5" s="194"/>
      <c r="H5" s="273"/>
    </row>
    <row r="6" spans="1:8" ht="14.25" thickBot="1">
      <c r="A6" s="453" t="s">
        <v>1</v>
      </c>
      <c r="B6" s="167" t="s">
        <v>2</v>
      </c>
      <c r="C6" s="168" t="s">
        <v>3</v>
      </c>
      <c r="D6" s="168" t="s">
        <v>4</v>
      </c>
      <c r="E6" s="169" t="s">
        <v>5</v>
      </c>
      <c r="F6" s="195" t="s">
        <v>6</v>
      </c>
      <c r="G6" s="195" t="s">
        <v>7</v>
      </c>
      <c r="H6" s="274" t="s">
        <v>8</v>
      </c>
    </row>
    <row r="7" spans="1:10" s="210" customFormat="1" ht="15.75" thickBot="1">
      <c r="A7" s="454" t="s">
        <v>9</v>
      </c>
      <c r="B7" s="205"/>
      <c r="C7" s="206"/>
      <c r="D7" s="206"/>
      <c r="E7" s="207" t="s">
        <v>10</v>
      </c>
      <c r="F7" s="208">
        <f>F9+F22+F29+F36+A369</f>
        <v>7623465.1</v>
      </c>
      <c r="G7" s="208">
        <f>G9+G22+G29+G36+B369</f>
        <v>7153688.360000001</v>
      </c>
      <c r="H7" s="275">
        <f>G7/F7</f>
        <v>0.9383775312357633</v>
      </c>
      <c r="I7" s="209"/>
      <c r="J7" s="209"/>
    </row>
    <row r="8" spans="1:11" ht="15.75" thickBot="1">
      <c r="A8" s="455"/>
      <c r="B8" s="6"/>
      <c r="C8" s="7"/>
      <c r="D8" s="7"/>
      <c r="E8" s="89"/>
      <c r="F8" s="196"/>
      <c r="G8" s="196"/>
      <c r="H8" s="276"/>
      <c r="K8" s="121"/>
    </row>
    <row r="9" spans="1:10" s="216" customFormat="1" ht="28.5" customHeight="1" thickBot="1">
      <c r="A9" s="456">
        <v>1</v>
      </c>
      <c r="B9" s="211"/>
      <c r="C9" s="212"/>
      <c r="D9" s="212"/>
      <c r="E9" s="213" t="s">
        <v>11</v>
      </c>
      <c r="F9" s="214">
        <f>F10+F12+F17+F19+F15</f>
        <v>1611393.1</v>
      </c>
      <c r="G9" s="214">
        <f>G10+G12+G17+G19+G15</f>
        <v>1571316.29</v>
      </c>
      <c r="H9" s="277">
        <f aca="true" t="shared" si="0" ref="H9:H48">G9/F9</f>
        <v>0.9751290917157334</v>
      </c>
      <c r="I9" s="215"/>
      <c r="J9" s="215"/>
    </row>
    <row r="10" spans="1:11" ht="44.25" customHeight="1">
      <c r="A10" s="457"/>
      <c r="B10" s="16"/>
      <c r="C10" s="17"/>
      <c r="D10" s="17"/>
      <c r="E10" s="204" t="s">
        <v>181</v>
      </c>
      <c r="F10" s="324">
        <f>F11</f>
        <v>600000</v>
      </c>
      <c r="G10" s="413">
        <f>G11</f>
        <v>595780.25</v>
      </c>
      <c r="H10" s="286">
        <f aca="true" t="shared" si="1" ref="H10:H20">G10/F10</f>
        <v>0.9929670833333333</v>
      </c>
      <c r="K10" s="121"/>
    </row>
    <row r="11" spans="1:8" ht="30.75" customHeight="1">
      <c r="A11" s="458"/>
      <c r="B11" s="160">
        <v>801</v>
      </c>
      <c r="C11" s="118" t="s">
        <v>56</v>
      </c>
      <c r="D11" s="118" t="s">
        <v>180</v>
      </c>
      <c r="E11" s="162" t="s">
        <v>237</v>
      </c>
      <c r="F11" s="403">
        <v>600000</v>
      </c>
      <c r="G11" s="404">
        <v>595780.25</v>
      </c>
      <c r="H11" s="291">
        <f>G11/F11</f>
        <v>0.9929670833333333</v>
      </c>
    </row>
    <row r="12" spans="1:11" ht="42" customHeight="1">
      <c r="A12" s="459"/>
      <c r="B12" s="6"/>
      <c r="C12" s="7"/>
      <c r="D12" s="7"/>
      <c r="E12" s="411" t="s">
        <v>364</v>
      </c>
      <c r="F12" s="324">
        <f>F13+F14</f>
        <v>73687.75</v>
      </c>
      <c r="G12" s="324">
        <f>G13+G14</f>
        <v>73688</v>
      </c>
      <c r="H12" s="290">
        <f>G12/F12</f>
        <v>1.0000033926941723</v>
      </c>
      <c r="K12" s="121"/>
    </row>
    <row r="13" spans="1:10" s="323" customFormat="1" ht="16.5" customHeight="1">
      <c r="A13" s="455"/>
      <c r="B13" s="159">
        <v>801</v>
      </c>
      <c r="C13" s="379" t="s">
        <v>50</v>
      </c>
      <c r="D13" s="379" t="s">
        <v>186</v>
      </c>
      <c r="E13" s="161" t="s">
        <v>267</v>
      </c>
      <c r="F13" s="388">
        <v>55040</v>
      </c>
      <c r="G13" s="388">
        <v>55040.25</v>
      </c>
      <c r="H13" s="278">
        <f t="shared" si="1"/>
        <v>1.0000045421511627</v>
      </c>
      <c r="I13" s="132"/>
      <c r="J13" s="132"/>
    </row>
    <row r="14" spans="1:10" s="323" customFormat="1" ht="16.5" customHeight="1">
      <c r="A14" s="460"/>
      <c r="B14" s="160">
        <v>758</v>
      </c>
      <c r="C14" s="118" t="s">
        <v>13</v>
      </c>
      <c r="D14" s="118" t="s">
        <v>186</v>
      </c>
      <c r="E14" s="162" t="s">
        <v>344</v>
      </c>
      <c r="F14" s="403">
        <v>18647.75</v>
      </c>
      <c r="G14" s="412">
        <v>18647.75</v>
      </c>
      <c r="H14" s="291">
        <f t="shared" si="1"/>
        <v>1</v>
      </c>
      <c r="I14" s="132"/>
      <c r="J14" s="132"/>
    </row>
    <row r="15" spans="1:10" s="323" customFormat="1" ht="43.5" customHeight="1">
      <c r="A15" s="460"/>
      <c r="B15" s="418"/>
      <c r="C15" s="7"/>
      <c r="D15" s="415"/>
      <c r="E15" s="20" t="s">
        <v>375</v>
      </c>
      <c r="F15" s="446">
        <f>F16</f>
        <v>471356.35</v>
      </c>
      <c r="G15" s="446">
        <f>G16</f>
        <v>471356.35</v>
      </c>
      <c r="H15" s="290">
        <f>G15/F15</f>
        <v>1</v>
      </c>
      <c r="I15" s="132"/>
      <c r="J15" s="132"/>
    </row>
    <row r="16" spans="1:10" s="323" customFormat="1" ht="16.5" customHeight="1">
      <c r="A16" s="460"/>
      <c r="B16" s="160">
        <v>921</v>
      </c>
      <c r="C16" s="118" t="s">
        <v>158</v>
      </c>
      <c r="D16" s="118" t="s">
        <v>378</v>
      </c>
      <c r="E16" s="162" t="s">
        <v>379</v>
      </c>
      <c r="F16" s="416">
        <v>471356.35</v>
      </c>
      <c r="G16" s="371">
        <v>471356.35</v>
      </c>
      <c r="H16" s="291">
        <f>G16/F16</f>
        <v>1</v>
      </c>
      <c r="I16" s="132"/>
      <c r="J16" s="132"/>
    </row>
    <row r="17" spans="1:10" s="323" customFormat="1" ht="57" customHeight="1">
      <c r="A17" s="460"/>
      <c r="B17" s="417"/>
      <c r="C17" s="435"/>
      <c r="D17" s="435"/>
      <c r="E17" s="445" t="s">
        <v>376</v>
      </c>
      <c r="F17" s="442">
        <f>F18</f>
        <v>81549</v>
      </c>
      <c r="G17" s="423">
        <f>G18</f>
        <v>64152.3</v>
      </c>
      <c r="H17" s="293">
        <f>G17/F17</f>
        <v>0.7866718169444138</v>
      </c>
      <c r="I17" s="132"/>
      <c r="J17" s="132"/>
    </row>
    <row r="18" spans="1:10" s="323" customFormat="1" ht="27">
      <c r="A18" s="460"/>
      <c r="B18" s="421">
        <v>852</v>
      </c>
      <c r="C18" s="422" t="s">
        <v>78</v>
      </c>
      <c r="D18" s="119" t="s">
        <v>365</v>
      </c>
      <c r="E18" s="420" t="s">
        <v>380</v>
      </c>
      <c r="F18" s="403">
        <v>81549</v>
      </c>
      <c r="G18" s="371">
        <v>64152.3</v>
      </c>
      <c r="H18" s="289">
        <f>G18/F18</f>
        <v>0.7866718169444138</v>
      </c>
      <c r="I18" s="132"/>
      <c r="J18" s="132"/>
    </row>
    <row r="19" spans="1:8" ht="60" customHeight="1">
      <c r="A19" s="455"/>
      <c r="B19" s="8"/>
      <c r="C19" s="57"/>
      <c r="D19" s="419"/>
      <c r="E19" s="158" t="s">
        <v>377</v>
      </c>
      <c r="F19" s="326">
        <f>F21+F20</f>
        <v>384800</v>
      </c>
      <c r="G19" s="326">
        <f>G21+G20</f>
        <v>366339.39</v>
      </c>
      <c r="H19" s="289">
        <f t="shared" si="1"/>
        <v>0.9520254417879418</v>
      </c>
    </row>
    <row r="20" spans="1:8" ht="27">
      <c r="A20" s="455"/>
      <c r="B20" s="6">
        <v>754</v>
      </c>
      <c r="C20" s="7" t="s">
        <v>12</v>
      </c>
      <c r="D20" s="127" t="s">
        <v>157</v>
      </c>
      <c r="E20" s="368" t="s">
        <v>335</v>
      </c>
      <c r="F20" s="327">
        <v>44800</v>
      </c>
      <c r="G20" s="327">
        <v>44731.44</v>
      </c>
      <c r="H20" s="278">
        <f t="shared" si="1"/>
        <v>0.9984696428571429</v>
      </c>
    </row>
    <row r="21" spans="1:8" ht="18.75" customHeight="1" thickBot="1">
      <c r="A21" s="455"/>
      <c r="B21" s="84">
        <v>926</v>
      </c>
      <c r="C21" s="85" t="s">
        <v>68</v>
      </c>
      <c r="D21" s="7" t="s">
        <v>157</v>
      </c>
      <c r="E21" s="154" t="s">
        <v>299</v>
      </c>
      <c r="F21" s="449">
        <v>340000</v>
      </c>
      <c r="G21" s="426">
        <v>321607.95</v>
      </c>
      <c r="H21" s="278">
        <f t="shared" si="0"/>
        <v>0.9459057352941177</v>
      </c>
    </row>
    <row r="22" spans="1:8" ht="42" thickBot="1">
      <c r="A22" s="461">
        <v>2</v>
      </c>
      <c r="B22" s="328"/>
      <c r="C22" s="329"/>
      <c r="D22" s="330"/>
      <c r="E22" s="267" t="s">
        <v>120</v>
      </c>
      <c r="F22" s="331">
        <f>F23+F24+F25+F26+F27+F28</f>
        <v>3015372</v>
      </c>
      <c r="G22" s="331">
        <f>G23+G24+G25+G26+G27+G28</f>
        <v>3015205.36</v>
      </c>
      <c r="H22" s="332">
        <f t="shared" si="0"/>
        <v>0.9999447365034894</v>
      </c>
    </row>
    <row r="23" spans="1:8" ht="32.25" customHeight="1">
      <c r="A23" s="462"/>
      <c r="B23" s="431" t="s">
        <v>17</v>
      </c>
      <c r="C23" s="184" t="s">
        <v>117</v>
      </c>
      <c r="D23" s="184" t="s">
        <v>14</v>
      </c>
      <c r="E23" s="51" t="s">
        <v>241</v>
      </c>
      <c r="F23" s="344">
        <v>25061</v>
      </c>
      <c r="G23" s="344">
        <v>25061</v>
      </c>
      <c r="H23" s="281">
        <f t="shared" si="0"/>
        <v>1</v>
      </c>
    </row>
    <row r="24" spans="1:8" ht="30" customHeight="1">
      <c r="A24" s="462"/>
      <c r="B24" s="432" t="s">
        <v>17</v>
      </c>
      <c r="C24" s="406" t="s">
        <v>117</v>
      </c>
      <c r="D24" s="23" t="s">
        <v>14</v>
      </c>
      <c r="E24" s="15" t="s">
        <v>242</v>
      </c>
      <c r="F24" s="345">
        <v>1439023</v>
      </c>
      <c r="G24" s="342">
        <v>1439023</v>
      </c>
      <c r="H24" s="281">
        <f t="shared" si="0"/>
        <v>1</v>
      </c>
    </row>
    <row r="25" spans="1:8" ht="15">
      <c r="A25" s="455"/>
      <c r="B25" s="49" t="s">
        <v>17</v>
      </c>
      <c r="C25" s="55" t="s">
        <v>117</v>
      </c>
      <c r="D25" s="64" t="s">
        <v>14</v>
      </c>
      <c r="E25" s="51" t="s">
        <v>243</v>
      </c>
      <c r="F25" s="346">
        <v>657066</v>
      </c>
      <c r="G25" s="327">
        <v>657066</v>
      </c>
      <c r="H25" s="282">
        <f>G25/F25</f>
        <v>1</v>
      </c>
    </row>
    <row r="26" spans="1:8" ht="30" customHeight="1">
      <c r="A26" s="458"/>
      <c r="B26" s="414">
        <v>900</v>
      </c>
      <c r="C26" s="7" t="s">
        <v>84</v>
      </c>
      <c r="D26" s="7" t="s">
        <v>14</v>
      </c>
      <c r="E26" s="51" t="s">
        <v>137</v>
      </c>
      <c r="F26" s="327">
        <v>510927</v>
      </c>
      <c r="G26" s="357">
        <v>510927.01</v>
      </c>
      <c r="H26" s="283">
        <f t="shared" si="0"/>
        <v>1.0000000195722676</v>
      </c>
    </row>
    <row r="27" spans="1:8" ht="33.75" customHeight="1">
      <c r="A27" s="455"/>
      <c r="B27" s="59">
        <v>900</v>
      </c>
      <c r="C27" s="58" t="s">
        <v>84</v>
      </c>
      <c r="D27" s="58" t="s">
        <v>14</v>
      </c>
      <c r="E27" s="51" t="s">
        <v>179</v>
      </c>
      <c r="F27" s="356">
        <v>53195</v>
      </c>
      <c r="G27" s="357">
        <v>53194.97</v>
      </c>
      <c r="H27" s="282">
        <f t="shared" si="0"/>
        <v>0.9999994360372215</v>
      </c>
    </row>
    <row r="28" spans="1:8" ht="18" customHeight="1" thickBot="1">
      <c r="A28" s="455"/>
      <c r="B28" s="6">
        <v>921</v>
      </c>
      <c r="C28" s="166" t="s">
        <v>158</v>
      </c>
      <c r="D28" s="166" t="s">
        <v>14</v>
      </c>
      <c r="E28" s="15" t="s">
        <v>292</v>
      </c>
      <c r="F28" s="444">
        <v>330100</v>
      </c>
      <c r="G28" s="327">
        <v>329933.38</v>
      </c>
      <c r="H28" s="284">
        <f t="shared" si="0"/>
        <v>0.9994952438654953</v>
      </c>
    </row>
    <row r="29" spans="1:10" s="216" customFormat="1" ht="15.75" thickBot="1">
      <c r="A29" s="456">
        <v>3</v>
      </c>
      <c r="B29" s="217"/>
      <c r="C29" s="218"/>
      <c r="D29" s="219"/>
      <c r="E29" s="220" t="s">
        <v>16</v>
      </c>
      <c r="F29" s="221">
        <f>F30+F31+F33+F34+F32+F35</f>
        <v>2963100</v>
      </c>
      <c r="G29" s="221">
        <f>G30+G31+G33+G34+G32+G35</f>
        <v>2476795.81</v>
      </c>
      <c r="H29" s="285">
        <f>G29/F29</f>
        <v>0.8358799264284027</v>
      </c>
      <c r="I29" s="215"/>
      <c r="J29" s="215"/>
    </row>
    <row r="30" spans="1:8" ht="15">
      <c r="A30" s="505"/>
      <c r="B30" s="75" t="s">
        <v>17</v>
      </c>
      <c r="C30" s="76" t="s">
        <v>18</v>
      </c>
      <c r="D30" s="76" t="s">
        <v>19</v>
      </c>
      <c r="E30" s="77" t="s">
        <v>121</v>
      </c>
      <c r="F30" s="348">
        <v>1195000</v>
      </c>
      <c r="G30" s="348">
        <v>1195838.55</v>
      </c>
      <c r="H30" s="288">
        <f t="shared" si="0"/>
        <v>1.0007017154811715</v>
      </c>
    </row>
    <row r="31" spans="1:8" ht="15">
      <c r="A31" s="459"/>
      <c r="B31" s="8" t="s">
        <v>20</v>
      </c>
      <c r="C31" s="9" t="s">
        <v>21</v>
      </c>
      <c r="D31" s="9" t="s">
        <v>22</v>
      </c>
      <c r="E31" s="10" t="s">
        <v>122</v>
      </c>
      <c r="F31" s="347">
        <v>2100</v>
      </c>
      <c r="G31" s="347">
        <v>2731.89</v>
      </c>
      <c r="H31" s="289">
        <f t="shared" si="0"/>
        <v>1.3009</v>
      </c>
    </row>
    <row r="32" spans="1:8" ht="15">
      <c r="A32" s="459"/>
      <c r="B32" s="13">
        <v>700</v>
      </c>
      <c r="C32" s="14" t="s">
        <v>172</v>
      </c>
      <c r="D32" s="14" t="s">
        <v>22</v>
      </c>
      <c r="E32" s="19" t="s">
        <v>322</v>
      </c>
      <c r="F32" s="349">
        <v>1000</v>
      </c>
      <c r="G32" s="349">
        <v>1012</v>
      </c>
      <c r="H32" s="280">
        <f t="shared" si="0"/>
        <v>1.012</v>
      </c>
    </row>
    <row r="33" spans="1:8" ht="15">
      <c r="A33" s="459"/>
      <c r="B33" s="13">
        <v>700</v>
      </c>
      <c r="C33" s="14">
        <v>70005</v>
      </c>
      <c r="D33" s="14" t="s">
        <v>19</v>
      </c>
      <c r="E33" s="19" t="s">
        <v>331</v>
      </c>
      <c r="F33" s="349">
        <v>1765000</v>
      </c>
      <c r="G33" s="349">
        <v>1276165.04</v>
      </c>
      <c r="H33" s="278">
        <f t="shared" si="0"/>
        <v>0.7230396827195468</v>
      </c>
    </row>
    <row r="34" spans="1:8" ht="15">
      <c r="A34" s="459"/>
      <c r="B34" s="86">
        <v>700</v>
      </c>
      <c r="C34" s="87" t="s">
        <v>25</v>
      </c>
      <c r="D34" s="47" t="s">
        <v>22</v>
      </c>
      <c r="E34" s="94" t="s">
        <v>332</v>
      </c>
      <c r="F34" s="360">
        <v>0</v>
      </c>
      <c r="G34" s="360">
        <v>715</v>
      </c>
      <c r="H34" s="280">
        <v>0</v>
      </c>
    </row>
    <row r="35" spans="1:8" ht="15.75" thickBot="1">
      <c r="A35" s="459"/>
      <c r="B35" s="6">
        <v>750</v>
      </c>
      <c r="C35" s="7" t="s">
        <v>23</v>
      </c>
      <c r="D35" s="7" t="s">
        <v>22</v>
      </c>
      <c r="E35" s="20" t="s">
        <v>333</v>
      </c>
      <c r="F35" s="327">
        <v>0</v>
      </c>
      <c r="G35" s="327">
        <v>333.33</v>
      </c>
      <c r="H35" s="290">
        <v>0</v>
      </c>
    </row>
    <row r="36" spans="1:10" s="216" customFormat="1" ht="30" customHeight="1" thickBot="1">
      <c r="A36" s="456">
        <v>4</v>
      </c>
      <c r="B36" s="211"/>
      <c r="C36" s="212"/>
      <c r="D36" s="212"/>
      <c r="E36" s="222" t="s">
        <v>24</v>
      </c>
      <c r="F36" s="214">
        <f>F37</f>
        <v>33600</v>
      </c>
      <c r="G36" s="214">
        <f>G37</f>
        <v>90370.9</v>
      </c>
      <c r="H36" s="277">
        <f t="shared" si="0"/>
        <v>2.689610119047619</v>
      </c>
      <c r="I36" s="215"/>
      <c r="J36" s="215"/>
    </row>
    <row r="37" spans="1:8" ht="27.75" thickBot="1">
      <c r="A37" s="457"/>
      <c r="B37" s="16">
        <v>700</v>
      </c>
      <c r="C37" s="17" t="s">
        <v>25</v>
      </c>
      <c r="D37" s="17" t="s">
        <v>26</v>
      </c>
      <c r="E37" s="18" t="s">
        <v>153</v>
      </c>
      <c r="F37" s="361">
        <v>33600</v>
      </c>
      <c r="G37" s="361">
        <v>90370.9</v>
      </c>
      <c r="H37" s="276">
        <f t="shared" si="0"/>
        <v>2.689610119047619</v>
      </c>
    </row>
    <row r="38" spans="1:10" s="228" customFormat="1" ht="15.75" thickBot="1">
      <c r="A38" s="463" t="s">
        <v>27</v>
      </c>
      <c r="B38" s="223"/>
      <c r="C38" s="224"/>
      <c r="D38" s="224"/>
      <c r="E38" s="225" t="s">
        <v>28</v>
      </c>
      <c r="F38" s="226">
        <f>F39+F53+F67+F141+F153+F158+F161+F167+F168+F178+F179+F190+F208+F209+F210+F214+F252+F259</f>
        <v>65490709.65</v>
      </c>
      <c r="G38" s="226">
        <f>G39+G53+G67+G141+G153+G158+G161+G167+G168+G178+G179+G190+G208+G209+G210+G214+G252+G259</f>
        <v>65204379.426</v>
      </c>
      <c r="H38" s="287">
        <f t="shared" si="0"/>
        <v>0.9956279260748551</v>
      </c>
      <c r="I38" s="227"/>
      <c r="J38" s="227"/>
    </row>
    <row r="39" spans="1:10" s="216" customFormat="1" ht="15.75" thickBot="1">
      <c r="A39" s="456">
        <v>1</v>
      </c>
      <c r="B39" s="211"/>
      <c r="C39" s="212"/>
      <c r="D39" s="212"/>
      <c r="E39" s="222" t="s">
        <v>29</v>
      </c>
      <c r="F39" s="214">
        <f>F40+F41+F42+F43+F44+F45+F46+F47+F48+F49+F50</f>
        <v>10776800</v>
      </c>
      <c r="G39" s="214">
        <f>G40+G41+G42+G43+G44+G45+G46+G47+G48+G49+G50</f>
        <v>10897585.24</v>
      </c>
      <c r="H39" s="277">
        <f t="shared" si="0"/>
        <v>1.0112078947368421</v>
      </c>
      <c r="I39" s="215"/>
      <c r="J39" s="215"/>
    </row>
    <row r="40" spans="1:8" ht="15">
      <c r="A40" s="457"/>
      <c r="B40" s="75">
        <v>756</v>
      </c>
      <c r="C40" s="76" t="s">
        <v>83</v>
      </c>
      <c r="D40" s="76" t="s">
        <v>30</v>
      </c>
      <c r="E40" s="77" t="s">
        <v>139</v>
      </c>
      <c r="F40" s="348">
        <v>6524800</v>
      </c>
      <c r="G40" s="348">
        <v>6512223.85</v>
      </c>
      <c r="H40" s="288">
        <f t="shared" si="0"/>
        <v>0.9980725616110838</v>
      </c>
    </row>
    <row r="41" spans="1:8" ht="15">
      <c r="A41" s="459"/>
      <c r="B41" s="8">
        <v>756</v>
      </c>
      <c r="C41" s="9">
        <v>75615</v>
      </c>
      <c r="D41" s="9" t="s">
        <v>31</v>
      </c>
      <c r="E41" s="10" t="s">
        <v>140</v>
      </c>
      <c r="F41" s="347">
        <v>35000</v>
      </c>
      <c r="G41" s="347">
        <v>33142.41</v>
      </c>
      <c r="H41" s="289">
        <f>G41/F41</f>
        <v>0.946926</v>
      </c>
    </row>
    <row r="42" spans="1:8" ht="15">
      <c r="A42" s="459"/>
      <c r="B42" s="13">
        <v>756</v>
      </c>
      <c r="C42" s="14">
        <v>75615</v>
      </c>
      <c r="D42" s="14" t="s">
        <v>32</v>
      </c>
      <c r="E42" s="19" t="s">
        <v>141</v>
      </c>
      <c r="F42" s="349">
        <v>270000</v>
      </c>
      <c r="G42" s="349">
        <v>270375</v>
      </c>
      <c r="H42" s="280">
        <f t="shared" si="0"/>
        <v>1.0013888888888889</v>
      </c>
    </row>
    <row r="43" spans="1:8" ht="30.75" customHeight="1">
      <c r="A43" s="459"/>
      <c r="B43" s="46">
        <v>756</v>
      </c>
      <c r="C43" s="47" t="s">
        <v>83</v>
      </c>
      <c r="D43" s="47" t="s">
        <v>33</v>
      </c>
      <c r="E43" s="92" t="s">
        <v>142</v>
      </c>
      <c r="F43" s="360">
        <v>90000</v>
      </c>
      <c r="G43" s="360">
        <v>89285</v>
      </c>
      <c r="H43" s="280">
        <f t="shared" si="0"/>
        <v>0.9920555555555556</v>
      </c>
    </row>
    <row r="44" spans="1:8" ht="15">
      <c r="A44" s="459"/>
      <c r="B44" s="86">
        <v>756</v>
      </c>
      <c r="C44" s="87" t="s">
        <v>44</v>
      </c>
      <c r="D44" s="87" t="s">
        <v>30</v>
      </c>
      <c r="E44" s="94" t="s">
        <v>143</v>
      </c>
      <c r="F44" s="365">
        <v>2401000</v>
      </c>
      <c r="G44" s="365">
        <v>2504479.35</v>
      </c>
      <c r="H44" s="289">
        <f t="shared" si="0"/>
        <v>1.0430984381507706</v>
      </c>
    </row>
    <row r="45" spans="1:8" ht="15">
      <c r="A45" s="459"/>
      <c r="B45" s="86">
        <v>756</v>
      </c>
      <c r="C45" s="87">
        <v>75616</v>
      </c>
      <c r="D45" s="87" t="s">
        <v>31</v>
      </c>
      <c r="E45" s="94" t="s">
        <v>144</v>
      </c>
      <c r="F45" s="365">
        <v>744000</v>
      </c>
      <c r="G45" s="365">
        <v>765837</v>
      </c>
      <c r="H45" s="289">
        <f t="shared" si="0"/>
        <v>1.0293508064516128</v>
      </c>
    </row>
    <row r="46" spans="1:10" s="187" customFormat="1" ht="15">
      <c r="A46" s="459"/>
      <c r="B46" s="86">
        <v>756</v>
      </c>
      <c r="C46" s="87" t="s">
        <v>44</v>
      </c>
      <c r="D46" s="87" t="s">
        <v>32</v>
      </c>
      <c r="E46" s="94" t="s">
        <v>145</v>
      </c>
      <c r="F46" s="365">
        <v>17000</v>
      </c>
      <c r="G46" s="365">
        <v>18238.8</v>
      </c>
      <c r="H46" s="289">
        <f t="shared" si="0"/>
        <v>1.072870588235294</v>
      </c>
      <c r="I46" s="186"/>
      <c r="J46" s="186"/>
    </row>
    <row r="47" spans="1:8" ht="15.75" customHeight="1">
      <c r="A47" s="459"/>
      <c r="B47" s="8">
        <v>756</v>
      </c>
      <c r="C47" s="9">
        <v>75616</v>
      </c>
      <c r="D47" s="9" t="s">
        <v>33</v>
      </c>
      <c r="E47" s="10" t="s">
        <v>146</v>
      </c>
      <c r="F47" s="347">
        <v>233000</v>
      </c>
      <c r="G47" s="347">
        <v>236642</v>
      </c>
      <c r="H47" s="289">
        <f t="shared" si="0"/>
        <v>1.0156309012875537</v>
      </c>
    </row>
    <row r="48" spans="1:8" ht="48" customHeight="1">
      <c r="A48" s="459"/>
      <c r="B48" s="13">
        <v>756</v>
      </c>
      <c r="C48" s="14">
        <v>75601</v>
      </c>
      <c r="D48" s="14" t="s">
        <v>34</v>
      </c>
      <c r="E48" s="19" t="s">
        <v>123</v>
      </c>
      <c r="F48" s="349">
        <v>33000</v>
      </c>
      <c r="G48" s="349">
        <v>41077.26</v>
      </c>
      <c r="H48" s="280">
        <f t="shared" si="0"/>
        <v>1.2447654545454545</v>
      </c>
    </row>
    <row r="49" spans="1:8" ht="15">
      <c r="A49" s="459"/>
      <c r="B49" s="13">
        <v>756</v>
      </c>
      <c r="C49" s="14">
        <v>75616</v>
      </c>
      <c r="D49" s="14" t="s">
        <v>35</v>
      </c>
      <c r="E49" s="19" t="s">
        <v>124</v>
      </c>
      <c r="F49" s="349">
        <v>36000</v>
      </c>
      <c r="G49" s="349">
        <v>37355</v>
      </c>
      <c r="H49" s="280">
        <f>G49/F49</f>
        <v>1.037638888888889</v>
      </c>
    </row>
    <row r="50" spans="1:8" ht="28.5" customHeight="1">
      <c r="A50" s="459"/>
      <c r="B50" s="11"/>
      <c r="C50" s="12"/>
      <c r="D50" s="12"/>
      <c r="E50" s="91" t="s">
        <v>125</v>
      </c>
      <c r="F50" s="325">
        <f>F51+F52</f>
        <v>393000</v>
      </c>
      <c r="G50" s="325">
        <f>G51+G52</f>
        <v>388929.57</v>
      </c>
      <c r="H50" s="290">
        <f>G50/F50</f>
        <v>0.9896426717557252</v>
      </c>
    </row>
    <row r="51" spans="1:8" ht="15">
      <c r="A51" s="459"/>
      <c r="B51" s="59">
        <v>756</v>
      </c>
      <c r="C51" s="64">
        <v>75615</v>
      </c>
      <c r="D51" s="64" t="s">
        <v>36</v>
      </c>
      <c r="E51" s="65" t="s">
        <v>199</v>
      </c>
      <c r="F51" s="357">
        <v>28500</v>
      </c>
      <c r="G51" s="357">
        <v>28567</v>
      </c>
      <c r="H51" s="282">
        <f>G51/F51</f>
        <v>1.0023508771929825</v>
      </c>
    </row>
    <row r="52" spans="1:8" ht="15.75" thickBot="1">
      <c r="A52" s="459"/>
      <c r="B52" s="117">
        <v>756</v>
      </c>
      <c r="C52" s="118">
        <v>75616</v>
      </c>
      <c r="D52" s="119" t="s">
        <v>36</v>
      </c>
      <c r="E52" s="116" t="s">
        <v>200</v>
      </c>
      <c r="F52" s="371">
        <v>364500</v>
      </c>
      <c r="G52" s="327">
        <v>360362.57</v>
      </c>
      <c r="H52" s="291">
        <f aca="true" t="shared" si="2" ref="H52:H59">G52/F52</f>
        <v>0.9886490260631001</v>
      </c>
    </row>
    <row r="53" spans="1:10" s="216" customFormat="1" ht="15.75" thickBot="1">
      <c r="A53" s="456">
        <v>2</v>
      </c>
      <c r="B53" s="229"/>
      <c r="C53" s="212"/>
      <c r="D53" s="212"/>
      <c r="E53" s="230" t="s">
        <v>37</v>
      </c>
      <c r="F53" s="214">
        <f>F54+F55+F56+F57+F58+F59</f>
        <v>2275700</v>
      </c>
      <c r="G53" s="214">
        <f>G54+G55+G56+G57+G58+G59</f>
        <v>2261380.8899999997</v>
      </c>
      <c r="H53" s="277">
        <f t="shared" si="2"/>
        <v>0.9937078217691259</v>
      </c>
      <c r="I53" s="215"/>
      <c r="J53" s="215"/>
    </row>
    <row r="54" spans="1:8" ht="15">
      <c r="A54" s="457"/>
      <c r="B54" s="8">
        <v>756</v>
      </c>
      <c r="C54" s="47" t="s">
        <v>44</v>
      </c>
      <c r="D54" s="47" t="s">
        <v>45</v>
      </c>
      <c r="E54" s="92" t="s">
        <v>147</v>
      </c>
      <c r="F54" s="347">
        <v>5600</v>
      </c>
      <c r="G54" s="347">
        <v>4827</v>
      </c>
      <c r="H54" s="286">
        <f t="shared" si="2"/>
        <v>0.8619642857142857</v>
      </c>
    </row>
    <row r="55" spans="1:8" ht="15">
      <c r="A55" s="459"/>
      <c r="B55" s="13">
        <v>756</v>
      </c>
      <c r="C55" s="14">
        <v>75616</v>
      </c>
      <c r="D55" s="9" t="s">
        <v>41</v>
      </c>
      <c r="E55" s="10" t="s">
        <v>148</v>
      </c>
      <c r="F55" s="349">
        <v>119000</v>
      </c>
      <c r="G55" s="349">
        <v>127802.8</v>
      </c>
      <c r="H55" s="278">
        <f t="shared" si="2"/>
        <v>1.0739731092436975</v>
      </c>
    </row>
    <row r="56" spans="1:8" ht="15">
      <c r="A56" s="459"/>
      <c r="B56" s="13">
        <v>756</v>
      </c>
      <c r="C56" s="14">
        <v>75616</v>
      </c>
      <c r="D56" s="14" t="s">
        <v>39</v>
      </c>
      <c r="E56" s="19" t="s">
        <v>149</v>
      </c>
      <c r="F56" s="349">
        <v>126000</v>
      </c>
      <c r="G56" s="349">
        <v>131814</v>
      </c>
      <c r="H56" s="278">
        <f t="shared" si="2"/>
        <v>1.046142857142857</v>
      </c>
    </row>
    <row r="57" spans="1:8" ht="15">
      <c r="A57" s="459"/>
      <c r="B57" s="8">
        <v>756</v>
      </c>
      <c r="C57" s="9">
        <v>75616</v>
      </c>
      <c r="D57" s="9" t="s">
        <v>40</v>
      </c>
      <c r="E57" s="19" t="s">
        <v>150</v>
      </c>
      <c r="F57" s="347">
        <v>10300</v>
      </c>
      <c r="G57" s="347">
        <v>13472.8</v>
      </c>
      <c r="H57" s="280">
        <f t="shared" si="2"/>
        <v>1.3080388349514562</v>
      </c>
    </row>
    <row r="58" spans="1:8" ht="15">
      <c r="A58" s="459"/>
      <c r="B58" s="46">
        <v>756</v>
      </c>
      <c r="C58" s="14" t="s">
        <v>42</v>
      </c>
      <c r="D58" s="14" t="s">
        <v>43</v>
      </c>
      <c r="E58" s="19" t="s">
        <v>126</v>
      </c>
      <c r="F58" s="360">
        <v>10200</v>
      </c>
      <c r="G58" s="360">
        <v>9898.6</v>
      </c>
      <c r="H58" s="280">
        <f>G58/F58</f>
        <v>0.9704509803921569</v>
      </c>
    </row>
    <row r="59" spans="1:8" ht="42.75" customHeight="1">
      <c r="A59" s="459"/>
      <c r="B59" s="6"/>
      <c r="C59" s="7"/>
      <c r="D59" s="7"/>
      <c r="E59" s="20" t="s">
        <v>169</v>
      </c>
      <c r="F59" s="324">
        <f>F60+F61+F62+F63+F64+F65+F66</f>
        <v>2004600</v>
      </c>
      <c r="G59" s="324">
        <f>G60+G61+G62+G63+G64+G65+G66</f>
        <v>1973565.69</v>
      </c>
      <c r="H59" s="290">
        <f t="shared" si="2"/>
        <v>0.984518452559114</v>
      </c>
    </row>
    <row r="60" spans="1:8" ht="15">
      <c r="A60" s="459"/>
      <c r="B60" s="59">
        <v>756</v>
      </c>
      <c r="C60" s="64" t="s">
        <v>42</v>
      </c>
      <c r="D60" s="64" t="s">
        <v>38</v>
      </c>
      <c r="E60" s="65" t="s">
        <v>201</v>
      </c>
      <c r="F60" s="357">
        <v>3000</v>
      </c>
      <c r="G60" s="356">
        <v>3230</v>
      </c>
      <c r="H60" s="282">
        <f>G60/F60</f>
        <v>1.0766666666666667</v>
      </c>
    </row>
    <row r="61" spans="1:8" ht="15">
      <c r="A61" s="459"/>
      <c r="B61" s="59">
        <v>756</v>
      </c>
      <c r="C61" s="64" t="s">
        <v>42</v>
      </c>
      <c r="D61" s="64" t="s">
        <v>38</v>
      </c>
      <c r="E61" s="65" t="s">
        <v>202</v>
      </c>
      <c r="F61" s="357">
        <v>265000</v>
      </c>
      <c r="G61" s="357">
        <v>260076</v>
      </c>
      <c r="H61" s="282">
        <f aca="true" t="shared" si="3" ref="H61:H76">G61/F61</f>
        <v>0.9814188679245283</v>
      </c>
    </row>
    <row r="62" spans="1:8" ht="31.5" customHeight="1">
      <c r="A62" s="459"/>
      <c r="B62" s="59">
        <v>756</v>
      </c>
      <c r="C62" s="64">
        <v>75618</v>
      </c>
      <c r="D62" s="64" t="s">
        <v>47</v>
      </c>
      <c r="E62" s="65" t="s">
        <v>203</v>
      </c>
      <c r="F62" s="357">
        <v>370000</v>
      </c>
      <c r="G62" s="357">
        <v>362721.02</v>
      </c>
      <c r="H62" s="283">
        <f t="shared" si="3"/>
        <v>0.9803270810810811</v>
      </c>
    </row>
    <row r="63" spans="1:8" ht="15">
      <c r="A63" s="459"/>
      <c r="B63" s="59">
        <v>756</v>
      </c>
      <c r="C63" s="64" t="s">
        <v>42</v>
      </c>
      <c r="D63" s="64" t="s">
        <v>46</v>
      </c>
      <c r="E63" s="65" t="s">
        <v>204</v>
      </c>
      <c r="F63" s="357">
        <v>18000</v>
      </c>
      <c r="G63" s="357">
        <v>21549.96</v>
      </c>
      <c r="H63" s="283">
        <f t="shared" si="3"/>
        <v>1.19722</v>
      </c>
    </row>
    <row r="64" spans="1:8" ht="15">
      <c r="A64" s="459"/>
      <c r="B64" s="59">
        <v>756</v>
      </c>
      <c r="C64" s="64">
        <v>75618</v>
      </c>
      <c r="D64" s="64" t="s">
        <v>46</v>
      </c>
      <c r="E64" s="20" t="s">
        <v>205</v>
      </c>
      <c r="F64" s="357">
        <v>8600</v>
      </c>
      <c r="G64" s="357">
        <v>8252.08</v>
      </c>
      <c r="H64" s="290">
        <f t="shared" si="3"/>
        <v>0.9595441860465116</v>
      </c>
    </row>
    <row r="65" spans="1:8" ht="15">
      <c r="A65" s="464"/>
      <c r="B65" s="181">
        <v>756</v>
      </c>
      <c r="C65" s="64" t="s">
        <v>42</v>
      </c>
      <c r="D65" s="64" t="s">
        <v>184</v>
      </c>
      <c r="E65" s="65" t="s">
        <v>185</v>
      </c>
      <c r="F65" s="357">
        <v>0</v>
      </c>
      <c r="G65" s="357">
        <v>260</v>
      </c>
      <c r="H65" s="282">
        <v>0</v>
      </c>
    </row>
    <row r="66" spans="1:8" ht="15.75" thickBot="1">
      <c r="A66" s="464"/>
      <c r="B66" s="180">
        <v>900</v>
      </c>
      <c r="C66" s="7" t="s">
        <v>284</v>
      </c>
      <c r="D66" s="7" t="s">
        <v>46</v>
      </c>
      <c r="E66" s="20" t="s">
        <v>370</v>
      </c>
      <c r="F66" s="327">
        <v>1340000</v>
      </c>
      <c r="G66" s="327">
        <v>1317476.63</v>
      </c>
      <c r="H66" s="282">
        <f>G66/F66</f>
        <v>0.983191514925373</v>
      </c>
    </row>
    <row r="67" spans="1:10" s="216" customFormat="1" ht="63" customHeight="1" thickBot="1">
      <c r="A67" s="528">
        <v>3</v>
      </c>
      <c r="B67" s="526"/>
      <c r="C67" s="524"/>
      <c r="D67" s="524"/>
      <c r="E67" s="235" t="s">
        <v>49</v>
      </c>
      <c r="F67" s="530">
        <f>F69+F73+F77+F81+F84+F89+F96+F98</f>
        <v>1045810</v>
      </c>
      <c r="G67" s="530">
        <f>G69+G73+G77+G81+G84+G89+G96+G98</f>
        <v>1053618.076</v>
      </c>
      <c r="H67" s="292">
        <f t="shared" si="3"/>
        <v>1.0074660559757507</v>
      </c>
      <c r="I67" s="215"/>
      <c r="J67" s="215"/>
    </row>
    <row r="68" spans="1:8" ht="14.25" customHeight="1" hidden="1" thickBot="1">
      <c r="A68" s="529"/>
      <c r="B68" s="527"/>
      <c r="C68" s="525"/>
      <c r="D68" s="525"/>
      <c r="E68" s="501"/>
      <c r="F68" s="531"/>
      <c r="G68" s="531"/>
      <c r="H68" s="286" t="e">
        <f t="shared" si="3"/>
        <v>#DIV/0!</v>
      </c>
    </row>
    <row r="69" spans="1:8" ht="15">
      <c r="A69" s="465"/>
      <c r="B69" s="500"/>
      <c r="C69" s="184"/>
      <c r="D69" s="184"/>
      <c r="E69" s="502" t="s">
        <v>127</v>
      </c>
      <c r="F69" s="503">
        <f>F70+F71+F72</f>
        <v>13386</v>
      </c>
      <c r="G69" s="503">
        <f>G70+G71+G72</f>
        <v>19344.589999999997</v>
      </c>
      <c r="H69" s="397">
        <f t="shared" si="3"/>
        <v>1.4451359629463616</v>
      </c>
    </row>
    <row r="70" spans="1:8" ht="15">
      <c r="A70" s="493"/>
      <c r="B70" s="106">
        <v>801</v>
      </c>
      <c r="C70" s="107" t="s">
        <v>50</v>
      </c>
      <c r="D70" s="54" t="s">
        <v>52</v>
      </c>
      <c r="E70" s="134" t="s">
        <v>187</v>
      </c>
      <c r="F70" s="405">
        <v>12486</v>
      </c>
      <c r="G70" s="405">
        <v>18045.92</v>
      </c>
      <c r="H70" s="291">
        <f t="shared" si="3"/>
        <v>1.4452923274066953</v>
      </c>
    </row>
    <row r="71" spans="1:8" ht="15">
      <c r="A71" s="466"/>
      <c r="B71" s="21">
        <v>801</v>
      </c>
      <c r="C71" s="23" t="s">
        <v>50</v>
      </c>
      <c r="D71" s="60" t="s">
        <v>53</v>
      </c>
      <c r="E71" s="71" t="s">
        <v>190</v>
      </c>
      <c r="F71" s="345">
        <v>900</v>
      </c>
      <c r="G71" s="345">
        <v>914.67</v>
      </c>
      <c r="H71" s="283">
        <f t="shared" si="3"/>
        <v>1.0163</v>
      </c>
    </row>
    <row r="72" spans="1:8" ht="15">
      <c r="A72" s="466"/>
      <c r="B72" s="106">
        <v>801</v>
      </c>
      <c r="C72" s="107" t="s">
        <v>50</v>
      </c>
      <c r="D72" s="23" t="s">
        <v>54</v>
      </c>
      <c r="E72" s="31" t="s">
        <v>346</v>
      </c>
      <c r="F72" s="345">
        <v>0</v>
      </c>
      <c r="G72" s="345">
        <v>384</v>
      </c>
      <c r="H72" s="291">
        <v>0</v>
      </c>
    </row>
    <row r="73" spans="1:8" ht="15">
      <c r="A73" s="466"/>
      <c r="B73" s="21"/>
      <c r="C73" s="111"/>
      <c r="D73" s="111"/>
      <c r="E73" s="126" t="s">
        <v>128</v>
      </c>
      <c r="F73" s="334">
        <f>F74+F75+F76</f>
        <v>36550</v>
      </c>
      <c r="G73" s="334">
        <f>G74+G75+G76</f>
        <v>42698.99</v>
      </c>
      <c r="H73" s="290">
        <f t="shared" si="3"/>
        <v>1.1682350205198357</v>
      </c>
    </row>
    <row r="74" spans="1:8" ht="15">
      <c r="A74" s="462"/>
      <c r="B74" s="113">
        <v>801</v>
      </c>
      <c r="C74" s="49" t="s">
        <v>50</v>
      </c>
      <c r="D74" s="49" t="s">
        <v>52</v>
      </c>
      <c r="E74" s="136" t="s">
        <v>187</v>
      </c>
      <c r="F74" s="380">
        <v>35550</v>
      </c>
      <c r="G74" s="345">
        <v>41310.65</v>
      </c>
      <c r="H74" s="282">
        <f t="shared" si="3"/>
        <v>1.162043600562588</v>
      </c>
    </row>
    <row r="75" spans="1:8" ht="15">
      <c r="A75" s="462"/>
      <c r="B75" s="66">
        <v>801</v>
      </c>
      <c r="C75" s="50" t="s">
        <v>50</v>
      </c>
      <c r="D75" s="23" t="s">
        <v>53</v>
      </c>
      <c r="E75" s="32" t="s">
        <v>190</v>
      </c>
      <c r="F75" s="355">
        <v>0</v>
      </c>
      <c r="G75" s="342">
        <v>842.34</v>
      </c>
      <c r="H75" s="282">
        <v>0</v>
      </c>
    </row>
    <row r="76" spans="1:8" ht="15">
      <c r="A76" s="466"/>
      <c r="B76" s="106">
        <v>801</v>
      </c>
      <c r="C76" s="107" t="s">
        <v>50</v>
      </c>
      <c r="D76" s="107" t="s">
        <v>54</v>
      </c>
      <c r="E76" s="93" t="s">
        <v>264</v>
      </c>
      <c r="F76" s="384">
        <v>1000</v>
      </c>
      <c r="G76" s="353">
        <v>546</v>
      </c>
      <c r="H76" s="282">
        <f t="shared" si="3"/>
        <v>0.546</v>
      </c>
    </row>
    <row r="77" spans="1:8" ht="15">
      <c r="A77" s="462"/>
      <c r="B77" s="21"/>
      <c r="C77" s="111"/>
      <c r="D77" s="23"/>
      <c r="E77" s="30" t="s">
        <v>276</v>
      </c>
      <c r="F77" s="336">
        <f>F78+F79+F80</f>
        <v>124317</v>
      </c>
      <c r="G77" s="336">
        <f>G78+G79+G80</f>
        <v>128357.14</v>
      </c>
      <c r="H77" s="278">
        <f>G77/F77</f>
        <v>1.0324986928577748</v>
      </c>
    </row>
    <row r="78" spans="1:8" ht="15">
      <c r="A78" s="462"/>
      <c r="B78" s="66">
        <v>801</v>
      </c>
      <c r="C78" s="70" t="s">
        <v>55</v>
      </c>
      <c r="D78" s="49" t="s">
        <v>52</v>
      </c>
      <c r="E78" s="73" t="s">
        <v>187</v>
      </c>
      <c r="F78" s="342">
        <v>124200</v>
      </c>
      <c r="G78" s="342">
        <v>127248.58</v>
      </c>
      <c r="H78" s="282">
        <f>G78/F78</f>
        <v>1.024545732689211</v>
      </c>
    </row>
    <row r="79" spans="1:8" ht="15">
      <c r="A79" s="462"/>
      <c r="B79" s="66">
        <v>801</v>
      </c>
      <c r="C79" s="70" t="s">
        <v>55</v>
      </c>
      <c r="D79" s="49" t="s">
        <v>53</v>
      </c>
      <c r="E79" s="72" t="s">
        <v>190</v>
      </c>
      <c r="F79" s="342">
        <v>0</v>
      </c>
      <c r="G79" s="342">
        <v>758.06</v>
      </c>
      <c r="H79" s="282">
        <v>0</v>
      </c>
    </row>
    <row r="80" spans="1:8" ht="15">
      <c r="A80" s="462"/>
      <c r="B80" s="24">
        <v>801</v>
      </c>
      <c r="C80" s="26" t="s">
        <v>55</v>
      </c>
      <c r="D80" s="25" t="s">
        <v>54</v>
      </c>
      <c r="E80" s="31" t="s">
        <v>207</v>
      </c>
      <c r="F80" s="353">
        <v>117</v>
      </c>
      <c r="G80" s="353">
        <v>350.5</v>
      </c>
      <c r="H80" s="282">
        <f>G80/F80</f>
        <v>2.9957264957264957</v>
      </c>
    </row>
    <row r="81" spans="1:8" ht="15">
      <c r="A81" s="462"/>
      <c r="B81" s="48"/>
      <c r="C81" s="137"/>
      <c r="D81" s="88"/>
      <c r="E81" s="112" t="s">
        <v>277</v>
      </c>
      <c r="F81" s="337">
        <f>F82+F83</f>
        <v>0</v>
      </c>
      <c r="G81" s="337">
        <f>G82+G83</f>
        <v>157.69</v>
      </c>
      <c r="H81" s="293">
        <v>0</v>
      </c>
    </row>
    <row r="82" spans="1:8" ht="15">
      <c r="A82" s="466"/>
      <c r="B82" s="63">
        <v>801</v>
      </c>
      <c r="C82" s="60" t="s">
        <v>56</v>
      </c>
      <c r="D82" s="23" t="s">
        <v>53</v>
      </c>
      <c r="E82" s="32" t="s">
        <v>190</v>
      </c>
      <c r="F82" s="353">
        <v>0</v>
      </c>
      <c r="G82" s="353">
        <v>122.69</v>
      </c>
      <c r="H82" s="290">
        <v>0</v>
      </c>
    </row>
    <row r="83" spans="1:8" ht="15">
      <c r="A83" s="466"/>
      <c r="B83" s="146">
        <v>801</v>
      </c>
      <c r="C83" s="60" t="s">
        <v>56</v>
      </c>
      <c r="D83" s="150" t="s">
        <v>54</v>
      </c>
      <c r="E83" s="149" t="s">
        <v>206</v>
      </c>
      <c r="F83" s="384">
        <v>0</v>
      </c>
      <c r="G83" s="384">
        <v>35</v>
      </c>
      <c r="H83" s="291">
        <v>0</v>
      </c>
    </row>
    <row r="84" spans="1:8" ht="15">
      <c r="A84" s="466"/>
      <c r="B84" s="147"/>
      <c r="C84" s="152"/>
      <c r="D84" s="153"/>
      <c r="E84" s="31" t="s">
        <v>278</v>
      </c>
      <c r="F84" s="335">
        <f>F85+F86+F87+F88</f>
        <v>4462</v>
      </c>
      <c r="G84" s="335">
        <f>G85+G86+G87+G88</f>
        <v>5470.049999999999</v>
      </c>
      <c r="H84" s="293">
        <f aca="true" t="shared" si="4" ref="H84:H90">G84/F84</f>
        <v>1.2259188704616761</v>
      </c>
    </row>
    <row r="85" spans="1:8" ht="15">
      <c r="A85" s="466"/>
      <c r="B85" s="155">
        <v>801</v>
      </c>
      <c r="C85" s="156" t="s">
        <v>50</v>
      </c>
      <c r="D85" s="151" t="s">
        <v>54</v>
      </c>
      <c r="E85" s="123" t="s">
        <v>265</v>
      </c>
      <c r="F85" s="342">
        <v>2000</v>
      </c>
      <c r="G85" s="342">
        <v>2052.24</v>
      </c>
      <c r="H85" s="290">
        <f t="shared" si="4"/>
        <v>1.02612</v>
      </c>
    </row>
    <row r="86" spans="1:8" ht="15">
      <c r="A86" s="466"/>
      <c r="B86" s="147">
        <v>801</v>
      </c>
      <c r="C86" s="22" t="s">
        <v>56</v>
      </c>
      <c r="D86" s="49" t="s">
        <v>52</v>
      </c>
      <c r="E86" s="73" t="s">
        <v>187</v>
      </c>
      <c r="F86" s="353">
        <v>1200</v>
      </c>
      <c r="G86" s="353">
        <v>1629</v>
      </c>
      <c r="H86" s="282">
        <f t="shared" si="4"/>
        <v>1.3575</v>
      </c>
    </row>
    <row r="87" spans="1:8" ht="15">
      <c r="A87" s="466"/>
      <c r="B87" s="155">
        <v>801</v>
      </c>
      <c r="C87" s="156" t="s">
        <v>56</v>
      </c>
      <c r="D87" s="23" t="s">
        <v>53</v>
      </c>
      <c r="E87" s="32" t="s">
        <v>190</v>
      </c>
      <c r="F87" s="342">
        <v>800</v>
      </c>
      <c r="G87" s="355">
        <v>954.2</v>
      </c>
      <c r="H87" s="282">
        <f t="shared" si="4"/>
        <v>1.19275</v>
      </c>
    </row>
    <row r="88" spans="1:8" ht="15">
      <c r="A88" s="466"/>
      <c r="B88" s="148">
        <v>801</v>
      </c>
      <c r="C88" s="157" t="s">
        <v>56</v>
      </c>
      <c r="D88" s="67" t="s">
        <v>54</v>
      </c>
      <c r="E88" s="93" t="s">
        <v>189</v>
      </c>
      <c r="F88" s="353">
        <v>462</v>
      </c>
      <c r="G88" s="384">
        <v>834.61</v>
      </c>
      <c r="H88" s="290">
        <f t="shared" si="4"/>
        <v>1.8065151515151516</v>
      </c>
    </row>
    <row r="89" spans="1:10" s="187" customFormat="1" ht="15">
      <c r="A89" s="466"/>
      <c r="B89" s="188"/>
      <c r="C89" s="189"/>
      <c r="D89" s="189"/>
      <c r="E89" s="45" t="s">
        <v>279</v>
      </c>
      <c r="F89" s="338">
        <f>F90+F91+F92+F93+F94+F95</f>
        <v>277078</v>
      </c>
      <c r="G89" s="338">
        <f>G90+G91+G92+G93+G94+G95</f>
        <v>296151.69999999995</v>
      </c>
      <c r="H89" s="280">
        <f t="shared" si="4"/>
        <v>1.0688387385501554</v>
      </c>
      <c r="I89" s="186"/>
      <c r="J89" s="186"/>
    </row>
    <row r="90" spans="1:8" ht="13.5" customHeight="1">
      <c r="A90" s="466"/>
      <c r="B90" s="63" t="s">
        <v>57</v>
      </c>
      <c r="C90" s="68" t="s">
        <v>58</v>
      </c>
      <c r="D90" s="60" t="s">
        <v>54</v>
      </c>
      <c r="E90" s="71" t="s">
        <v>208</v>
      </c>
      <c r="F90" s="345">
        <v>112378</v>
      </c>
      <c r="G90" s="345">
        <v>108284.21</v>
      </c>
      <c r="H90" s="283">
        <f t="shared" si="4"/>
        <v>0.9635712506006514</v>
      </c>
    </row>
    <row r="91" spans="1:8" ht="15">
      <c r="A91" s="466"/>
      <c r="B91" s="63">
        <v>852</v>
      </c>
      <c r="C91" s="68" t="s">
        <v>178</v>
      </c>
      <c r="D91" s="60" t="s">
        <v>54</v>
      </c>
      <c r="E91" s="71" t="s">
        <v>209</v>
      </c>
      <c r="F91" s="345">
        <v>4600</v>
      </c>
      <c r="G91" s="345">
        <v>5453.29</v>
      </c>
      <c r="H91" s="283">
        <f aca="true" t="shared" si="5" ref="H91:H101">G91/F91</f>
        <v>1.1854978260869564</v>
      </c>
    </row>
    <row r="92" spans="1:8" ht="15">
      <c r="A92" s="466"/>
      <c r="B92" s="66">
        <v>852</v>
      </c>
      <c r="C92" s="49" t="s">
        <v>60</v>
      </c>
      <c r="D92" s="49" t="s">
        <v>54</v>
      </c>
      <c r="E92" s="73" t="s">
        <v>210</v>
      </c>
      <c r="F92" s="342">
        <v>2500</v>
      </c>
      <c r="G92" s="342">
        <v>1229.29</v>
      </c>
      <c r="H92" s="283">
        <f t="shared" si="5"/>
        <v>0.491716</v>
      </c>
    </row>
    <row r="93" spans="1:8" ht="15">
      <c r="A93" s="466"/>
      <c r="B93" s="66">
        <v>852</v>
      </c>
      <c r="C93" s="49" t="s">
        <v>61</v>
      </c>
      <c r="D93" s="49" t="s">
        <v>53</v>
      </c>
      <c r="E93" s="73" t="s">
        <v>211</v>
      </c>
      <c r="F93" s="342">
        <v>12000</v>
      </c>
      <c r="G93" s="342">
        <v>10985.01</v>
      </c>
      <c r="H93" s="283">
        <f t="shared" si="5"/>
        <v>0.9154175</v>
      </c>
    </row>
    <row r="94" spans="1:8" ht="15">
      <c r="A94" s="462"/>
      <c r="B94" s="66">
        <v>852</v>
      </c>
      <c r="C94" s="49" t="s">
        <v>61</v>
      </c>
      <c r="D94" s="49" t="s">
        <v>54</v>
      </c>
      <c r="E94" s="73" t="s">
        <v>366</v>
      </c>
      <c r="F94" s="353">
        <v>1600</v>
      </c>
      <c r="G94" s="342">
        <v>1678</v>
      </c>
      <c r="H94" s="283">
        <f t="shared" si="5"/>
        <v>1.04875</v>
      </c>
    </row>
    <row r="95" spans="1:8" ht="15">
      <c r="A95" s="462"/>
      <c r="B95" s="24">
        <v>852</v>
      </c>
      <c r="C95" s="26" t="s">
        <v>62</v>
      </c>
      <c r="D95" s="25" t="s">
        <v>52</v>
      </c>
      <c r="E95" s="34" t="s">
        <v>212</v>
      </c>
      <c r="F95" s="384">
        <v>144000</v>
      </c>
      <c r="G95" s="375">
        <v>168521.9</v>
      </c>
      <c r="H95" s="291">
        <f t="shared" si="5"/>
        <v>1.1702909722222221</v>
      </c>
    </row>
    <row r="96" spans="1:8" ht="15">
      <c r="A96" s="462"/>
      <c r="B96" s="21"/>
      <c r="C96" s="22"/>
      <c r="D96" s="23"/>
      <c r="E96" s="112" t="s">
        <v>280</v>
      </c>
      <c r="F96" s="337">
        <f>F97</f>
        <v>2000</v>
      </c>
      <c r="G96" s="335">
        <f>G97</f>
        <v>1175.056</v>
      </c>
      <c r="H96" s="290">
        <f t="shared" si="5"/>
        <v>0.587528</v>
      </c>
    </row>
    <row r="97" spans="1:8" ht="15">
      <c r="A97" s="462"/>
      <c r="B97" s="106">
        <v>852</v>
      </c>
      <c r="C97" s="107" t="s">
        <v>78</v>
      </c>
      <c r="D97" s="107" t="s">
        <v>53</v>
      </c>
      <c r="E97" s="130" t="s">
        <v>211</v>
      </c>
      <c r="F97" s="370">
        <v>2000</v>
      </c>
      <c r="G97" s="405">
        <v>1175.056</v>
      </c>
      <c r="H97" s="291">
        <f t="shared" si="5"/>
        <v>0.587528</v>
      </c>
    </row>
    <row r="98" spans="1:8" ht="15">
      <c r="A98" s="462"/>
      <c r="B98" s="125"/>
      <c r="C98" s="111"/>
      <c r="D98" s="111"/>
      <c r="E98" s="135" t="s">
        <v>281</v>
      </c>
      <c r="F98" s="335">
        <f>F99+F100+F101+F102+F103+F104+F105+F106+F107+F108+F109+F110+F111+F112+F113+F114+F115+F116+F117+F118+F119+F120+F121+F122+F123+F124+F125+F127+F128+F129+F130+F131+F132+F133+F134+F135+F136+F137+F139+F140+F126+F138</f>
        <v>588017</v>
      </c>
      <c r="G98" s="335">
        <f>G99+G100+G101+G102+G103+G104+G105+G106+G107+G108+G109+G110+G111+G112+G113+G114+G115+G116+G117+G118+G119+G120+G121+G122+G123+G124+G125+G127+G128+G129+G130+G131+G132+G133+G134+G135+G136+G137+G139+G140+G126+G138</f>
        <v>560262.86</v>
      </c>
      <c r="H98" s="290">
        <f t="shared" si="5"/>
        <v>0.9528004462456017</v>
      </c>
    </row>
    <row r="99" spans="1:8" ht="15">
      <c r="A99" s="462"/>
      <c r="B99" s="23" t="s">
        <v>17</v>
      </c>
      <c r="C99" s="60" t="s">
        <v>117</v>
      </c>
      <c r="D99" s="60" t="s">
        <v>239</v>
      </c>
      <c r="E99" s="71" t="s">
        <v>240</v>
      </c>
      <c r="F99" s="342">
        <v>76800</v>
      </c>
      <c r="G99" s="342">
        <v>76799</v>
      </c>
      <c r="H99" s="282">
        <f t="shared" si="5"/>
        <v>0.9999869791666667</v>
      </c>
    </row>
    <row r="100" spans="1:8" ht="16.5" customHeight="1">
      <c r="A100" s="462"/>
      <c r="B100" s="49" t="s">
        <v>17</v>
      </c>
      <c r="C100" s="70" t="s">
        <v>18</v>
      </c>
      <c r="D100" s="49" t="s">
        <v>54</v>
      </c>
      <c r="E100" s="72" t="s">
        <v>246</v>
      </c>
      <c r="F100" s="342">
        <v>5200</v>
      </c>
      <c r="G100" s="342">
        <v>5200</v>
      </c>
      <c r="H100" s="282">
        <f t="shared" si="5"/>
        <v>1</v>
      </c>
    </row>
    <row r="101" spans="1:8" ht="15">
      <c r="A101" s="462"/>
      <c r="B101" s="66">
        <v>630</v>
      </c>
      <c r="C101" s="70" t="s">
        <v>15</v>
      </c>
      <c r="D101" s="49" t="s">
        <v>52</v>
      </c>
      <c r="E101" s="72" t="s">
        <v>247</v>
      </c>
      <c r="F101" s="342">
        <v>6000</v>
      </c>
      <c r="G101" s="342">
        <v>5018.98</v>
      </c>
      <c r="H101" s="282">
        <f t="shared" si="5"/>
        <v>0.8364966666666666</v>
      </c>
    </row>
    <row r="102" spans="1:8" ht="15">
      <c r="A102" s="466"/>
      <c r="B102" s="66">
        <v>630</v>
      </c>
      <c r="C102" s="142" t="s">
        <v>15</v>
      </c>
      <c r="D102" s="50" t="s">
        <v>52</v>
      </c>
      <c r="E102" s="123" t="s">
        <v>248</v>
      </c>
      <c r="F102" s="355">
        <v>0</v>
      </c>
      <c r="G102" s="342">
        <v>240</v>
      </c>
      <c r="H102" s="282">
        <v>0</v>
      </c>
    </row>
    <row r="103" spans="1:8" ht="15">
      <c r="A103" s="462"/>
      <c r="B103" s="63">
        <v>700</v>
      </c>
      <c r="C103" s="142" t="s">
        <v>172</v>
      </c>
      <c r="D103" s="50" t="s">
        <v>48</v>
      </c>
      <c r="E103" s="123" t="s">
        <v>321</v>
      </c>
      <c r="F103" s="355">
        <v>11200</v>
      </c>
      <c r="G103" s="345">
        <v>13963.51</v>
      </c>
      <c r="H103" s="282">
        <f aca="true" t="shared" si="6" ref="H103:H109">G103/F103</f>
        <v>1.2467419642857143</v>
      </c>
    </row>
    <row r="104" spans="1:9" ht="15">
      <c r="A104" s="462"/>
      <c r="B104" s="63">
        <v>700</v>
      </c>
      <c r="C104" s="142" t="s">
        <v>172</v>
      </c>
      <c r="D104" s="50" t="s">
        <v>54</v>
      </c>
      <c r="E104" s="123" t="s">
        <v>323</v>
      </c>
      <c r="F104" s="355">
        <v>280</v>
      </c>
      <c r="G104" s="345">
        <v>1346.27</v>
      </c>
      <c r="H104" s="282">
        <f t="shared" si="6"/>
        <v>4.808107142857143</v>
      </c>
      <c r="I104" s="359"/>
    </row>
    <row r="105" spans="1:9" ht="15">
      <c r="A105" s="462"/>
      <c r="B105" s="63">
        <v>700</v>
      </c>
      <c r="C105" s="142" t="s">
        <v>172</v>
      </c>
      <c r="D105" s="50" t="s">
        <v>54</v>
      </c>
      <c r="E105" s="123" t="s">
        <v>324</v>
      </c>
      <c r="F105" s="355">
        <v>0</v>
      </c>
      <c r="G105" s="345">
        <v>6.33</v>
      </c>
      <c r="H105" s="282">
        <v>0</v>
      </c>
      <c r="I105" s="359"/>
    </row>
    <row r="106" spans="1:9" ht="15">
      <c r="A106" s="462"/>
      <c r="B106" s="63">
        <v>700</v>
      </c>
      <c r="C106" s="142" t="s">
        <v>172</v>
      </c>
      <c r="D106" s="50" t="s">
        <v>54</v>
      </c>
      <c r="E106" s="123" t="s">
        <v>325</v>
      </c>
      <c r="F106" s="355">
        <v>0</v>
      </c>
      <c r="G106" s="345">
        <v>193.27</v>
      </c>
      <c r="H106" s="282">
        <v>0</v>
      </c>
      <c r="I106" s="359"/>
    </row>
    <row r="107" spans="1:9" ht="27.75">
      <c r="A107" s="462"/>
      <c r="B107" s="63">
        <v>700</v>
      </c>
      <c r="C107" s="142" t="s">
        <v>172</v>
      </c>
      <c r="D107" s="50" t="s">
        <v>54</v>
      </c>
      <c r="E107" s="123" t="s">
        <v>326</v>
      </c>
      <c r="F107" s="355">
        <v>3500</v>
      </c>
      <c r="G107" s="345">
        <v>3342.82</v>
      </c>
      <c r="H107" s="282">
        <f t="shared" si="6"/>
        <v>0.9550914285714286</v>
      </c>
      <c r="I107" s="359"/>
    </row>
    <row r="108" spans="1:9" ht="17.25" customHeight="1">
      <c r="A108" s="462"/>
      <c r="B108" s="63">
        <v>700</v>
      </c>
      <c r="C108" s="142" t="s">
        <v>172</v>
      </c>
      <c r="D108" s="50" t="s">
        <v>54</v>
      </c>
      <c r="E108" s="123" t="s">
        <v>328</v>
      </c>
      <c r="F108" s="355">
        <v>320</v>
      </c>
      <c r="G108" s="345">
        <v>251.91</v>
      </c>
      <c r="H108" s="282">
        <f t="shared" si="6"/>
        <v>0.78721875</v>
      </c>
      <c r="I108" s="359"/>
    </row>
    <row r="109" spans="1:9" ht="15">
      <c r="A109" s="462"/>
      <c r="B109" s="63">
        <v>700</v>
      </c>
      <c r="C109" s="142" t="s">
        <v>172</v>
      </c>
      <c r="D109" s="50" t="s">
        <v>54</v>
      </c>
      <c r="E109" s="123" t="s">
        <v>327</v>
      </c>
      <c r="F109" s="355">
        <v>3200</v>
      </c>
      <c r="G109" s="345">
        <v>3119.36</v>
      </c>
      <c r="H109" s="282">
        <f t="shared" si="6"/>
        <v>0.9748</v>
      </c>
      <c r="I109" s="359"/>
    </row>
    <row r="110" spans="1:8" ht="15">
      <c r="A110" s="462"/>
      <c r="B110" s="63">
        <v>700</v>
      </c>
      <c r="C110" s="49">
        <v>70005</v>
      </c>
      <c r="D110" s="49" t="s">
        <v>52</v>
      </c>
      <c r="E110" s="73" t="s">
        <v>213</v>
      </c>
      <c r="F110" s="342">
        <v>20000</v>
      </c>
      <c r="G110" s="345">
        <v>21013.03</v>
      </c>
      <c r="H110" s="282">
        <f>G110/F110</f>
        <v>1.0506514999999998</v>
      </c>
    </row>
    <row r="111" spans="1:8" ht="31.5" customHeight="1">
      <c r="A111" s="462"/>
      <c r="B111" s="66">
        <v>700</v>
      </c>
      <c r="C111" s="70" t="s">
        <v>25</v>
      </c>
      <c r="D111" s="49" t="s">
        <v>54</v>
      </c>
      <c r="E111" s="123" t="s">
        <v>238</v>
      </c>
      <c r="F111" s="362">
        <v>4800</v>
      </c>
      <c r="G111" s="363">
        <v>5401.81</v>
      </c>
      <c r="H111" s="364">
        <f>G111/F111</f>
        <v>1.1253770833333334</v>
      </c>
    </row>
    <row r="112" spans="1:8" ht="16.5" customHeight="1">
      <c r="A112" s="462"/>
      <c r="B112" s="66">
        <v>700</v>
      </c>
      <c r="C112" s="22" t="s">
        <v>25</v>
      </c>
      <c r="D112" s="23" t="s">
        <v>53</v>
      </c>
      <c r="E112" s="114" t="s">
        <v>282</v>
      </c>
      <c r="F112" s="353">
        <v>39500</v>
      </c>
      <c r="G112" s="355">
        <v>41408.69</v>
      </c>
      <c r="H112" s="294">
        <f>G112/F112</f>
        <v>1.048321265822785</v>
      </c>
    </row>
    <row r="113" spans="1:8" ht="15">
      <c r="A113" s="462"/>
      <c r="B113" s="63">
        <v>750</v>
      </c>
      <c r="C113" s="49" t="s">
        <v>23</v>
      </c>
      <c r="D113" s="49" t="s">
        <v>52</v>
      </c>
      <c r="E113" s="73" t="s">
        <v>252</v>
      </c>
      <c r="F113" s="342">
        <v>1000</v>
      </c>
      <c r="G113" s="342">
        <v>2065.97</v>
      </c>
      <c r="H113" s="294">
        <f aca="true" t="shared" si="7" ref="H113:H120">G113/F113</f>
        <v>2.0659699999999996</v>
      </c>
    </row>
    <row r="114" spans="1:8" ht="15">
      <c r="A114" s="462"/>
      <c r="B114" s="66">
        <v>750</v>
      </c>
      <c r="C114" s="70" t="s">
        <v>23</v>
      </c>
      <c r="D114" s="49" t="s">
        <v>54</v>
      </c>
      <c r="E114" s="72" t="s">
        <v>214</v>
      </c>
      <c r="F114" s="342">
        <v>19000</v>
      </c>
      <c r="G114" s="342">
        <v>19954.78</v>
      </c>
      <c r="H114" s="294">
        <f t="shared" si="7"/>
        <v>1.0502515789473683</v>
      </c>
    </row>
    <row r="115" spans="1:8" ht="27.75">
      <c r="A115" s="466"/>
      <c r="B115" s="138">
        <v>750</v>
      </c>
      <c r="C115" s="50" t="s">
        <v>23</v>
      </c>
      <c r="D115" s="50" t="s">
        <v>54</v>
      </c>
      <c r="E115" s="73" t="s">
        <v>257</v>
      </c>
      <c r="F115" s="355">
        <v>11600</v>
      </c>
      <c r="G115" s="342">
        <v>13090.92</v>
      </c>
      <c r="H115" s="294">
        <f t="shared" si="7"/>
        <v>1.1285275862068966</v>
      </c>
    </row>
    <row r="116" spans="1:8" ht="27.75">
      <c r="A116" s="466"/>
      <c r="B116" s="66">
        <v>750</v>
      </c>
      <c r="C116" s="49" t="s">
        <v>23</v>
      </c>
      <c r="D116" s="49" t="s">
        <v>54</v>
      </c>
      <c r="E116" s="69" t="s">
        <v>215</v>
      </c>
      <c r="F116" s="342">
        <v>2500</v>
      </c>
      <c r="G116" s="345">
        <v>1126</v>
      </c>
      <c r="H116" s="304">
        <f t="shared" si="7"/>
        <v>0.4504</v>
      </c>
    </row>
    <row r="117" spans="1:8" ht="20.25" customHeight="1">
      <c r="A117" s="493"/>
      <c r="B117" s="106">
        <v>750</v>
      </c>
      <c r="C117" s="107" t="s">
        <v>23</v>
      </c>
      <c r="D117" s="54" t="s">
        <v>54</v>
      </c>
      <c r="E117" s="130" t="s">
        <v>176</v>
      </c>
      <c r="F117" s="370">
        <v>3000</v>
      </c>
      <c r="G117" s="370">
        <v>3226.65</v>
      </c>
      <c r="H117" s="488">
        <f t="shared" si="7"/>
        <v>1.07555</v>
      </c>
    </row>
    <row r="118" spans="1:8" ht="15">
      <c r="A118" s="462"/>
      <c r="B118" s="63">
        <v>750</v>
      </c>
      <c r="C118" s="68" t="s">
        <v>23</v>
      </c>
      <c r="D118" s="60" t="s">
        <v>54</v>
      </c>
      <c r="E118" s="71" t="s">
        <v>216</v>
      </c>
      <c r="F118" s="345">
        <v>0</v>
      </c>
      <c r="G118" s="345">
        <v>589.43</v>
      </c>
      <c r="H118" s="303">
        <v>0</v>
      </c>
    </row>
    <row r="119" spans="1:8" ht="15">
      <c r="A119" s="462"/>
      <c r="B119" s="66">
        <v>750</v>
      </c>
      <c r="C119" s="70" t="s">
        <v>23</v>
      </c>
      <c r="D119" s="49" t="s">
        <v>54</v>
      </c>
      <c r="E119" s="72" t="s">
        <v>258</v>
      </c>
      <c r="F119" s="342">
        <v>26500</v>
      </c>
      <c r="G119" s="342">
        <v>26545.5</v>
      </c>
      <c r="H119" s="294">
        <f t="shared" si="7"/>
        <v>1.0017169811320754</v>
      </c>
    </row>
    <row r="120" spans="1:8" ht="15">
      <c r="A120" s="462"/>
      <c r="B120" s="66">
        <v>750</v>
      </c>
      <c r="C120" s="70" t="s">
        <v>63</v>
      </c>
      <c r="D120" s="49" t="s">
        <v>52</v>
      </c>
      <c r="E120" s="72" t="s">
        <v>248</v>
      </c>
      <c r="F120" s="342">
        <v>1000</v>
      </c>
      <c r="G120" s="342">
        <v>168.84</v>
      </c>
      <c r="H120" s="304">
        <f t="shared" si="7"/>
        <v>0.16884</v>
      </c>
    </row>
    <row r="121" spans="1:8" ht="15">
      <c r="A121" s="462"/>
      <c r="B121" s="66">
        <v>750</v>
      </c>
      <c r="C121" s="70" t="s">
        <v>63</v>
      </c>
      <c r="D121" s="49" t="s">
        <v>52</v>
      </c>
      <c r="E121" s="72" t="s">
        <v>256</v>
      </c>
      <c r="F121" s="342">
        <v>0</v>
      </c>
      <c r="G121" s="342">
        <v>12.06</v>
      </c>
      <c r="H121" s="283">
        <v>0</v>
      </c>
    </row>
    <row r="122" spans="1:8" ht="15">
      <c r="A122" s="462"/>
      <c r="B122" s="66">
        <v>750</v>
      </c>
      <c r="C122" s="70" t="s">
        <v>64</v>
      </c>
      <c r="D122" s="49" t="s">
        <v>54</v>
      </c>
      <c r="E122" s="74" t="s">
        <v>217</v>
      </c>
      <c r="F122" s="342">
        <v>0</v>
      </c>
      <c r="G122" s="342">
        <v>444.62</v>
      </c>
      <c r="H122" s="282">
        <f>F122/G122</f>
        <v>0</v>
      </c>
    </row>
    <row r="123" spans="1:8" ht="27.75">
      <c r="A123" s="462"/>
      <c r="B123" s="63">
        <v>756</v>
      </c>
      <c r="C123" s="68" t="s">
        <v>44</v>
      </c>
      <c r="D123" s="60" t="s">
        <v>54</v>
      </c>
      <c r="E123" s="164" t="s">
        <v>183</v>
      </c>
      <c r="F123" s="345">
        <v>0</v>
      </c>
      <c r="G123" s="345">
        <v>56</v>
      </c>
      <c r="H123" s="283">
        <v>0</v>
      </c>
    </row>
    <row r="124" spans="1:8" ht="15">
      <c r="A124" s="462"/>
      <c r="B124" s="66">
        <v>756</v>
      </c>
      <c r="C124" s="70" t="s">
        <v>42</v>
      </c>
      <c r="D124" s="49" t="s">
        <v>54</v>
      </c>
      <c r="E124" s="74" t="s">
        <v>262</v>
      </c>
      <c r="F124" s="342">
        <v>0</v>
      </c>
      <c r="G124" s="342">
        <v>72</v>
      </c>
      <c r="H124" s="282">
        <v>0</v>
      </c>
    </row>
    <row r="125" spans="1:8" ht="15">
      <c r="A125" s="462"/>
      <c r="B125" s="66">
        <v>801</v>
      </c>
      <c r="C125" s="70" t="s">
        <v>50</v>
      </c>
      <c r="D125" s="49" t="s">
        <v>54</v>
      </c>
      <c r="E125" s="74" t="s">
        <v>266</v>
      </c>
      <c r="F125" s="342">
        <v>0</v>
      </c>
      <c r="G125" s="342">
        <v>21.73</v>
      </c>
      <c r="H125" s="282">
        <v>0</v>
      </c>
    </row>
    <row r="126" spans="1:8" ht="27.75">
      <c r="A126" s="462"/>
      <c r="B126" s="66">
        <v>801</v>
      </c>
      <c r="C126" s="70" t="s">
        <v>55</v>
      </c>
      <c r="D126" s="49" t="s">
        <v>54</v>
      </c>
      <c r="E126" s="74" t="s">
        <v>387</v>
      </c>
      <c r="F126" s="342">
        <v>5000</v>
      </c>
      <c r="G126" s="342">
        <v>0</v>
      </c>
      <c r="H126" s="282">
        <v>0</v>
      </c>
    </row>
    <row r="127" spans="1:8" ht="15">
      <c r="A127" s="462"/>
      <c r="B127" s="66">
        <v>801</v>
      </c>
      <c r="C127" s="70" t="s">
        <v>56</v>
      </c>
      <c r="D127" s="49" t="s">
        <v>54</v>
      </c>
      <c r="E127" s="72" t="s">
        <v>268</v>
      </c>
      <c r="F127" s="342">
        <v>0</v>
      </c>
      <c r="G127" s="342">
        <v>177.54</v>
      </c>
      <c r="H127" s="282">
        <v>0</v>
      </c>
    </row>
    <row r="128" spans="1:8" ht="15.75" customHeight="1">
      <c r="A128" s="462"/>
      <c r="B128" s="66">
        <v>801</v>
      </c>
      <c r="C128" s="70" t="s">
        <v>65</v>
      </c>
      <c r="D128" s="49" t="s">
        <v>54</v>
      </c>
      <c r="E128" s="72" t="s">
        <v>359</v>
      </c>
      <c r="F128" s="342">
        <v>6000</v>
      </c>
      <c r="G128" s="342">
        <v>6089.26</v>
      </c>
      <c r="H128" s="282">
        <f>G128/F128</f>
        <v>1.0148766666666666</v>
      </c>
    </row>
    <row r="129" spans="1:8" ht="15">
      <c r="A129" s="462"/>
      <c r="B129" s="138">
        <v>801</v>
      </c>
      <c r="C129" s="49" t="s">
        <v>65</v>
      </c>
      <c r="D129" s="49" t="s">
        <v>52</v>
      </c>
      <c r="E129" s="145" t="s">
        <v>218</v>
      </c>
      <c r="F129" s="355">
        <v>1000</v>
      </c>
      <c r="G129" s="355">
        <v>970.8</v>
      </c>
      <c r="H129" s="282">
        <f>G129/F129</f>
        <v>0.9708</v>
      </c>
    </row>
    <row r="130" spans="1:8" ht="15">
      <c r="A130" s="462"/>
      <c r="B130" s="138">
        <v>801</v>
      </c>
      <c r="C130" s="70" t="s">
        <v>65</v>
      </c>
      <c r="D130" s="49" t="s">
        <v>54</v>
      </c>
      <c r="E130" s="74" t="s">
        <v>191</v>
      </c>
      <c r="F130" s="355">
        <v>8000</v>
      </c>
      <c r="G130" s="355">
        <v>9210.15</v>
      </c>
      <c r="H130" s="282">
        <f aca="true" t="shared" si="8" ref="H130:H140">G130/F130</f>
        <v>1.15126875</v>
      </c>
    </row>
    <row r="131" spans="1:8" ht="15">
      <c r="A131" s="462"/>
      <c r="B131" s="138">
        <v>852</v>
      </c>
      <c r="C131" s="49" t="s">
        <v>66</v>
      </c>
      <c r="D131" s="49" t="s">
        <v>54</v>
      </c>
      <c r="E131" s="139" t="s">
        <v>198</v>
      </c>
      <c r="F131" s="355">
        <v>39000</v>
      </c>
      <c r="G131" s="355">
        <v>34245.3</v>
      </c>
      <c r="H131" s="282">
        <f t="shared" si="8"/>
        <v>0.8780846153846155</v>
      </c>
    </row>
    <row r="132" spans="1:8" ht="15">
      <c r="A132" s="462"/>
      <c r="B132" s="138">
        <v>854</v>
      </c>
      <c r="C132" s="68" t="s">
        <v>111</v>
      </c>
      <c r="D132" s="60" t="s">
        <v>54</v>
      </c>
      <c r="E132" s="164" t="s">
        <v>274</v>
      </c>
      <c r="F132" s="355">
        <v>0</v>
      </c>
      <c r="G132" s="355">
        <v>227.8</v>
      </c>
      <c r="H132" s="282">
        <v>0</v>
      </c>
    </row>
    <row r="133" spans="1:8" ht="15">
      <c r="A133" s="462"/>
      <c r="B133" s="138">
        <v>900</v>
      </c>
      <c r="C133" s="68" t="s">
        <v>84</v>
      </c>
      <c r="D133" s="60" t="s">
        <v>52</v>
      </c>
      <c r="E133" s="164" t="s">
        <v>196</v>
      </c>
      <c r="F133" s="355">
        <v>0</v>
      </c>
      <c r="G133" s="355">
        <v>306.45</v>
      </c>
      <c r="H133" s="282">
        <v>0</v>
      </c>
    </row>
    <row r="134" spans="1:8" ht="15">
      <c r="A134" s="462"/>
      <c r="B134" s="138">
        <v>900</v>
      </c>
      <c r="C134" s="68" t="s">
        <v>84</v>
      </c>
      <c r="D134" s="60" t="s">
        <v>54</v>
      </c>
      <c r="E134" s="164" t="s">
        <v>369</v>
      </c>
      <c r="F134" s="355">
        <v>0</v>
      </c>
      <c r="G134" s="355">
        <v>798.75</v>
      </c>
      <c r="H134" s="282">
        <v>0</v>
      </c>
    </row>
    <row r="135" spans="1:10" ht="15.75" customHeight="1">
      <c r="A135" s="466"/>
      <c r="B135" s="66">
        <v>900</v>
      </c>
      <c r="C135" s="68" t="s">
        <v>156</v>
      </c>
      <c r="D135" s="60" t="s">
        <v>54</v>
      </c>
      <c r="E135" s="71" t="s">
        <v>286</v>
      </c>
      <c r="F135" s="342">
        <v>250482</v>
      </c>
      <c r="G135" s="342">
        <v>219171.6</v>
      </c>
      <c r="H135" s="282">
        <f t="shared" si="8"/>
        <v>0.874999401154574</v>
      </c>
      <c r="J135" s="121">
        <v>96493.15</v>
      </c>
    </row>
    <row r="136" spans="1:8" ht="15" customHeight="1">
      <c r="A136" s="462"/>
      <c r="B136" s="66">
        <v>900</v>
      </c>
      <c r="C136" s="49" t="s">
        <v>307</v>
      </c>
      <c r="D136" s="49" t="s">
        <v>54</v>
      </c>
      <c r="E136" s="114" t="s">
        <v>287</v>
      </c>
      <c r="F136" s="355">
        <v>4500</v>
      </c>
      <c r="G136" s="355">
        <v>4520.45</v>
      </c>
      <c r="H136" s="282">
        <f t="shared" si="8"/>
        <v>1.0045444444444445</v>
      </c>
    </row>
    <row r="137" spans="1:8" ht="16.5" customHeight="1">
      <c r="A137" s="462"/>
      <c r="B137" s="138">
        <v>900</v>
      </c>
      <c r="C137" s="49" t="s">
        <v>138</v>
      </c>
      <c r="D137" s="60" t="s">
        <v>54</v>
      </c>
      <c r="E137" s="73" t="s">
        <v>288</v>
      </c>
      <c r="F137" s="342">
        <v>4500</v>
      </c>
      <c r="G137" s="342">
        <v>5729.96</v>
      </c>
      <c r="H137" s="282">
        <f t="shared" si="8"/>
        <v>1.2733244444444445</v>
      </c>
    </row>
    <row r="138" spans="1:8" ht="27" customHeight="1">
      <c r="A138" s="462"/>
      <c r="B138" s="113">
        <v>921</v>
      </c>
      <c r="C138" s="23" t="s">
        <v>158</v>
      </c>
      <c r="D138" s="49" t="s">
        <v>54</v>
      </c>
      <c r="E138" s="69" t="s">
        <v>392</v>
      </c>
      <c r="F138" s="345">
        <v>7301</v>
      </c>
      <c r="G138" s="345">
        <v>7301.32</v>
      </c>
      <c r="H138" s="282">
        <f t="shared" si="8"/>
        <v>1.000043829612382</v>
      </c>
    </row>
    <row r="139" spans="1:8" ht="15">
      <c r="A139" s="467"/>
      <c r="B139" s="113">
        <v>926</v>
      </c>
      <c r="C139" s="49" t="s">
        <v>68</v>
      </c>
      <c r="D139" s="60" t="s">
        <v>54</v>
      </c>
      <c r="E139" s="69" t="s">
        <v>197</v>
      </c>
      <c r="F139" s="345">
        <v>26803</v>
      </c>
      <c r="G139" s="345">
        <v>26803</v>
      </c>
      <c r="H139" s="282">
        <f t="shared" si="8"/>
        <v>1</v>
      </c>
    </row>
    <row r="140" spans="1:8" ht="15.75" thickBot="1">
      <c r="A140" s="468"/>
      <c r="B140" s="124">
        <v>926</v>
      </c>
      <c r="C140" s="122" t="s">
        <v>68</v>
      </c>
      <c r="D140" s="35" t="s">
        <v>48</v>
      </c>
      <c r="E140" s="165" t="s">
        <v>300</v>
      </c>
      <c r="F140" s="438">
        <v>31</v>
      </c>
      <c r="G140" s="448">
        <v>31</v>
      </c>
      <c r="H140" s="282">
        <f t="shared" si="8"/>
        <v>1</v>
      </c>
    </row>
    <row r="141" spans="1:10" s="216" customFormat="1" ht="15.75" thickBot="1">
      <c r="A141" s="456">
        <v>4</v>
      </c>
      <c r="B141" s="229"/>
      <c r="C141" s="212"/>
      <c r="D141" s="212"/>
      <c r="E141" s="222" t="s">
        <v>393</v>
      </c>
      <c r="F141" s="214">
        <f>F142+F143+F144+F145+F146+F147+F148+F149+F150+F151+F152</f>
        <v>5377850</v>
      </c>
      <c r="G141" s="214">
        <f>G142+G143+G144+G145+G146+G147+G148+G149+G150+G151+G152</f>
        <v>5452420.93</v>
      </c>
      <c r="H141" s="277">
        <f aca="true" t="shared" si="9" ref="H141:H148">G141/F141</f>
        <v>1.0138663090268416</v>
      </c>
      <c r="I141" s="215"/>
      <c r="J141" s="215"/>
    </row>
    <row r="142" spans="1:10" s="187" customFormat="1" ht="15">
      <c r="A142" s="457"/>
      <c r="B142" s="75" t="s">
        <v>20</v>
      </c>
      <c r="C142" s="76" t="s">
        <v>21</v>
      </c>
      <c r="D142" s="76" t="s">
        <v>51</v>
      </c>
      <c r="E142" s="77" t="s">
        <v>170</v>
      </c>
      <c r="F142" s="348">
        <v>10200</v>
      </c>
      <c r="G142" s="348">
        <v>10920.17</v>
      </c>
      <c r="H142" s="288">
        <f t="shared" si="9"/>
        <v>1.0706049019607844</v>
      </c>
      <c r="I142" s="186"/>
      <c r="J142" s="186"/>
    </row>
    <row r="143" spans="1:8" ht="32.25" customHeight="1">
      <c r="A143" s="459"/>
      <c r="B143" s="8">
        <v>700</v>
      </c>
      <c r="C143" s="9" t="s">
        <v>172</v>
      </c>
      <c r="D143" s="9" t="s">
        <v>51</v>
      </c>
      <c r="E143" s="10" t="s">
        <v>174</v>
      </c>
      <c r="F143" s="347">
        <v>2490000</v>
      </c>
      <c r="G143" s="347">
        <v>2529945.64</v>
      </c>
      <c r="H143" s="289">
        <f t="shared" si="9"/>
        <v>1.0160424257028113</v>
      </c>
    </row>
    <row r="144" spans="1:8" ht="27">
      <c r="A144" s="459"/>
      <c r="B144" s="13">
        <v>700</v>
      </c>
      <c r="C144" s="14" t="s">
        <v>25</v>
      </c>
      <c r="D144" s="14" t="s">
        <v>51</v>
      </c>
      <c r="E144" s="19" t="s">
        <v>386</v>
      </c>
      <c r="F144" s="349">
        <v>313600</v>
      </c>
      <c r="G144" s="349">
        <v>342496.38</v>
      </c>
      <c r="H144" s="289">
        <f t="shared" si="9"/>
        <v>1.092144068877551</v>
      </c>
    </row>
    <row r="145" spans="1:8" ht="15">
      <c r="A145" s="459"/>
      <c r="B145" s="46">
        <v>700</v>
      </c>
      <c r="C145" s="47" t="s">
        <v>25</v>
      </c>
      <c r="D145" s="47" t="s">
        <v>69</v>
      </c>
      <c r="E145" s="92" t="s">
        <v>175</v>
      </c>
      <c r="F145" s="360">
        <v>191500</v>
      </c>
      <c r="G145" s="360">
        <v>192205.38</v>
      </c>
      <c r="H145" s="290">
        <f t="shared" si="9"/>
        <v>1.0036834464751958</v>
      </c>
    </row>
    <row r="146" spans="1:8" ht="15">
      <c r="A146" s="459"/>
      <c r="B146" s="86">
        <v>710</v>
      </c>
      <c r="C146" s="87" t="s">
        <v>151</v>
      </c>
      <c r="D146" s="87" t="s">
        <v>48</v>
      </c>
      <c r="E146" s="94" t="s">
        <v>308</v>
      </c>
      <c r="F146" s="365">
        <v>95000</v>
      </c>
      <c r="G146" s="365">
        <v>98196.34</v>
      </c>
      <c r="H146" s="280">
        <f t="shared" si="9"/>
        <v>1.0336456842105264</v>
      </c>
    </row>
    <row r="147" spans="1:8" ht="15">
      <c r="A147" s="459"/>
      <c r="B147" s="86">
        <v>754</v>
      </c>
      <c r="C147" s="87" t="s">
        <v>12</v>
      </c>
      <c r="D147" s="87" t="s">
        <v>51</v>
      </c>
      <c r="E147" s="94" t="s">
        <v>309</v>
      </c>
      <c r="F147" s="365">
        <v>6500</v>
      </c>
      <c r="G147" s="365">
        <v>7023.54</v>
      </c>
      <c r="H147" s="280">
        <f t="shared" si="9"/>
        <v>1.0805446153846154</v>
      </c>
    </row>
    <row r="148" spans="1:8" ht="15">
      <c r="A148" s="459"/>
      <c r="B148" s="86">
        <v>801</v>
      </c>
      <c r="C148" s="87" t="s">
        <v>50</v>
      </c>
      <c r="D148" s="87" t="s">
        <v>73</v>
      </c>
      <c r="E148" s="94" t="s">
        <v>310</v>
      </c>
      <c r="F148" s="365">
        <v>1000</v>
      </c>
      <c r="G148" s="365">
        <v>1422.75</v>
      </c>
      <c r="H148" s="280">
        <f t="shared" si="9"/>
        <v>1.42275</v>
      </c>
    </row>
    <row r="149" spans="1:8" ht="27.75" customHeight="1">
      <c r="A149" s="459"/>
      <c r="B149" s="78">
        <v>801</v>
      </c>
      <c r="C149" s="79" t="s">
        <v>55</v>
      </c>
      <c r="D149" s="79" t="s">
        <v>51</v>
      </c>
      <c r="E149" s="80" t="s">
        <v>311</v>
      </c>
      <c r="F149" s="389">
        <v>15650</v>
      </c>
      <c r="G149" s="389">
        <v>15057.02</v>
      </c>
      <c r="H149" s="290">
        <f>G149/F149</f>
        <v>0.9621099041533546</v>
      </c>
    </row>
    <row r="150" spans="1:8" ht="15.75" customHeight="1">
      <c r="A150" s="459"/>
      <c r="B150" s="163">
        <v>852</v>
      </c>
      <c r="C150" s="140" t="s">
        <v>61</v>
      </c>
      <c r="D150" s="140" t="s">
        <v>51</v>
      </c>
      <c r="E150" s="141" t="s">
        <v>312</v>
      </c>
      <c r="F150" s="381">
        <v>8600</v>
      </c>
      <c r="G150" s="381">
        <v>8800</v>
      </c>
      <c r="H150" s="280">
        <f>G150/F150</f>
        <v>1.0232558139534884</v>
      </c>
    </row>
    <row r="151" spans="1:8" ht="15">
      <c r="A151" s="459"/>
      <c r="B151" s="78">
        <v>926</v>
      </c>
      <c r="C151" s="79" t="s">
        <v>68</v>
      </c>
      <c r="D151" s="79" t="s">
        <v>51</v>
      </c>
      <c r="E151" s="80" t="s">
        <v>313</v>
      </c>
      <c r="F151" s="389">
        <v>5800</v>
      </c>
      <c r="G151" s="389">
        <v>6353.71</v>
      </c>
      <c r="H151" s="280">
        <f>G151/F151</f>
        <v>1.0954672413793103</v>
      </c>
    </row>
    <row r="152" spans="1:8" ht="15">
      <c r="A152" s="469"/>
      <c r="B152" s="163">
        <v>757</v>
      </c>
      <c r="C152" s="140" t="s">
        <v>192</v>
      </c>
      <c r="D152" s="140" t="s">
        <v>54</v>
      </c>
      <c r="E152" s="141" t="s">
        <v>394</v>
      </c>
      <c r="F152" s="381">
        <v>2240000</v>
      </c>
      <c r="G152" s="381">
        <v>2240000</v>
      </c>
      <c r="H152" s="278">
        <f>G152/F152</f>
        <v>1</v>
      </c>
    </row>
    <row r="153" spans="1:10" s="216" customFormat="1" ht="25.5" customHeight="1" thickBot="1">
      <c r="A153" s="470">
        <v>5</v>
      </c>
      <c r="B153" s="231"/>
      <c r="C153" s="232"/>
      <c r="D153" s="232"/>
      <c r="E153" s="233" t="s">
        <v>70</v>
      </c>
      <c r="F153" s="234">
        <f>F154+F155+F156+F157</f>
        <v>10070</v>
      </c>
      <c r="G153" s="234">
        <f>G154+G155+G156+G157</f>
        <v>11220</v>
      </c>
      <c r="H153" s="296">
        <f>G153/F153</f>
        <v>1.1142005958291956</v>
      </c>
      <c r="I153" s="215"/>
      <c r="J153" s="215"/>
    </row>
    <row r="154" spans="1:10" s="383" customFormat="1" ht="30" customHeight="1">
      <c r="A154" s="459"/>
      <c r="B154" s="163">
        <v>801</v>
      </c>
      <c r="C154" s="140" t="s">
        <v>50</v>
      </c>
      <c r="D154" s="140" t="s">
        <v>71</v>
      </c>
      <c r="E154" s="141" t="s">
        <v>345</v>
      </c>
      <c r="F154" s="381">
        <v>0</v>
      </c>
      <c r="G154" s="381">
        <v>1000</v>
      </c>
      <c r="H154" s="278">
        <v>0</v>
      </c>
      <c r="I154" s="382"/>
      <c r="J154" s="382"/>
    </row>
    <row r="155" spans="1:8" ht="15">
      <c r="A155" s="459"/>
      <c r="B155" s="78">
        <v>921</v>
      </c>
      <c r="C155" s="79" t="s">
        <v>87</v>
      </c>
      <c r="D155" s="79" t="s">
        <v>71</v>
      </c>
      <c r="E155" s="80" t="s">
        <v>382</v>
      </c>
      <c r="F155" s="389">
        <v>8570</v>
      </c>
      <c r="G155" s="389">
        <v>8720</v>
      </c>
      <c r="H155" s="280">
        <f>G155/F155</f>
        <v>1.017502917152859</v>
      </c>
    </row>
    <row r="156" spans="1:8" ht="28.5" customHeight="1">
      <c r="A156" s="459"/>
      <c r="B156" s="6">
        <v>921</v>
      </c>
      <c r="C156" s="7" t="s">
        <v>159</v>
      </c>
      <c r="D156" s="79" t="s">
        <v>71</v>
      </c>
      <c r="E156" s="20" t="s">
        <v>383</v>
      </c>
      <c r="F156" s="389">
        <v>500</v>
      </c>
      <c r="G156" s="327">
        <v>500</v>
      </c>
      <c r="H156" s="290">
        <f>G156/F156</f>
        <v>1</v>
      </c>
    </row>
    <row r="157" spans="1:8" ht="15">
      <c r="A157" s="469"/>
      <c r="B157" s="78">
        <v>926</v>
      </c>
      <c r="C157" s="79" t="s">
        <v>68</v>
      </c>
      <c r="D157" s="87" t="s">
        <v>71</v>
      </c>
      <c r="E157" s="80" t="s">
        <v>384</v>
      </c>
      <c r="F157" s="365">
        <v>1000</v>
      </c>
      <c r="G157" s="389">
        <v>1000</v>
      </c>
      <c r="H157" s="280">
        <f>G157/F157</f>
        <v>1</v>
      </c>
    </row>
    <row r="158" spans="1:10" s="216" customFormat="1" ht="36" customHeight="1">
      <c r="A158" s="506">
        <v>6</v>
      </c>
      <c r="B158" s="507"/>
      <c r="C158" s="508"/>
      <c r="D158" s="508"/>
      <c r="E158" s="509" t="s">
        <v>72</v>
      </c>
      <c r="F158" s="510">
        <f>F159+F160</f>
        <v>3500</v>
      </c>
      <c r="G158" s="510">
        <f>G159+G160</f>
        <v>3699.37</v>
      </c>
      <c r="H158" s="511">
        <v>0</v>
      </c>
      <c r="I158" s="215"/>
      <c r="J158" s="215"/>
    </row>
    <row r="159" spans="1:8" ht="18" customHeight="1">
      <c r="A159" s="459"/>
      <c r="B159" s="86">
        <v>750</v>
      </c>
      <c r="C159" s="87" t="s">
        <v>23</v>
      </c>
      <c r="D159" s="87" t="s">
        <v>73</v>
      </c>
      <c r="E159" s="94" t="s">
        <v>297</v>
      </c>
      <c r="F159" s="365">
        <v>0</v>
      </c>
      <c r="G159" s="365">
        <v>150</v>
      </c>
      <c r="H159" s="289">
        <v>0</v>
      </c>
    </row>
    <row r="160" spans="1:8" ht="15.75" thickBot="1">
      <c r="A160" s="459"/>
      <c r="B160" s="86">
        <v>754</v>
      </c>
      <c r="C160" s="87" t="s">
        <v>59</v>
      </c>
      <c r="D160" s="87" t="s">
        <v>73</v>
      </c>
      <c r="E160" s="94" t="s">
        <v>298</v>
      </c>
      <c r="F160" s="365">
        <v>3500</v>
      </c>
      <c r="G160" s="365">
        <v>3549.37</v>
      </c>
      <c r="H160" s="289">
        <f>G160/F160</f>
        <v>1.0141057142857142</v>
      </c>
    </row>
    <row r="161" spans="1:8" ht="63" customHeight="1" thickBot="1">
      <c r="A161" s="456">
        <v>7</v>
      </c>
      <c r="B161" s="229"/>
      <c r="C161" s="212"/>
      <c r="D161" s="212"/>
      <c r="E161" s="235" t="s">
        <v>75</v>
      </c>
      <c r="F161" s="214">
        <f>F162+F163+F164+F165+F166</f>
        <v>46300</v>
      </c>
      <c r="G161" s="214">
        <f>G162+G163+G164+G165+G166</f>
        <v>54209.380000000005</v>
      </c>
      <c r="H161" s="292">
        <f>F161/G161</f>
        <v>0.8540957302961221</v>
      </c>
    </row>
    <row r="162" spans="1:8" ht="15">
      <c r="A162" s="471"/>
      <c r="B162" s="86">
        <v>750</v>
      </c>
      <c r="C162" s="87" t="s">
        <v>76</v>
      </c>
      <c r="D162" s="87" t="s">
        <v>77</v>
      </c>
      <c r="E162" s="236" t="s">
        <v>160</v>
      </c>
      <c r="F162" s="365">
        <v>0</v>
      </c>
      <c r="G162" s="365">
        <v>38.75</v>
      </c>
      <c r="H162" s="297">
        <v>0</v>
      </c>
    </row>
    <row r="163" spans="1:8" ht="29.25" customHeight="1">
      <c r="A163" s="455"/>
      <c r="B163" s="86">
        <v>852</v>
      </c>
      <c r="C163" s="87" t="s">
        <v>78</v>
      </c>
      <c r="D163" s="87" t="s">
        <v>77</v>
      </c>
      <c r="E163" s="94" t="s">
        <v>129</v>
      </c>
      <c r="F163" s="365">
        <v>300</v>
      </c>
      <c r="G163" s="365">
        <v>190.57</v>
      </c>
      <c r="H163" s="289">
        <f>G163/F163</f>
        <v>0.6352333333333333</v>
      </c>
    </row>
    <row r="164" spans="1:8" ht="15">
      <c r="A164" s="455"/>
      <c r="B164" s="56">
        <v>852</v>
      </c>
      <c r="C164" s="57" t="s">
        <v>79</v>
      </c>
      <c r="D164" s="57" t="s">
        <v>77</v>
      </c>
      <c r="E164" s="95" t="s">
        <v>130</v>
      </c>
      <c r="F164" s="424">
        <v>4000</v>
      </c>
      <c r="G164" s="424">
        <v>4552.08</v>
      </c>
      <c r="H164" s="289">
        <f>G164/F164</f>
        <v>1.13802</v>
      </c>
    </row>
    <row r="165" spans="1:8" ht="15">
      <c r="A165" s="455"/>
      <c r="B165" s="11">
        <v>852</v>
      </c>
      <c r="C165" s="127" t="s">
        <v>79</v>
      </c>
      <c r="D165" s="128" t="s">
        <v>77</v>
      </c>
      <c r="E165" s="91" t="s">
        <v>131</v>
      </c>
      <c r="F165" s="425">
        <v>42000</v>
      </c>
      <c r="G165" s="425">
        <v>37641.26</v>
      </c>
      <c r="H165" s="280">
        <f>G165/F165</f>
        <v>0.8962204761904763</v>
      </c>
    </row>
    <row r="166" spans="1:8" ht="33" customHeight="1" thickBot="1">
      <c r="A166" s="455"/>
      <c r="B166" s="163">
        <v>852</v>
      </c>
      <c r="C166" s="140" t="s">
        <v>79</v>
      </c>
      <c r="D166" s="182" t="s">
        <v>77</v>
      </c>
      <c r="E166" s="91" t="s">
        <v>195</v>
      </c>
      <c r="F166" s="426">
        <v>0</v>
      </c>
      <c r="G166" s="426">
        <v>11786.72</v>
      </c>
      <c r="H166" s="290">
        <v>0</v>
      </c>
    </row>
    <row r="167" spans="1:10" s="216" customFormat="1" ht="15.75" customHeight="1" thickBot="1">
      <c r="A167" s="472">
        <v>8</v>
      </c>
      <c r="B167" s="237"/>
      <c r="C167" s="218"/>
      <c r="D167" s="219"/>
      <c r="E167" s="230" t="s">
        <v>80</v>
      </c>
      <c r="F167" s="238">
        <v>0</v>
      </c>
      <c r="G167" s="238">
        <v>0</v>
      </c>
      <c r="H167" s="277">
        <v>0</v>
      </c>
      <c r="I167" s="215"/>
      <c r="J167" s="215"/>
    </row>
    <row r="168" spans="1:10" s="216" customFormat="1" ht="33" customHeight="1" thickBot="1">
      <c r="A168" s="456">
        <v>9</v>
      </c>
      <c r="B168" s="229"/>
      <c r="C168" s="212"/>
      <c r="D168" s="212"/>
      <c r="E168" s="235" t="s">
        <v>81</v>
      </c>
      <c r="F168" s="214">
        <f>F169+F170+F171+F172+F173+F174+F175+F176+F177</f>
        <v>120000</v>
      </c>
      <c r="G168" s="214">
        <f>G169+G170+G171+G172+G173+G174+G175+G176+G177</f>
        <v>86440.24000000002</v>
      </c>
      <c r="H168" s="292">
        <f>G168/F168</f>
        <v>0.7203353333333335</v>
      </c>
      <c r="I168" s="215"/>
      <c r="J168" s="215"/>
    </row>
    <row r="169" spans="1:8" ht="14.25" customHeight="1">
      <c r="A169" s="459"/>
      <c r="B169" s="17" t="s">
        <v>20</v>
      </c>
      <c r="C169" s="487" t="s">
        <v>21</v>
      </c>
      <c r="D169" s="487" t="s">
        <v>53</v>
      </c>
      <c r="E169" s="172" t="s">
        <v>245</v>
      </c>
      <c r="F169" s="327">
        <v>0</v>
      </c>
      <c r="G169" s="350">
        <v>99.27</v>
      </c>
      <c r="H169" s="298">
        <v>0</v>
      </c>
    </row>
    <row r="170" spans="1:8" ht="14.25" customHeight="1">
      <c r="A170" s="459"/>
      <c r="B170" s="64" t="s">
        <v>171</v>
      </c>
      <c r="C170" s="7" t="s">
        <v>15</v>
      </c>
      <c r="D170" s="58" t="s">
        <v>320</v>
      </c>
      <c r="E170" s="65" t="s">
        <v>329</v>
      </c>
      <c r="F170" s="356">
        <v>0</v>
      </c>
      <c r="G170" s="357">
        <v>1</v>
      </c>
      <c r="H170" s="283">
        <v>0</v>
      </c>
    </row>
    <row r="171" spans="1:8" ht="15">
      <c r="A171" s="466"/>
      <c r="B171" s="21">
        <v>700</v>
      </c>
      <c r="C171" s="50" t="s">
        <v>172</v>
      </c>
      <c r="D171" s="49" t="s">
        <v>53</v>
      </c>
      <c r="E171" s="73" t="s">
        <v>173</v>
      </c>
      <c r="F171" s="342">
        <v>76000</v>
      </c>
      <c r="G171" s="342">
        <v>34428.66</v>
      </c>
      <c r="H171" s="294">
        <v>0</v>
      </c>
    </row>
    <row r="172" spans="1:8" ht="14.25" customHeight="1">
      <c r="A172" s="459"/>
      <c r="B172" s="59">
        <v>756</v>
      </c>
      <c r="C172" s="64" t="s">
        <v>260</v>
      </c>
      <c r="D172" s="64" t="s">
        <v>53</v>
      </c>
      <c r="E172" s="20" t="s">
        <v>261</v>
      </c>
      <c r="F172" s="357">
        <v>0</v>
      </c>
      <c r="G172" s="327">
        <v>24.01</v>
      </c>
      <c r="H172" s="282">
        <v>0</v>
      </c>
    </row>
    <row r="173" spans="1:8" ht="15">
      <c r="A173" s="466"/>
      <c r="B173" s="66">
        <v>756</v>
      </c>
      <c r="C173" s="49" t="s">
        <v>83</v>
      </c>
      <c r="D173" s="49" t="s">
        <v>82</v>
      </c>
      <c r="E173" s="73" t="s">
        <v>220</v>
      </c>
      <c r="F173" s="342">
        <v>3000</v>
      </c>
      <c r="G173" s="342">
        <v>2646.99</v>
      </c>
      <c r="H173" s="290">
        <f aca="true" t="shared" si="10" ref="H173:H181">G173/F173</f>
        <v>0.88233</v>
      </c>
    </row>
    <row r="174" spans="1:8" ht="15">
      <c r="A174" s="466"/>
      <c r="B174" s="21">
        <v>756</v>
      </c>
      <c r="C174" s="23" t="s">
        <v>44</v>
      </c>
      <c r="D174" s="49" t="s">
        <v>82</v>
      </c>
      <c r="E174" s="73" t="s">
        <v>219</v>
      </c>
      <c r="F174" s="353">
        <v>37000</v>
      </c>
      <c r="G174" s="353">
        <v>44529.55</v>
      </c>
      <c r="H174" s="282">
        <f t="shared" si="10"/>
        <v>1.2035013513513515</v>
      </c>
    </row>
    <row r="175" spans="1:8" ht="15">
      <c r="A175" s="466"/>
      <c r="B175" s="66">
        <v>851</v>
      </c>
      <c r="C175" s="50" t="s">
        <v>361</v>
      </c>
      <c r="D175" s="49" t="s">
        <v>320</v>
      </c>
      <c r="E175" s="73" t="s">
        <v>363</v>
      </c>
      <c r="F175" s="342">
        <v>4000</v>
      </c>
      <c r="G175" s="342">
        <v>4558</v>
      </c>
      <c r="H175" s="290">
        <f>G175/F175</f>
        <v>1.1395</v>
      </c>
    </row>
    <row r="176" spans="1:8" ht="15">
      <c r="A176" s="466"/>
      <c r="B176" s="66">
        <v>854</v>
      </c>
      <c r="C176" s="49" t="s">
        <v>111</v>
      </c>
      <c r="D176" s="23" t="s">
        <v>53</v>
      </c>
      <c r="E176" s="73" t="s">
        <v>368</v>
      </c>
      <c r="F176" s="353">
        <v>0</v>
      </c>
      <c r="G176" s="353">
        <v>0.32</v>
      </c>
      <c r="H176" s="282">
        <v>0</v>
      </c>
    </row>
    <row r="177" spans="1:8" ht="15.75" thickBot="1">
      <c r="A177" s="466"/>
      <c r="B177" s="21">
        <v>900</v>
      </c>
      <c r="C177" s="23" t="s">
        <v>284</v>
      </c>
      <c r="D177" s="410" t="s">
        <v>82</v>
      </c>
      <c r="E177" s="32" t="s">
        <v>371</v>
      </c>
      <c r="F177" s="409">
        <v>0</v>
      </c>
      <c r="G177" s="409">
        <v>152.44</v>
      </c>
      <c r="H177" s="290">
        <v>0</v>
      </c>
    </row>
    <row r="178" spans="1:10" s="245" customFormat="1" ht="45" customHeight="1" thickBot="1">
      <c r="A178" s="240">
        <v>10</v>
      </c>
      <c r="B178" s="241">
        <v>758</v>
      </c>
      <c r="C178" s="242" t="s">
        <v>13</v>
      </c>
      <c r="D178" s="242" t="s">
        <v>53</v>
      </c>
      <c r="E178" s="239" t="s">
        <v>164</v>
      </c>
      <c r="F178" s="243">
        <v>91900</v>
      </c>
      <c r="G178" s="243">
        <v>93083.02</v>
      </c>
      <c r="H178" s="299">
        <f t="shared" si="10"/>
        <v>1.0128729053318826</v>
      </c>
      <c r="I178" s="244"/>
      <c r="J178" s="244"/>
    </row>
    <row r="179" spans="1:10" s="216" customFormat="1" ht="29.25" customHeight="1" thickBot="1">
      <c r="A179" s="456">
        <v>11</v>
      </c>
      <c r="B179" s="229"/>
      <c r="C179" s="212"/>
      <c r="D179" s="212"/>
      <c r="E179" s="222" t="s">
        <v>85</v>
      </c>
      <c r="F179" s="214">
        <f>F180+F186</f>
        <v>120845</v>
      </c>
      <c r="G179" s="214">
        <f>G180+G186</f>
        <v>147133.01</v>
      </c>
      <c r="H179" s="292">
        <f t="shared" si="10"/>
        <v>1.2175349414539287</v>
      </c>
      <c r="I179" s="215"/>
      <c r="J179" s="215"/>
    </row>
    <row r="180" spans="1:10" s="383" customFormat="1" ht="45" customHeight="1">
      <c r="A180" s="459"/>
      <c r="B180" s="6"/>
      <c r="C180" s="7"/>
      <c r="D180" s="7"/>
      <c r="E180" s="20" t="s">
        <v>381</v>
      </c>
      <c r="F180" s="324">
        <f>F181+F182+F183+F184+F185</f>
        <v>120845</v>
      </c>
      <c r="G180" s="324">
        <f>G181+G182+G183+G184+G185</f>
        <v>126563.04000000001</v>
      </c>
      <c r="H180" s="397">
        <f t="shared" si="10"/>
        <v>1.0473171417932063</v>
      </c>
      <c r="I180" s="382"/>
      <c r="J180" s="382"/>
    </row>
    <row r="181" spans="1:8" ht="27">
      <c r="A181" s="459"/>
      <c r="B181" s="64" t="s">
        <v>17</v>
      </c>
      <c r="C181" s="64" t="s">
        <v>152</v>
      </c>
      <c r="D181" s="64" t="s">
        <v>86</v>
      </c>
      <c r="E181" s="65" t="s">
        <v>349</v>
      </c>
      <c r="F181" s="396">
        <v>30000</v>
      </c>
      <c r="G181" s="396">
        <v>29840</v>
      </c>
      <c r="H181" s="290">
        <f t="shared" si="10"/>
        <v>0.9946666666666667</v>
      </c>
    </row>
    <row r="182" spans="1:8" ht="30" customHeight="1">
      <c r="A182" s="459"/>
      <c r="B182" s="7" t="s">
        <v>57</v>
      </c>
      <c r="C182" s="64" t="s">
        <v>316</v>
      </c>
      <c r="D182" s="7" t="s">
        <v>86</v>
      </c>
      <c r="E182" s="20" t="s">
        <v>350</v>
      </c>
      <c r="F182" s="196">
        <v>0</v>
      </c>
      <c r="G182" s="196">
        <v>7915.05</v>
      </c>
      <c r="H182" s="282">
        <v>0</v>
      </c>
    </row>
    <row r="183" spans="1:8" ht="27">
      <c r="A183" s="459"/>
      <c r="B183" s="64" t="s">
        <v>57</v>
      </c>
      <c r="C183" s="64" t="s">
        <v>317</v>
      </c>
      <c r="D183" s="64" t="s">
        <v>86</v>
      </c>
      <c r="E183" s="65" t="s">
        <v>351</v>
      </c>
      <c r="F183" s="399">
        <v>78158</v>
      </c>
      <c r="G183" s="399">
        <v>78158</v>
      </c>
      <c r="H183" s="279">
        <f>G183/F183</f>
        <v>1</v>
      </c>
    </row>
    <row r="184" spans="1:8" ht="27">
      <c r="A184" s="459"/>
      <c r="B184" s="7" t="s">
        <v>289</v>
      </c>
      <c r="C184" s="64" t="s">
        <v>67</v>
      </c>
      <c r="D184" s="439" t="s">
        <v>86</v>
      </c>
      <c r="E184" s="440" t="s">
        <v>372</v>
      </c>
      <c r="F184" s="399">
        <v>4200</v>
      </c>
      <c r="G184" s="396">
        <v>4199.99</v>
      </c>
      <c r="H184" s="279">
        <f>G184/F184</f>
        <v>0.999997619047619</v>
      </c>
    </row>
    <row r="185" spans="1:8" ht="30" customHeight="1">
      <c r="A185" s="459"/>
      <c r="B185" s="58" t="s">
        <v>289</v>
      </c>
      <c r="C185" s="7" t="s">
        <v>87</v>
      </c>
      <c r="D185" s="415" t="s">
        <v>86</v>
      </c>
      <c r="E185" s="441" t="s">
        <v>373</v>
      </c>
      <c r="F185" s="398">
        <v>8487</v>
      </c>
      <c r="G185" s="196">
        <v>6450</v>
      </c>
      <c r="H185" s="291">
        <f>G185/F185</f>
        <v>0.7599858607281725</v>
      </c>
    </row>
    <row r="186" spans="1:8" ht="44.25" customHeight="1">
      <c r="A186" s="459"/>
      <c r="B186" s="435"/>
      <c r="C186" s="435"/>
      <c r="D186" s="435"/>
      <c r="E186" s="20" t="s">
        <v>385</v>
      </c>
      <c r="F186" s="436">
        <f>F187+F188+F189</f>
        <v>0</v>
      </c>
      <c r="G186" s="442">
        <f>G187+G188+G189</f>
        <v>20569.97</v>
      </c>
      <c r="H186" s="293">
        <v>0</v>
      </c>
    </row>
    <row r="187" spans="1:8" ht="27">
      <c r="A187" s="459"/>
      <c r="B187" s="7" t="s">
        <v>188</v>
      </c>
      <c r="C187" s="58" t="s">
        <v>55</v>
      </c>
      <c r="D187" s="58" t="s">
        <v>352</v>
      </c>
      <c r="E187" s="520" t="s">
        <v>353</v>
      </c>
      <c r="F187" s="396">
        <v>0</v>
      </c>
      <c r="G187" s="399">
        <v>13522.05</v>
      </c>
      <c r="H187" s="279">
        <v>0</v>
      </c>
    </row>
    <row r="188" spans="1:8" ht="27">
      <c r="A188" s="459"/>
      <c r="B188" s="58" t="s">
        <v>188</v>
      </c>
      <c r="C188" s="58" t="s">
        <v>55</v>
      </c>
      <c r="D188" s="58" t="s">
        <v>352</v>
      </c>
      <c r="E188" s="65" t="s">
        <v>354</v>
      </c>
      <c r="F188" s="196">
        <v>0</v>
      </c>
      <c r="G188" s="396">
        <v>4911.04</v>
      </c>
      <c r="H188" s="279">
        <v>0</v>
      </c>
    </row>
    <row r="189" spans="1:8" ht="15.75" thickBot="1">
      <c r="A189" s="459"/>
      <c r="B189" s="351" t="s">
        <v>188</v>
      </c>
      <c r="C189" s="351" t="s">
        <v>55</v>
      </c>
      <c r="D189" s="351" t="s">
        <v>352</v>
      </c>
      <c r="E189" s="352" t="s">
        <v>355</v>
      </c>
      <c r="F189" s="521">
        <v>0</v>
      </c>
      <c r="G189" s="395">
        <v>2136.88</v>
      </c>
      <c r="H189" s="295">
        <v>0</v>
      </c>
    </row>
    <row r="190" spans="1:10" s="216" customFormat="1" ht="33" customHeight="1" thickBot="1">
      <c r="A190" s="456">
        <v>12</v>
      </c>
      <c r="B190" s="229"/>
      <c r="C190" s="212"/>
      <c r="D190" s="212"/>
      <c r="E190" s="222" t="s">
        <v>88</v>
      </c>
      <c r="F190" s="214">
        <f>F191+F194+F198+F199+F200+F201+F202+F197</f>
        <v>75729</v>
      </c>
      <c r="G190" s="214">
        <f>G191+G194+G198+G199+G200+G201+G202+G197</f>
        <v>80528.98</v>
      </c>
      <c r="H190" s="292">
        <f>G190/F190</f>
        <v>1.063383644310634</v>
      </c>
      <c r="I190" s="215"/>
      <c r="J190" s="215"/>
    </row>
    <row r="191" spans="1:8" ht="15">
      <c r="A191" s="473"/>
      <c r="B191" s="102"/>
      <c r="C191" s="62"/>
      <c r="D191" s="190"/>
      <c r="E191" s="191" t="s">
        <v>132</v>
      </c>
      <c r="F191" s="339">
        <f>F192+F193</f>
        <v>4000</v>
      </c>
      <c r="G191" s="339">
        <f>G192+G193</f>
        <v>5772.8</v>
      </c>
      <c r="H191" s="312">
        <f>G191/F191</f>
        <v>1.4432</v>
      </c>
    </row>
    <row r="192" spans="1:8" ht="15">
      <c r="A192" s="466"/>
      <c r="B192" s="52">
        <v>756</v>
      </c>
      <c r="C192" s="53" t="s">
        <v>83</v>
      </c>
      <c r="D192" s="54" t="s">
        <v>48</v>
      </c>
      <c r="E192" s="129" t="s">
        <v>336</v>
      </c>
      <c r="F192" s="369">
        <v>0</v>
      </c>
      <c r="G192" s="370">
        <v>35.2</v>
      </c>
      <c r="H192" s="305">
        <v>0</v>
      </c>
    </row>
    <row r="193" spans="1:8" ht="15">
      <c r="A193" s="466"/>
      <c r="B193" s="21">
        <v>756</v>
      </c>
      <c r="C193" s="22" t="s">
        <v>44</v>
      </c>
      <c r="D193" s="23" t="s">
        <v>48</v>
      </c>
      <c r="E193" s="129" t="s">
        <v>221</v>
      </c>
      <c r="F193" s="372">
        <v>4000</v>
      </c>
      <c r="G193" s="353">
        <v>5737.6</v>
      </c>
      <c r="H193" s="301">
        <f>G193/F193</f>
        <v>1.4344000000000001</v>
      </c>
    </row>
    <row r="194" spans="1:8" ht="42">
      <c r="A194" s="466"/>
      <c r="B194" s="108"/>
      <c r="C194" s="109"/>
      <c r="D194" s="111"/>
      <c r="E194" s="135" t="s">
        <v>330</v>
      </c>
      <c r="F194" s="340">
        <f>F195+F196</f>
        <v>9000</v>
      </c>
      <c r="G194" s="340">
        <f>G195+G196</f>
        <v>9029.09</v>
      </c>
      <c r="H194" s="302">
        <v>0</v>
      </c>
    </row>
    <row r="195" spans="1:8" ht="30" customHeight="1">
      <c r="A195" s="462"/>
      <c r="B195" s="66">
        <v>630</v>
      </c>
      <c r="C195" s="49" t="s">
        <v>15</v>
      </c>
      <c r="D195" s="60" t="s">
        <v>163</v>
      </c>
      <c r="E195" s="69" t="s">
        <v>343</v>
      </c>
      <c r="F195" s="342">
        <v>0</v>
      </c>
      <c r="G195" s="342">
        <v>29.09</v>
      </c>
      <c r="H195" s="303">
        <v>0</v>
      </c>
    </row>
    <row r="196" spans="1:8" ht="15">
      <c r="A196" s="462"/>
      <c r="B196" s="106">
        <v>854</v>
      </c>
      <c r="C196" s="107" t="s">
        <v>361</v>
      </c>
      <c r="D196" s="23" t="s">
        <v>163</v>
      </c>
      <c r="E196" s="32" t="s">
        <v>362</v>
      </c>
      <c r="F196" s="405">
        <v>9000</v>
      </c>
      <c r="G196" s="355">
        <v>9000</v>
      </c>
      <c r="H196" s="294">
        <f>G196/F196</f>
        <v>1</v>
      </c>
    </row>
    <row r="197" spans="1:8" ht="15">
      <c r="A197" s="462"/>
      <c r="B197" s="63">
        <v>756</v>
      </c>
      <c r="C197" s="60" t="s">
        <v>91</v>
      </c>
      <c r="D197" s="120" t="s">
        <v>54</v>
      </c>
      <c r="E197" s="110" t="s">
        <v>337</v>
      </c>
      <c r="F197" s="345">
        <v>0</v>
      </c>
      <c r="G197" s="408">
        <v>209</v>
      </c>
      <c r="H197" s="305">
        <v>0</v>
      </c>
    </row>
    <row r="198" spans="1:8" ht="15">
      <c r="A198" s="466"/>
      <c r="B198" s="131">
        <v>921</v>
      </c>
      <c r="C198" s="120" t="s">
        <v>158</v>
      </c>
      <c r="D198" s="120" t="s">
        <v>54</v>
      </c>
      <c r="E198" s="110" t="s">
        <v>338</v>
      </c>
      <c r="F198" s="408">
        <v>3000</v>
      </c>
      <c r="G198" s="408">
        <v>3539.53</v>
      </c>
      <c r="H198" s="305">
        <f>G198/F198</f>
        <v>1.1798433333333334</v>
      </c>
    </row>
    <row r="199" spans="1:8" ht="27.75" customHeight="1">
      <c r="A199" s="466"/>
      <c r="B199" s="52">
        <v>900</v>
      </c>
      <c r="C199" s="53" t="s">
        <v>74</v>
      </c>
      <c r="D199" s="54" t="s">
        <v>48</v>
      </c>
      <c r="E199" s="129" t="s">
        <v>339</v>
      </c>
      <c r="F199" s="370">
        <v>26830</v>
      </c>
      <c r="G199" s="370">
        <v>26836.82</v>
      </c>
      <c r="H199" s="301">
        <f>G199/F199</f>
        <v>1.0002541930674618</v>
      </c>
    </row>
    <row r="200" spans="1:8" ht="15">
      <c r="A200" s="466"/>
      <c r="B200" s="21">
        <v>900</v>
      </c>
      <c r="C200" s="22" t="s">
        <v>161</v>
      </c>
      <c r="D200" s="23" t="s">
        <v>162</v>
      </c>
      <c r="E200" s="33" t="s">
        <v>340</v>
      </c>
      <c r="F200" s="375">
        <v>0</v>
      </c>
      <c r="G200" s="375">
        <v>1505.83</v>
      </c>
      <c r="H200" s="301">
        <v>0</v>
      </c>
    </row>
    <row r="201" spans="1:8" ht="15">
      <c r="A201" s="466"/>
      <c r="B201" s="27">
        <v>921</v>
      </c>
      <c r="C201" s="28" t="s">
        <v>87</v>
      </c>
      <c r="D201" s="29" t="s">
        <v>54</v>
      </c>
      <c r="E201" s="96" t="s">
        <v>341</v>
      </c>
      <c r="F201" s="437">
        <v>11899</v>
      </c>
      <c r="G201" s="437">
        <v>11899</v>
      </c>
      <c r="H201" s="306">
        <f>F201/G201</f>
        <v>1</v>
      </c>
    </row>
    <row r="202" spans="1:8" ht="14.25" customHeight="1">
      <c r="A202" s="466"/>
      <c r="B202" s="27"/>
      <c r="C202" s="29"/>
      <c r="D202" s="88"/>
      <c r="E202" s="112" t="s">
        <v>342</v>
      </c>
      <c r="F202" s="334">
        <f>F203+F204+F205+F206+F207</f>
        <v>21000</v>
      </c>
      <c r="G202" s="334">
        <f>G203+G204+G205+G206+G207</f>
        <v>21736.909999999996</v>
      </c>
      <c r="H202" s="302">
        <f>G202/F202</f>
        <v>1.0350909523809522</v>
      </c>
    </row>
    <row r="203" spans="1:8" ht="14.25" customHeight="1">
      <c r="A203" s="466"/>
      <c r="B203" s="66">
        <v>750</v>
      </c>
      <c r="C203" s="49" t="s">
        <v>64</v>
      </c>
      <c r="D203" s="23" t="s">
        <v>54</v>
      </c>
      <c r="E203" s="31" t="s">
        <v>334</v>
      </c>
      <c r="F203" s="345">
        <v>0</v>
      </c>
      <c r="G203" s="345">
        <v>710</v>
      </c>
      <c r="H203" s="281">
        <v>0</v>
      </c>
    </row>
    <row r="204" spans="1:8" ht="15">
      <c r="A204" s="466"/>
      <c r="B204" s="66">
        <v>900</v>
      </c>
      <c r="C204" s="49" t="s">
        <v>84</v>
      </c>
      <c r="D204" s="49" t="s">
        <v>89</v>
      </c>
      <c r="E204" s="73" t="s">
        <v>283</v>
      </c>
      <c r="F204" s="345">
        <v>0</v>
      </c>
      <c r="G204" s="345">
        <v>0.96</v>
      </c>
      <c r="H204" s="281">
        <v>0</v>
      </c>
    </row>
    <row r="205" spans="1:8" ht="17.25" customHeight="1">
      <c r="A205" s="466"/>
      <c r="B205" s="66">
        <v>900</v>
      </c>
      <c r="C205" s="50" t="s">
        <v>284</v>
      </c>
      <c r="D205" s="49" t="s">
        <v>89</v>
      </c>
      <c r="E205" s="73" t="s">
        <v>285</v>
      </c>
      <c r="F205" s="342">
        <v>15000</v>
      </c>
      <c r="G205" s="342">
        <v>15000</v>
      </c>
      <c r="H205" s="304">
        <f>G205/F205</f>
        <v>1</v>
      </c>
    </row>
    <row r="206" spans="1:8" ht="17.25" customHeight="1">
      <c r="A206" s="466"/>
      <c r="B206" s="155">
        <v>921</v>
      </c>
      <c r="C206" s="142" t="s">
        <v>158</v>
      </c>
      <c r="D206" s="406" t="s">
        <v>89</v>
      </c>
      <c r="E206" s="73" t="s">
        <v>374</v>
      </c>
      <c r="F206" s="342">
        <v>6000</v>
      </c>
      <c r="G206" s="353">
        <v>6025.6</v>
      </c>
      <c r="H206" s="304">
        <f>G206/F206</f>
        <v>1.0042666666666666</v>
      </c>
    </row>
    <row r="207" spans="1:8" ht="15.75" thickBot="1">
      <c r="A207" s="466"/>
      <c r="B207" s="497">
        <v>921</v>
      </c>
      <c r="C207" s="443" t="s">
        <v>158</v>
      </c>
      <c r="D207" s="433" t="s">
        <v>89</v>
      </c>
      <c r="E207" s="32" t="s">
        <v>291</v>
      </c>
      <c r="F207" s="409">
        <v>0</v>
      </c>
      <c r="G207" s="409">
        <v>0.35</v>
      </c>
      <c r="H207" s="303">
        <v>0</v>
      </c>
    </row>
    <row r="208" spans="1:10" s="216" customFormat="1" ht="30.75" customHeight="1" thickBot="1">
      <c r="A208" s="474">
        <v>13</v>
      </c>
      <c r="B208" s="498" t="s">
        <v>90</v>
      </c>
      <c r="C208" s="499" t="s">
        <v>91</v>
      </c>
      <c r="D208" s="499" t="s">
        <v>92</v>
      </c>
      <c r="E208" s="246" t="s">
        <v>93</v>
      </c>
      <c r="F208" s="247">
        <v>7566614</v>
      </c>
      <c r="G208" s="247">
        <v>7290665</v>
      </c>
      <c r="H208" s="307">
        <f aca="true" t="shared" si="11" ref="H208:H214">G208/F208</f>
        <v>0.9635307153239216</v>
      </c>
      <c r="I208" s="215"/>
      <c r="J208" s="215"/>
    </row>
    <row r="209" spans="1:10" s="216" customFormat="1" ht="30.75" customHeight="1" thickBot="1">
      <c r="A209" s="475">
        <v>14</v>
      </c>
      <c r="B209" s="248" t="s">
        <v>90</v>
      </c>
      <c r="C209" s="249" t="s">
        <v>91</v>
      </c>
      <c r="D209" s="250" t="s">
        <v>94</v>
      </c>
      <c r="E209" s="251" t="s">
        <v>95</v>
      </c>
      <c r="F209" s="252">
        <v>370000</v>
      </c>
      <c r="G209" s="253">
        <v>395494.91</v>
      </c>
      <c r="H209" s="308">
        <f t="shared" si="11"/>
        <v>1.0689051621621621</v>
      </c>
      <c r="I209" s="215"/>
      <c r="J209" s="215"/>
    </row>
    <row r="210" spans="1:10" s="216" customFormat="1" ht="15.75" thickBot="1">
      <c r="A210" s="476">
        <v>15</v>
      </c>
      <c r="B210" s="248"/>
      <c r="C210" s="249"/>
      <c r="D210" s="250"/>
      <c r="E210" s="254" t="s">
        <v>96</v>
      </c>
      <c r="F210" s="255">
        <f>F211+F212+F213</f>
        <v>16280493</v>
      </c>
      <c r="G210" s="255">
        <f>G211+G212+G213</f>
        <v>16280493</v>
      </c>
      <c r="H210" s="309">
        <f t="shared" si="11"/>
        <v>1</v>
      </c>
      <c r="I210" s="215"/>
      <c r="J210" s="215"/>
    </row>
    <row r="211" spans="1:8" ht="15">
      <c r="A211" s="477"/>
      <c r="B211" s="38" t="s">
        <v>97</v>
      </c>
      <c r="C211" s="39" t="s">
        <v>98</v>
      </c>
      <c r="D211" s="40" t="s">
        <v>99</v>
      </c>
      <c r="E211" s="41" t="s">
        <v>133</v>
      </c>
      <c r="F211" s="373">
        <v>8086241</v>
      </c>
      <c r="G211" s="374">
        <v>8086241</v>
      </c>
      <c r="H211" s="300">
        <f t="shared" si="11"/>
        <v>1</v>
      </c>
    </row>
    <row r="212" spans="1:8" ht="15">
      <c r="A212" s="466"/>
      <c r="B212" s="21" t="s">
        <v>97</v>
      </c>
      <c r="C212" s="22" t="s">
        <v>100</v>
      </c>
      <c r="D212" s="23" t="s">
        <v>99</v>
      </c>
      <c r="E212" s="32" t="s">
        <v>301</v>
      </c>
      <c r="F212" s="375">
        <v>7641999</v>
      </c>
      <c r="G212" s="375">
        <v>7641999</v>
      </c>
      <c r="H212" s="306">
        <f t="shared" si="11"/>
        <v>1</v>
      </c>
    </row>
    <row r="213" spans="1:8" ht="15.75" thickBot="1">
      <c r="A213" s="478"/>
      <c r="B213" s="84">
        <v>758</v>
      </c>
      <c r="C213" s="85" t="s">
        <v>101</v>
      </c>
      <c r="D213" s="85" t="s">
        <v>99</v>
      </c>
      <c r="E213" s="97" t="s">
        <v>302</v>
      </c>
      <c r="F213" s="376">
        <v>552253</v>
      </c>
      <c r="G213" s="377">
        <v>552253</v>
      </c>
      <c r="H213" s="310">
        <f t="shared" si="11"/>
        <v>1</v>
      </c>
    </row>
    <row r="214" spans="1:10" s="216" customFormat="1" ht="15.75" thickBot="1">
      <c r="A214" s="475">
        <v>16</v>
      </c>
      <c r="B214" s="256"/>
      <c r="C214" s="257"/>
      <c r="D214" s="258"/>
      <c r="E214" s="251" t="s">
        <v>102</v>
      </c>
      <c r="F214" s="252">
        <f>F215+F232+F246+F247+F249</f>
        <v>20780790.86</v>
      </c>
      <c r="G214" s="252">
        <f>G215+G232+G246+G247+G249</f>
        <v>20521973.94</v>
      </c>
      <c r="H214" s="311">
        <f t="shared" si="11"/>
        <v>0.9875453767980418</v>
      </c>
      <c r="I214" s="215"/>
      <c r="J214" s="215"/>
    </row>
    <row r="215" spans="1:8" ht="47.25" customHeight="1">
      <c r="A215" s="479"/>
      <c r="B215" s="202"/>
      <c r="C215" s="203"/>
      <c r="D215" s="203"/>
      <c r="E215" s="204" t="s">
        <v>168</v>
      </c>
      <c r="F215" s="333">
        <f>F216+F217+F218+F219+F220+F221+F222+F224+F225+F226+F227+F228+F229+F230+F231+F223</f>
        <v>6333496.24</v>
      </c>
      <c r="G215" s="333">
        <f>G216+G217+G218+G219+G220+G221+G222+G224+G225+G226+G227+G228+G229+G230+G231+G223</f>
        <v>6285120.529999999</v>
      </c>
      <c r="H215" s="312">
        <f>G215/F215</f>
        <v>0.9923619264673312</v>
      </c>
    </row>
    <row r="216" spans="1:8" ht="27.75">
      <c r="A216" s="480"/>
      <c r="B216" s="108" t="s">
        <v>17</v>
      </c>
      <c r="C216" s="185" t="s">
        <v>18</v>
      </c>
      <c r="D216" s="111" t="s">
        <v>103</v>
      </c>
      <c r="E216" s="30" t="s">
        <v>222</v>
      </c>
      <c r="F216" s="450">
        <v>502028.24</v>
      </c>
      <c r="G216" s="354">
        <v>502028.24</v>
      </c>
      <c r="H216" s="316">
        <f>G216/F216</f>
        <v>1</v>
      </c>
    </row>
    <row r="217" spans="1:8" ht="15">
      <c r="A217" s="481"/>
      <c r="B217" s="66" t="s">
        <v>104</v>
      </c>
      <c r="C217" s="49" t="s">
        <v>105</v>
      </c>
      <c r="D217" s="60" t="s">
        <v>103</v>
      </c>
      <c r="E217" s="73" t="s">
        <v>244</v>
      </c>
      <c r="F217" s="342">
        <v>60000</v>
      </c>
      <c r="G217" s="345">
        <v>60000</v>
      </c>
      <c r="H217" s="281">
        <f aca="true" t="shared" si="12" ref="H217:H222">G217/F217</f>
        <v>1</v>
      </c>
    </row>
    <row r="218" spans="1:8" ht="15">
      <c r="A218" s="480"/>
      <c r="B218" s="66">
        <v>750</v>
      </c>
      <c r="C218" s="70" t="s">
        <v>76</v>
      </c>
      <c r="D218" s="49" t="s">
        <v>103</v>
      </c>
      <c r="E218" s="72" t="s">
        <v>223</v>
      </c>
      <c r="F218" s="342">
        <v>147906</v>
      </c>
      <c r="G218" s="342">
        <v>147906</v>
      </c>
      <c r="H218" s="304">
        <f t="shared" si="12"/>
        <v>1</v>
      </c>
    </row>
    <row r="219" spans="1:8" ht="15">
      <c r="A219" s="481"/>
      <c r="B219" s="66">
        <v>751</v>
      </c>
      <c r="C219" s="142" t="s">
        <v>106</v>
      </c>
      <c r="D219" s="49" t="s">
        <v>103</v>
      </c>
      <c r="E219" s="123" t="s">
        <v>224</v>
      </c>
      <c r="F219" s="355">
        <v>3468</v>
      </c>
      <c r="G219" s="342">
        <v>3468</v>
      </c>
      <c r="H219" s="304">
        <f t="shared" si="12"/>
        <v>1</v>
      </c>
    </row>
    <row r="220" spans="1:8" ht="15">
      <c r="A220" s="480"/>
      <c r="B220" s="66">
        <v>754</v>
      </c>
      <c r="C220" s="49" t="s">
        <v>12</v>
      </c>
      <c r="D220" s="49" t="s">
        <v>103</v>
      </c>
      <c r="E220" s="73" t="s">
        <v>225</v>
      </c>
      <c r="F220" s="342">
        <v>300</v>
      </c>
      <c r="G220" s="342">
        <v>300</v>
      </c>
      <c r="H220" s="304">
        <f t="shared" si="12"/>
        <v>1</v>
      </c>
    </row>
    <row r="221" spans="1:8" ht="15">
      <c r="A221" s="481"/>
      <c r="B221" s="63">
        <v>754</v>
      </c>
      <c r="C221" s="68" t="s">
        <v>107</v>
      </c>
      <c r="D221" s="60" t="s">
        <v>103</v>
      </c>
      <c r="E221" s="71" t="s">
        <v>226</v>
      </c>
      <c r="F221" s="345">
        <v>1000</v>
      </c>
      <c r="G221" s="345">
        <v>1000</v>
      </c>
      <c r="H221" s="281">
        <f t="shared" si="12"/>
        <v>1</v>
      </c>
    </row>
    <row r="222" spans="1:8" ht="15.75" customHeight="1">
      <c r="A222" s="480"/>
      <c r="B222" s="66">
        <v>801</v>
      </c>
      <c r="C222" s="70" t="s">
        <v>165</v>
      </c>
      <c r="D222" s="49" t="s">
        <v>103</v>
      </c>
      <c r="E222" s="72" t="s">
        <v>269</v>
      </c>
      <c r="F222" s="342">
        <v>978</v>
      </c>
      <c r="G222" s="342">
        <v>978</v>
      </c>
      <c r="H222" s="294">
        <f t="shared" si="12"/>
        <v>1</v>
      </c>
    </row>
    <row r="223" spans="1:8" ht="29.25" customHeight="1">
      <c r="A223" s="480"/>
      <c r="B223" s="66">
        <v>801</v>
      </c>
      <c r="C223" s="70" t="s">
        <v>165</v>
      </c>
      <c r="D223" s="49" t="s">
        <v>103</v>
      </c>
      <c r="E223" s="72" t="s">
        <v>270</v>
      </c>
      <c r="F223" s="342">
        <v>2120</v>
      </c>
      <c r="G223" s="342">
        <v>2120</v>
      </c>
      <c r="H223" s="294">
        <v>0</v>
      </c>
    </row>
    <row r="224" spans="1:8" ht="15">
      <c r="A224" s="481"/>
      <c r="B224" s="66">
        <v>852</v>
      </c>
      <c r="C224" s="142" t="s">
        <v>78</v>
      </c>
      <c r="D224" s="49" t="s">
        <v>103</v>
      </c>
      <c r="E224" s="114" t="s">
        <v>227</v>
      </c>
      <c r="F224" s="355">
        <v>693000</v>
      </c>
      <c r="G224" s="342">
        <v>674242.6</v>
      </c>
      <c r="H224" s="304">
        <f aca="true" t="shared" si="13" ref="H224:H265">G224/F224</f>
        <v>0.9729330447330446</v>
      </c>
    </row>
    <row r="225" spans="1:8" ht="13.5" customHeight="1">
      <c r="A225" s="480"/>
      <c r="B225" s="21">
        <v>852</v>
      </c>
      <c r="C225" s="49" t="s">
        <v>79</v>
      </c>
      <c r="D225" s="23" t="s">
        <v>103</v>
      </c>
      <c r="E225" s="73" t="s">
        <v>108</v>
      </c>
      <c r="F225" s="342">
        <v>4758673</v>
      </c>
      <c r="G225" s="345">
        <v>4729403.63</v>
      </c>
      <c r="H225" s="281">
        <f t="shared" si="13"/>
        <v>0.9938492579759105</v>
      </c>
    </row>
    <row r="226" spans="1:8" ht="15">
      <c r="A226" s="482"/>
      <c r="B226" s="82">
        <v>852</v>
      </c>
      <c r="C226" s="70" t="s">
        <v>109</v>
      </c>
      <c r="D226" s="49" t="s">
        <v>103</v>
      </c>
      <c r="E226" s="98" t="s">
        <v>228</v>
      </c>
      <c r="F226" s="390">
        <v>29300</v>
      </c>
      <c r="G226" s="342">
        <v>29300</v>
      </c>
      <c r="H226" s="304">
        <f t="shared" si="13"/>
        <v>1</v>
      </c>
    </row>
    <row r="227" spans="1:8" ht="15">
      <c r="A227" s="482"/>
      <c r="B227" s="113">
        <v>852</v>
      </c>
      <c r="C227" s="49" t="s">
        <v>367</v>
      </c>
      <c r="D227" s="49" t="s">
        <v>103</v>
      </c>
      <c r="E227" s="98" t="s">
        <v>319</v>
      </c>
      <c r="F227" s="429">
        <v>26000</v>
      </c>
      <c r="G227" s="342">
        <v>26000</v>
      </c>
      <c r="H227" s="304">
        <f t="shared" si="13"/>
        <v>1</v>
      </c>
    </row>
    <row r="228" spans="1:8" ht="15">
      <c r="A228" s="482"/>
      <c r="B228" s="113">
        <v>852</v>
      </c>
      <c r="C228" s="22" t="s">
        <v>66</v>
      </c>
      <c r="D228" s="49" t="s">
        <v>103</v>
      </c>
      <c r="E228" s="98" t="s">
        <v>167</v>
      </c>
      <c r="F228" s="429">
        <v>75646</v>
      </c>
      <c r="G228" s="345">
        <v>75646</v>
      </c>
      <c r="H228" s="303">
        <f t="shared" si="13"/>
        <v>1</v>
      </c>
    </row>
    <row r="229" spans="1:8" ht="15">
      <c r="A229" s="515"/>
      <c r="B229" s="81">
        <v>854</v>
      </c>
      <c r="C229" s="107" t="s">
        <v>110</v>
      </c>
      <c r="D229" s="54" t="s">
        <v>103</v>
      </c>
      <c r="E229" s="516" t="s">
        <v>273</v>
      </c>
      <c r="F229" s="517">
        <v>23797</v>
      </c>
      <c r="G229" s="370">
        <v>23640.06</v>
      </c>
      <c r="H229" s="488">
        <f t="shared" si="13"/>
        <v>0.993405051056856</v>
      </c>
    </row>
    <row r="230" spans="1:8" ht="16.5" customHeight="1">
      <c r="A230" s="482"/>
      <c r="B230" s="512">
        <v>854</v>
      </c>
      <c r="C230" s="68" t="s">
        <v>111</v>
      </c>
      <c r="D230" s="60" t="s">
        <v>103</v>
      </c>
      <c r="E230" s="513" t="s">
        <v>229</v>
      </c>
      <c r="F230" s="514">
        <v>1280</v>
      </c>
      <c r="G230" s="345">
        <v>1088</v>
      </c>
      <c r="H230" s="281">
        <f t="shared" si="13"/>
        <v>0.85</v>
      </c>
    </row>
    <row r="231" spans="1:8" ht="15">
      <c r="A231" s="482"/>
      <c r="B231" s="43">
        <v>921</v>
      </c>
      <c r="C231" s="23" t="s">
        <v>67</v>
      </c>
      <c r="D231" s="23" t="s">
        <v>103</v>
      </c>
      <c r="E231" s="99" t="s">
        <v>230</v>
      </c>
      <c r="F231" s="372">
        <v>8000</v>
      </c>
      <c r="G231" s="353">
        <v>8000</v>
      </c>
      <c r="H231" s="303">
        <f t="shared" si="13"/>
        <v>1</v>
      </c>
    </row>
    <row r="232" spans="1:8" ht="27.75">
      <c r="A232" s="482"/>
      <c r="B232" s="83"/>
      <c r="C232" s="37"/>
      <c r="D232" s="36"/>
      <c r="E232" s="42" t="s">
        <v>134</v>
      </c>
      <c r="F232" s="341">
        <f>F238+F239+F240+F241+F242+F243+F244+F245+F233+F234+F235+F236+F237</f>
        <v>14299152.62</v>
      </c>
      <c r="G232" s="341">
        <f>G238+G239+G240+G241+G242+G243+G244+G245+G233+G234+G235+G236+G237</f>
        <v>14110051.889999999</v>
      </c>
      <c r="H232" s="306">
        <f aca="true" t="shared" si="14" ref="H232:H239">G232/F232</f>
        <v>0.9867753890719714</v>
      </c>
    </row>
    <row r="233" spans="1:8" ht="15">
      <c r="A233" s="482"/>
      <c r="B233" s="391">
        <v>600</v>
      </c>
      <c r="C233" s="392" t="s">
        <v>318</v>
      </c>
      <c r="D233" s="88" t="s">
        <v>112</v>
      </c>
      <c r="E233" s="112" t="s">
        <v>319</v>
      </c>
      <c r="F233" s="353">
        <v>911158</v>
      </c>
      <c r="G233" s="354">
        <v>911158</v>
      </c>
      <c r="H233" s="316">
        <f t="shared" si="14"/>
        <v>1</v>
      </c>
    </row>
    <row r="234" spans="1:8" ht="15">
      <c r="A234" s="482"/>
      <c r="B234" s="113">
        <v>758</v>
      </c>
      <c r="C234" s="22" t="s">
        <v>13</v>
      </c>
      <c r="D234" s="23" t="s">
        <v>112</v>
      </c>
      <c r="E234" s="69" t="s">
        <v>344</v>
      </c>
      <c r="F234" s="342">
        <v>44746.37</v>
      </c>
      <c r="G234" s="342">
        <v>44746.37</v>
      </c>
      <c r="H234" s="303">
        <f t="shared" si="14"/>
        <v>1</v>
      </c>
    </row>
    <row r="235" spans="1:8" ht="15">
      <c r="A235" s="482"/>
      <c r="B235" s="113">
        <v>801</v>
      </c>
      <c r="C235" s="50" t="s">
        <v>347</v>
      </c>
      <c r="D235" s="49" t="s">
        <v>112</v>
      </c>
      <c r="E235" s="73" t="s">
        <v>348</v>
      </c>
      <c r="F235" s="353">
        <v>36488</v>
      </c>
      <c r="G235" s="353">
        <v>36488</v>
      </c>
      <c r="H235" s="304">
        <f t="shared" si="14"/>
        <v>1</v>
      </c>
    </row>
    <row r="236" spans="1:8" ht="15">
      <c r="A236" s="482"/>
      <c r="B236" s="113">
        <v>801</v>
      </c>
      <c r="C236" s="49" t="s">
        <v>55</v>
      </c>
      <c r="D236" s="49" t="s">
        <v>112</v>
      </c>
      <c r="E236" s="393" t="s">
        <v>348</v>
      </c>
      <c r="F236" s="394">
        <v>133399</v>
      </c>
      <c r="G236" s="342">
        <v>133399</v>
      </c>
      <c r="H236" s="304">
        <f t="shared" si="14"/>
        <v>1</v>
      </c>
    </row>
    <row r="237" spans="1:8" ht="15">
      <c r="A237" s="482"/>
      <c r="B237" s="113">
        <v>801</v>
      </c>
      <c r="C237" s="22" t="s">
        <v>358</v>
      </c>
      <c r="D237" s="23" t="s">
        <v>112</v>
      </c>
      <c r="E237" s="98" t="s">
        <v>348</v>
      </c>
      <c r="F237" s="390">
        <v>17655</v>
      </c>
      <c r="G237" s="353">
        <v>17655</v>
      </c>
      <c r="H237" s="303">
        <f t="shared" si="14"/>
        <v>1</v>
      </c>
    </row>
    <row r="238" spans="1:8" ht="15">
      <c r="A238" s="482"/>
      <c r="B238" s="113">
        <v>851</v>
      </c>
      <c r="C238" s="49" t="s">
        <v>303</v>
      </c>
      <c r="D238" s="49" t="s">
        <v>112</v>
      </c>
      <c r="E238" s="73" t="s">
        <v>296</v>
      </c>
      <c r="F238" s="342">
        <v>10166367.81</v>
      </c>
      <c r="G238" s="342">
        <v>10166367.81</v>
      </c>
      <c r="H238" s="304">
        <f t="shared" si="14"/>
        <v>1</v>
      </c>
    </row>
    <row r="239" spans="1:8" ht="15">
      <c r="A239" s="482"/>
      <c r="B239" s="43">
        <v>852</v>
      </c>
      <c r="C239" s="49" t="s">
        <v>193</v>
      </c>
      <c r="D239" s="50" t="s">
        <v>112</v>
      </c>
      <c r="E239" s="73" t="s">
        <v>194</v>
      </c>
      <c r="F239" s="353">
        <v>17269.44</v>
      </c>
      <c r="G239" s="342">
        <v>17269.44</v>
      </c>
      <c r="H239" s="294">
        <f t="shared" si="14"/>
        <v>1</v>
      </c>
    </row>
    <row r="240" spans="1:10" s="187" customFormat="1" ht="15">
      <c r="A240" s="482"/>
      <c r="B240" s="402">
        <v>852</v>
      </c>
      <c r="C240" s="23" t="s">
        <v>109</v>
      </c>
      <c r="D240" s="49" t="s">
        <v>112</v>
      </c>
      <c r="E240" s="73" t="s">
        <v>231</v>
      </c>
      <c r="F240" s="342">
        <v>42860</v>
      </c>
      <c r="G240" s="353">
        <v>42629.26</v>
      </c>
      <c r="H240" s="294">
        <f t="shared" si="13"/>
        <v>0.9946164255716287</v>
      </c>
      <c r="I240" s="186"/>
      <c r="J240" s="186"/>
    </row>
    <row r="241" spans="1:8" ht="15">
      <c r="A241" s="482"/>
      <c r="B241" s="113">
        <v>852</v>
      </c>
      <c r="C241" s="49" t="s">
        <v>60</v>
      </c>
      <c r="D241" s="49" t="s">
        <v>112</v>
      </c>
      <c r="E241" s="31" t="s">
        <v>232</v>
      </c>
      <c r="F241" s="353">
        <v>769496</v>
      </c>
      <c r="G241" s="342">
        <v>769495.96</v>
      </c>
      <c r="H241" s="304">
        <f t="shared" si="13"/>
        <v>0.9999999480179234</v>
      </c>
    </row>
    <row r="242" spans="1:8" ht="15">
      <c r="A242" s="482"/>
      <c r="B242" s="133">
        <v>852</v>
      </c>
      <c r="C242" s="49" t="s">
        <v>113</v>
      </c>
      <c r="D242" s="49" t="s">
        <v>112</v>
      </c>
      <c r="E242" s="73" t="s">
        <v>233</v>
      </c>
      <c r="F242" s="355">
        <v>490560</v>
      </c>
      <c r="G242" s="342">
        <v>490560</v>
      </c>
      <c r="H242" s="294">
        <f t="shared" si="13"/>
        <v>1</v>
      </c>
    </row>
    <row r="243" spans="1:8" ht="15">
      <c r="A243" s="482"/>
      <c r="B243" s="113">
        <v>852</v>
      </c>
      <c r="C243" s="22" t="s">
        <v>61</v>
      </c>
      <c r="D243" s="23" t="s">
        <v>112</v>
      </c>
      <c r="E243" s="73" t="s">
        <v>234</v>
      </c>
      <c r="F243" s="342">
        <v>469300</v>
      </c>
      <c r="G243" s="427">
        <v>469300</v>
      </c>
      <c r="H243" s="313">
        <f t="shared" si="13"/>
        <v>1</v>
      </c>
    </row>
    <row r="244" spans="1:8" ht="15">
      <c r="A244" s="482"/>
      <c r="B244" s="82">
        <v>852</v>
      </c>
      <c r="C244" s="70" t="s">
        <v>66</v>
      </c>
      <c r="D244" s="49" t="s">
        <v>112</v>
      </c>
      <c r="E244" s="73" t="s">
        <v>235</v>
      </c>
      <c r="F244" s="342">
        <v>844000</v>
      </c>
      <c r="G244" s="430">
        <v>844000</v>
      </c>
      <c r="H244" s="314">
        <f t="shared" si="13"/>
        <v>1</v>
      </c>
    </row>
    <row r="245" spans="1:8" ht="15">
      <c r="A245" s="482"/>
      <c r="B245" s="81">
        <v>854</v>
      </c>
      <c r="C245" s="107" t="s">
        <v>111</v>
      </c>
      <c r="D245" s="107" t="s">
        <v>112</v>
      </c>
      <c r="E245" s="93" t="s">
        <v>236</v>
      </c>
      <c r="F245" s="353">
        <v>355853</v>
      </c>
      <c r="G245" s="353">
        <v>166983.05</v>
      </c>
      <c r="H245" s="315">
        <f t="shared" si="13"/>
        <v>0.4692472734528021</v>
      </c>
    </row>
    <row r="246" spans="1:8" ht="19.5" customHeight="1">
      <c r="A246" s="480"/>
      <c r="B246" s="52">
        <v>758</v>
      </c>
      <c r="C246" s="54" t="s">
        <v>13</v>
      </c>
      <c r="D246" s="54" t="s">
        <v>114</v>
      </c>
      <c r="E246" s="45" t="s">
        <v>135</v>
      </c>
      <c r="F246" s="378">
        <v>82455</v>
      </c>
      <c r="G246" s="378">
        <v>82455</v>
      </c>
      <c r="H246" s="306">
        <f t="shared" si="13"/>
        <v>1</v>
      </c>
    </row>
    <row r="247" spans="1:8" ht="60" customHeight="1">
      <c r="A247" s="481"/>
      <c r="B247" s="108"/>
      <c r="C247" s="109"/>
      <c r="D247" s="143"/>
      <c r="E247" s="126" t="s">
        <v>154</v>
      </c>
      <c r="F247" s="334">
        <f>F248</f>
        <v>5792</v>
      </c>
      <c r="G247" s="340">
        <f>G248</f>
        <v>5765.92</v>
      </c>
      <c r="H247" s="316">
        <f>G247/F247</f>
        <v>0.9954972375690608</v>
      </c>
    </row>
    <row r="248" spans="1:8" ht="19.5" customHeight="1">
      <c r="A248" s="480"/>
      <c r="B248" s="106">
        <v>801</v>
      </c>
      <c r="C248" s="107" t="s">
        <v>165</v>
      </c>
      <c r="D248" s="107" t="s">
        <v>166</v>
      </c>
      <c r="E248" s="134" t="s">
        <v>155</v>
      </c>
      <c r="F248" s="405">
        <v>5792</v>
      </c>
      <c r="G248" s="405">
        <v>5765.92</v>
      </c>
      <c r="H248" s="301">
        <f>G248/F248</f>
        <v>0.9954972375690608</v>
      </c>
    </row>
    <row r="249" spans="1:8" ht="44.25" customHeight="1">
      <c r="A249" s="480"/>
      <c r="B249" s="490"/>
      <c r="C249" s="157"/>
      <c r="D249" s="120"/>
      <c r="E249" s="115" t="s">
        <v>391</v>
      </c>
      <c r="F249" s="408">
        <f>F250+F251</f>
        <v>59895</v>
      </c>
      <c r="G249" s="408">
        <f>G250+G251</f>
        <v>38580.6</v>
      </c>
      <c r="H249" s="302">
        <f>G249/F249</f>
        <v>0.6441372401702979</v>
      </c>
    </row>
    <row r="250" spans="1:8" ht="15">
      <c r="A250" s="480"/>
      <c r="B250" s="491">
        <v>854</v>
      </c>
      <c r="C250" s="111" t="s">
        <v>111</v>
      </c>
      <c r="D250" s="23" t="s">
        <v>388</v>
      </c>
      <c r="E250" s="135" t="s">
        <v>390</v>
      </c>
      <c r="F250" s="353">
        <v>4500</v>
      </c>
      <c r="G250" s="353">
        <v>4500</v>
      </c>
      <c r="H250" s="302">
        <f>G250/F250</f>
        <v>1</v>
      </c>
    </row>
    <row r="251" spans="1:8" ht="19.5" customHeight="1" thickBot="1">
      <c r="A251" s="480"/>
      <c r="B251" s="489">
        <v>854</v>
      </c>
      <c r="C251" s="122" t="s">
        <v>111</v>
      </c>
      <c r="D251" s="122" t="s">
        <v>388</v>
      </c>
      <c r="E251" s="492" t="s">
        <v>389</v>
      </c>
      <c r="F251" s="438">
        <v>55395</v>
      </c>
      <c r="G251" s="438">
        <v>34080.6</v>
      </c>
      <c r="H251" s="303">
        <f>G251/F251</f>
        <v>0.6152288112645545</v>
      </c>
    </row>
    <row r="252" spans="1:10" s="216" customFormat="1" ht="36" customHeight="1" thickBot="1">
      <c r="A252" s="476">
        <v>17</v>
      </c>
      <c r="B252" s="259"/>
      <c r="C252" s="260"/>
      <c r="D252" s="261"/>
      <c r="E252" s="262" t="s">
        <v>115</v>
      </c>
      <c r="F252" s="263">
        <f>F253</f>
        <v>20360</v>
      </c>
      <c r="G252" s="263">
        <f>G253</f>
        <v>21160</v>
      </c>
      <c r="H252" s="317">
        <f t="shared" si="13"/>
        <v>1.0392927308447937</v>
      </c>
      <c r="I252" s="215"/>
      <c r="J252" s="215"/>
    </row>
    <row r="253" spans="1:8" ht="30.75" customHeight="1">
      <c r="A253" s="477"/>
      <c r="B253" s="102"/>
      <c r="C253" s="103"/>
      <c r="D253" s="103"/>
      <c r="E253" s="104" t="s">
        <v>136</v>
      </c>
      <c r="F253" s="339">
        <f>F254+F255+F257+F258+F256</f>
        <v>20360</v>
      </c>
      <c r="G253" s="339">
        <f>G254+G255+G257+G258+G256</f>
        <v>21160</v>
      </c>
      <c r="H253" s="387">
        <f t="shared" si="13"/>
        <v>1.0392927308447937</v>
      </c>
    </row>
    <row r="254" spans="1:8" ht="15">
      <c r="A254" s="462"/>
      <c r="B254" s="385">
        <v>801</v>
      </c>
      <c r="C254" s="143" t="s">
        <v>50</v>
      </c>
      <c r="D254" s="157" t="s">
        <v>116</v>
      </c>
      <c r="E254" s="115" t="s">
        <v>357</v>
      </c>
      <c r="F254" s="386">
        <v>860</v>
      </c>
      <c r="G254" s="353">
        <v>860</v>
      </c>
      <c r="H254" s="302">
        <f t="shared" si="13"/>
        <v>1</v>
      </c>
    </row>
    <row r="255" spans="1:8" ht="15">
      <c r="A255" s="462"/>
      <c r="B255" s="400">
        <v>801</v>
      </c>
      <c r="C255" s="401" t="s">
        <v>55</v>
      </c>
      <c r="D255" s="49" t="s">
        <v>116</v>
      </c>
      <c r="E255" s="407" t="s">
        <v>356</v>
      </c>
      <c r="F255" s="380">
        <v>0</v>
      </c>
      <c r="G255" s="355">
        <v>800</v>
      </c>
      <c r="H255" s="303">
        <v>0</v>
      </c>
    </row>
    <row r="256" spans="1:8" ht="15">
      <c r="A256" s="462"/>
      <c r="B256" s="400">
        <v>801</v>
      </c>
      <c r="C256" s="406" t="s">
        <v>56</v>
      </c>
      <c r="D256" s="157" t="s">
        <v>116</v>
      </c>
      <c r="E256" s="98" t="s">
        <v>360</v>
      </c>
      <c r="F256" s="380">
        <v>1500</v>
      </c>
      <c r="G256" s="342">
        <v>1500</v>
      </c>
      <c r="H256" s="304">
        <f>G256/F256</f>
        <v>1</v>
      </c>
    </row>
    <row r="257" spans="1:8" ht="18.75" customHeight="1">
      <c r="A257" s="462"/>
      <c r="B257" s="144">
        <v>921</v>
      </c>
      <c r="C257" s="433" t="s">
        <v>159</v>
      </c>
      <c r="D257" s="50" t="s">
        <v>116</v>
      </c>
      <c r="E257" s="98" t="s">
        <v>293</v>
      </c>
      <c r="F257" s="447">
        <v>3000</v>
      </c>
      <c r="G257" s="342">
        <v>3000</v>
      </c>
      <c r="H257" s="304">
        <f t="shared" si="13"/>
        <v>1</v>
      </c>
    </row>
    <row r="258" spans="1:8" ht="30" customHeight="1" thickBot="1">
      <c r="A258" s="466"/>
      <c r="B258" s="21">
        <v>921</v>
      </c>
      <c r="C258" s="434">
        <v>92109</v>
      </c>
      <c r="D258" s="122" t="s">
        <v>116</v>
      </c>
      <c r="E258" s="69" t="s">
        <v>290</v>
      </c>
      <c r="F258" s="438">
        <v>15000</v>
      </c>
      <c r="G258" s="345">
        <v>15000</v>
      </c>
      <c r="H258" s="281">
        <f>G258/F258</f>
        <v>1</v>
      </c>
    </row>
    <row r="259" spans="1:10" s="271" customFormat="1" ht="31.5" customHeight="1" thickBot="1">
      <c r="A259" s="483">
        <v>18</v>
      </c>
      <c r="B259" s="264"/>
      <c r="C259" s="265"/>
      <c r="D259" s="266"/>
      <c r="E259" s="267" t="s">
        <v>120</v>
      </c>
      <c r="F259" s="268">
        <f>F260+F261+F262+F263+F264</f>
        <v>527947.79</v>
      </c>
      <c r="G259" s="269">
        <f>G260+G261+G262+G263+G264</f>
        <v>553273.44</v>
      </c>
      <c r="H259" s="519">
        <f t="shared" si="13"/>
        <v>1.0479699896082526</v>
      </c>
      <c r="I259" s="270"/>
      <c r="J259" s="270"/>
    </row>
    <row r="260" spans="1:8" ht="33" customHeight="1">
      <c r="A260" s="504"/>
      <c r="B260" s="175" t="s">
        <v>17</v>
      </c>
      <c r="C260" s="177" t="s">
        <v>117</v>
      </c>
      <c r="D260" s="176" t="s">
        <v>118</v>
      </c>
      <c r="E260" s="174" t="s">
        <v>254</v>
      </c>
      <c r="F260" s="358">
        <v>10720</v>
      </c>
      <c r="G260" s="343">
        <v>10727.64</v>
      </c>
      <c r="H260" s="518">
        <f>G260/F260</f>
        <v>1.000712686567164</v>
      </c>
    </row>
    <row r="261" spans="1:8" ht="32.25" customHeight="1">
      <c r="A261" s="462"/>
      <c r="B261" s="494" t="s">
        <v>171</v>
      </c>
      <c r="C261" s="22" t="s">
        <v>15</v>
      </c>
      <c r="D261" s="495" t="s">
        <v>118</v>
      </c>
      <c r="E261" s="115" t="s">
        <v>253</v>
      </c>
      <c r="F261" s="343">
        <v>84850</v>
      </c>
      <c r="G261" s="343">
        <v>95214.5</v>
      </c>
      <c r="H261" s="496">
        <f>G261/F261</f>
        <v>1.1221508544490277</v>
      </c>
    </row>
    <row r="262" spans="1:8" ht="15">
      <c r="A262" s="462"/>
      <c r="B262" s="177" t="s">
        <v>177</v>
      </c>
      <c r="C262" s="175" t="s">
        <v>63</v>
      </c>
      <c r="D262" s="178" t="s">
        <v>118</v>
      </c>
      <c r="E262" s="179" t="s">
        <v>304</v>
      </c>
      <c r="F262" s="366">
        <v>41640</v>
      </c>
      <c r="G262" s="367">
        <v>46449.82</v>
      </c>
      <c r="H262" s="318">
        <f>G262/F262</f>
        <v>1.1155096061479346</v>
      </c>
    </row>
    <row r="263" spans="1:8" ht="16.5" customHeight="1">
      <c r="A263" s="462"/>
      <c r="B263" s="177" t="s">
        <v>177</v>
      </c>
      <c r="C263" s="175" t="s">
        <v>63</v>
      </c>
      <c r="D263" s="178" t="s">
        <v>118</v>
      </c>
      <c r="E263" s="179" t="s">
        <v>305</v>
      </c>
      <c r="F263" s="366">
        <v>87730</v>
      </c>
      <c r="G263" s="367">
        <v>97873.69</v>
      </c>
      <c r="H263" s="318">
        <f>G263/F263</f>
        <v>1.115623959876895</v>
      </c>
    </row>
    <row r="264" spans="1:8" ht="16.5" customHeight="1" thickBot="1">
      <c r="A264" s="462"/>
      <c r="B264" s="173">
        <v>852</v>
      </c>
      <c r="C264" s="120" t="s">
        <v>61</v>
      </c>
      <c r="D264" s="120" t="s">
        <v>118</v>
      </c>
      <c r="E264" s="80" t="s">
        <v>306</v>
      </c>
      <c r="F264" s="428">
        <v>303007.79</v>
      </c>
      <c r="G264" s="367">
        <v>303007.79</v>
      </c>
      <c r="H264" s="319">
        <f t="shared" si="13"/>
        <v>1</v>
      </c>
    </row>
    <row r="265" spans="1:12" ht="15">
      <c r="A265" s="484"/>
      <c r="B265" s="61"/>
      <c r="C265" s="62"/>
      <c r="D265" s="62"/>
      <c r="E265" s="100" t="s">
        <v>119</v>
      </c>
      <c r="F265" s="197">
        <f>F7+F38</f>
        <v>73114174.75</v>
      </c>
      <c r="G265" s="198">
        <f>G7+G38</f>
        <v>72358067.786</v>
      </c>
      <c r="H265" s="320">
        <f t="shared" si="13"/>
        <v>0.9896585447817011</v>
      </c>
      <c r="I265" s="170">
        <f>Arkusz2!C35</f>
        <v>72358067.78999999</v>
      </c>
      <c r="J265" s="121">
        <f>G265-I265</f>
        <v>-0.003999993205070496</v>
      </c>
      <c r="K265" s="121">
        <f>Arkusz2!B37</f>
        <v>73114174.75</v>
      </c>
      <c r="L265" s="121">
        <f>F265-K265</f>
        <v>0</v>
      </c>
    </row>
    <row r="266" spans="1:8" ht="15">
      <c r="A266" s="485"/>
      <c r="B266" s="44"/>
      <c r="C266" s="22"/>
      <c r="D266" s="22"/>
      <c r="E266" s="101"/>
      <c r="F266" s="199"/>
      <c r="G266" s="199"/>
      <c r="H266" s="321"/>
    </row>
    <row r="267" spans="1:8" ht="15">
      <c r="A267" s="485"/>
      <c r="B267" s="44"/>
      <c r="C267" s="22"/>
      <c r="D267" s="22"/>
      <c r="E267" s="101"/>
      <c r="F267" s="199"/>
      <c r="G267" s="199"/>
      <c r="H267" s="321"/>
    </row>
    <row r="268" spans="1:8" ht="15">
      <c r="A268" s="485"/>
      <c r="B268" s="44"/>
      <c r="C268" s="22"/>
      <c r="D268" s="22"/>
      <c r="E268" s="101"/>
      <c r="F268" s="199">
        <v>73114174.75</v>
      </c>
      <c r="G268" s="199">
        <v>72358067.79</v>
      </c>
      <c r="H268" s="321"/>
    </row>
    <row r="269" spans="1:8" ht="15">
      <c r="A269" s="485"/>
      <c r="B269" s="44"/>
      <c r="C269" s="22"/>
      <c r="D269" s="22"/>
      <c r="E269" s="101"/>
      <c r="F269" s="199">
        <f>F265-F268</f>
        <v>0</v>
      </c>
      <c r="G269" s="199">
        <f>G265-G268</f>
        <v>-0.0040000081062316895</v>
      </c>
      <c r="H269" s="321"/>
    </row>
    <row r="270" spans="1:8" ht="15">
      <c r="A270" s="485"/>
      <c r="B270" s="44"/>
      <c r="C270" s="22"/>
      <c r="D270" s="22"/>
      <c r="E270" s="101"/>
      <c r="F270" s="199"/>
      <c r="G270" s="199"/>
      <c r="H270" s="321"/>
    </row>
    <row r="271" spans="1:8" ht="15">
      <c r="A271" s="485"/>
      <c r="B271" s="44"/>
      <c r="C271" s="22"/>
      <c r="D271" s="22"/>
      <c r="E271" s="101"/>
      <c r="F271" s="199"/>
      <c r="G271" s="199"/>
      <c r="H271" s="321"/>
    </row>
    <row r="272" spans="1:8" ht="15">
      <c r="A272" s="485"/>
      <c r="B272" s="44"/>
      <c r="C272" s="22"/>
      <c r="D272" s="22"/>
      <c r="E272" s="101"/>
      <c r="F272" s="199"/>
      <c r="G272" s="199"/>
      <c r="H272" s="321"/>
    </row>
    <row r="273" spans="1:8" ht="15">
      <c r="A273" s="485"/>
      <c r="B273" s="44"/>
      <c r="C273" s="22"/>
      <c r="D273" s="22"/>
      <c r="E273" s="101"/>
      <c r="F273" s="199"/>
      <c r="G273" s="199"/>
      <c r="H273" s="321"/>
    </row>
    <row r="274" spans="1:8" ht="15">
      <c r="A274" s="485"/>
      <c r="B274" s="44"/>
      <c r="C274" s="22"/>
      <c r="D274" s="22"/>
      <c r="E274" s="101"/>
      <c r="F274" s="199"/>
      <c r="G274" s="199"/>
      <c r="H274" s="321"/>
    </row>
    <row r="275" spans="1:8" ht="15">
      <c r="A275" s="485"/>
      <c r="B275" s="44"/>
      <c r="C275" s="22"/>
      <c r="D275" s="22"/>
      <c r="E275" s="101"/>
      <c r="F275" s="199"/>
      <c r="G275" s="199"/>
      <c r="H275" s="321"/>
    </row>
    <row r="276" spans="1:8" ht="15">
      <c r="A276" s="485"/>
      <c r="B276" s="44"/>
      <c r="C276" s="22"/>
      <c r="D276" s="22"/>
      <c r="E276" s="101"/>
      <c r="F276" s="199"/>
      <c r="G276" s="199"/>
      <c r="H276" s="321"/>
    </row>
    <row r="277" spans="1:8" ht="15">
      <c r="A277" s="485"/>
      <c r="B277" s="44"/>
      <c r="C277" s="22"/>
      <c r="D277" s="22"/>
      <c r="E277" s="101"/>
      <c r="F277" s="199"/>
      <c r="G277" s="199"/>
      <c r="H277" s="321"/>
    </row>
    <row r="278" spans="1:8" ht="15">
      <c r="A278" s="485"/>
      <c r="B278" s="44"/>
      <c r="C278" s="22"/>
      <c r="D278" s="22"/>
      <c r="E278" s="101"/>
      <c r="F278" s="199"/>
      <c r="G278" s="199"/>
      <c r="H278" s="321"/>
    </row>
    <row r="279" spans="1:8" ht="15">
      <c r="A279" s="485"/>
      <c r="B279" s="44"/>
      <c r="C279" s="22"/>
      <c r="D279" s="22"/>
      <c r="E279" s="101"/>
      <c r="F279" s="199"/>
      <c r="G279" s="199"/>
      <c r="H279" s="321"/>
    </row>
    <row r="280" spans="1:8" ht="15">
      <c r="A280" s="485"/>
      <c r="B280" s="44"/>
      <c r="C280" s="22"/>
      <c r="D280" s="22"/>
      <c r="E280" s="101"/>
      <c r="F280" s="199"/>
      <c r="G280" s="199"/>
      <c r="H280" s="321"/>
    </row>
    <row r="281" spans="1:8" ht="15">
      <c r="A281" s="485"/>
      <c r="B281" s="44"/>
      <c r="C281" s="22"/>
      <c r="D281" s="22"/>
      <c r="E281" s="101"/>
      <c r="F281" s="199"/>
      <c r="G281" s="199"/>
      <c r="H281" s="321"/>
    </row>
    <row r="282" spans="1:8" ht="15">
      <c r="A282" s="485"/>
      <c r="B282" s="44"/>
      <c r="C282" s="22"/>
      <c r="D282" s="22"/>
      <c r="E282" s="101"/>
      <c r="F282" s="199"/>
      <c r="G282" s="199"/>
      <c r="H282" s="321"/>
    </row>
    <row r="283" spans="1:8" ht="15">
      <c r="A283" s="485"/>
      <c r="B283" s="44"/>
      <c r="C283" s="22"/>
      <c r="D283" s="22"/>
      <c r="E283" s="101"/>
      <c r="F283" s="199"/>
      <c r="G283" s="199"/>
      <c r="H283" s="321"/>
    </row>
    <row r="284" spans="1:8" ht="15">
      <c r="A284" s="485"/>
      <c r="B284" s="44"/>
      <c r="C284" s="22"/>
      <c r="D284" s="22"/>
      <c r="E284" s="101"/>
      <c r="F284" s="199"/>
      <c r="G284" s="199"/>
      <c r="H284" s="321"/>
    </row>
    <row r="285" spans="1:8" ht="15">
      <c r="A285" s="485"/>
      <c r="B285" s="44"/>
      <c r="C285" s="22"/>
      <c r="D285" s="22"/>
      <c r="E285" s="101"/>
      <c r="F285" s="199"/>
      <c r="G285" s="199"/>
      <c r="H285" s="321"/>
    </row>
    <row r="286" spans="1:8" ht="15">
      <c r="A286" s="485"/>
      <c r="B286" s="44"/>
      <c r="C286" s="22"/>
      <c r="D286" s="22"/>
      <c r="E286" s="101"/>
      <c r="F286" s="199"/>
      <c r="G286" s="199"/>
      <c r="H286" s="321"/>
    </row>
    <row r="287" spans="1:8" ht="15">
      <c r="A287" s="485"/>
      <c r="B287" s="44"/>
      <c r="C287" s="22"/>
      <c r="D287" s="22"/>
      <c r="E287" s="101"/>
      <c r="F287" s="199"/>
      <c r="G287" s="199"/>
      <c r="H287" s="321"/>
    </row>
    <row r="288" spans="1:8" ht="15">
      <c r="A288" s="485"/>
      <c r="B288" s="44"/>
      <c r="C288" s="22"/>
      <c r="D288" s="22"/>
      <c r="E288" s="101"/>
      <c r="F288" s="199"/>
      <c r="G288" s="199"/>
      <c r="H288" s="321"/>
    </row>
    <row r="289" spans="1:8" ht="15">
      <c r="A289" s="485"/>
      <c r="B289" s="44"/>
      <c r="C289" s="22"/>
      <c r="D289" s="22"/>
      <c r="E289" s="101"/>
      <c r="F289" s="199"/>
      <c r="G289" s="199"/>
      <c r="H289" s="321"/>
    </row>
    <row r="290" spans="1:8" ht="15">
      <c r="A290" s="485"/>
      <c r="B290" s="44"/>
      <c r="C290" s="22"/>
      <c r="D290" s="22"/>
      <c r="E290" s="101"/>
      <c r="F290" s="199"/>
      <c r="G290" s="199"/>
      <c r="H290" s="321"/>
    </row>
    <row r="291" spans="1:8" ht="15">
      <c r="A291" s="485"/>
      <c r="B291" s="44"/>
      <c r="C291" s="22"/>
      <c r="D291" s="22"/>
      <c r="E291" s="101"/>
      <c r="F291" s="199"/>
      <c r="G291" s="199"/>
      <c r="H291" s="321"/>
    </row>
    <row r="292" spans="1:8" ht="15">
      <c r="A292" s="485"/>
      <c r="B292" s="44"/>
      <c r="C292" s="22"/>
      <c r="D292" s="22"/>
      <c r="E292" s="101"/>
      <c r="F292" s="199"/>
      <c r="G292" s="200"/>
      <c r="H292" s="321"/>
    </row>
    <row r="293" spans="1:8" ht="15">
      <c r="A293" s="485"/>
      <c r="B293" s="44"/>
      <c r="C293" s="22"/>
      <c r="D293" s="22"/>
      <c r="E293" s="101"/>
      <c r="F293" s="199"/>
      <c r="G293" s="199"/>
      <c r="H293" s="321"/>
    </row>
    <row r="294" spans="1:8" ht="15">
      <c r="A294" s="485"/>
      <c r="B294" s="44"/>
      <c r="C294" s="22"/>
      <c r="D294" s="22"/>
      <c r="E294" s="101"/>
      <c r="F294" s="199"/>
      <c r="G294" s="199"/>
      <c r="H294" s="321"/>
    </row>
    <row r="295" spans="1:8" ht="15">
      <c r="A295" s="485"/>
      <c r="B295" s="44"/>
      <c r="C295" s="22"/>
      <c r="D295" s="22"/>
      <c r="E295" s="101"/>
      <c r="F295" s="199"/>
      <c r="G295" s="199"/>
      <c r="H295" s="321"/>
    </row>
    <row r="296" spans="1:8" ht="15">
      <c r="A296" s="485"/>
      <c r="B296" s="44"/>
      <c r="C296" s="22"/>
      <c r="D296" s="22"/>
      <c r="E296" s="101"/>
      <c r="F296" s="199"/>
      <c r="G296" s="199"/>
      <c r="H296" s="321"/>
    </row>
    <row r="297" spans="1:8" ht="15">
      <c r="A297" s="485"/>
      <c r="B297" s="44"/>
      <c r="C297" s="22"/>
      <c r="D297" s="22"/>
      <c r="E297" s="101"/>
      <c r="F297" s="199"/>
      <c r="G297" s="199"/>
      <c r="H297" s="321"/>
    </row>
    <row r="298" spans="1:8" ht="15">
      <c r="A298" s="485"/>
      <c r="B298" s="44"/>
      <c r="C298" s="22"/>
      <c r="D298" s="22"/>
      <c r="E298" s="101"/>
      <c r="F298" s="199"/>
      <c r="G298" s="199"/>
      <c r="H298" s="321"/>
    </row>
    <row r="299" spans="1:8" ht="15">
      <c r="A299" s="485"/>
      <c r="B299" s="44"/>
      <c r="C299" s="22"/>
      <c r="D299" s="22"/>
      <c r="E299" s="101"/>
      <c r="F299" s="199"/>
      <c r="G299" s="199"/>
      <c r="H299" s="321"/>
    </row>
    <row r="300" spans="1:8" ht="15">
      <c r="A300" s="485"/>
      <c r="B300" s="44"/>
      <c r="C300" s="22"/>
      <c r="D300" s="22"/>
      <c r="E300" s="101"/>
      <c r="F300" s="199"/>
      <c r="G300" s="199"/>
      <c r="H300" s="321"/>
    </row>
    <row r="301" spans="1:8" ht="15">
      <c r="A301" s="485"/>
      <c r="B301" s="44"/>
      <c r="C301" s="22"/>
      <c r="D301" s="22"/>
      <c r="E301" s="101"/>
      <c r="F301" s="199"/>
      <c r="G301" s="199"/>
      <c r="H301" s="321"/>
    </row>
    <row r="302" spans="1:8" ht="15">
      <c r="A302" s="485"/>
      <c r="B302" s="44"/>
      <c r="C302" s="22"/>
      <c r="D302" s="22"/>
      <c r="E302" s="101"/>
      <c r="F302" s="199"/>
      <c r="G302" s="199"/>
      <c r="H302" s="321"/>
    </row>
    <row r="303" ht="15">
      <c r="D303" s="22"/>
    </row>
  </sheetData>
  <sheetProtection password="CA6D" sheet="1" objects="1" selectLockedCells="1" selectUnlockedCells="1"/>
  <mergeCells count="9">
    <mergeCell ref="D3:E3"/>
    <mergeCell ref="F3:H3"/>
    <mergeCell ref="F4:H4"/>
    <mergeCell ref="C67:C68"/>
    <mergeCell ref="B67:B68"/>
    <mergeCell ref="A67:A68"/>
    <mergeCell ref="D67:D68"/>
    <mergeCell ref="G67:G68"/>
    <mergeCell ref="F67:F68"/>
  </mergeCells>
  <printOptions/>
  <pageMargins left="0.18" right="0.19027777777777777" top="0.74" bottom="0.42" header="0.48" footer="0.2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171" customWidth="1"/>
    <col min="2" max="2" width="19.8515625" style="0" customWidth="1"/>
    <col min="3" max="3" width="24.140625" style="170" customWidth="1"/>
  </cols>
  <sheetData>
    <row r="1" spans="2:3" ht="12.75">
      <c r="B1" t="s">
        <v>251</v>
      </c>
      <c r="C1" s="170" t="s">
        <v>255</v>
      </c>
    </row>
    <row r="2" spans="1:3" ht="12.75">
      <c r="A2" s="171" t="s">
        <v>17</v>
      </c>
      <c r="B2" s="170">
        <v>3940898.24</v>
      </c>
      <c r="C2" s="170">
        <v>3941583.43</v>
      </c>
    </row>
    <row r="3" spans="1:3" ht="12.75">
      <c r="A3" s="171" t="s">
        <v>20</v>
      </c>
      <c r="B3" s="170">
        <v>12300</v>
      </c>
      <c r="C3" s="170">
        <v>13751.33</v>
      </c>
    </row>
    <row r="4" spans="2:3" ht="12.75">
      <c r="B4" s="170">
        <f>SUM(B2:B3)</f>
        <v>3953198.24</v>
      </c>
      <c r="C4" s="170">
        <f>SUM(C2:C3)</f>
        <v>3955334.7600000002</v>
      </c>
    </row>
    <row r="5" spans="1:3" ht="12.75">
      <c r="A5" s="171" t="s">
        <v>57</v>
      </c>
      <c r="B5" s="170">
        <v>1101694</v>
      </c>
      <c r="C5" s="170">
        <v>1105515.26</v>
      </c>
    </row>
    <row r="6" spans="2:3" ht="12.75">
      <c r="B6" s="170">
        <f>SUM(B4:B5)</f>
        <v>5054892.24</v>
      </c>
      <c r="C6" s="170">
        <f>SUM(C4:C5)</f>
        <v>5060850.0200000005</v>
      </c>
    </row>
    <row r="7" spans="1:3" ht="12.75">
      <c r="A7" s="171" t="s">
        <v>171</v>
      </c>
      <c r="B7" s="170">
        <v>90850</v>
      </c>
      <c r="C7" s="170">
        <v>100503.57</v>
      </c>
    </row>
    <row r="8" spans="2:3" ht="12.75">
      <c r="B8" s="170">
        <f>SUM(B6:B7)</f>
        <v>5145742.24</v>
      </c>
      <c r="C8" s="170">
        <f>SUM(C6:C7)</f>
        <v>5161353.590000001</v>
      </c>
    </row>
    <row r="9" spans="1:3" ht="12.75">
      <c r="A9" s="171" t="s">
        <v>104</v>
      </c>
      <c r="B9" s="170">
        <v>5013500</v>
      </c>
      <c r="C9" s="170">
        <v>4617386</v>
      </c>
    </row>
    <row r="10" spans="2:3" ht="12.75">
      <c r="B10" s="170">
        <f>SUM(B8:B9)</f>
        <v>10159242.24</v>
      </c>
      <c r="C10" s="170">
        <f>SUM(C8:C9)</f>
        <v>9778739.59</v>
      </c>
    </row>
    <row r="11" spans="1:3" ht="12.75">
      <c r="A11" s="171" t="s">
        <v>259</v>
      </c>
      <c r="B11" s="170">
        <v>95000</v>
      </c>
      <c r="C11" s="170">
        <v>98196.34</v>
      </c>
    </row>
    <row r="12" spans="1:3" ht="12.75">
      <c r="A12" s="171" t="s">
        <v>177</v>
      </c>
      <c r="B12" s="170">
        <v>341876</v>
      </c>
      <c r="C12" s="170">
        <v>360686.36</v>
      </c>
    </row>
    <row r="13" spans="1:3" ht="12.75">
      <c r="A13" s="171" t="s">
        <v>249</v>
      </c>
      <c r="B13" s="170">
        <v>3468</v>
      </c>
      <c r="C13" s="170">
        <v>3468</v>
      </c>
    </row>
    <row r="14" spans="1:3" ht="12.75">
      <c r="A14" s="171" t="s">
        <v>250</v>
      </c>
      <c r="B14" s="170">
        <v>300</v>
      </c>
      <c r="C14" s="170">
        <v>300</v>
      </c>
    </row>
    <row r="15" spans="1:3" ht="12.75">
      <c r="A15" s="171" t="s">
        <v>182</v>
      </c>
      <c r="B15" s="170">
        <v>55800</v>
      </c>
      <c r="C15" s="170">
        <v>56304.35</v>
      </c>
    </row>
    <row r="16" spans="2:3" ht="12.75">
      <c r="B16" s="170">
        <f>SUM(B10:B15)</f>
        <v>10655686.24</v>
      </c>
      <c r="C16" s="170">
        <f>SUM(C10:C15)</f>
        <v>10297694.639999999</v>
      </c>
    </row>
    <row r="17" spans="1:3" ht="12.75">
      <c r="A17" s="171" t="s">
        <v>90</v>
      </c>
      <c r="B17" s="170">
        <v>19693114</v>
      </c>
      <c r="C17" s="170">
        <v>19580959.76</v>
      </c>
    </row>
    <row r="18" spans="2:3" ht="12.75">
      <c r="B18" s="170">
        <f>SUM(B16:B17)</f>
        <v>30348800.240000002</v>
      </c>
      <c r="C18" s="170">
        <f>SUM(C16:C17)</f>
        <v>29878654.4</v>
      </c>
    </row>
    <row r="19" spans="1:3" ht="12.75">
      <c r="A19" s="171" t="s">
        <v>263</v>
      </c>
      <c r="B19" s="170">
        <v>2240000</v>
      </c>
      <c r="C19" s="170">
        <v>2240000</v>
      </c>
    </row>
    <row r="20" spans="1:3" ht="12.75">
      <c r="A20" s="171" t="s">
        <v>97</v>
      </c>
      <c r="B20" s="170">
        <v>16518242.12</v>
      </c>
      <c r="C20" s="170">
        <v>16519425.14</v>
      </c>
    </row>
    <row r="21" spans="2:3" ht="12.75">
      <c r="B21" s="170">
        <f>SUM(B18:B20)</f>
        <v>49107042.36</v>
      </c>
      <c r="C21" s="170">
        <f>SUM(C18:C20)</f>
        <v>48638079.54</v>
      </c>
    </row>
    <row r="22" spans="1:3" ht="12.75">
      <c r="A22" s="171" t="s">
        <v>188</v>
      </c>
      <c r="B22" s="170">
        <v>1069197</v>
      </c>
      <c r="C22" s="170">
        <v>1100934.1</v>
      </c>
    </row>
    <row r="23" spans="2:3" ht="12.75">
      <c r="B23" s="170">
        <f>SUM(B21:B22)</f>
        <v>50176239.36</v>
      </c>
      <c r="C23" s="170">
        <f>SUM(C21:C22)</f>
        <v>49739013.64</v>
      </c>
    </row>
    <row r="24" spans="1:3" ht="12.75">
      <c r="A24" s="171" t="s">
        <v>295</v>
      </c>
      <c r="B24" s="170">
        <v>10179367.81</v>
      </c>
      <c r="C24" s="170">
        <v>10179925.81</v>
      </c>
    </row>
    <row r="25" spans="2:3" ht="12.75">
      <c r="B25" s="170">
        <f>B23+B24</f>
        <v>60355607.17</v>
      </c>
      <c r="C25" s="170">
        <f>C23+C24</f>
        <v>59918939.45</v>
      </c>
    </row>
    <row r="26" spans="1:3" ht="12.75">
      <c r="A26" s="171" t="s">
        <v>271</v>
      </c>
      <c r="B26" s="170">
        <v>8862261.23</v>
      </c>
      <c r="C26" s="170">
        <v>8821265.46</v>
      </c>
    </row>
    <row r="27" spans="2:3" ht="12.75">
      <c r="B27" s="170">
        <f>B25+B26</f>
        <v>69217868.4</v>
      </c>
      <c r="C27" s="170">
        <f>C25+C26</f>
        <v>68740204.91</v>
      </c>
    </row>
    <row r="28" spans="1:3" ht="12.75">
      <c r="A28" s="171" t="s">
        <v>272</v>
      </c>
      <c r="B28" s="170">
        <v>440825</v>
      </c>
      <c r="C28" s="170">
        <v>230519.83</v>
      </c>
    </row>
    <row r="29" spans="2:3" ht="12.75">
      <c r="B29" s="170">
        <f>SUM(B27:B28)</f>
        <v>69658693.4</v>
      </c>
      <c r="C29" s="170">
        <f>SUM(C27:C28)</f>
        <v>68970724.74</v>
      </c>
    </row>
    <row r="30" spans="1:3" ht="12.75">
      <c r="A30" s="171" t="s">
        <v>275</v>
      </c>
      <c r="B30" s="170">
        <v>2205434</v>
      </c>
      <c r="C30" s="170">
        <v>2155621.87</v>
      </c>
    </row>
    <row r="31" spans="2:3" ht="12.75">
      <c r="B31" s="170">
        <f>SUM(B29:B30)</f>
        <v>71864127.4</v>
      </c>
      <c r="C31" s="170">
        <f>SUM(C29:C30)</f>
        <v>71126346.61</v>
      </c>
    </row>
    <row r="32" spans="1:3" ht="12.75">
      <c r="A32" s="171" t="s">
        <v>289</v>
      </c>
      <c r="B32" s="170">
        <v>877413.35</v>
      </c>
      <c r="C32" s="170">
        <v>875925.52</v>
      </c>
    </row>
    <row r="33" spans="2:3" ht="12.75">
      <c r="B33" s="170">
        <f>SUM(B31:B32)</f>
        <v>72741540.75</v>
      </c>
      <c r="C33" s="170">
        <f>SUM(C31:C32)</f>
        <v>72002272.13</v>
      </c>
    </row>
    <row r="34" spans="1:3" ht="12.75">
      <c r="A34" s="171" t="s">
        <v>294</v>
      </c>
      <c r="B34" s="170">
        <v>373634</v>
      </c>
      <c r="C34" s="170">
        <v>355795.66</v>
      </c>
    </row>
    <row r="35" spans="2:3" ht="12.75">
      <c r="B35" s="170">
        <f>SUM(B33:B34)</f>
        <v>73115174.75</v>
      </c>
      <c r="C35" s="170">
        <f>SUM(C33:C34)</f>
        <v>72358067.78999999</v>
      </c>
    </row>
    <row r="36" ht="12.75">
      <c r="B36" s="170"/>
    </row>
    <row r="37" spans="2:3" ht="12.75">
      <c r="B37" s="170">
        <v>73114174.75</v>
      </c>
      <c r="C37" s="170">
        <v>72358067.79</v>
      </c>
    </row>
    <row r="38" spans="2:3" ht="12.75">
      <c r="B38" s="170">
        <v>73114174.75</v>
      </c>
      <c r="C38" s="170">
        <v>72358067.79</v>
      </c>
    </row>
    <row r="39" spans="2:3" ht="12.75">
      <c r="B39" s="170">
        <f>B37-B38</f>
        <v>0</v>
      </c>
      <c r="C39" s="170">
        <f>C37-C38</f>
        <v>0</v>
      </c>
    </row>
    <row r="40" ht="12.75">
      <c r="B40" s="17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2014-03-25T11:43:37Z</cp:lastPrinted>
  <dcterms:created xsi:type="dcterms:W3CDTF">2010-07-29T17:03:46Z</dcterms:created>
  <dcterms:modified xsi:type="dcterms:W3CDTF">2014-05-23T11:39:11Z</dcterms:modified>
  <cp:category/>
  <cp:version/>
  <cp:contentType/>
  <cp:contentStatus/>
</cp:coreProperties>
</file>