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1352" windowHeight="54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'Arkusz1'!$A$1:$H$518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<sst xmlns="http://schemas.openxmlformats.org/spreadsheetml/2006/main" count="547" uniqueCount="497">
  <si>
    <t>* wpływy dokonywane przez gminy wierzyciela z tytułu należnych gminie dłużnika 20% z tytułu wyegzekwowanych należnych świadczeń z funduszu alimentacyjnego</t>
  </si>
  <si>
    <t>Składki na ubezpieczenie zdrowotne opłacane za osoby pobierające niektóre świadczenia z pomocy społecznej, niektóre świadczenia rodzinne oraz za osoby uczestniczące w zajęciach centrum intergacji społecznej</t>
  </si>
  <si>
    <t>Zasiłki i pomoc w naturze oraz składki na ubezpieczenia emerytalne i rentowe</t>
  </si>
  <si>
    <t>Zasiłki stałe</t>
  </si>
  <si>
    <t>Ośrodki pomocy społecznej</t>
  </si>
  <si>
    <t>Dotacje celowe w ramach programów finansowanych z udziałem środków</t>
  </si>
  <si>
    <t>Usługi opiekuńcze i specjalistyczne usługi opiekuńcze</t>
  </si>
  <si>
    <t>Wpływy z usług- dochody wykonywane przez Ośrodek Pomocy Społecznej w Bystrzycy Kł, w tym:</t>
  </si>
  <si>
    <t>Dotacje celowe otrzymane z budżetu państwa na realizację zadań bieżących z zakresu administracji rządowej  oraz innych zadań zleconych gminie (związkom gmin) ustawami- usługi opiekuńcze</t>
  </si>
  <si>
    <t>Pozostałe odsetki- odsetki naliczone przez bank od środków na rachunku bankowym, w tym:</t>
  </si>
  <si>
    <t>Dotacje celowe otrzymane z budżetu państwa na realizację własnych zadań bieżących gmin (związków gmin)- realizacja wieloletniego programu pn. ,,Pomoc państwa w zakresie dożywiania"- posiłek dla potrzebujących</t>
  </si>
  <si>
    <t>Edukacyjna opieka wychowawcza</t>
  </si>
  <si>
    <t>0830</t>
  </si>
  <si>
    <t>Otrzymane spadki,zapisy i darowizny w postaci pieniężnej, w tym:</t>
  </si>
  <si>
    <t>Dochody z najmu i dzierżawy składników majątkowych Państwa, jednostek</t>
  </si>
  <si>
    <t>Kolonie,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</si>
  <si>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</si>
  <si>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</si>
  <si>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</si>
  <si>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* RPO- Rewitalizacja ul. Kościelnej, Placu Wolności i ul. Rycerskiej- budowa i modernizacja drogi(jezdnia - chodnik) mająca na celu poprawę dostępności do miejsc atrakcyjnych tutystycznie o zasięgu regionalnym</t>
  </si>
  <si>
    <t xml:space="preserve"> lub ponadregionalnym wraz z z budową infrastruktury towarzyszącej (kanalizacja deszczowa)</t>
  </si>
  <si>
    <t>* RPO- Rewitalizacja ul. Kościelnej, Placu Wolności i ul. Rycerskiej- budowa, remont modernizacja drobnej infrastruktury przetrzeni publicznej niezbędnej do prawidłowego funkcjonowania obszarów wsparcia</t>
  </si>
  <si>
    <t xml:space="preserve">Wpłata środków finansowych z niewykonanych w terminie wydatków, </t>
  </si>
  <si>
    <t>Oczyszczanie miast i wsi</t>
  </si>
  <si>
    <t>Wpływy i wydatki związane z gromadzeniem środków z opłat i kar za korzystanie ze środowiska</t>
  </si>
  <si>
    <t>Wpływy i wydatki zwiazane z gromadzeniem środków z opłat produktowych</t>
  </si>
  <si>
    <t xml:space="preserve">Wpływy z opłaty produktowej </t>
  </si>
  <si>
    <t>* wynajem pomieszczeń kuchennych</t>
  </si>
  <si>
    <t>Dochody wykonywane przez Przedszkole nr 2 w Bystrzycy Kłodzkiej-jednostkę organizacyjną gminy, w tym:</t>
  </si>
  <si>
    <t>* odpłatność za żywienie- ul. Mickiewicza</t>
  </si>
  <si>
    <t>*Projekt realizowany przez Przedszkole Nr 2 w ramach Programu na rzecz społeczności romskiej w Polsce-Radosne przedszkole dla wszystkich</t>
  </si>
  <si>
    <t>* Zespół Szkół w Wilkanowie-czynsz najmu lokalu na sklepik</t>
  </si>
  <si>
    <t>* Zespół Szkół w Wilkanowie</t>
  </si>
  <si>
    <t>Dotacje celowe otrzymane z państwowych funduszy celowych na finansowanie lub dofinansowanie kosztów realizacji inwestycji i zakupów inwestycyjnych jedostek sektora finansów publicznych</t>
  </si>
  <si>
    <t>* refundacja z PUP K-ko pracowników zatrudnionych w ramach robót interwencyjnych</t>
  </si>
  <si>
    <t>Wpływy  z różnych dochodów , w tym:</t>
  </si>
  <si>
    <t>Wspieranie rodziny</t>
  </si>
  <si>
    <t>Dotacje celowe otrzymane z budżetu państwa na realizację własnych zadań bieżących gmin(zwiazków gmin)</t>
  </si>
  <si>
    <t>Program wspierania rodziny i systemu pieczy zastępczej ,,Asystent rodziny"</t>
  </si>
  <si>
    <t>* świadczenia z funduszu alimentacyjnego</t>
  </si>
  <si>
    <t>Plan na 01.01.2013</t>
  </si>
  <si>
    <t xml:space="preserve"> Urząd Marszałkowski Województwa Dolnośląskiego- Konserwacja gruntowa urządzeń melioracyjnych szczegółowych-obręb geodezyjny Gorzanów</t>
  </si>
  <si>
    <t>Wpływy z różnych dochodów-zwrot naliczonego podatku VAT-Targowisko Miejskie</t>
  </si>
  <si>
    <t>2007</t>
  </si>
  <si>
    <t>Dotacje celowe w ramach programów finansowanych z udziałem środków europejskich oraz środków o których mowa w arty.5 ust.1 pkt 3 oraz ust.3 pkt 5 i 6 ustawy, lub płatności w ramach środków europejskich</t>
  </si>
  <si>
    <t>zakup wyposażenia do świetlicy wiejskiej w Starej Łomnicy</t>
  </si>
  <si>
    <t>Wpływy z różnych dochodów-zwrot nadpłaconej delegacji w 2012 roku</t>
  </si>
  <si>
    <t>Zabezpieczenie społeczne i wspieranie rodziny, zadanie Pomoc i integracja społeczna, podzadanie Wspieranie osób zagrożonych wykluczeniem społecznym</t>
  </si>
  <si>
    <t>Ministerstwo Sportu i Turystyki dofinansowanie zadania ,,Budowa Sali gimnastycznej w Wilkanowie"</t>
  </si>
  <si>
    <t>(związkom gmin) ustawami-Program na rzecz społeczności romskiej w Polsce- Wakacje 2013.</t>
  </si>
  <si>
    <t>(związkom gmin) ustawami-Program na rzecz społeczności romskiej w Polsce- Lokalny program stypendialny dla ucznów romskich</t>
  </si>
  <si>
    <t>2990</t>
  </si>
  <si>
    <t>Wpływy środków finansowych z niewykorzystanych w terminie wydatków, które nie wygasają z upływem roku budżetowego</t>
  </si>
  <si>
    <t>pozostałość środków po realizowanym zadaniu z wydatków niewygasających z upływem roku 2012-naprawa kanalizacji deszczowej oraz ułożenie korytek betonowych w Parku w Długopolu Zdroju</t>
  </si>
  <si>
    <t>Dotacje celowe w ramach programów finansowanych z udziałem środków europejskich oraz środków, o których mowa w art.5 ust.1 pkt 3 oraz ust. 3 pkt 5 i 6 ustawy, lub płatności w ramach budżetu środków europejskich, w tym:</t>
  </si>
  <si>
    <t>Gospodarka odpadami</t>
  </si>
  <si>
    <t>0490</t>
  </si>
  <si>
    <t>Wpływy z innych opłat pobieranych przez jednostki samorządu terytorialnego na podstawie odrębnych ustaw-opłaty za gosodarowanie odpadami komunalnymi</t>
  </si>
  <si>
    <t>pozostałość środków po realizowanym zadaniu z wydatków niewygasających z upływem roku 2012-koszty rozbiórki i utylizacji eternitu na budynkach gminy</t>
  </si>
  <si>
    <t>* refundacja płac z PUP w Kłodzku z tytułu zatrudnienia 10 osób przez 5 mcy w ramach programu ,,Bezrobotni dla gospodarki wodnej i ochrony przeciwpowodziowej w powiecie kłodzkim 2013"</t>
  </si>
  <si>
    <t>* Dolnośląski Zarząd Melioracji i Urządzeń Wodnych- porozumienie w sprawie współpracy w ramach programu ,,Bezrobotni dla gospodarki wodnej i ochrony przeciwpowodziowej 2013"</t>
  </si>
  <si>
    <t>0,00%</t>
  </si>
  <si>
    <t>Utrzymanie zieleni w miastach i gminach</t>
  </si>
  <si>
    <t>Wpływyw z różnych dochodów-Firma Usługowa NOWAK za zużycie w 2012 roku wody w Parku w Długopolu Zdrój</t>
  </si>
  <si>
    <t>Oświetlenie ulic, placów i dróg</t>
  </si>
  <si>
    <t>* wyrok sądu-naprawa wyrządzonej szkody-zwrot za uszkodzoną choinkę</t>
  </si>
  <si>
    <t>* warsztaty wokalno-instrumentalne i taneczne dla zespołu Mrodo Dziweł</t>
  </si>
  <si>
    <t>* oczyszczalnia ścieków WOK Gorzanów</t>
  </si>
  <si>
    <t>* zabezpieczenie i ogrodzenie WOK Wilkanów</t>
  </si>
  <si>
    <t xml:space="preserve">* remont WOK Stara Bystrzyca </t>
  </si>
  <si>
    <t>które niewygasają z upływem roku budżetowego-pozostałość środków po</t>
  </si>
  <si>
    <t>Pozostałe odsetki-odsetki od nieterminowych wpłat sprzedaż drzewa</t>
  </si>
  <si>
    <t xml:space="preserve">Dotacje celowe w ramach programów finansowanych z udziałem środków europejskich oraz środków, o których mowa w art.5 ust.1 pkt 3 oraz ust. 3 pkt 5 i 6 ustawy, lub płatności w ramach budżetu środków europejskich- </t>
  </si>
  <si>
    <t>Remont i adaptacja na cele kultury i turystyki bram i baszt stanowiących element średniowiecznego systemu fortyfikacyjnego</t>
  </si>
  <si>
    <t>0960</t>
  </si>
  <si>
    <t>Otrzymane spadki, zapisy i darowizny w postacie pieniężnej-Lasy Państwowe Nadleśnictwo Bystrzyca Kłodzka dla Zarządu Osiedla Nr 2 na organizację Dnia Dziecka</t>
  </si>
  <si>
    <t>* czynsz za mieszkanie</t>
  </si>
  <si>
    <t>Otrzymane spadki, zapisy i darowizny w postaci pieniężnej-na utrzymanie narciarskich tras biegowych</t>
  </si>
  <si>
    <t>* MTU odszkodowanie za uszkodzone latarnie uliczne</t>
  </si>
  <si>
    <t>* zwrot naliczonego podatku VAT za ratrak za mc 10/2012</t>
  </si>
  <si>
    <t>Dotacja celowa otrzymana z tytułu pomocy finansowej udzielanej między jednostkami samorządu terytorialnego na dofinansowanie własnych zadań inwestycyjnych i zakupów inwestycyjnych:</t>
  </si>
  <si>
    <t>* Komornicy przy  Sądzie Rejonowym w Kłodzku-zwrot zaliczek wniesionych przy postępowaniu sądowym-egzekucja należności po ZBK w Bystrzycy Kłodzkiej</t>
  </si>
  <si>
    <t xml:space="preserve">* zaokrąglenia deklaracji VAT </t>
  </si>
  <si>
    <t>Dotacje celowe w ramach programów finansowanych z udziałem środków europejskich oraz środków o których mowa w arty.5 ust.1 pkt 3 oraz ust.3 pkt 5 i 6 ustawy, lub płatności w ramach środków europejskich, w tym:</t>
  </si>
  <si>
    <t>Pozostałe odsetki- odsetki naliczone przez bank od środków na rachunkach bankowych. Dochody wykonywane przez Ośrodek Pomocy Społecznej w Bystrzycy Kłodzkiej</t>
  </si>
  <si>
    <t>* remont śwetlicy wiejskiej w Ponikwie</t>
  </si>
  <si>
    <t>Środki na dofinansowanie własnych zadań bieżących gmin (związków gmin), powiatów (związków powiatów), samorządów województw, pozyskane z innych źródeł- Stowarzyszenie Gmin Ziemi Kłodzkiej-organizacja dożynek w 2013 roku</t>
  </si>
  <si>
    <t>Dotacje celowe w ramach programów finansowanych z udziałem środków europejskich oraz środków o których mowa w arty.5 ust.1 pkt 3 oraz ust.3 pkt 5 i 6 ustawy, lub płatności w ramach środków europejskich-</t>
  </si>
  <si>
    <t xml:space="preserve">Dotacje celowe w ramach programów finansowanych z udziałem środków europejskich oraz środków, o których mowa w art. 5 ust. 1 pkt. 3  oraz ust.3 pkt 5 i 6 ustawy lub płatności w ramach budżetu środków europejskich, w tym: </t>
  </si>
  <si>
    <t>* PROW-Budowa oświetlenia drogowego w Ponikwie</t>
  </si>
  <si>
    <t>* PROW- przebudowa targowiska</t>
  </si>
  <si>
    <t>Wpływy z różnych dochodów-przepadek wadium sprzedaż gruntów na cele rolne</t>
  </si>
  <si>
    <t>Bystrzyckie Towarzystwo Górskie zwrot udzielonej w 2012 roku dotacji na organizację Dni Turystyki</t>
  </si>
  <si>
    <t>Wpływy ze zwrotu dotacji oraz płatności, w tym wykorzystanych niezgodnie z przeznaczeniem lub wykorzystanych z naruszeniem procedur, o których mowa w art. 184 ustawy, pobranych nienależnie lub w nadmiernej wysokości</t>
  </si>
  <si>
    <t xml:space="preserve">* czynsze i dzierżawy </t>
  </si>
  <si>
    <t>Wpływy z różnych opłat- zwrot kosztów procesu</t>
  </si>
  <si>
    <t>* wpływy od wspólnot mieszkaniowych</t>
  </si>
  <si>
    <t>*koszty procesu</t>
  </si>
  <si>
    <t>* dzierżawa gruntów i lokali</t>
  </si>
  <si>
    <t>Nowy Dom VIII-Program na rzecz społeczności romskiej w Polsce</t>
  </si>
  <si>
    <t>Dochody jednostek samorządu terytorialnego związane z realizacją zadań z zakresu administracji rządowej  oraz innych zadań zleconych ustawami- należne dla gmin 5% prowizji za udostępnienie danych osobowowych</t>
  </si>
  <si>
    <t>Grzywny, mandaty i inne kary pieniężne od osób fizycznych-odszkodowanie za wyrządzenie szkody na mieniu gminy-wybite szyby w Ratuszu</t>
  </si>
  <si>
    <t>* za używanie samochódu służbowego</t>
  </si>
  <si>
    <t>* zwrot za organizowane szkolenia</t>
  </si>
  <si>
    <t>* zwrot za energię elektryczną MAMMOMED sp. z o. o</t>
  </si>
  <si>
    <t>* nadpłata składki PFRON za 2012 rok</t>
  </si>
  <si>
    <t>*Stowarzyszenie Gmin Polskich Euroregionu Glacensis-mikroprojekt Bez-granicznie aktywni w Euroregionie Glacensis</t>
  </si>
  <si>
    <t>* publikacja Bystrzyca Kłodzka na czarno-białej fotografii</t>
  </si>
  <si>
    <t>*  mapy trasy biegowe</t>
  </si>
  <si>
    <t>Krajowe Biuro Wyborcze Delegatura w Wałbrzychu- prowadzenie i aktualizacja stałego rejestru wyborców</t>
  </si>
  <si>
    <t>Dotacje celowe otrzymane z budżetu państwa na realizację zadań bieżących z zakresu administracji rządowej  oraz innych zadań zleconych gminie (związkom gmin) ustawami-</t>
  </si>
  <si>
    <t>* zwrot nadpłaty składki na FP za 2012</t>
  </si>
  <si>
    <t>* zwrot odzyskanego podatku Vat z 2009 z tytułu bieżących wydatków Urzędu</t>
  </si>
  <si>
    <t>0750</t>
  </si>
  <si>
    <t>Odsetki od nieterminowych wpłat z tytułu podatków i opłata-podatek dochodowy opłacany w formie karty podatkowej</t>
  </si>
  <si>
    <t>* podatek od nieruchomości drogi wewnętrzne Gminy</t>
  </si>
  <si>
    <t>Wpływy z różnych dochodów-zwrot zaliczki sprawa sądowa</t>
  </si>
  <si>
    <t>Wpływyw z różnych dochodów-podatek VAT za 2012 rok-opłata parkingowa</t>
  </si>
  <si>
    <t>Dotacja z budżetu państwa dla gmin uzdrowiskowych-zachowanie funcji leczniczych uzdrowiska</t>
  </si>
  <si>
    <t>* zwrot nadpłaconych poborów pracownika zlikwidowanej szkoły w Długopolu Dolnym</t>
  </si>
  <si>
    <t>* Zespół Szkół w Wilkanowie-refundacja z PUP Kłodzko wynagrodzeń pracownika zatrudnionego w ramach robót interwencyjnych</t>
  </si>
  <si>
    <t>Dotacje celowe otrzymane z budżetu państwa na realizację inwestycji i zakupów inwestycycjnych własnych gmin (związków gmin)</t>
  </si>
  <si>
    <t>* wynajem terenu pod reklamę dla AVANS</t>
  </si>
  <si>
    <t>* odpłatność za godziny-ul. Mickiewicza</t>
  </si>
  <si>
    <t>* odpłatność za godziny-ul. Wojska Polskiego</t>
  </si>
  <si>
    <t>* Publiczne Gimnazjum dla Dorosłych-prowizja płatnika za terminowe odprowadzanie zaliczek na pdof</t>
  </si>
  <si>
    <t>* Zespół Szkół w Wilkanowie, w tym:</t>
  </si>
  <si>
    <t>a. prowizja płatnika za terminowe odprowadzanie zaliczek na pdof i opłaty za duplikat legitymacji</t>
  </si>
  <si>
    <t>b. odszkodowanie za stłuczoną szybę</t>
  </si>
  <si>
    <t>* odzyskany podatek VAT Hala Wilkanów</t>
  </si>
  <si>
    <t>* Projekt realizowany przez Sz. P.Nr 1 w ramach Programu na rzecz społeczności romskiej-ubezpieczenia uczniów</t>
  </si>
  <si>
    <t>Ochrona zdrowia</t>
  </si>
  <si>
    <t>Dotacje celowe otrzymane z budżetu państwa na realizację własnych zadań bieżących gmin ( związków gmin)</t>
  </si>
  <si>
    <t>dotacja na wsparcie działań w zakresie przekształceń samodzielnych publicznych zakładów opieki zdrowotnej-przekształcenie SP ZOZ w spółkę kapitałową</t>
  </si>
  <si>
    <t>* świadczenia rodzinne</t>
  </si>
  <si>
    <t>* inne dochody</t>
  </si>
  <si>
    <t>Dotacje celowe otrzymane z budżetu państwa na realizację własnych zadań bieżących gmin ( związków gmin), w tym:</t>
  </si>
  <si>
    <t>Kultura i ochrona dziedzictwa narodowego</t>
  </si>
  <si>
    <t>Pozostałe zadania w zakresie kultury</t>
  </si>
  <si>
    <t>Domy i ośrodki kultury, świetlice i kluby</t>
  </si>
  <si>
    <t>Ochrona zabytków i opieka nad zabytkami</t>
  </si>
  <si>
    <t>Kultura fizyczna i sport</t>
  </si>
  <si>
    <t>Obiekty sportowe</t>
  </si>
  <si>
    <t xml:space="preserve">* dochody z dzierżawy kortów </t>
  </si>
  <si>
    <t>* Omya Sp zo.o Warszawa</t>
  </si>
  <si>
    <t>Środki na dofinansowanie własnych zadań bieżących gmin(związków</t>
  </si>
  <si>
    <t>gmin), powiatów (zwiazków powiatów), samorządów województw, pozyskane z innych źródeł, w tym:</t>
  </si>
  <si>
    <t>* wykonany przez Urząd Skarbowy w Bystrzycy Kłodzkiej</t>
  </si>
  <si>
    <t>Rozliczenia z tytułu poręczeń i gwarancji udzielonych przez Skarb Państwa lub jednostkę samorządu terytorialnego</t>
  </si>
  <si>
    <t>0590</t>
  </si>
  <si>
    <t>Obsługa długu publicznego</t>
  </si>
  <si>
    <t>0970</t>
  </si>
  <si>
    <t>Dotacja celowa otrzymana z tytułu pomocy finansowej udzielanej między jednostkami samorządu terytorialnego na dofinansowanie własnych zadań bieżących:</t>
  </si>
  <si>
    <t>wpływy ze sprzedaży składników majątkowych-sprzedaż złomu</t>
  </si>
  <si>
    <t>* przepadek zaliczki wykup lokali mieszkalnych i dzierżawa gruntów rolnych</t>
  </si>
  <si>
    <t>* wpływy z tytułu zaległości czynszowej po ZBK-instytucje</t>
  </si>
  <si>
    <t>* odsetki od nieterminowych wpłat</t>
  </si>
  <si>
    <t>* odsetki od nieterminowych wpłat egzekucja komornicza</t>
  </si>
  <si>
    <t>Pozostałe odsetki, w tym:</t>
  </si>
  <si>
    <t xml:space="preserve">Dotacje celowe otrzymane z budżetu państwa na realizację zadań bieżących z zakresu administracji rządowej  oraz innych zadań zleconych gminie </t>
  </si>
  <si>
    <t>Wpływy z usług- czynsz za mieszkanie</t>
  </si>
  <si>
    <t>Razem</t>
  </si>
  <si>
    <t>RB 27</t>
  </si>
  <si>
    <t xml:space="preserve">Szczegółowy opis planowanych i wykonanych dochodów budżetowych </t>
  </si>
  <si>
    <t>Dział</t>
  </si>
  <si>
    <t>Rozdział</t>
  </si>
  <si>
    <t>§</t>
  </si>
  <si>
    <t>Treść</t>
  </si>
  <si>
    <t xml:space="preserve"> (%) realizacji</t>
  </si>
  <si>
    <t>Rolnictwo i łowiectwo</t>
  </si>
  <si>
    <t>Meliracje wodne</t>
  </si>
  <si>
    <t>Program rozwoju Obszarów Wiejskich 2007-2013</t>
  </si>
  <si>
    <t>Pozostała działalność</t>
  </si>
  <si>
    <t>Wpłaty z tytułu odpłatnego nabycia prawa własności oraz prawa użytkowania wieczystego nieruchomości- sprzedaż gruntów na cele rolne</t>
  </si>
  <si>
    <t xml:space="preserve">Dotacje celowe otrzymane z budżetu  państwa na realizację zadań bieżących </t>
  </si>
  <si>
    <t>* zwrot podatku akcyzowego producentom rolnym</t>
  </si>
  <si>
    <t>* zwrot kosztów postępowania dotyczących zwrotu podatku</t>
  </si>
  <si>
    <t>Leśnictwo</t>
  </si>
  <si>
    <t>Gospodarka leśna</t>
  </si>
  <si>
    <t>Dochody z najmu i dzierżawy składników majątkowych Skarbu Państwa, jednostek samorządu terytorialnego  lub innych jednostek zaliczanych do sektora finansów publicznych oraz innych umów o podobnym charakterze -dzierżawa obwodów łowieckich</t>
  </si>
  <si>
    <t>Wpływy ze sprzedaży składników majątkowych-sprzedaż drewna</t>
  </si>
  <si>
    <t>Wpływy z różnych dochodów, w tym:</t>
  </si>
  <si>
    <t>Transport i łączność</t>
  </si>
  <si>
    <t>Drogi publiczne gminne</t>
  </si>
  <si>
    <t xml:space="preserve">      Turystyka</t>
  </si>
  <si>
    <t>Zadania w zakresie upowszechniania turystyki</t>
  </si>
  <si>
    <t>Wpływy z usług, w tym:</t>
  </si>
  <si>
    <t>* sprzedaż biletów wstępu na Basztę Kłodzką</t>
  </si>
  <si>
    <t>* opłata za reklamę na słupach drogowskazach</t>
  </si>
  <si>
    <t>* sprzedaż magnesu okolicznościowego  z widokiem Bystrzycy Kłodzkiej</t>
  </si>
  <si>
    <t>Gospodarka mieszkaniowa</t>
  </si>
  <si>
    <t>Różne jednostki obsługi gospodarki mieszkaniowej</t>
  </si>
  <si>
    <t>Dochody z najmu i dzierżawy składników majątkowych Skarbu Państwa, jednostek samorządu terytorialnego  lub innych jednostek zaliczanych do sektora finansów publicznych oraz innych umów o podobnym charakterze, w tym:</t>
  </si>
  <si>
    <t>* egzekucja komornicza należności po ZBK prowadzona przez Komornika Sądu Rejonowego w Kłodzku</t>
  </si>
  <si>
    <t>Gospodarka gruntami i nieruchomościami</t>
  </si>
  <si>
    <t>Wpływy z opłat za zarząd, użytkowanie i użytkowanie wieczyste nieruchomości, w tym:</t>
  </si>
  <si>
    <t>* wieczyste użytkowanie - osoby fizyczne</t>
  </si>
  <si>
    <t>* wieczyste użytkowanie - osoby prawne</t>
  </si>
  <si>
    <t>Dochody z najmu i dzierżawy składników majątkowych Skarbu Państwa, jednostek samorządu terytorialnego  lub innych jednostek zaliczanych do sektora finansów publicznych oraz innych umów o podobnym charakterze-dzierżawa gruntów i lokali, w tym:</t>
  </si>
  <si>
    <t>*dzierżawa gruntów pod kioskami i innymi budowlami</t>
  </si>
  <si>
    <t>* dzierżawa lokali i mieszkań</t>
  </si>
  <si>
    <t>* dzierżawa mienia pod reklamę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</si>
  <si>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</si>
  <si>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nieruchomości, w tym:</t>
  </si>
  <si>
    <t>* sprzedaż lokali mieszkalnych, użytkowych i budynków oraz budowli</t>
  </si>
  <si>
    <t>* sprzedaż gruntów na cele budowlane</t>
  </si>
  <si>
    <t>Wpływy z usług-usługi geodezyjne</t>
  </si>
  <si>
    <t>Pozostałe odsetki- odsetki od nieterminowych wpłat oraz spłat rozłożonych na raty- za sprzedaż mienia</t>
  </si>
  <si>
    <t xml:space="preserve"> finansów samorządu terytorialnego lub innych jednostek zaliczanych do sektora finansów publicznych oraz innych umów o podobnym charakterze, w tym:</t>
  </si>
  <si>
    <t>Działalność usługowa</t>
  </si>
  <si>
    <t>Cmentarze</t>
  </si>
  <si>
    <t>Wpływy z różnych opłat- wpływy z opłat za administrację cmentarzem komunalnym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</si>
  <si>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</si>
  <si>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</si>
  <si>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</si>
  <si>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>Urzędy gmin (miast i miast na prawach powiatu)</t>
  </si>
  <si>
    <t xml:space="preserve">* pracownicy UMiG zwrot za rozmowy telefoniczne </t>
  </si>
  <si>
    <t>* za ksero</t>
  </si>
  <si>
    <t>Wpływy z różnych dochodów w tym:</t>
  </si>
  <si>
    <t>* UMiG Bca Kł- refundacja płac z PUP K-ko pracowników zatrudnianych w ramach robót interwencyjnych</t>
  </si>
  <si>
    <t>* prowizja za terminowe opłacanie zaliczek na podatek dochodowy</t>
  </si>
  <si>
    <t>Promocja jednostek samorządu terytorialnego</t>
  </si>
  <si>
    <t>Wpływy z różnych dochodów- sprzedaż materiałów promocyjnych przez Związek Gmin Śnieżnickich w Bystrzycy Kłodzkiej, w tym:</t>
  </si>
  <si>
    <t>* koszulki reklamowe</t>
  </si>
  <si>
    <t>* torby reklamowe</t>
  </si>
  <si>
    <t>Urzędy naczelnych organów władzy państwowej, kontroli i ochrony prawa oraz sądownictwa</t>
  </si>
  <si>
    <t>Urzędu naczelnych organów władzy państwowej, kontroli i ochrony prawa</t>
  </si>
  <si>
    <t>Obrona narodowa</t>
  </si>
  <si>
    <t>Pozostałe wydatki obronne</t>
  </si>
  <si>
    <t xml:space="preserve">Dotacje celowe otrzymane z budżetu państwa na realizację zadań bieżących z zakresu administracji rządowej  oraz innych zadań zleconych gminie (związkom gmin) ustawami- pozostałe wydatki obronne </t>
  </si>
  <si>
    <t>Bezpieczeństwo publiczne i ochrona przeciwpożarowa</t>
  </si>
  <si>
    <t>Ochotnicze straże pożarne</t>
  </si>
  <si>
    <t>Wpływy z usług-czynsz za mieszkania w budynkach OSP</t>
  </si>
  <si>
    <t>Obrona cywilna</t>
  </si>
  <si>
    <t>Dotacje celowe otrzymane z budżetu państwa na realizację zadań bieżących z zakresu administracji rządowej  oraz innych zadań zleconych gminie (związkom gmin) ustawami-obrona cywilna</t>
  </si>
  <si>
    <t>Straż gminna (miejska)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</si>
  <si>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</si>
  <si>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</si>
  <si>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 wykonywany przez Urząd Skarbowy w Bystrzycy Kłodzkiej</t>
  </si>
  <si>
    <t xml:space="preserve">Wpływy z podatku rolnego, podatku leśnego, podatku od czynności cywilnoprawnych, podatków i opłat lokalnych od osób prawnych i innych jednostek organizacyjnych </t>
  </si>
  <si>
    <t>Podatek od nieruchomości- osoby prawne, w tym:</t>
  </si>
  <si>
    <t>* podatek od nieruchomości będących w administrowaniu gminnych jednostek organizacyjnych</t>
  </si>
  <si>
    <t>Podatek rolny</t>
  </si>
  <si>
    <t>Podatek leśny</t>
  </si>
  <si>
    <t>Podatek od środków transportowych</t>
  </si>
  <si>
    <t>Podatek od czynności cywilnoprawnych,   w tym:</t>
  </si>
  <si>
    <t>* wykonane przez Urząd Skarbowy w Bystrzycy Kłodzkiej</t>
  </si>
  <si>
    <t>Odsetki od nieterminowych wpłat z tytułu podatków i opłat, w tym:</t>
  </si>
  <si>
    <t>* wykonane przez UMiG w Bystrzycy Kłodzkiej</t>
  </si>
  <si>
    <t>Wpływy z podatku rolnego, podatku leśnego, podatku od spadków i darowizn, podatku od czynności cywilnoprawnych oraz podatków i opłat lokalnych od osób fizycznych</t>
  </si>
  <si>
    <t>Podatek od nieruchomości</t>
  </si>
  <si>
    <t>Podatek od spadków i darowizn- wykonywany przez Urzędy Skarbowe, w tym:</t>
  </si>
  <si>
    <t>* Urząd Skarbowy w Bystrzycy Kłodzkiej</t>
  </si>
  <si>
    <t>* inne urzędy Skarbowe</t>
  </si>
  <si>
    <t>Opłata od posiadania psów</t>
  </si>
  <si>
    <t>Wpływy z opłaty uzdrowiskowej, pobieranej w gminach posiadających status gminy uzdrowiskowej</t>
  </si>
  <si>
    <t>Wpływy z opłaty targowej</t>
  </si>
  <si>
    <t>Wpływy z opłaty  miejscowej</t>
  </si>
  <si>
    <t>Podatek od czynności cywilnoprawnych wykonywany przez Urzedy Skarbowe, w tym:</t>
  </si>
  <si>
    <t>* inne Urzędy Skarbowe</t>
  </si>
  <si>
    <t>Wpływy z różnych opłat- opłaty za czynności egzekucyjne</t>
  </si>
  <si>
    <t xml:space="preserve">Odsetki od nieterminowych wpłat z tytułu podatków i opłat,w tym:   </t>
  </si>
  <si>
    <t>* wykonane przez UMiG Bystrzyca Kłodzka</t>
  </si>
  <si>
    <t>Wpływy z innych opłat stanowiących dochody jednostek samorządu terytorialnego na podstawie ustaw</t>
  </si>
  <si>
    <t>Wpływy z opłaty skarbowej, w tym:</t>
  </si>
  <si>
    <t>* wpływy z opłaty skarbowej</t>
  </si>
  <si>
    <t>* opłaty za wydane opinie urbanistyczne</t>
  </si>
  <si>
    <t>Wpływy z opłaty eksploatacyjnej, w tym:</t>
  </si>
  <si>
    <t>* PPU Uzdrowisko Lądek-Długopole</t>
  </si>
  <si>
    <t>* DOLOMIT Wydobywanie, Produkcja Wyrobów ze Skał i Kamienia Naturalnego Braszowice</t>
  </si>
  <si>
    <t>Wpływy z opłat za zezwolenia na sprzedaż alkoholu</t>
  </si>
  <si>
    <t>Wpływy z innych lokalnych opłat pobieranych przez jednostki samorządu terytorialnego na podstawie odrębnych ustaw, w tym:</t>
  </si>
  <si>
    <t>* wpływy z opłaty parkingowej</t>
  </si>
  <si>
    <t>* opłaty za zajęcie pasa drogowego</t>
  </si>
  <si>
    <t>Udziały gmin w podatkach stanowiących dochód budżetu państwa</t>
  </si>
  <si>
    <t>Podatek dochodowy od osób fizycznych- udziały w podatku dochodowym od osób fizycznych</t>
  </si>
  <si>
    <t>Podatek dochodowy od osób prawnych- wykonywany przez Urzędy Skarbowe, w tym:</t>
  </si>
  <si>
    <t>Różne rozliczenia</t>
  </si>
  <si>
    <t>Część oświatowa subwencji ogólnej dla jednostek samorządu terytorialnego</t>
  </si>
  <si>
    <t>Część wyrównawcza subwencji ogólnej dla gmin</t>
  </si>
  <si>
    <t>Subwencje ogólne z budżetu państwa- część wyrównawcza subwencji ogólnej</t>
  </si>
  <si>
    <t>Różne rozliczenia finasowe</t>
  </si>
  <si>
    <t>Część równoważąca subwencji ogólnej dla gmin</t>
  </si>
  <si>
    <t>Subwencje ogólne z budżetu państwa- część równoważąca subwencji ogólnej</t>
  </si>
  <si>
    <t>Oświata i wychowanie</t>
  </si>
  <si>
    <t>Szkoły podstawowe</t>
  </si>
  <si>
    <t>a. wynajem pomieszczeń dla potrzeb Centrum Edukacji Zawodowej MUR we Wrocławiu</t>
  </si>
  <si>
    <t>Pozostałe odsetki-odsetki naliczone przez bank od środków na rachunkach bankowych, w tym:</t>
  </si>
  <si>
    <t>* Publiczne Gimnazjum dla Dorosłych</t>
  </si>
  <si>
    <t>Przedszkola</t>
  </si>
  <si>
    <t>Dochody z najmu i dzierżawy składników majątkowych Skarbu Państwa, jednostek samorządu terytorialnego  lub innych jednostek zaliczanych do sektora finansów publicznych oraz innych umów o podobnym charakterze w tym:</t>
  </si>
  <si>
    <t>* wynajem terenu pod reklamę dla Leroy Merlin</t>
  </si>
  <si>
    <t>Dochody wykonywane przez Przedszkole nr 2 w Bystrzycy Kłodzkiej-jednostkę organizacyjną gminy</t>
  </si>
  <si>
    <t xml:space="preserve">Wpływy z usług-odpłatność za pobyt dzieci w przedszkolach </t>
  </si>
  <si>
    <t>Gimnazja</t>
  </si>
  <si>
    <t>Dowożenie uczniów do szkół</t>
  </si>
  <si>
    <t>Wpływy z usług-odpłatność za wynajem samochodów</t>
  </si>
  <si>
    <t>terytorialnego na podstawie ustaw-koncesja taxi</t>
  </si>
  <si>
    <t xml:space="preserve">Wpływy z innych opłat stanowiących dochody jednostek samorządu </t>
  </si>
  <si>
    <t xml:space="preserve">Wpływy z różnych dochodów-ZUK Bystrzyca Kłodzka umowa </t>
  </si>
  <si>
    <t xml:space="preserve"> sprzedaży wierzytelności pienieżnej od SP  ZOZ Bystrzyca Kłodzka z tytułu sprzedaży zobowiązań BRE Bank Hipoteczny S.A. w Warszawie i BGK w Warszawie</t>
  </si>
  <si>
    <t>Dochody z najmu i dzierżawy składników majątkowych Skarbu Państwa, jednostek samorządu terytorialnego  lub innych jednostek zaliczanych do sektora finansów publicznych oraz innych umów o podobnym charakterze</t>
  </si>
  <si>
    <t>Pozostałe odsetki- odsetki naliczone przez bank od środków na rachunkach bankowych. Dochody wykonywane przez Środowiskowy Dom Samopomocy w Bystrzycy Kłodzkiej</t>
  </si>
  <si>
    <t>Pomoc społeczna</t>
  </si>
  <si>
    <t>Domy pomocy społecznej</t>
  </si>
  <si>
    <t>Ośrodki wsparcia</t>
  </si>
  <si>
    <t>Dotacje celowe otrzymane z budżetu państwa na realizację zadań bieżących z zakresu administracji rządowej  oraz innych zadań zleconych gminie (związkom gmin) ustawami, w tym:</t>
  </si>
  <si>
    <t>* funkcjonowanie Środowiskowego Domu Samopomocy PRZYSTAŃ</t>
  </si>
  <si>
    <t>Dochody jednostek samorządu terytorialnego związane z realizacją zadań z zakresu administracji rządowej  oraz innych zadań zleconych ustawami-należne dla gmin 5% prowizji z tytułu odprowadzania dochodów budżetu centralnego</t>
  </si>
  <si>
    <t>wyżywienie przy Ośrodku wsparcia</t>
  </si>
  <si>
    <t>Świadczenia rodzinne, świadczenia z funduszu alimentacyjnego oraz składki na ubezpieczenia emerytalne i rentowe z ubezpieczenia społecznego</t>
  </si>
  <si>
    <t>Dochody jednostek samorządu terytorialnego związane z realizacją zadań z zakresu administracji rządowej  oraz innych zadań zleconych ustawami, w tym:</t>
  </si>
  <si>
    <t>* należne dla gminy dłużnika 50% prowizji z tytułu odprowadzania dochodów budżetu centralnego- zaliczka alimentacyjna</t>
  </si>
  <si>
    <t>* należne dla gminy dłużnika  20% i 40% prowizji z tytułu wyegzekwowanych należnych świadczeń z funduszu alimentacyjnego</t>
  </si>
  <si>
    <t>* PROW-dostawa i montaż lamp ulicznych zasilanych energią słoneczną na terenach wiejskich Gminy Bystrzyca Kłodzka</t>
  </si>
  <si>
    <t>Radosna szkoła-budowa placu zabaw w Zespole Szkół w Wilkanowie</t>
  </si>
  <si>
    <t>gminy wg klasyfikacji budżetowej na dzień 31.12.2013 roku.</t>
  </si>
  <si>
    <t>z wykonania budżetu za 2013 rok</t>
  </si>
  <si>
    <t>Plan po zmianie na 31.12.2013</t>
  </si>
  <si>
    <t>Wykonanie na 31.12.2013</t>
  </si>
  <si>
    <t>Drogi publiczne wojewódzkie</t>
  </si>
  <si>
    <t>* dochody wykonywane przez Ośrodek Pomocy Społecznej w Bystrzycy Kł- refundacja wynagrodzeń wraz ze składkami z PUP Kłodzko pracowników zatrudnionych w ramach robót publicznych</t>
  </si>
  <si>
    <t>Drogi wewnętrzne</t>
  </si>
  <si>
    <t>Usuwanie skutków klęsk żywiołowych</t>
  </si>
  <si>
    <t>Dotacje celowe otrzymane z budżetu państwa na realizację własnych zadań bieżących gmin (związków gmin)-dotacja z MSWiA na usuwanie skutków klęsk żywiołowych, w tym :</t>
  </si>
  <si>
    <t>* remont drogi gminnej dz. nr 60/1 w kier.pos. Nr 4a przy ul. Młynarskiej Bystrzyca Kłodzka</t>
  </si>
  <si>
    <t>* remont drogi gminnej od drogi wojewódzkiej nr 388 w kier. pos. Nr 36 dz. nr 67/4, 632,640,694,713 w m. Gorzanów</t>
  </si>
  <si>
    <t>* remont drogi gminnej w kier. pos. Nr 14-18 k. Straży dz. nr 1051,1053 w m. Stary Waliszów</t>
  </si>
  <si>
    <t>* remont drogi wewnętrznej dz. nr 242/124, 879/85, 122/8, 129,130 w m. Międzygórze w kier. Sanktuarium Maria Śnieżna III etap</t>
  </si>
  <si>
    <t>Urząd Marszałkowski Województwa Dolnośląskiego we Wrocławiu-środki zgodnie z umową DSDIK/2331/13-Budowa dwóch zatok autobusowych w ciągu drogi wojewódzkiej nr 388 na odcinku Szklarka-Bystrzyca Kłodzka</t>
  </si>
  <si>
    <t>Urząd Marszałkowski Województwa Dolnośląskiego we Wrocławiu-środki zgodnie z umową DG-P/2528/13-Remont parkingu oraz rewitalizacja obiektów małej architektury w Długopolu Zdroju</t>
  </si>
  <si>
    <t>Na dzień 31.12.2013r. zaległości z tytułu czynszów wynoszą 1.042.244,32  zł.</t>
  </si>
  <si>
    <t>* koszty zastępstwa procesowego</t>
  </si>
  <si>
    <t>* refaktury za wodę i media</t>
  </si>
  <si>
    <t>* zwrot kosztów zarządu za 2012 rok</t>
  </si>
  <si>
    <t>* odszkodowanie z PZU SA za szkodę w budynku Szkoły Podstawowej w Wilkanowie</t>
  </si>
  <si>
    <t>Na dzień 31.12.2013r. zaległości z tytułu wieczystego użytkowania wynoszą 37.062,62 zł</t>
  </si>
  <si>
    <t>Na dzień 301.12.2013 roku zaległości z tytułu czynszów wynoszą 54.883,95 zł</t>
  </si>
  <si>
    <t>Na dzień 31.12.2013 r. zaległości z tytułu sprzedaży lokali i gruntów wynoszą 31.384,50 zł</t>
  </si>
  <si>
    <t>Wpływy ze sprzedaży składników majątkowych, w tym:</t>
  </si>
  <si>
    <t>* sprzedaż samochodu osobowego skoda. Zaleglości z tytułu sprzedaży auta służbowego wynoszą 16.500,01 zł</t>
  </si>
  <si>
    <t>* wykup komórkowych telefonów służbowych przez pracowników UMiG w Bystrzycy Kłodzkiej</t>
  </si>
  <si>
    <t>Projekt ,,Bez-granicznie aktywni w Euroregionie Glacensis"-maskotka Lwa Bystrzaka</t>
  </si>
  <si>
    <t>Urząd Marszałkowski Województwa Dolnośląskiego  umowa  MKT/2586/13-Poprawa bezpieczeństwa w W.Doln.w 2013r.-zakup lekkiego samochodu OSP Nowy Waliszów</t>
  </si>
  <si>
    <t>* podatek od nieruchomości od pozostałych osób prawnych</t>
  </si>
  <si>
    <t>* podatek od nieruchomości zasób Gminy</t>
  </si>
  <si>
    <t>Na dzień 31.12.2013r. zaległości z tytułu podatku od środków transportu wynoszą  3.240,00 zł</t>
  </si>
  <si>
    <t>Na dzień 31.12.2013r. zaległości z tytułu karty podatkowej wynoszą 53.205,70 zł</t>
  </si>
  <si>
    <t>Na dzień 31.12.2013r. zaległości z tytułu podatku od nieruchomości wynoszą 319.363,66 zł., w tym zabezpieczone hipotecznie na nieruchomościach 49.281,00 zł</t>
  </si>
  <si>
    <t>Na dzień 31.12.2013r. zaległości z tytułu podatku rolnego wynoszą 3.051,10 zł</t>
  </si>
  <si>
    <t>Na dzień 31.12.2013r. zaległości z tytułu podatku leśnego wynoszą 161,00 zł</t>
  </si>
  <si>
    <t>Na dzień 31.1213r. zaległości z tytułu podatku od nieruchomości wynoszą 1.271.775,55 tym zabezpieczone hipotecznie na nieruchomościach 404.985,57 zł</t>
  </si>
  <si>
    <t>Na dzień 31.12.2013 r. zaległości z tytułu podatku rolnego wynoszą 157.941,64 zł, w tym zabezpieczone hipotecznie na nieruchomościach 66.998,70 zł.</t>
  </si>
  <si>
    <t>Na dzień 31.122013r. zaległości z tytułu podatku leśnego wynoszą 1.908,50 zł., w tym zabezpieczone hipotecznie na nieruchomościach 773,10 zł</t>
  </si>
  <si>
    <t>Na dzień 31.12.2013r. zaległości z tytułu podatku od środków transportu wynoszą 14.554,50 zł., w tym zabezpieczone hipotecznie na nieruchomościach 1.286,00 zł</t>
  </si>
  <si>
    <t>* subwencja oświatowa</t>
  </si>
  <si>
    <t>Subwencje ogólne z budżetu państwa, w tym:</t>
  </si>
  <si>
    <t>* rezerwa subwencji oświatowej</t>
  </si>
  <si>
    <t>Pozostałe odsetki- odsetki naliczone przez bank od środków zgromadzonych na rachunkach bankowych Gminy, w tym:</t>
  </si>
  <si>
    <t>* rachunki bankowe budżetu</t>
  </si>
  <si>
    <t>* rachunek bankowy UMiG</t>
  </si>
  <si>
    <t>* rachunek bankowy Gospodarowanie lokalmi komunalnymi</t>
  </si>
  <si>
    <t>* rachunek bankowy Gospodarowanie odpadami komunalnymi</t>
  </si>
  <si>
    <t>* rachunek bankowy Wpływy z opłat cmentarnych</t>
  </si>
  <si>
    <t>Dotacje celowe otrzymane z budżetu państwa na realizację własnych zadań bieżących gmin (zwiazków gmin)- zwrot części wydatków poniesionych w ramach funduszu sołeckiego w 2012 roku</t>
  </si>
  <si>
    <t>Dotacje celowe otrzymane z budżetu państwa na realizację inwestycji i zakupów inwestycycjnych własnych gmin (związków gmin)-zwrot części wydatków poniesionych w ramach funduszu sołeckiego w  2012 roku</t>
  </si>
  <si>
    <t>* Szkoła Podstawowa  Nr 1- wpływy z usług:</t>
  </si>
  <si>
    <t>* Szkoła Podstawowa  Nr 2-wynajem pomieszczeń</t>
  </si>
  <si>
    <t>* Szkoła Podstawowa Nr 1</t>
  </si>
  <si>
    <t>* Szkoła Podstawowa  Nr 2</t>
  </si>
  <si>
    <t>Oddziały przedszkolne w szkołach podstawowych</t>
  </si>
  <si>
    <t>Dotacje celowe otrzymane z budżetu państwa na realizację własnych zadań bieżących gmin (zwiazków gmin)-Wychowanie przedszkolne</t>
  </si>
  <si>
    <t>* wynajem terenu pod reklamę dla MediaExpert</t>
  </si>
  <si>
    <t>* Dolnoślaskie Centrum Informacji Zawodowej-zorganizowanie stażu</t>
  </si>
  <si>
    <t>* prowizja za wypłatę zasiłków chorobowych -dochody wykonywane przez Przedszkole nr 2 w Bystrzycy Kłodzkiej-jednostkę organizacyjną gminy</t>
  </si>
  <si>
    <t>* Gmina Międzylesie za pobyt dzieci w Przedszkolu Bystrzaki, Długopole Dolne</t>
  </si>
  <si>
    <t>* Gmina Miejska Kłodzko za pobyt dzieci w Gorzanowie i w Przedszkolu Bystrzaki</t>
  </si>
  <si>
    <t>*  Gmina Kłodzko za pobyt dzieci w przedszkolu w Gorzanowie</t>
  </si>
  <si>
    <t>Przedszkole Nr 2 w Bystrzycy Kłodzkiej -środki z funduszu prewencyjnego PZU SA na zakup wykładzin na łącznik</t>
  </si>
  <si>
    <t>Inne formy wychowania przedszkolnego</t>
  </si>
  <si>
    <t>wpływy z tytułu zwrotu kosztów utrzymania dzieci w przedszkolach wpłacone przez inne gminy ujęte zostały w paragrafie 2310</t>
  </si>
  <si>
    <t>* zwrot kosztów utrzymania dzieci w przedszkolach poniesione przez inne gminy, w tym:</t>
  </si>
  <si>
    <t>* Towarzystwo Ubezpieczeń SA UNIQA odszkodowanie za uszkodzony autobus</t>
  </si>
  <si>
    <t>Środki na dofinansowanie własnych zadań bieżących gmin (związków gmin), powiatów (zwiazków powiatów), samorzadów województw pozyskane z innych źródeł</t>
  </si>
  <si>
    <t>Przeciwdziałanie alkoholizmowi</t>
  </si>
  <si>
    <t>0900</t>
  </si>
  <si>
    <t xml:space="preserve"> zwrot udzielonej w 2009 roku dotacji na realizację zadania publicznego-Ośrodek Interwencji Kryzysowej Czarny Bór</t>
  </si>
  <si>
    <t>2910</t>
  </si>
  <si>
    <t>Odsetki od dotacji oraz płatności wykorzystanych niezgodnie z przezanczeniem lub wykorzystanych z naruszeniem procedur, o których mowa w art. 184 ustawy, pobranych nienależnie lub w nadmiernej wysokości</t>
  </si>
  <si>
    <t>* odpłatność za pobyt w Domu Pomocy Społecznej 2 osób</t>
  </si>
  <si>
    <t>* remont Środowiskowego Domu Samopomocy</t>
  </si>
  <si>
    <t>Dotacje celowe otrzymane z budżetu państwa na inwestycje i zakupy inwestycyjne z zakresu administracji rządowej oraz innyc zadań zleconych gminom ustawami, w tym:</t>
  </si>
  <si>
    <t>czynsz za mieszkania w budynkach OSP Gorzanów i Stara Łomnica</t>
  </si>
  <si>
    <t>Dochody z najmu, dzierżawy składników majątkowych Skarbu Państwa, jednostek samorządu terytorialnego oraz innych jednostek zaliczanych do sektora finansów publicznych oraz innych umów o podobnym charakterze</t>
  </si>
  <si>
    <t>* EFRR</t>
  </si>
  <si>
    <t>* budżet państwa</t>
  </si>
  <si>
    <t>Stowarzyszenie Gmin Polskich Euroregionu Glacensis-refundacja wydatków projekt Otwarcie Nysy Kłodzkiej dla polsko-czeskiej turystyki aktywnej I etap, w tym:</t>
  </si>
  <si>
    <t>Wpływy z usług-reklama firm na słupach drogowskazach systemu informacji turystycznej</t>
  </si>
  <si>
    <t>Wpłata środków finansowych z niewykorzystanych w terminie wydatków, które nie wygasają z upływem roku budżetowego</t>
  </si>
  <si>
    <t>Zespół Szkół  w Wilkanowie-grant z Funduszu Lokalnego Masywu Śnieżnika ,,Żądło''</t>
  </si>
  <si>
    <t>* zakup wyposażenia-zmywarka gastronomiczna, kuchnia elektryczna, telewizor, lodówka</t>
  </si>
  <si>
    <t>* zakup i montaż platformy zewnętrznej do transportu osób niepełnosprawnych</t>
  </si>
  <si>
    <t>* sfinansowanie zobowiązań wymagalnych Skarbu Państwa realizowanych na podstawie ustawy z dnia 07.09.2007</t>
  </si>
  <si>
    <t>* zakup wyposażenia sal terapeutycznych (stół i krzesła)</t>
  </si>
  <si>
    <t>Wpływy z różnych dochodów- dopłata rodziców do dożywiania uczniów w szkołach (obiady szkolne). Odpłatność naliczana jest na podstawie dochodu rodziny. Dochody wykonywane przez Ośrodek Pomocy Społecznej w Bystrzycy Kłodzkiej</t>
  </si>
  <si>
    <t>Dotacje celowe otrzymane z budżetu państwa na realizację zadań bieżących z zakresu administracji rządowej  oraz innych zadań zleconych gminie (związkom gmin) ustawami-składki na ubezpieczenie zdrowotne-świadczenia pielęgnacyjne</t>
  </si>
  <si>
    <t>Dotacje celowe otrzymane z budżetu państwa na realizację własnych zadań bieżących gmin ( związków gmin)- składki na ubezpieczenie zdrowotne za osby pobierające zasiłek stały</t>
  </si>
  <si>
    <t>Dotacje celowe otrzymane z budżetu państwa na realizację własnych zadań bieżących gmin ( związków gmin)- zasiłki i pomoc w naturze. Wypłata zasiłków przyznanych w powodu bezrobocia, długotrwałej choroby, niepełnosparwności i innych zdarzeń losowych</t>
  </si>
  <si>
    <t>Dotacje celowe otrzymane z budżetu państwa na realizację własnych zadań bieżących gmin ( związków gmin)- zasiłki stałe. Wylacoco zasiłki dla 122 osób</t>
  </si>
  <si>
    <t>Wynajem pomieszczeń na potrzeby Środowiskowego Domu Samopomocy w Bystrzycy Kłodzkiej. Dochody wykonywane przez Ośrodek Pomocy Społecznej w Bystrzycy Kłodzkiej</t>
  </si>
  <si>
    <t>Wpływy z różnych dochodów-budynek PKP zwrot za  centarlne ogrzewanie kasy PKP. Dochody wykonywane przez Ośrodek Pomocy Społecznej w Bystrzycy Kłodzkiej</t>
  </si>
  <si>
    <t xml:space="preserve"> europejskich oraz środków, o których mowa w art.5 ust.1 pkt 3 oraz ust. 3 pkt 5 i 6 ustawy, lub płatności w ramach budżetu środków europejskich-projekt ,,Aktywizacja społeczna i zawodowa''-środki z Europejskiego Funduszu Społecznego Kapitał Ludzki</t>
  </si>
  <si>
    <t>* działalność Ośrodka Pomocy Społecznej w Bystrzycy Kłodzkiej</t>
  </si>
  <si>
    <t>* wypłata dodatków w wysokości 250 zł. miesięcznie na pracownika socjalnego zatrudnionego w pełnym wymiarze czasu pracy, realizującego pracę socjalną w środowisku</t>
  </si>
  <si>
    <t>* odpłatność za usługi opiekuńcze- 14 osób</t>
  </si>
  <si>
    <t>* odpłatność za wydawane obiady-73 osoby</t>
  </si>
  <si>
    <t>wypłata zasiłków celowych dla osób i rodzin, poszkodowanych w wyniku ulewnych deszczy, powodujących podtopienia gospodarstw domowych, które wystąpiły 29-30 lipca 2013r.  Pomocą objętych zostało 8 rodzin</t>
  </si>
  <si>
    <t xml:space="preserve">* UMiG -refundacja z PUP Kłodzko płac pracowników zatrudnianych w ramach prac społecznie użytecznych. </t>
  </si>
  <si>
    <t>* sfinansowanie zobowiązań wymagalnych Skarbu Państwa z tytułu pomocy finansowej realizowanej na podstawie rządowego programu wspierania osób uprawnionych do śwaidczenia pielęgnacyjnego ustanowionego uchwałą nr 48/2013 Rady Ministrów z dnia 26.06.2013r.</t>
  </si>
  <si>
    <t>* pomoc finansowa realizowana na podstawie rządowego programu wspierania osób uprawnionych do  świadczenia pielęgnacyjnego, ustanowionego uchwałą nr 48/2013 z 26.03.2013r.</t>
  </si>
  <si>
    <t>* pomoc finansowa realizowana na podstawie rządowego programu wspierania niektórych osób pobierających świadczenia pielęgnacyjne, ustanowione uchwałą nr 104/2012 z  25.06.12r.-Wspieranie osób zagrożonych wykluczeniem społecznym</t>
  </si>
  <si>
    <t xml:space="preserve"> w formie posiłków jednodaniowych, posiłków dla uczniów  oraz osób starszych, chorych  i niepełnosprawnych a także posiłek w formie zakupów w sklepach m.in. dla osób zamieszkałych na wsi</t>
  </si>
  <si>
    <t>Na dzień 31.12.2013r. Zaległości z tytułu zaliczki alimentacyjnej wynoszą 692.196,79 zł., a z tytułu funduszu alimentacyjnego 1.101.677,52 zł.</t>
  </si>
  <si>
    <t>Kontynuacja realizowanego od roku 2010 projektu przez Szkołę Podstawową Nr 1 w Bystrzycy Kłodzkiej</t>
  </si>
  <si>
    <t>Pozostałe odsetki-odsetki z tytułu nienależnie pobranego stypendium szkolnego w 2012 roku w części przypadającej na udział Gminy</t>
  </si>
  <si>
    <t>Kontynuacja realizowanego od roku 2010 projektu przez Wydział Edukacji i Spraw Społecznych</t>
  </si>
  <si>
    <t>Dotacje celowe otrzymane z budżetu państwa na realizację własnych zadań bieżących gmin ( związków gmin)- Narodowy Program Stypendialny- dofinansowanie świadczeń pomocy materialnej dla uczniów o charakterze socjalnym</t>
  </si>
  <si>
    <t>Dotacje celowe otrzymane z budżetu na realizację zadań bieżących gmin z zakresu edukacyjnej opieki wychowawczej finansowanych w całości przez budżet państwa w ramach programów rządowych, w tym:</t>
  </si>
  <si>
    <t>* ,,Wyprawka szkolna" -Rządowy program pomocy uczniom w 2013 roku-dofinansowanie do zakupu podręczników</t>
  </si>
  <si>
    <t>* wypłata jednorazowych zasiłków losowych dla 7 dzieci i uczniów na cele edukacyjne w ramach rządowego programu pomocy dzieciom i uczniom w formie zasiłku losowego na cele edukacyjne w 2013 roku</t>
  </si>
  <si>
    <t>227,80</t>
  </si>
  <si>
    <t>* Szkoła Podstawowa Nr 2</t>
  </si>
  <si>
    <t>b. zwrot nadpłaconego podatku od działalności w 2012 roku</t>
  </si>
  <si>
    <t>a.prowizja płatnika za terminowe odprowadzania zaliczek na pdof</t>
  </si>
  <si>
    <t xml:space="preserve">* Szkoła Podstawowa Nr 1 -prowizja płatnika za terminowe odprowadzanie zaliczek na pdof </t>
  </si>
  <si>
    <t>b. wynajem sal projekt ,,Pomysł na życie"  ,,Coś dla mnie"oraz  wynajem pomieszczeń kuchni</t>
  </si>
  <si>
    <t>Wpływy z różnych dochodów-zwrot nienależnie pobranego stypendium szkolnego w 2012 roku w części przypadającej na udział Gminy</t>
  </si>
  <si>
    <t>798,75</t>
  </si>
  <si>
    <t>Wpływy z różnych dochodów-Lasy Państwowe Nadleśnictwo Bystrzyca Kłodzka naprawa uszkodzonego wodociągu nie naniesionego na mapę w m. Poręba dz. nr 364/1</t>
  </si>
  <si>
    <t>Na dzień 31.12.2013 r. zaległości z tytułu opłat za gospodarowanie odpadami komunalnymi wynoszą 186.629,06 zł.</t>
  </si>
  <si>
    <t>0910</t>
  </si>
  <si>
    <t>* refundacja płac z PUP w Kłodzku z tytułu zatrudnienia 12 pracowników na okres 5 mcy  i 3 pracowników na okres 3 mcy w ramach programu ,,Poprawa infrastruktury turystycznej w miastach i gminach powiatu kłodzkiego"</t>
  </si>
  <si>
    <t>Wpływy z różnych dochodów-Urząd Marszałkowski Województwa Dolnośląskiego-kary i opłaty za korzystanie ze środowiska</t>
  </si>
  <si>
    <t>Wpływy przekazane przez Wojewódzki Fundusz Ochrony Środowiska i Gospodarki Wodnej we Wrocławiu środki z opłaty produktowej za rok  2012</t>
  </si>
  <si>
    <t>* zakup nagłośnienia dla zespołu romskiego Mrodo Dziweł</t>
  </si>
  <si>
    <t>* Budowa ogrodzenia boiska w Idzikowie ,,Bezpieczna przystań"</t>
  </si>
  <si>
    <t>* dofinansowanie do zagospodarowania terenu Marianówka</t>
  </si>
  <si>
    <t>* monitoring placu zabaw Gorzanów</t>
  </si>
  <si>
    <t>Dotacja celowa otrzymana z tytułu pomocy finansowej udzielanej miedzy jednostkami samorządu terytorialnego na dofinansowanie własnych zadań bieżących-Starostwo Powiatowe w Kłodzku-Konkurs ,,Najlepsze inicjatywy społeczności lokalnych" w tym:</t>
  </si>
  <si>
    <t>Otrzymane spadki,zapisy i darowizny w postaci pieniężnej na imprezy kulturalne organizowane przy MGOK w Bystrzycy Kłodzkiej</t>
  </si>
  <si>
    <t>Dotacja celowa otrzymana z tytułu pomocy finansowej udzielanej miedzy jednostkami samorządu terytorialnego na dofinansowanie własnych zadań bieżących-Urząd Marszałkowski Województwa Dolnośląskiego-</t>
  </si>
  <si>
    <t>Zakup wyposażenia do Wiejskiego Ośrodka Kultury w Starej Bystrzycy w ramach konkursu ,,Odnowa Dolnośląskiej Wsi" w 2013 roku</t>
  </si>
  <si>
    <t>*Stowarzyszenie Gmin Polskich Euroregionu Glacensis-mikroprojekt Śladami tradycji i poznawania</t>
  </si>
  <si>
    <t>Plan został przeniesiony do paragrafu 0750</t>
  </si>
  <si>
    <t>Dotacja celowa otrzymana z tytułu pomocy finansowej udzielanej pomiędzy jednostkami samorządu terytorialnego na dofinansowanie własnych zadań inwestycyjnych i zakupów inwestycyjnych</t>
  </si>
  <si>
    <t>Program na rzecz społeczności romskiej w Polsce-zadanie realizowane przez Miejsko Gminny Ośrodek Kultury w Bystrzycy Kł, w tym:</t>
  </si>
  <si>
    <t>* PZU SA odszkodowanie za uszkodzoną kapliczkę na Białej Wodzie</t>
  </si>
  <si>
    <t>* obniżenie o 1,5 % wartości faktury w związku z wcześniejszą płatnością realizowanych zadań:</t>
  </si>
  <si>
    <t>a. ALTAPLAN-,,Bystrzyca Kłodzka, system fortyfikacji miejskich (XIVw.) przeprowadzenie prac konserwatorskich oraz roboty budowlanych wymaganych dla zachowania materii zabytkowej dla południowo-wschodniego odc. średniowiecznych murów obronnych"</t>
  </si>
  <si>
    <t>b. ALTAPLAN-,,Roboty zabezpieczające wraz z pracami dodatkowymi-nieruchomość zabudowaną budowlą Baszty Kłodzkiej położonej w Bystrzycy Kłodzkiej"</t>
  </si>
  <si>
    <t>realizowanym zadaniu z wydatków niewygasających z upływem roku 2012, w tym:</t>
  </si>
  <si>
    <t xml:space="preserve"> * Bystrzyca Kłodzka, system fortyfikacji miejskich (XIVw.) przeprowadzenie prac konserwatorskich oraz robóty budowlanych wymaganych dla zachowania materii zabytkowej dla południowo-wschodniego odc. średniowiecznych murów obronnych</t>
  </si>
  <si>
    <t>* Roboty zabezpieczające wraz z  pracami dodatkowymi -nieruchomość zabudowana budowlą Baszty Kłodzkiej położona w Bystrzycy Kłodzkiej</t>
  </si>
  <si>
    <t>Dotacje celowe otrzymane z budżetu na finansowanie lub dofinansowanie zadań inwestycyjnych obiektów zabytkowych, wykonywanych przez jednostki zaliczane do sektora finansów publicznych</t>
  </si>
  <si>
    <t>odcinku murów obronnych-III etap. Środki z Ministerstwa Kultury i Dziedzictwa Narodowego w ramach programu Dziedzictwo Kulturowe</t>
  </si>
  <si>
    <t xml:space="preserve">  Bystrzyca Kłodzka, system fortyfikacji miejskich (XIVw.) prace konserwatorskie oraz roboty budowlane przy południowo-wschodnim </t>
  </si>
  <si>
    <t>* Fundusz Lokalny Masywu Śnieżnika w Wójtowicach-grant dla Rady Sołeckiej w Maranówce na realizację projektu ,,Wołowina Sudecka między Skałkami Pasterskimi a Górą Igliczną" w ramach programu Działaj Lokalnie VIII</t>
  </si>
  <si>
    <t>* dochody z dzierżawy basenu</t>
  </si>
  <si>
    <t>* dzierżawa terenu ul. Mickiewicza przez Stowarzyszenie Entuzjastów Rozwoju Bystrzycy Kłodzkiej  (,,Małpi Gaj")</t>
  </si>
  <si>
    <t>* dochody z dzierżawy stadionu przez Klub Sportowy ,,POLONIA"</t>
  </si>
  <si>
    <t>Modernizacja obiektu lekkoatletycznego w ramach programu ,,Dolny Śląsk dla Królowej Sportu"-Urząd Marszałkowski Województwa Dolnoślaskiego we  Wrocławiu</t>
  </si>
  <si>
    <t>* zwrot składki na ubezpieczenie pracownicze PZU</t>
  </si>
  <si>
    <t xml:space="preserve"> z zakresu administracji rządowej  oraz innych zadań zleconych gminie (związkom gmin) ustawami- zwrot podatku akcyzowego producentom rolnym oraz pokrycie kosztów postępowania w sprawie zwrotu podatku, w tym:</t>
  </si>
  <si>
    <t>Wpływy z tytułu odpłatnego nabycia prawa własności oraz prawa użytkowania wieczystego nieruchomości -sprzedaż drewna</t>
  </si>
  <si>
    <t xml:space="preserve">wysokości Bystrzyckie Towarzystwo Górskie-odsetki od zwróconej dotacji z 2012 roku na organizację Dni Turystyki </t>
  </si>
  <si>
    <t>Odsetki od dotacji oraz płatności wykorzystanych niezgodnie z przeznaczeniem lub wykorzystanych z naruszeniem procedur, o których mowa w art.184 ustawy, pobranych nienależnie lub w nadmiernej</t>
  </si>
  <si>
    <t>Pozostałe odsetki- odsetki naliczone przez bank od środków na rachunku bankowym-dochody wykonywane przez Przedszkole Nr 2 w Bystrzycy Kłodzkiej jednostkę organizacyjną gminy</t>
  </si>
  <si>
    <t>rządowej -dotacja z MEN na realizację Programu na rzecz społeczności romskiej-Sz. P Nr 1 ''Książka mój przyjaciel 2013 " zakup podręczników  przyborów szkolnych dla uczniów romskich- kontynuacja projektu z roku 2010</t>
  </si>
  <si>
    <t xml:space="preserve">Dotacje celowe otrzymane z budżetu państwa na zadania bieżące realizowane przez gminę na podstawie porozumień z organami administracji </t>
  </si>
  <si>
    <t>Wpływy ze zwrotu dotacji oraz płatności, w tym wykorzystanych niezgodnie z przezanczeniem lub wykorzystanych z naruszeniem procedur, o których mowa w arty. 184 ustawy, pobranych nienależnie lub w nadmiernej</t>
  </si>
  <si>
    <t>wysokości  - zwrot udzielonej w 2009 roku dotacji na realizację zadania publicznego-Ośrodek Interwencji Kryzysowej Czarny Bór</t>
  </si>
  <si>
    <t>* wpływy z tytułu zaległości czynszowej po ZBK-kompensaty wierzytelności wg stanu na 31.12.2011</t>
  </si>
  <si>
    <t>Wpływy ze sprzedaży składników majątkowych-samochód marki ŻUK</t>
  </si>
  <si>
    <t>Na dzień 31.12.2013r. zaległości z tyt.odsetek wynoszą 205.135,23 zł</t>
  </si>
  <si>
    <t>* zwrot zaliczek na fundusz remontowy za  rok 2011 i 2012-WM Okrzei 24</t>
  </si>
  <si>
    <t>Grzywny, mandaty i inne kary pieniężne od osób fizycznych-mandaty nałożone przez Straż Miejską. Zaleglości z tytuły wystawionych mandatów przez zlikwidowaną Straż Miejską w Bystrzycy Kłodzkiej na dzień 31.12.2013r. wynoszą 12.465,39 zł.</t>
  </si>
  <si>
    <t>Wpływy z różnych dochodów -wykazane w sprawozdaniu Rb 27 na dzień 31.12.2005 nadpłacone udziały w pdof przez Wielkopolski US w Poznaniu</t>
  </si>
  <si>
    <t>Szkoła Podstawowa Nr 2-darowizna z  Nadleśnictwo Lasy Państwowe Bystrzyca Kłodzka na zakup kredek i ołówków</t>
  </si>
  <si>
    <t>Środki na dofinansowanie wlasnych zadań bieżących gmin (związków gmin), powiatów (związków powiatów), samorządów województw pozyskane z innych źródeł-Szkoła Podstawowa Nr 1 w Bystrzycy Kłodzkiej-dofinansowanie z PZU SA do zakupu wykładzin</t>
  </si>
  <si>
    <t>Dotacje celowe przekazane gminie na zadania bieżące realizowane na podstawie porozumień (umów) między jednostkami samorządu terytorialnego-zwrot kosztów utrzymania dzieci poniesione przez inne gminy , w tym:</t>
  </si>
  <si>
    <t>Na dzień 31.12.2013 r. zaległości z tytułu odpłatności za pobyt w DPS wynoszą 56.730,04 zł. Dochody wykonywane przez OPS w Bcy Kł</t>
  </si>
  <si>
    <t>Wpływy z różnych dochodów-Miejsko Gminny Ośrodek Kultury w Bystrzycy Kłodzkiej zwrot naliczonego podatku VAT, w tym:</t>
  </si>
  <si>
    <t>dzierżawy budynków szkolnych w Długopolu Dolnym, Pławnicy oraz Starej Łomnicy  przez Stowarzyszenia</t>
  </si>
  <si>
    <t>Wpływy z usług-wpływy z zaległych wpłat należności za wodę po zlikwidowanym zakładzie budżetowym ZWIK w Bystrzycy Kłodzkiej</t>
  </si>
  <si>
    <t>Wpływy środków finansowych z niewykorzystanych w terminie wydatków, które niewygasają z upływem roku budżetowego</t>
  </si>
  <si>
    <t>Odsetki od nieterminowych wpłat z tytułu podatków i opłat-odsetki od nieterminowych wpłat opłat za gospodarowanie odpadami komunalnymi</t>
  </si>
  <si>
    <t>załącznik nr 4 do sprawozdania opisowego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</si>
</sst>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???"/>
    <numFmt numFmtId="167" formatCode="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2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>
        <color indexed="8"/>
      </right>
      <top style="dotted"/>
      <bottom style="thin"/>
    </border>
    <border>
      <left style="thin">
        <color indexed="8"/>
      </left>
      <right style="thin"/>
      <top style="dotted"/>
      <bottom style="thin"/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/>
      <top style="dotted"/>
      <bottom>
        <color indexed="63"/>
      </bottom>
    </border>
    <border>
      <left style="thin">
        <color indexed="8"/>
      </left>
      <right style="thin"/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/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/>
      <top style="thin">
        <color indexed="8"/>
      </top>
      <bottom style="dotted"/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>
        <color indexed="63"/>
      </top>
      <bottom style="dotted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1" fontId="1" fillId="0" borderId="0" xfId="42" applyNumberFormat="1" applyFont="1" applyAlignment="1">
      <alignment horizontal="center"/>
    </xf>
    <xf numFmtId="43" fontId="1" fillId="0" borderId="0" xfId="42" applyFont="1" applyAlignment="1">
      <alignment wrapText="1"/>
    </xf>
    <xf numFmtId="43" fontId="1" fillId="0" borderId="0" xfId="42" applyFont="1" applyAlignment="1">
      <alignment/>
    </xf>
    <xf numFmtId="4" fontId="2" fillId="0" borderId="0" xfId="42" applyNumberFormat="1" applyFont="1" applyAlignment="1">
      <alignment/>
    </xf>
    <xf numFmtId="10" fontId="1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0" xfId="42" applyNumberFormat="1" applyFont="1" applyAlignment="1">
      <alignment horizontal="center" vertical="top"/>
    </xf>
    <xf numFmtId="1" fontId="1" fillId="0" borderId="0" xfId="42" applyNumberFormat="1" applyFont="1" applyBorder="1" applyAlignment="1">
      <alignment horizontal="center" vertical="top"/>
    </xf>
    <xf numFmtId="4" fontId="2" fillId="0" borderId="0" xfId="42" applyNumberFormat="1" applyFont="1" applyBorder="1" applyAlignment="1">
      <alignment/>
    </xf>
    <xf numFmtId="10" fontId="1" fillId="0" borderId="0" xfId="42" applyNumberFormat="1" applyFont="1" applyFill="1" applyBorder="1" applyAlignment="1">
      <alignment/>
    </xf>
    <xf numFmtId="1" fontId="2" fillId="0" borderId="10" xfId="42" applyNumberFormat="1" applyFont="1" applyFill="1" applyBorder="1" applyAlignment="1">
      <alignment horizontal="center" vertical="center"/>
    </xf>
    <xf numFmtId="1" fontId="2" fillId="0" borderId="11" xfId="42" applyNumberFormat="1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center" vertical="center" wrapText="1" shrinkToFit="1"/>
    </xf>
    <xf numFmtId="4" fontId="2" fillId="0" borderId="12" xfId="42" applyNumberFormat="1" applyFont="1" applyFill="1" applyBorder="1" applyAlignment="1">
      <alignment horizontal="center" vertical="center" wrapText="1"/>
    </xf>
    <xf numFmtId="10" fontId="2" fillId="0" borderId="13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3" fillId="33" borderId="10" xfId="42" applyNumberFormat="1" applyFont="1" applyFill="1" applyBorder="1" applyAlignment="1">
      <alignment horizontal="center" vertical="top"/>
    </xf>
    <xf numFmtId="43" fontId="3" fillId="33" borderId="14" xfId="42" applyFont="1" applyFill="1" applyBorder="1" applyAlignment="1">
      <alignment vertical="top" wrapText="1"/>
    </xf>
    <xf numFmtId="4" fontId="3" fillId="33" borderId="12" xfId="42" applyNumberFormat="1" applyFont="1" applyFill="1" applyBorder="1" applyAlignment="1">
      <alignment horizontal="right" vertical="top"/>
    </xf>
    <xf numFmtId="10" fontId="3" fillId="33" borderId="15" xfId="42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/>
    </xf>
    <xf numFmtId="164" fontId="1" fillId="0" borderId="16" xfId="42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64" fontId="1" fillId="0" borderId="17" xfId="42" applyNumberFormat="1" applyFont="1" applyFill="1" applyBorder="1" applyAlignment="1">
      <alignment horizontal="center" vertical="top"/>
    </xf>
    <xf numFmtId="166" fontId="1" fillId="0" borderId="18" xfId="42" applyNumberFormat="1" applyFont="1" applyFill="1" applyBorder="1" applyAlignment="1">
      <alignment horizontal="center" vertical="top"/>
    </xf>
    <xf numFmtId="43" fontId="1" fillId="0" borderId="0" xfId="42" applyFont="1" applyFill="1" applyBorder="1" applyAlignment="1">
      <alignment vertical="top" wrapText="1"/>
    </xf>
    <xf numFmtId="4" fontId="1" fillId="0" borderId="16" xfId="42" applyNumberFormat="1" applyFont="1" applyFill="1" applyBorder="1" applyAlignment="1">
      <alignment horizontal="right" vertical="top"/>
    </xf>
    <xf numFmtId="10" fontId="1" fillId="0" borderId="19" xfId="42" applyNumberFormat="1" applyFont="1" applyFill="1" applyBorder="1" applyAlignment="1">
      <alignment horizontal="right" vertical="top"/>
    </xf>
    <xf numFmtId="166" fontId="1" fillId="0" borderId="20" xfId="42" applyNumberFormat="1" applyFont="1" applyFill="1" applyBorder="1" applyAlignment="1">
      <alignment horizontal="center" vertical="top"/>
    </xf>
    <xf numFmtId="43" fontId="1" fillId="0" borderId="21" xfId="42" applyFont="1" applyFill="1" applyBorder="1" applyAlignment="1">
      <alignment vertical="top" wrapText="1"/>
    </xf>
    <xf numFmtId="4" fontId="1" fillId="0" borderId="21" xfId="42" applyNumberFormat="1" applyFont="1" applyFill="1" applyBorder="1" applyAlignment="1">
      <alignment horizontal="right" vertical="top"/>
    </xf>
    <xf numFmtId="164" fontId="4" fillId="0" borderId="17" xfId="42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43" fontId="1" fillId="0" borderId="16" xfId="42" applyFont="1" applyFill="1" applyBorder="1" applyAlignment="1">
      <alignment vertical="top" wrapText="1"/>
    </xf>
    <xf numFmtId="43" fontId="1" fillId="0" borderId="20" xfId="42" applyFont="1" applyFill="1" applyBorder="1" applyAlignment="1">
      <alignment vertical="top" wrapText="1"/>
    </xf>
    <xf numFmtId="4" fontId="1" fillId="0" borderId="0" xfId="42" applyNumberFormat="1" applyFont="1" applyFill="1" applyBorder="1" applyAlignment="1">
      <alignment horizontal="right" vertical="top"/>
    </xf>
    <xf numFmtId="10" fontId="1" fillId="0" borderId="22" xfId="42" applyNumberFormat="1" applyFont="1" applyFill="1" applyBorder="1" applyAlignment="1">
      <alignment horizontal="right" vertical="top"/>
    </xf>
    <xf numFmtId="166" fontId="1" fillId="0" borderId="23" xfId="42" applyNumberFormat="1" applyFont="1" applyFill="1" applyBorder="1" applyAlignment="1">
      <alignment horizontal="center" vertical="top"/>
    </xf>
    <xf numFmtId="4" fontId="1" fillId="0" borderId="24" xfId="42" applyNumberFormat="1" applyFont="1" applyFill="1" applyBorder="1" applyAlignment="1">
      <alignment horizontal="right" vertical="top"/>
    </xf>
    <xf numFmtId="10" fontId="1" fillId="0" borderId="25" xfId="42" applyNumberFormat="1" applyFont="1" applyFill="1" applyBorder="1" applyAlignment="1">
      <alignment horizontal="right" vertical="top"/>
    </xf>
    <xf numFmtId="43" fontId="1" fillId="0" borderId="26" xfId="42" applyFont="1" applyFill="1" applyBorder="1" applyAlignment="1">
      <alignment vertical="top" wrapText="1"/>
    </xf>
    <xf numFmtId="4" fontId="1" fillId="0" borderId="27" xfId="42" applyNumberFormat="1" applyFont="1" applyFill="1" applyBorder="1" applyAlignment="1">
      <alignment horizontal="right" vertical="top"/>
    </xf>
    <xf numFmtId="10" fontId="1" fillId="0" borderId="28" xfId="42" applyNumberFormat="1" applyFont="1" applyFill="1" applyBorder="1" applyAlignment="1">
      <alignment horizontal="right" vertical="top"/>
    </xf>
    <xf numFmtId="1" fontId="4" fillId="0" borderId="17" xfId="42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1" fillId="0" borderId="29" xfId="42" applyNumberFormat="1" applyFont="1" applyFill="1" applyBorder="1" applyAlignment="1">
      <alignment horizontal="center"/>
    </xf>
    <xf numFmtId="167" fontId="1" fillId="0" borderId="20" xfId="42" applyNumberFormat="1" applyFont="1" applyFill="1" applyBorder="1" applyAlignment="1">
      <alignment horizontal="center" vertical="top"/>
    </xf>
    <xf numFmtId="43" fontId="1" fillId="0" borderId="30" xfId="42" applyFont="1" applyFill="1" applyBorder="1" applyAlignment="1">
      <alignment vertical="top" wrapText="1"/>
    </xf>
    <xf numFmtId="4" fontId="1" fillId="0" borderId="31" xfId="42" applyNumberFormat="1" applyFont="1" applyFill="1" applyBorder="1" applyAlignment="1">
      <alignment horizontal="right" vertical="top"/>
    </xf>
    <xf numFmtId="10" fontId="1" fillId="0" borderId="32" xfId="42" applyNumberFormat="1" applyFont="1" applyFill="1" applyBorder="1" applyAlignment="1">
      <alignment horizontal="right" vertical="top"/>
    </xf>
    <xf numFmtId="10" fontId="1" fillId="0" borderId="33" xfId="42" applyNumberFormat="1" applyFont="1" applyFill="1" applyBorder="1" applyAlignment="1">
      <alignment horizontal="right" vertical="top"/>
    </xf>
    <xf numFmtId="1" fontId="1" fillId="0" borderId="17" xfId="42" applyNumberFormat="1" applyFont="1" applyFill="1" applyBorder="1" applyAlignment="1">
      <alignment horizontal="center"/>
    </xf>
    <xf numFmtId="1" fontId="1" fillId="0" borderId="20" xfId="42" applyNumberFormat="1" applyFont="1" applyFill="1" applyBorder="1" applyAlignment="1">
      <alignment horizontal="center"/>
    </xf>
    <xf numFmtId="0" fontId="1" fillId="0" borderId="20" xfId="42" applyNumberFormat="1" applyFont="1" applyFill="1" applyBorder="1" applyAlignment="1">
      <alignment horizontal="center" vertical="top"/>
    </xf>
    <xf numFmtId="4" fontId="1" fillId="0" borderId="34" xfId="42" applyNumberFormat="1" applyFont="1" applyFill="1" applyBorder="1" applyAlignment="1">
      <alignment horizontal="right" vertical="top"/>
    </xf>
    <xf numFmtId="4" fontId="1" fillId="0" borderId="35" xfId="42" applyNumberFormat="1" applyFont="1" applyFill="1" applyBorder="1" applyAlignment="1">
      <alignment horizontal="right" vertical="top"/>
    </xf>
    <xf numFmtId="1" fontId="1" fillId="0" borderId="0" xfId="42" applyNumberFormat="1" applyFont="1" applyFill="1" applyBorder="1" applyAlignment="1">
      <alignment horizontal="center"/>
    </xf>
    <xf numFmtId="10" fontId="1" fillId="0" borderId="20" xfId="42" applyNumberFormat="1" applyFont="1" applyFill="1" applyBorder="1" applyAlignment="1">
      <alignment horizontal="right" vertical="top"/>
    </xf>
    <xf numFmtId="164" fontId="3" fillId="33" borderId="36" xfId="42" applyNumberFormat="1" applyFont="1" applyFill="1" applyBorder="1" applyAlignment="1">
      <alignment horizontal="center" vertical="top"/>
    </xf>
    <xf numFmtId="43" fontId="3" fillId="33" borderId="30" xfId="42" applyFont="1" applyFill="1" applyBorder="1" applyAlignment="1">
      <alignment vertical="top" wrapText="1"/>
    </xf>
    <xf numFmtId="4" fontId="3" fillId="33" borderId="24" xfId="42" applyNumberFormat="1" applyFont="1" applyFill="1" applyBorder="1" applyAlignment="1">
      <alignment horizontal="right" vertical="top"/>
    </xf>
    <xf numFmtId="10" fontId="3" fillId="33" borderId="32" xfId="42" applyNumberFormat="1" applyFont="1" applyFill="1" applyBorder="1" applyAlignment="1">
      <alignment horizontal="right" vertical="top"/>
    </xf>
    <xf numFmtId="1" fontId="4" fillId="0" borderId="29" xfId="42" applyNumberFormat="1" applyFont="1" applyFill="1" applyBorder="1" applyAlignment="1">
      <alignment horizontal="center"/>
    </xf>
    <xf numFmtId="167" fontId="1" fillId="0" borderId="16" xfId="42" applyNumberFormat="1" applyFont="1" applyFill="1" applyBorder="1" applyAlignment="1">
      <alignment horizontal="center" vertical="top"/>
    </xf>
    <xf numFmtId="43" fontId="1" fillId="0" borderId="37" xfId="42" applyFont="1" applyFill="1" applyBorder="1" applyAlignment="1">
      <alignment vertical="top" wrapText="1"/>
    </xf>
    <xf numFmtId="4" fontId="1" fillId="0" borderId="38" xfId="42" applyNumberFormat="1" applyFont="1" applyFill="1" applyBorder="1" applyAlignment="1">
      <alignment horizontal="right" vertical="top"/>
    </xf>
    <xf numFmtId="4" fontId="1" fillId="0" borderId="39" xfId="42" applyNumberFormat="1" applyFont="1" applyFill="1" applyBorder="1" applyAlignment="1">
      <alignment horizontal="right" vertical="top"/>
    </xf>
    <xf numFmtId="167" fontId="1" fillId="0" borderId="18" xfId="42" applyNumberFormat="1" applyFont="1" applyFill="1" applyBorder="1" applyAlignment="1">
      <alignment horizontal="center" vertical="top"/>
    </xf>
    <xf numFmtId="1" fontId="1" fillId="0" borderId="40" xfId="42" applyNumberFormat="1" applyFont="1" applyFill="1" applyBorder="1" applyAlignment="1">
      <alignment horizontal="center"/>
    </xf>
    <xf numFmtId="43" fontId="1" fillId="0" borderId="41" xfId="42" applyFont="1" applyFill="1" applyBorder="1" applyAlignment="1">
      <alignment vertical="top" wrapText="1"/>
    </xf>
    <xf numFmtId="4" fontId="1" fillId="0" borderId="42" xfId="42" applyNumberFormat="1" applyFont="1" applyFill="1" applyBorder="1" applyAlignment="1">
      <alignment horizontal="right" vertical="top"/>
    </xf>
    <xf numFmtId="4" fontId="1" fillId="0" borderId="43" xfId="42" applyNumberFormat="1" applyFont="1" applyFill="1" applyBorder="1" applyAlignment="1">
      <alignment horizontal="right" vertical="top"/>
    </xf>
    <xf numFmtId="1" fontId="3" fillId="33" borderId="16" xfId="42" applyNumberFormat="1" applyFont="1" applyFill="1" applyBorder="1" applyAlignment="1">
      <alignment horizontal="center" vertical="top"/>
    </xf>
    <xf numFmtId="43" fontId="3" fillId="33" borderId="37" xfId="42" applyFont="1" applyFill="1" applyBorder="1" applyAlignment="1">
      <alignment vertical="top" wrapText="1"/>
    </xf>
    <xf numFmtId="4" fontId="3" fillId="33" borderId="38" xfId="42" applyNumberFormat="1" applyFont="1" applyFill="1" applyBorder="1" applyAlignment="1">
      <alignment horizontal="right" vertical="top"/>
    </xf>
    <xf numFmtId="10" fontId="3" fillId="33" borderId="25" xfId="42" applyNumberFormat="1" applyFont="1" applyFill="1" applyBorder="1" applyAlignment="1">
      <alignment horizontal="right" vertical="top"/>
    </xf>
    <xf numFmtId="43" fontId="1" fillId="0" borderId="34" xfId="42" applyFont="1" applyFill="1" applyBorder="1" applyAlignment="1">
      <alignment vertical="top" wrapText="1"/>
    </xf>
    <xf numFmtId="43" fontId="1" fillId="0" borderId="44" xfId="42" applyFont="1" applyFill="1" applyBorder="1" applyAlignment="1">
      <alignment vertical="top" wrapText="1"/>
    </xf>
    <xf numFmtId="10" fontId="1" fillId="0" borderId="45" xfId="42" applyNumberFormat="1" applyFont="1" applyFill="1" applyBorder="1" applyAlignment="1">
      <alignment horizontal="right" vertical="top"/>
    </xf>
    <xf numFmtId="1" fontId="3" fillId="33" borderId="10" xfId="42" applyNumberFormat="1" applyFont="1" applyFill="1" applyBorder="1" applyAlignment="1">
      <alignment horizontal="center"/>
    </xf>
    <xf numFmtId="167" fontId="3" fillId="33" borderId="36" xfId="42" applyNumberFormat="1" applyFont="1" applyFill="1" applyBorder="1" applyAlignment="1">
      <alignment horizontal="center" vertical="top"/>
    </xf>
    <xf numFmtId="10" fontId="3" fillId="33" borderId="13" xfId="42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1" fontId="4" fillId="0" borderId="23" xfId="42" applyNumberFormat="1" applyFont="1" applyFill="1" applyBorder="1" applyAlignment="1">
      <alignment horizontal="center"/>
    </xf>
    <xf numFmtId="167" fontId="1" fillId="0" borderId="21" xfId="42" applyNumberFormat="1" applyFont="1" applyFill="1" applyBorder="1" applyAlignment="1">
      <alignment horizontal="center" vertical="top"/>
    </xf>
    <xf numFmtId="43" fontId="1" fillId="0" borderId="46" xfId="42" applyFont="1" applyFill="1" applyBorder="1" applyAlignment="1">
      <alignment vertical="top" wrapText="1"/>
    </xf>
    <xf numFmtId="0" fontId="5" fillId="0" borderId="0" xfId="0" applyFont="1" applyAlignment="1">
      <alignment/>
    </xf>
    <xf numFmtId="1" fontId="3" fillId="33" borderId="47" xfId="42" applyNumberFormat="1" applyFont="1" applyFill="1" applyBorder="1" applyAlignment="1">
      <alignment horizontal="center" vertical="top"/>
    </xf>
    <xf numFmtId="43" fontId="3" fillId="33" borderId="41" xfId="42" applyFont="1" applyFill="1" applyBorder="1" applyAlignment="1">
      <alignment vertical="top" wrapText="1"/>
    </xf>
    <xf numFmtId="4" fontId="3" fillId="33" borderId="42" xfId="42" applyNumberFormat="1" applyFont="1" applyFill="1" applyBorder="1" applyAlignment="1">
      <alignment horizontal="right" vertical="top"/>
    </xf>
    <xf numFmtId="10" fontId="3" fillId="33" borderId="22" xfId="42" applyNumberFormat="1" applyFont="1" applyFill="1" applyBorder="1" applyAlignment="1">
      <alignment horizontal="right" vertical="top"/>
    </xf>
    <xf numFmtId="1" fontId="1" fillId="0" borderId="29" xfId="42" applyNumberFormat="1" applyFont="1" applyFill="1" applyBorder="1" applyAlignment="1">
      <alignment horizontal="center" vertical="top"/>
    </xf>
    <xf numFmtId="43" fontId="1" fillId="0" borderId="17" xfId="42" applyFont="1" applyFill="1" applyBorder="1" applyAlignment="1">
      <alignment vertical="top" wrapText="1"/>
    </xf>
    <xf numFmtId="10" fontId="4" fillId="0" borderId="13" xfId="42" applyNumberFormat="1" applyFont="1" applyFill="1" applyBorder="1" applyAlignment="1">
      <alignment horizontal="right" vertical="top"/>
    </xf>
    <xf numFmtId="167" fontId="1" fillId="0" borderId="36" xfId="42" applyNumberFormat="1" applyFont="1" applyFill="1" applyBorder="1" applyAlignment="1">
      <alignment horizontal="center" vertical="top"/>
    </xf>
    <xf numFmtId="43" fontId="1" fillId="0" borderId="14" xfId="42" applyFont="1" applyFill="1" applyBorder="1" applyAlignment="1">
      <alignment vertical="top" wrapText="1"/>
    </xf>
    <xf numFmtId="4" fontId="1" fillId="0" borderId="12" xfId="42" applyNumberFormat="1" applyFont="1" applyFill="1" applyBorder="1" applyAlignment="1">
      <alignment horizontal="right" vertical="top"/>
    </xf>
    <xf numFmtId="4" fontId="1" fillId="0" borderId="48" xfId="42" applyNumberFormat="1" applyFont="1" applyFill="1" applyBorder="1" applyAlignment="1">
      <alignment horizontal="right" vertical="top"/>
    </xf>
    <xf numFmtId="10" fontId="1" fillId="0" borderId="13" xfId="42" applyNumberFormat="1" applyFont="1" applyFill="1" applyBorder="1" applyAlignment="1">
      <alignment horizontal="right" vertical="top"/>
    </xf>
    <xf numFmtId="4" fontId="1" fillId="0" borderId="49" xfId="42" applyNumberFormat="1" applyFont="1" applyFill="1" applyBorder="1" applyAlignment="1">
      <alignment horizontal="right" vertical="top"/>
    </xf>
    <xf numFmtId="4" fontId="1" fillId="0" borderId="50" xfId="42" applyNumberFormat="1" applyFont="1" applyFill="1" applyBorder="1" applyAlignment="1">
      <alignment horizontal="right" vertical="top"/>
    </xf>
    <xf numFmtId="4" fontId="1" fillId="0" borderId="51" xfId="42" applyNumberFormat="1" applyFont="1" applyFill="1" applyBorder="1" applyAlignment="1">
      <alignment horizontal="right" vertical="top"/>
    </xf>
    <xf numFmtId="1" fontId="5" fillId="0" borderId="29" xfId="42" applyNumberFormat="1" applyFont="1" applyFill="1" applyBorder="1" applyAlignment="1">
      <alignment horizontal="center"/>
    </xf>
    <xf numFmtId="167" fontId="5" fillId="0" borderId="20" xfId="42" applyNumberFormat="1" applyFont="1" applyFill="1" applyBorder="1" applyAlignment="1">
      <alignment horizontal="center" vertical="top"/>
    </xf>
    <xf numFmtId="166" fontId="1" fillId="0" borderId="16" xfId="42" applyNumberFormat="1" applyFont="1" applyFill="1" applyBorder="1" applyAlignment="1">
      <alignment horizontal="center" vertical="top"/>
    </xf>
    <xf numFmtId="1" fontId="3" fillId="33" borderId="52" xfId="42" applyNumberFormat="1" applyFont="1" applyFill="1" applyBorder="1" applyAlignment="1">
      <alignment horizontal="center" vertical="top"/>
    </xf>
    <xf numFmtId="10" fontId="1" fillId="33" borderId="16" xfId="42" applyNumberFormat="1" applyFont="1" applyFill="1" applyBorder="1" applyAlignment="1">
      <alignment horizontal="right" vertical="top"/>
    </xf>
    <xf numFmtId="1" fontId="4" fillId="0" borderId="29" xfId="42" applyNumberFormat="1" applyFont="1" applyFill="1" applyBorder="1" applyAlignment="1">
      <alignment horizontal="center" vertical="top"/>
    </xf>
    <xf numFmtId="43" fontId="1" fillId="0" borderId="47" xfId="42" applyFont="1" applyFill="1" applyBorder="1" applyAlignment="1">
      <alignment vertical="top" wrapText="1"/>
    </xf>
    <xf numFmtId="10" fontId="4" fillId="0" borderId="22" xfId="42" applyNumberFormat="1" applyFont="1" applyFill="1" applyBorder="1" applyAlignment="1">
      <alignment horizontal="right" vertical="top"/>
    </xf>
    <xf numFmtId="1" fontId="4" fillId="0" borderId="46" xfId="42" applyNumberFormat="1" applyFont="1" applyFill="1" applyBorder="1" applyAlignment="1">
      <alignment horizontal="center"/>
    </xf>
    <xf numFmtId="166" fontId="1" fillId="0" borderId="36" xfId="42" applyNumberFormat="1" applyFont="1" applyFill="1" applyBorder="1" applyAlignment="1">
      <alignment horizontal="center" vertical="top"/>
    </xf>
    <xf numFmtId="10" fontId="7" fillId="0" borderId="22" xfId="42" applyNumberFormat="1" applyFont="1" applyFill="1" applyBorder="1" applyAlignment="1">
      <alignment horizontal="right" vertical="top"/>
    </xf>
    <xf numFmtId="43" fontId="1" fillId="0" borderId="53" xfId="42" applyFont="1" applyFill="1" applyBorder="1" applyAlignment="1">
      <alignment vertical="top" wrapText="1"/>
    </xf>
    <xf numFmtId="4" fontId="1" fillId="0" borderId="28" xfId="42" applyNumberFormat="1" applyFont="1" applyFill="1" applyBorder="1" applyAlignment="1">
      <alignment horizontal="right" vertical="top"/>
    </xf>
    <xf numFmtId="4" fontId="1" fillId="0" borderId="22" xfId="42" applyNumberFormat="1" applyFont="1" applyFill="1" applyBorder="1" applyAlignment="1">
      <alignment horizontal="right" vertical="top"/>
    </xf>
    <xf numFmtId="1" fontId="4" fillId="0" borderId="20" xfId="42" applyNumberFormat="1" applyFont="1" applyFill="1" applyBorder="1" applyAlignment="1">
      <alignment horizontal="center"/>
    </xf>
    <xf numFmtId="1" fontId="3" fillId="33" borderId="36" xfId="42" applyNumberFormat="1" applyFont="1" applyFill="1" applyBorder="1" applyAlignment="1">
      <alignment horizontal="center" vertical="top"/>
    </xf>
    <xf numFmtId="1" fontId="3" fillId="33" borderId="36" xfId="42" applyNumberFormat="1" applyFont="1" applyFill="1" applyBorder="1" applyAlignment="1">
      <alignment horizontal="center"/>
    </xf>
    <xf numFmtId="166" fontId="3" fillId="33" borderId="36" xfId="42" applyNumberFormat="1" applyFont="1" applyFill="1" applyBorder="1" applyAlignment="1">
      <alignment horizontal="center" vertical="top"/>
    </xf>
    <xf numFmtId="1" fontId="1" fillId="0" borderId="26" xfId="42" applyNumberFormat="1" applyFont="1" applyFill="1" applyBorder="1" applyAlignment="1">
      <alignment horizontal="center"/>
    </xf>
    <xf numFmtId="167" fontId="1" fillId="0" borderId="54" xfId="42" applyNumberFormat="1" applyFont="1" applyFill="1" applyBorder="1" applyAlignment="1">
      <alignment horizontal="center" vertical="top"/>
    </xf>
    <xf numFmtId="166" fontId="1" fillId="0" borderId="21" xfId="42" applyNumberFormat="1" applyFont="1" applyFill="1" applyBorder="1" applyAlignment="1">
      <alignment horizontal="center" vertical="top"/>
    </xf>
    <xf numFmtId="43" fontId="1" fillId="0" borderId="23" xfId="42" applyFont="1" applyFill="1" applyBorder="1" applyAlignment="1">
      <alignment vertical="top" wrapText="1"/>
    </xf>
    <xf numFmtId="43" fontId="1" fillId="0" borderId="55" xfId="42" applyFont="1" applyFill="1" applyBorder="1" applyAlignment="1">
      <alignment vertical="top" wrapText="1"/>
    </xf>
    <xf numFmtId="4" fontId="1" fillId="0" borderId="56" xfId="42" applyNumberFormat="1" applyFont="1" applyFill="1" applyBorder="1" applyAlignment="1">
      <alignment horizontal="right" vertical="top"/>
    </xf>
    <xf numFmtId="10" fontId="1" fillId="0" borderId="57" xfId="42" applyNumberFormat="1" applyFont="1" applyFill="1" applyBorder="1" applyAlignment="1">
      <alignment horizontal="right" vertical="top"/>
    </xf>
    <xf numFmtId="4" fontId="1" fillId="0" borderId="58" xfId="42" applyNumberFormat="1" applyFont="1" applyFill="1" applyBorder="1" applyAlignment="1">
      <alignment horizontal="right" vertical="top"/>
    </xf>
    <xf numFmtId="10" fontId="1" fillId="0" borderId="21" xfId="42" applyNumberFormat="1" applyFont="1" applyFill="1" applyBorder="1" applyAlignment="1">
      <alignment horizontal="right" vertical="top"/>
    </xf>
    <xf numFmtId="4" fontId="1" fillId="0" borderId="17" xfId="42" applyNumberFormat="1" applyFont="1" applyFill="1" applyBorder="1" applyAlignment="1">
      <alignment horizontal="right" vertical="top"/>
    </xf>
    <xf numFmtId="1" fontId="3" fillId="33" borderId="59" xfId="42" applyNumberFormat="1" applyFont="1" applyFill="1" applyBorder="1" applyAlignment="1">
      <alignment horizontal="center" vertical="top"/>
    </xf>
    <xf numFmtId="43" fontId="3" fillId="33" borderId="47" xfId="42" applyFont="1" applyFill="1" applyBorder="1" applyAlignment="1">
      <alignment vertical="top" wrapText="1"/>
    </xf>
    <xf numFmtId="1" fontId="4" fillId="0" borderId="16" xfId="42" applyNumberFormat="1" applyFont="1" applyFill="1" applyBorder="1" applyAlignment="1">
      <alignment horizontal="center"/>
    </xf>
    <xf numFmtId="1" fontId="3" fillId="0" borderId="29" xfId="42" applyNumberFormat="1" applyFont="1" applyFill="1" applyBorder="1" applyAlignment="1">
      <alignment horizontal="center" vertical="center"/>
    </xf>
    <xf numFmtId="1" fontId="3" fillId="0" borderId="60" xfId="42" applyNumberFormat="1" applyFont="1" applyFill="1" applyBorder="1" applyAlignment="1">
      <alignment horizontal="center" vertical="center"/>
    </xf>
    <xf numFmtId="43" fontId="1" fillId="0" borderId="17" xfId="42" applyFont="1" applyFill="1" applyBorder="1" applyAlignment="1">
      <alignment vertical="center" wrapText="1"/>
    </xf>
    <xf numFmtId="4" fontId="1" fillId="0" borderId="35" xfId="42" applyNumberFormat="1" applyFont="1" applyFill="1" applyBorder="1" applyAlignment="1">
      <alignment horizontal="right" vertical="center" wrapText="1" shrinkToFit="1"/>
    </xf>
    <xf numFmtId="10" fontId="1" fillId="0" borderId="19" xfId="42" applyNumberFormat="1" applyFont="1" applyFill="1" applyBorder="1" applyAlignment="1">
      <alignment horizontal="right" vertical="center" wrapText="1"/>
    </xf>
    <xf numFmtId="4" fontId="1" fillId="0" borderId="35" xfId="42" applyNumberFormat="1" applyFont="1" applyFill="1" applyBorder="1" applyAlignment="1">
      <alignment horizontal="right" vertical="center"/>
    </xf>
    <xf numFmtId="167" fontId="1" fillId="0" borderId="61" xfId="42" applyNumberFormat="1" applyFont="1" applyFill="1" applyBorder="1" applyAlignment="1">
      <alignment horizontal="center" vertical="top"/>
    </xf>
    <xf numFmtId="43" fontId="1" fillId="0" borderId="29" xfId="42" applyFont="1" applyFill="1" applyBorder="1" applyAlignment="1">
      <alignment vertical="top" wrapText="1"/>
    </xf>
    <xf numFmtId="4" fontId="1" fillId="0" borderId="26" xfId="42" applyNumberFormat="1" applyFont="1" applyFill="1" applyBorder="1" applyAlignment="1">
      <alignment horizontal="right" vertical="top"/>
    </xf>
    <xf numFmtId="4" fontId="1" fillId="0" borderId="46" xfId="42" applyNumberFormat="1" applyFont="1" applyFill="1" applyBorder="1" applyAlignment="1">
      <alignment horizontal="right" vertical="top"/>
    </xf>
    <xf numFmtId="43" fontId="1" fillId="0" borderId="36" xfId="42" applyFont="1" applyFill="1" applyBorder="1" applyAlignment="1">
      <alignment vertical="top" wrapText="1"/>
    </xf>
    <xf numFmtId="4" fontId="1" fillId="0" borderId="36" xfId="42" applyNumberFormat="1" applyFont="1" applyFill="1" applyBorder="1" applyAlignment="1">
      <alignment horizontal="right" vertical="top"/>
    </xf>
    <xf numFmtId="10" fontId="1" fillId="0" borderId="36" xfId="42" applyNumberFormat="1" applyFont="1" applyFill="1" applyBorder="1" applyAlignment="1">
      <alignment horizontal="right" vertical="top"/>
    </xf>
    <xf numFmtId="4" fontId="1" fillId="0" borderId="29" xfId="42" applyNumberFormat="1" applyFont="1" applyFill="1" applyBorder="1" applyAlignment="1">
      <alignment horizontal="right" vertical="top"/>
    </xf>
    <xf numFmtId="10" fontId="1" fillId="0" borderId="16" xfId="42" applyNumberFormat="1" applyFont="1" applyFill="1" applyBorder="1" applyAlignment="1">
      <alignment horizontal="right" vertical="top"/>
    </xf>
    <xf numFmtId="4" fontId="1" fillId="0" borderId="20" xfId="42" applyNumberFormat="1" applyFont="1" applyFill="1" applyBorder="1" applyAlignment="1">
      <alignment horizontal="right" vertical="top"/>
    </xf>
    <xf numFmtId="1" fontId="3" fillId="33" borderId="10" xfId="42" applyNumberFormat="1" applyFont="1" applyFill="1" applyBorder="1" applyAlignment="1">
      <alignment horizontal="center" vertical="top"/>
    </xf>
    <xf numFmtId="0" fontId="3" fillId="33" borderId="48" xfId="0" applyFont="1" applyFill="1" applyBorder="1" applyAlignment="1">
      <alignment wrapText="1"/>
    </xf>
    <xf numFmtId="1" fontId="4" fillId="0" borderId="23" xfId="42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/>
    </xf>
    <xf numFmtId="10" fontId="1" fillId="0" borderId="62" xfId="42" applyNumberFormat="1" applyFont="1" applyFill="1" applyBorder="1" applyAlignment="1">
      <alignment horizontal="right" vertical="top"/>
    </xf>
    <xf numFmtId="43" fontId="1" fillId="0" borderId="63" xfId="42" applyFont="1" applyFill="1" applyBorder="1" applyAlignment="1">
      <alignment vertical="top" wrapText="1"/>
    </xf>
    <xf numFmtId="10" fontId="1" fillId="0" borderId="64" xfId="42" applyNumberFormat="1" applyFont="1" applyFill="1" applyBorder="1" applyAlignment="1">
      <alignment horizontal="right" vertical="top"/>
    </xf>
    <xf numFmtId="1" fontId="3" fillId="0" borderId="17" xfId="42" applyNumberFormat="1" applyFont="1" applyFill="1" applyBorder="1" applyAlignment="1">
      <alignment horizontal="center" vertical="top"/>
    </xf>
    <xf numFmtId="4" fontId="3" fillId="0" borderId="35" xfId="42" applyNumberFormat="1" applyFont="1" applyFill="1" applyBorder="1" applyAlignment="1">
      <alignment horizontal="right" vertical="top"/>
    </xf>
    <xf numFmtId="10" fontId="3" fillId="0" borderId="28" xfId="42" applyNumberFormat="1" applyFont="1" applyFill="1" applyBorder="1" applyAlignment="1">
      <alignment horizontal="right" vertical="top"/>
    </xf>
    <xf numFmtId="1" fontId="3" fillId="0" borderId="29" xfId="42" applyNumberFormat="1" applyFont="1" applyFill="1" applyBorder="1" applyAlignment="1">
      <alignment horizontal="center" vertical="top"/>
    </xf>
    <xf numFmtId="4" fontId="3" fillId="0" borderId="42" xfId="42" applyNumberFormat="1" applyFont="1" applyFill="1" applyBorder="1" applyAlignment="1">
      <alignment horizontal="right" vertical="top"/>
    </xf>
    <xf numFmtId="10" fontId="3" fillId="0" borderId="22" xfId="42" applyNumberFormat="1" applyFont="1" applyFill="1" applyBorder="1" applyAlignment="1">
      <alignment horizontal="right" vertical="top"/>
    </xf>
    <xf numFmtId="4" fontId="1" fillId="0" borderId="41" xfId="42" applyNumberFormat="1" applyFont="1" applyFill="1" applyBorder="1" applyAlignment="1">
      <alignment horizontal="right" vertical="top"/>
    </xf>
    <xf numFmtId="1" fontId="8" fillId="0" borderId="46" xfId="42" applyNumberFormat="1" applyFont="1" applyFill="1" applyBorder="1" applyAlignment="1">
      <alignment horizontal="center" vertical="top"/>
    </xf>
    <xf numFmtId="1" fontId="8" fillId="0" borderId="29" xfId="42" applyNumberFormat="1" applyFont="1" applyFill="1" applyBorder="1" applyAlignment="1">
      <alignment horizontal="center" vertical="top"/>
    </xf>
    <xf numFmtId="43" fontId="1" fillId="0" borderId="43" xfId="42" applyFont="1" applyFill="1" applyBorder="1" applyAlignment="1">
      <alignment vertical="top" wrapText="1"/>
    </xf>
    <xf numFmtId="10" fontId="1" fillId="0" borderId="58" xfId="42" applyNumberFormat="1" applyFont="1" applyFill="1" applyBorder="1" applyAlignment="1">
      <alignment horizontal="right" vertical="top"/>
    </xf>
    <xf numFmtId="43" fontId="3" fillId="33" borderId="36" xfId="42" applyFont="1" applyFill="1" applyBorder="1" applyAlignment="1">
      <alignment vertical="top" wrapText="1"/>
    </xf>
    <xf numFmtId="4" fontId="3" fillId="33" borderId="14" xfId="42" applyNumberFormat="1" applyFont="1" applyFill="1" applyBorder="1" applyAlignment="1">
      <alignment horizontal="right" vertical="top"/>
    </xf>
    <xf numFmtId="10" fontId="1" fillId="0" borderId="65" xfId="42" applyNumberFormat="1" applyFont="1" applyFill="1" applyBorder="1" applyAlignment="1">
      <alignment horizontal="right" vertical="top"/>
    </xf>
    <xf numFmtId="43" fontId="1" fillId="0" borderId="17" xfId="42" applyFont="1" applyFill="1" applyBorder="1" applyAlignment="1">
      <alignment wrapText="1"/>
    </xf>
    <xf numFmtId="1" fontId="1" fillId="33" borderId="10" xfId="42" applyNumberFormat="1" applyFont="1" applyFill="1" applyBorder="1" applyAlignment="1">
      <alignment horizontal="center"/>
    </xf>
    <xf numFmtId="10" fontId="3" fillId="33" borderId="14" xfId="42" applyNumberFormat="1" applyFont="1" applyFill="1" applyBorder="1" applyAlignment="1">
      <alignment vertical="center" wrapText="1"/>
    </xf>
    <xf numFmtId="4" fontId="3" fillId="33" borderId="12" xfId="42" applyNumberFormat="1" applyFont="1" applyFill="1" applyBorder="1" applyAlignment="1">
      <alignment horizontal="right" vertical="center"/>
    </xf>
    <xf numFmtId="10" fontId="3" fillId="33" borderId="15" xfId="42" applyNumberFormat="1" applyFont="1" applyFill="1" applyBorder="1" applyAlignment="1">
      <alignment horizontal="right" vertical="center"/>
    </xf>
    <xf numFmtId="43" fontId="1" fillId="0" borderId="0" xfId="42" applyFont="1" applyFill="1" applyBorder="1" applyAlignment="1">
      <alignment wrapText="1"/>
    </xf>
    <xf numFmtId="43" fontId="2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2" fillId="0" borderId="0" xfId="4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43" fontId="1" fillId="0" borderId="29" xfId="42" applyFont="1" applyFill="1" applyBorder="1" applyAlignment="1">
      <alignment horizontal="left" vertical="top" wrapText="1"/>
    </xf>
    <xf numFmtId="4" fontId="1" fillId="0" borderId="66" xfId="42" applyNumberFormat="1" applyFont="1" applyFill="1" applyBorder="1" applyAlignment="1">
      <alignment horizontal="right" vertical="top"/>
    </xf>
    <xf numFmtId="4" fontId="1" fillId="0" borderId="67" xfId="42" applyNumberFormat="1" applyFont="1" applyFill="1" applyBorder="1" applyAlignment="1">
      <alignment horizontal="right" vertical="top"/>
    </xf>
    <xf numFmtId="1" fontId="3" fillId="0" borderId="20" xfId="42" applyNumberFormat="1" applyFont="1" applyFill="1" applyBorder="1" applyAlignment="1">
      <alignment horizontal="center" vertical="top"/>
    </xf>
    <xf numFmtId="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14" xfId="42" applyFont="1" applyFill="1" applyBorder="1" applyAlignment="1">
      <alignment horizontal="center" vertical="center" wrapText="1"/>
    </xf>
    <xf numFmtId="4" fontId="3" fillId="33" borderId="36" xfId="42" applyNumberFormat="1" applyFont="1" applyFill="1" applyBorder="1" applyAlignment="1">
      <alignment horizontal="right" vertical="top"/>
    </xf>
    <xf numFmtId="10" fontId="3" fillId="33" borderId="36" xfId="42" applyNumberFormat="1" applyFont="1" applyFill="1" applyBorder="1" applyAlignment="1">
      <alignment horizontal="right" vertical="top"/>
    </xf>
    <xf numFmtId="10" fontId="7" fillId="0" borderId="13" xfId="42" applyNumberFormat="1" applyFont="1" applyFill="1" applyBorder="1" applyAlignment="1">
      <alignment horizontal="right" vertical="top"/>
    </xf>
    <xf numFmtId="10" fontId="7" fillId="0" borderId="28" xfId="42" applyNumberFormat="1" applyFont="1" applyFill="1" applyBorder="1" applyAlignment="1">
      <alignment horizontal="right" vertical="top"/>
    </xf>
    <xf numFmtId="43" fontId="3" fillId="33" borderId="26" xfId="42" applyFont="1" applyFill="1" applyBorder="1" applyAlignment="1">
      <alignment vertical="top" wrapText="1"/>
    </xf>
    <xf numFmtId="10" fontId="3" fillId="33" borderId="58" xfId="42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1" fontId="1" fillId="0" borderId="17" xfId="42" applyNumberFormat="1" applyFont="1" applyFill="1" applyBorder="1" applyAlignment="1">
      <alignment horizontal="center" vertical="top"/>
    </xf>
    <xf numFmtId="167" fontId="1" fillId="0" borderId="58" xfId="42" applyNumberFormat="1" applyFont="1" applyFill="1" applyBorder="1" applyAlignment="1">
      <alignment horizontal="center" vertical="top"/>
    </xf>
    <xf numFmtId="4" fontId="4" fillId="0" borderId="21" xfId="42" applyNumberFormat="1" applyFont="1" applyFill="1" applyBorder="1" applyAlignment="1">
      <alignment horizontal="right" vertical="top"/>
    </xf>
    <xf numFmtId="10" fontId="4" fillId="0" borderId="21" xfId="42" applyNumberFormat="1" applyFont="1" applyFill="1" applyBorder="1" applyAlignment="1">
      <alignment horizontal="right" vertical="top"/>
    </xf>
    <xf numFmtId="1" fontId="1" fillId="35" borderId="29" xfId="42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/>
    </xf>
    <xf numFmtId="10" fontId="1" fillId="0" borderId="61" xfId="42" applyNumberFormat="1" applyFont="1" applyFill="1" applyBorder="1" applyAlignment="1">
      <alignment horizontal="right" vertical="top"/>
    </xf>
    <xf numFmtId="164" fontId="1" fillId="35" borderId="17" xfId="42" applyNumberFormat="1" applyFont="1" applyFill="1" applyBorder="1" applyAlignment="1">
      <alignment horizontal="center" vertical="top"/>
    </xf>
    <xf numFmtId="43" fontId="1" fillId="35" borderId="16" xfId="42" applyFont="1" applyFill="1" applyBorder="1" applyAlignment="1">
      <alignment vertical="top" wrapText="1"/>
    </xf>
    <xf numFmtId="4" fontId="1" fillId="35" borderId="16" xfId="42" applyNumberFormat="1" applyFont="1" applyFill="1" applyBorder="1" applyAlignment="1">
      <alignment horizontal="right" vertical="top"/>
    </xf>
    <xf numFmtId="43" fontId="1" fillId="35" borderId="21" xfId="42" applyFont="1" applyFill="1" applyBorder="1" applyAlignment="1">
      <alignment vertical="top" wrapText="1"/>
    </xf>
    <xf numFmtId="4" fontId="1" fillId="35" borderId="21" xfId="42" applyNumberFormat="1" applyFont="1" applyFill="1" applyBorder="1" applyAlignment="1">
      <alignment horizontal="right" vertical="top"/>
    </xf>
    <xf numFmtId="10" fontId="1" fillId="35" borderId="36" xfId="42" applyNumberFormat="1" applyFont="1" applyFill="1" applyBorder="1" applyAlignment="1">
      <alignment horizontal="right" vertical="top"/>
    </xf>
    <xf numFmtId="10" fontId="1" fillId="35" borderId="16" xfId="42" applyNumberFormat="1" applyFont="1" applyFill="1" applyBorder="1" applyAlignment="1">
      <alignment horizontal="right" vertical="top"/>
    </xf>
    <xf numFmtId="10" fontId="1" fillId="35" borderId="21" xfId="42" applyNumberFormat="1" applyFont="1" applyFill="1" applyBorder="1" applyAlignment="1">
      <alignment horizontal="right" vertical="top"/>
    </xf>
    <xf numFmtId="166" fontId="1" fillId="0" borderId="29" xfId="42" applyNumberFormat="1" applyFont="1" applyFill="1" applyBorder="1" applyAlignment="1">
      <alignment horizontal="center" vertical="top"/>
    </xf>
    <xf numFmtId="4" fontId="1" fillId="35" borderId="20" xfId="42" applyNumberFormat="1" applyFont="1" applyFill="1" applyBorder="1" applyAlignment="1">
      <alignment horizontal="right" vertical="top"/>
    </xf>
    <xf numFmtId="43" fontId="1" fillId="0" borderId="26" xfId="42" applyFont="1" applyFill="1" applyBorder="1" applyAlignment="1">
      <alignment wrapText="1"/>
    </xf>
    <xf numFmtId="1" fontId="4" fillId="0" borderId="46" xfId="42" applyNumberFormat="1" applyFont="1" applyFill="1" applyBorder="1" applyAlignment="1">
      <alignment horizontal="center" vertical="top"/>
    </xf>
    <xf numFmtId="43" fontId="1" fillId="0" borderId="39" xfId="42" applyFont="1" applyFill="1" applyBorder="1" applyAlignment="1">
      <alignment vertical="top" wrapText="1"/>
    </xf>
    <xf numFmtId="1" fontId="1" fillId="35" borderId="29" xfId="42" applyNumberFormat="1" applyFont="1" applyFill="1" applyBorder="1" applyAlignment="1">
      <alignment horizontal="center"/>
    </xf>
    <xf numFmtId="43" fontId="1" fillId="35" borderId="41" xfId="42" applyFont="1" applyFill="1" applyBorder="1" applyAlignment="1">
      <alignment vertical="top" wrapText="1"/>
    </xf>
    <xf numFmtId="4" fontId="1" fillId="35" borderId="42" xfId="42" applyNumberFormat="1" applyFont="1" applyFill="1" applyBorder="1" applyAlignment="1">
      <alignment horizontal="right" vertical="top"/>
    </xf>
    <xf numFmtId="4" fontId="1" fillId="35" borderId="43" xfId="42" applyNumberFormat="1" applyFont="1" applyFill="1" applyBorder="1" applyAlignment="1">
      <alignment horizontal="right" vertical="top"/>
    </xf>
    <xf numFmtId="10" fontId="1" fillId="35" borderId="22" xfId="42" applyNumberFormat="1" applyFont="1" applyFill="1" applyBorder="1" applyAlignment="1">
      <alignment horizontal="right" vertical="top"/>
    </xf>
    <xf numFmtId="49" fontId="1" fillId="35" borderId="21" xfId="42" applyNumberFormat="1" applyFont="1" applyFill="1" applyBorder="1" applyAlignment="1">
      <alignment horizontal="center" vertical="top"/>
    </xf>
    <xf numFmtId="49" fontId="1" fillId="35" borderId="16" xfId="42" applyNumberFormat="1" applyFont="1" applyFill="1" applyBorder="1" applyAlignment="1">
      <alignment horizontal="center" vertical="top"/>
    </xf>
    <xf numFmtId="167" fontId="1" fillId="0" borderId="19" xfId="42" applyNumberFormat="1" applyFont="1" applyFill="1" applyBorder="1" applyAlignment="1">
      <alignment horizontal="center" vertical="top"/>
    </xf>
    <xf numFmtId="4" fontId="1" fillId="0" borderId="60" xfId="42" applyNumberFormat="1" applyFont="1" applyFill="1" applyBorder="1" applyAlignment="1">
      <alignment horizontal="right" vertical="top"/>
    </xf>
    <xf numFmtId="49" fontId="1" fillId="0" borderId="36" xfId="42" applyNumberFormat="1" applyFont="1" applyFill="1" applyBorder="1" applyAlignment="1">
      <alignment horizontal="center" vertical="top"/>
    </xf>
    <xf numFmtId="43" fontId="1" fillId="0" borderId="40" xfId="42" applyFont="1" applyFill="1" applyBorder="1" applyAlignment="1">
      <alignment vertical="top" wrapText="1"/>
    </xf>
    <xf numFmtId="4" fontId="1" fillId="0" borderId="40" xfId="42" applyNumberFormat="1" applyFont="1" applyFill="1" applyBorder="1" applyAlignment="1">
      <alignment horizontal="right" vertical="top"/>
    </xf>
    <xf numFmtId="4" fontId="1" fillId="0" borderId="65" xfId="42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3" fontId="1" fillId="0" borderId="0" xfId="42" applyFont="1" applyAlignment="1">
      <alignment horizontal="center" vertical="top"/>
    </xf>
    <xf numFmtId="0" fontId="0" fillId="0" borderId="0" xfId="0" applyAlignment="1">
      <alignment vertical="top"/>
    </xf>
    <xf numFmtId="43" fontId="1" fillId="0" borderId="0" xfId="42" applyFont="1" applyBorder="1" applyAlignment="1">
      <alignment horizontal="center" vertical="top"/>
    </xf>
    <xf numFmtId="43" fontId="2" fillId="0" borderId="36" xfId="42" applyFont="1" applyFill="1" applyBorder="1" applyAlignment="1">
      <alignment horizontal="center" vertical="top"/>
    </xf>
    <xf numFmtId="43" fontId="1" fillId="33" borderId="36" xfId="42" applyFont="1" applyFill="1" applyBorder="1" applyAlignment="1">
      <alignment horizontal="center" vertical="top"/>
    </xf>
    <xf numFmtId="49" fontId="1" fillId="35" borderId="20" xfId="42" applyNumberFormat="1" applyFont="1" applyFill="1" applyBorder="1" applyAlignment="1">
      <alignment horizontal="center" vertical="top"/>
    </xf>
    <xf numFmtId="43" fontId="1" fillId="33" borderId="18" xfId="42" applyFont="1" applyFill="1" applyBorder="1" applyAlignment="1">
      <alignment horizontal="center" vertical="top"/>
    </xf>
    <xf numFmtId="43" fontId="1" fillId="33" borderId="16" xfId="42" applyFont="1" applyFill="1" applyBorder="1" applyAlignment="1">
      <alignment horizontal="center" vertical="top"/>
    </xf>
    <xf numFmtId="43" fontId="1" fillId="0" borderId="20" xfId="42" applyFont="1" applyFill="1" applyBorder="1" applyAlignment="1">
      <alignment horizontal="center" vertical="top"/>
    </xf>
    <xf numFmtId="43" fontId="1" fillId="33" borderId="21" xfId="42" applyFont="1" applyFill="1" applyBorder="1" applyAlignment="1">
      <alignment horizontal="center" vertical="top"/>
    </xf>
    <xf numFmtId="0" fontId="1" fillId="0" borderId="20" xfId="42" applyNumberFormat="1" applyFont="1" applyFill="1" applyBorder="1" applyAlignment="1">
      <alignment vertical="top"/>
    </xf>
    <xf numFmtId="43" fontId="1" fillId="0" borderId="21" xfId="42" applyFont="1" applyFill="1" applyBorder="1" applyAlignment="1">
      <alignment horizontal="center" vertical="top"/>
    </xf>
    <xf numFmtId="43" fontId="3" fillId="33" borderId="18" xfId="42" applyFont="1" applyFill="1" applyBorder="1" applyAlignment="1">
      <alignment horizontal="center" vertical="top"/>
    </xf>
    <xf numFmtId="43" fontId="3" fillId="33" borderId="21" xfId="42" applyFont="1" applyFill="1" applyBorder="1" applyAlignment="1">
      <alignment horizontal="center" vertical="top"/>
    </xf>
    <xf numFmtId="43" fontId="3" fillId="33" borderId="36" xfId="42" applyFont="1" applyFill="1" applyBorder="1" applyAlignment="1">
      <alignment horizontal="center" vertical="top"/>
    </xf>
    <xf numFmtId="49" fontId="1" fillId="0" borderId="16" xfId="42" applyNumberFormat="1" applyFont="1" applyFill="1" applyBorder="1" applyAlignment="1">
      <alignment horizontal="center" vertical="top"/>
    </xf>
    <xf numFmtId="49" fontId="1" fillId="0" borderId="21" xfId="42" applyNumberFormat="1" applyFont="1" applyFill="1" applyBorder="1" applyAlignment="1">
      <alignment horizontal="center" vertical="top"/>
    </xf>
    <xf numFmtId="0" fontId="1" fillId="0" borderId="21" xfId="42" applyNumberFormat="1" applyFont="1" applyFill="1" applyBorder="1" applyAlignment="1">
      <alignment horizontal="center" vertical="top"/>
    </xf>
    <xf numFmtId="43" fontId="1" fillId="0" borderId="61" xfId="42" applyFont="1" applyFill="1" applyBorder="1" applyAlignment="1">
      <alignment horizontal="center" vertical="top"/>
    </xf>
    <xf numFmtId="43" fontId="1" fillId="33" borderId="48" xfId="42" applyFont="1" applyFill="1" applyBorder="1" applyAlignment="1">
      <alignment horizontal="center" vertical="top"/>
    </xf>
    <xf numFmtId="43" fontId="1" fillId="0" borderId="0" xfId="42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1" fillId="0" borderId="0" xfId="42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1" fillId="0" borderId="0" xfId="42" applyNumberFormat="1" applyFont="1" applyBorder="1" applyAlignment="1">
      <alignment horizontal="center" vertical="center"/>
    </xf>
    <xf numFmtId="1" fontId="1" fillId="33" borderId="11" xfId="42" applyNumberFormat="1" applyFont="1" applyFill="1" applyBorder="1" applyAlignment="1">
      <alignment horizontal="center" vertical="center"/>
    </xf>
    <xf numFmtId="1" fontId="1" fillId="0" borderId="60" xfId="42" applyNumberFormat="1" applyFont="1" applyFill="1" applyBorder="1" applyAlignment="1">
      <alignment horizontal="center" vertical="center"/>
    </xf>
    <xf numFmtId="165" fontId="1" fillId="35" borderId="60" xfId="42" applyNumberFormat="1" applyFont="1" applyFill="1" applyBorder="1" applyAlignment="1">
      <alignment horizontal="center" vertical="center"/>
    </xf>
    <xf numFmtId="1" fontId="1" fillId="0" borderId="51" xfId="42" applyNumberFormat="1" applyFont="1" applyFill="1" applyBorder="1" applyAlignment="1">
      <alignment horizontal="center" vertical="center"/>
    </xf>
    <xf numFmtId="1" fontId="1" fillId="0" borderId="28" xfId="42" applyNumberFormat="1" applyFont="1" applyFill="1" applyBorder="1" applyAlignment="1">
      <alignment horizontal="center" vertical="center"/>
    </xf>
    <xf numFmtId="1" fontId="1" fillId="0" borderId="20" xfId="42" applyNumberFormat="1" applyFont="1" applyFill="1" applyBorder="1" applyAlignment="1">
      <alignment horizontal="center" vertical="center"/>
    </xf>
    <xf numFmtId="1" fontId="1" fillId="0" borderId="0" xfId="42" applyNumberFormat="1" applyFont="1" applyFill="1" applyBorder="1" applyAlignment="1">
      <alignment horizontal="center" vertical="center"/>
    </xf>
    <xf numFmtId="1" fontId="1" fillId="33" borderId="31" xfId="42" applyNumberFormat="1" applyFont="1" applyFill="1" applyBorder="1" applyAlignment="1">
      <alignment horizontal="center" vertical="center"/>
    </xf>
    <xf numFmtId="1" fontId="1" fillId="0" borderId="68" xfId="42" applyNumberFormat="1" applyFont="1" applyFill="1" applyBorder="1" applyAlignment="1">
      <alignment horizontal="center" vertical="center"/>
    </xf>
    <xf numFmtId="1" fontId="1" fillId="33" borderId="39" xfId="42" applyNumberFormat="1" applyFont="1" applyFill="1" applyBorder="1" applyAlignment="1">
      <alignment horizontal="center" vertical="center"/>
    </xf>
    <xf numFmtId="1" fontId="3" fillId="33" borderId="36" xfId="42" applyNumberFormat="1" applyFont="1" applyFill="1" applyBorder="1" applyAlignment="1">
      <alignment horizontal="center" vertical="center"/>
    </xf>
    <xf numFmtId="1" fontId="1" fillId="33" borderId="13" xfId="42" applyNumberFormat="1" applyFont="1" applyFill="1" applyBorder="1" applyAlignment="1">
      <alignment horizontal="center" vertical="center"/>
    </xf>
    <xf numFmtId="1" fontId="1" fillId="35" borderId="60" xfId="42" applyNumberFormat="1" applyFont="1" applyFill="1" applyBorder="1" applyAlignment="1">
      <alignment horizontal="center" vertical="center"/>
    </xf>
    <xf numFmtId="1" fontId="5" fillId="0" borderId="60" xfId="42" applyNumberFormat="1" applyFont="1" applyFill="1" applyBorder="1" applyAlignment="1">
      <alignment horizontal="center" vertical="center"/>
    </xf>
    <xf numFmtId="1" fontId="3" fillId="33" borderId="69" xfId="42" applyNumberFormat="1" applyFont="1" applyFill="1" applyBorder="1" applyAlignment="1">
      <alignment horizontal="center" vertical="center"/>
    </xf>
    <xf numFmtId="1" fontId="1" fillId="0" borderId="25" xfId="42" applyNumberFormat="1" applyFont="1" applyFill="1" applyBorder="1" applyAlignment="1">
      <alignment horizontal="center" vertical="center"/>
    </xf>
    <xf numFmtId="1" fontId="3" fillId="33" borderId="13" xfId="42" applyNumberFormat="1" applyFont="1" applyFill="1" applyBorder="1" applyAlignment="1">
      <alignment horizontal="center" vertical="center"/>
    </xf>
    <xf numFmtId="1" fontId="1" fillId="0" borderId="19" xfId="42" applyNumberFormat="1" applyFont="1" applyFill="1" applyBorder="1" applyAlignment="1">
      <alignment horizontal="center" vertical="center"/>
    </xf>
    <xf numFmtId="1" fontId="1" fillId="33" borderId="48" xfId="42" applyNumberFormat="1" applyFont="1" applyFill="1" applyBorder="1" applyAlignment="1">
      <alignment horizontal="center" vertical="center"/>
    </xf>
    <xf numFmtId="1" fontId="1" fillId="0" borderId="21" xfId="42" applyNumberFormat="1" applyFont="1" applyFill="1" applyBorder="1" applyAlignment="1">
      <alignment horizontal="center" vertical="center"/>
    </xf>
    <xf numFmtId="1" fontId="3" fillId="33" borderId="48" xfId="42" applyNumberFormat="1" applyFont="1" applyFill="1" applyBorder="1" applyAlignment="1">
      <alignment horizontal="center" vertical="center"/>
    </xf>
    <xf numFmtId="1" fontId="1" fillId="0" borderId="40" xfId="42" applyNumberFormat="1" applyFont="1" applyFill="1" applyBorder="1" applyAlignment="1">
      <alignment horizontal="center" vertical="center"/>
    </xf>
    <xf numFmtId="1" fontId="1" fillId="0" borderId="22" xfId="42" applyNumberFormat="1" applyFont="1" applyFill="1" applyBorder="1" applyAlignment="1">
      <alignment horizontal="center" vertical="center"/>
    </xf>
    <xf numFmtId="1" fontId="1" fillId="33" borderId="70" xfId="42" applyNumberFormat="1" applyFont="1" applyFill="1" applyBorder="1" applyAlignment="1">
      <alignment horizontal="center" vertical="center"/>
    </xf>
    <xf numFmtId="1" fontId="1" fillId="0" borderId="33" xfId="42" applyNumberFormat="1" applyFont="1" applyFill="1" applyBorder="1" applyAlignment="1">
      <alignment horizontal="center" vertical="center"/>
    </xf>
    <xf numFmtId="1" fontId="1" fillId="33" borderId="23" xfId="42" applyNumberFormat="1" applyFont="1" applyFill="1" applyBorder="1" applyAlignment="1">
      <alignment horizontal="center" vertical="center"/>
    </xf>
    <xf numFmtId="1" fontId="1" fillId="0" borderId="16" xfId="42" applyNumberFormat="1" applyFont="1" applyFill="1" applyBorder="1" applyAlignment="1">
      <alignment horizontal="center" vertical="center"/>
    </xf>
    <xf numFmtId="1" fontId="1" fillId="0" borderId="64" xfId="42" applyNumberFormat="1" applyFont="1" applyFill="1" applyBorder="1" applyAlignment="1">
      <alignment horizontal="center" vertical="center"/>
    </xf>
    <xf numFmtId="1" fontId="4" fillId="0" borderId="60" xfId="42" applyNumberFormat="1" applyFont="1" applyFill="1" applyBorder="1" applyAlignment="1">
      <alignment horizontal="center" vertical="center"/>
    </xf>
    <xf numFmtId="1" fontId="1" fillId="0" borderId="69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9" xfId="42" applyNumberFormat="1" applyFont="1" applyFill="1" applyBorder="1" applyAlignment="1">
      <alignment horizontal="center"/>
    </xf>
    <xf numFmtId="49" fontId="1" fillId="0" borderId="60" xfId="42" applyNumberFormat="1" applyFont="1" applyFill="1" applyBorder="1" applyAlignment="1">
      <alignment horizontal="center" vertical="center"/>
    </xf>
    <xf numFmtId="49" fontId="1" fillId="0" borderId="20" xfId="42" applyNumberFormat="1" applyFont="1" applyFill="1" applyBorder="1" applyAlignment="1">
      <alignment horizontal="center" vertical="top"/>
    </xf>
    <xf numFmtId="49" fontId="1" fillId="0" borderId="34" xfId="42" applyNumberFormat="1" applyFont="1" applyFill="1" applyBorder="1" applyAlignment="1">
      <alignment vertical="top" wrapText="1"/>
    </xf>
    <xf numFmtId="49" fontId="1" fillId="0" borderId="28" xfId="42" applyNumberFormat="1" applyFont="1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1" fontId="1" fillId="0" borderId="36" xfId="42" applyNumberFormat="1" applyFont="1" applyFill="1" applyBorder="1" applyAlignment="1">
      <alignment horizontal="center" vertical="center"/>
    </xf>
    <xf numFmtId="0" fontId="1" fillId="0" borderId="43" xfId="42" applyNumberFormat="1" applyFont="1" applyFill="1" applyBorder="1" applyAlignment="1">
      <alignment vertical="top" wrapText="1"/>
    </xf>
    <xf numFmtId="4" fontId="1" fillId="0" borderId="10" xfId="42" applyNumberFormat="1" applyFont="1" applyFill="1" applyBorder="1" applyAlignment="1">
      <alignment horizontal="right" vertical="top"/>
    </xf>
    <xf numFmtId="43" fontId="1" fillId="0" borderId="10" xfId="42" applyFont="1" applyFill="1" applyBorder="1" applyAlignment="1">
      <alignment vertical="top" wrapText="1"/>
    </xf>
    <xf numFmtId="1" fontId="3" fillId="0" borderId="21" xfId="42" applyNumberFormat="1" applyFont="1" applyFill="1" applyBorder="1" applyAlignment="1">
      <alignment horizontal="center" vertical="top"/>
    </xf>
    <xf numFmtId="165" fontId="4" fillId="34" borderId="71" xfId="42" applyNumberFormat="1" applyFont="1" applyFill="1" applyBorder="1" applyAlignment="1">
      <alignment horizontal="center" vertical="center"/>
    </xf>
    <xf numFmtId="43" fontId="4" fillId="34" borderId="36" xfId="42" applyFont="1" applyFill="1" applyBorder="1" applyAlignment="1">
      <alignment horizontal="center" vertical="top"/>
    </xf>
    <xf numFmtId="43" fontId="4" fillId="34" borderId="36" xfId="42" applyFont="1" applyFill="1" applyBorder="1" applyAlignment="1">
      <alignment vertical="top" wrapText="1"/>
    </xf>
    <xf numFmtId="4" fontId="4" fillId="34" borderId="36" xfId="42" applyNumberFormat="1" applyFont="1" applyFill="1" applyBorder="1" applyAlignment="1">
      <alignment horizontal="right" vertical="top"/>
    </xf>
    <xf numFmtId="10" fontId="4" fillId="34" borderId="36" xfId="42" applyNumberFormat="1" applyFont="1" applyFill="1" applyBorder="1" applyAlignment="1">
      <alignment horizontal="right" vertical="top"/>
    </xf>
    <xf numFmtId="0" fontId="1" fillId="34" borderId="0" xfId="0" applyFont="1" applyFill="1" applyAlignment="1">
      <alignment/>
    </xf>
    <xf numFmtId="10" fontId="4" fillId="34" borderId="15" xfId="42" applyNumberFormat="1" applyFont="1" applyFill="1" applyBorder="1" applyAlignment="1">
      <alignment horizontal="right" vertical="top"/>
    </xf>
    <xf numFmtId="165" fontId="4" fillId="34" borderId="72" xfId="42" applyNumberFormat="1" applyFont="1" applyFill="1" applyBorder="1" applyAlignment="1">
      <alignment horizontal="center" vertical="center"/>
    </xf>
    <xf numFmtId="43" fontId="4" fillId="34" borderId="61" xfId="42" applyFont="1" applyFill="1" applyBorder="1" applyAlignment="1">
      <alignment horizontal="center" vertical="top"/>
    </xf>
    <xf numFmtId="43" fontId="4" fillId="34" borderId="73" xfId="42" applyFont="1" applyFill="1" applyBorder="1" applyAlignment="1">
      <alignment vertical="top" wrapText="1"/>
    </xf>
    <xf numFmtId="4" fontId="4" fillId="34" borderId="49" xfId="42" applyNumberFormat="1" applyFont="1" applyFill="1" applyBorder="1" applyAlignment="1">
      <alignment horizontal="right" vertical="top"/>
    </xf>
    <xf numFmtId="10" fontId="4" fillId="34" borderId="64" xfId="42" applyNumberFormat="1" applyFont="1" applyFill="1" applyBorder="1" applyAlignment="1">
      <alignment horizontal="right" vertical="top"/>
    </xf>
    <xf numFmtId="165" fontId="4" fillId="34" borderId="70" xfId="42" applyNumberFormat="1" applyFont="1" applyFill="1" applyBorder="1" applyAlignment="1">
      <alignment horizontal="center" vertical="center"/>
    </xf>
    <xf numFmtId="43" fontId="4" fillId="34" borderId="54" xfId="42" applyFont="1" applyFill="1" applyBorder="1" applyAlignment="1">
      <alignment horizontal="center" vertical="top"/>
    </xf>
    <xf numFmtId="43" fontId="4" fillId="34" borderId="55" xfId="42" applyFont="1" applyFill="1" applyBorder="1" applyAlignment="1">
      <alignment vertical="top" wrapText="1"/>
    </xf>
    <xf numFmtId="4" fontId="4" fillId="34" borderId="50" xfId="42" applyNumberFormat="1" applyFont="1" applyFill="1" applyBorder="1" applyAlignment="1">
      <alignment horizontal="right" vertical="top"/>
    </xf>
    <xf numFmtId="10" fontId="4" fillId="34" borderId="57" xfId="42" applyNumberFormat="1" applyFont="1" applyFill="1" applyBorder="1" applyAlignment="1">
      <alignment horizontal="right" vertical="top"/>
    </xf>
    <xf numFmtId="1" fontId="4" fillId="34" borderId="11" xfId="42" applyNumberFormat="1" applyFont="1" applyFill="1" applyBorder="1" applyAlignment="1">
      <alignment horizontal="center" vertical="center"/>
    </xf>
    <xf numFmtId="43" fontId="4" fillId="34" borderId="14" xfId="42" applyFont="1" applyFill="1" applyBorder="1" applyAlignment="1">
      <alignment vertical="top" wrapText="1"/>
    </xf>
    <xf numFmtId="4" fontId="4" fillId="34" borderId="12" xfId="42" applyNumberFormat="1" applyFont="1" applyFill="1" applyBorder="1" applyAlignment="1">
      <alignment horizontal="right" vertical="top"/>
    </xf>
    <xf numFmtId="10" fontId="4" fillId="34" borderId="13" xfId="42" applyNumberFormat="1" applyFont="1" applyFill="1" applyBorder="1" applyAlignment="1">
      <alignment horizontal="right" vertical="top"/>
    </xf>
    <xf numFmtId="167" fontId="4" fillId="34" borderId="36" xfId="42" applyNumberFormat="1" applyFont="1" applyFill="1" applyBorder="1" applyAlignment="1">
      <alignment horizontal="center" vertical="top"/>
    </xf>
    <xf numFmtId="43" fontId="4" fillId="34" borderId="47" xfId="42" applyFont="1" applyFill="1" applyBorder="1" applyAlignment="1">
      <alignment vertical="top" wrapText="1"/>
    </xf>
    <xf numFmtId="1" fontId="4" fillId="34" borderId="13" xfId="42" applyNumberFormat="1" applyFont="1" applyFill="1" applyBorder="1" applyAlignment="1">
      <alignment horizontal="center" vertical="center"/>
    </xf>
    <xf numFmtId="166" fontId="4" fillId="34" borderId="36" xfId="42" applyNumberFormat="1" applyFont="1" applyFill="1" applyBorder="1" applyAlignment="1">
      <alignment horizontal="center" vertical="top"/>
    </xf>
    <xf numFmtId="10" fontId="6" fillId="34" borderId="13" xfId="42" applyNumberFormat="1" applyFont="1" applyFill="1" applyBorder="1" applyAlignment="1">
      <alignment horizontal="right" vertical="top"/>
    </xf>
    <xf numFmtId="1" fontId="4" fillId="34" borderId="10" xfId="42" applyNumberFormat="1" applyFont="1" applyFill="1" applyBorder="1" applyAlignment="1">
      <alignment horizontal="center" vertical="center"/>
    </xf>
    <xf numFmtId="1" fontId="4" fillId="34" borderId="70" xfId="42" applyNumberFormat="1" applyFont="1" applyFill="1" applyBorder="1" applyAlignment="1">
      <alignment horizontal="center" vertical="center"/>
    </xf>
    <xf numFmtId="1" fontId="4" fillId="34" borderId="36" xfId="42" applyNumberFormat="1" applyFont="1" applyFill="1" applyBorder="1" applyAlignment="1">
      <alignment horizontal="center" vertical="center"/>
    </xf>
    <xf numFmtId="166" fontId="4" fillId="34" borderId="21" xfId="42" applyNumberFormat="1" applyFont="1" applyFill="1" applyBorder="1" applyAlignment="1">
      <alignment horizontal="center" vertical="top"/>
    </xf>
    <xf numFmtId="43" fontId="4" fillId="34" borderId="41" xfId="42" applyFont="1" applyFill="1" applyBorder="1" applyAlignment="1">
      <alignment vertical="top" wrapText="1"/>
    </xf>
    <xf numFmtId="4" fontId="4" fillId="34" borderId="42" xfId="42" applyNumberFormat="1" applyFont="1" applyFill="1" applyBorder="1" applyAlignment="1">
      <alignment horizontal="right" vertical="top"/>
    </xf>
    <xf numFmtId="10" fontId="4" fillId="34" borderId="25" xfId="42" applyNumberFormat="1" applyFont="1" applyFill="1" applyBorder="1" applyAlignment="1">
      <alignment horizontal="right" vertical="top"/>
    </xf>
    <xf numFmtId="1" fontId="4" fillId="34" borderId="51" xfId="42" applyNumberFormat="1" applyFont="1" applyFill="1" applyBorder="1" applyAlignment="1">
      <alignment horizontal="center" vertical="center"/>
    </xf>
    <xf numFmtId="43" fontId="4" fillId="34" borderId="21" xfId="42" applyFont="1" applyFill="1" applyBorder="1" applyAlignment="1">
      <alignment horizontal="center" vertical="top"/>
    </xf>
    <xf numFmtId="10" fontId="4" fillId="34" borderId="22" xfId="42" applyNumberFormat="1" applyFont="1" applyFill="1" applyBorder="1" applyAlignment="1">
      <alignment horizontal="right" vertical="top"/>
    </xf>
    <xf numFmtId="1" fontId="4" fillId="34" borderId="74" xfId="42" applyNumberFormat="1" applyFont="1" applyFill="1" applyBorder="1" applyAlignment="1">
      <alignment horizontal="center" vertical="center"/>
    </xf>
    <xf numFmtId="43" fontId="4" fillId="34" borderId="75" xfId="42" applyFont="1" applyFill="1" applyBorder="1" applyAlignment="1">
      <alignment horizontal="center" vertical="top"/>
    </xf>
    <xf numFmtId="43" fontId="4" fillId="34" borderId="76" xfId="42" applyFont="1" applyFill="1" applyBorder="1" applyAlignment="1">
      <alignment vertical="top" wrapText="1"/>
    </xf>
    <xf numFmtId="4" fontId="4" fillId="34" borderId="77" xfId="42" applyNumberFormat="1" applyFont="1" applyFill="1" applyBorder="1" applyAlignment="1">
      <alignment horizontal="right" vertical="top"/>
    </xf>
    <xf numFmtId="43" fontId="4" fillId="34" borderId="20" xfId="42" applyFont="1" applyFill="1" applyBorder="1" applyAlignment="1">
      <alignment horizontal="center" vertical="top"/>
    </xf>
    <xf numFmtId="43" fontId="4" fillId="34" borderId="34" xfId="42" applyFont="1" applyFill="1" applyBorder="1" applyAlignment="1">
      <alignment vertical="top" wrapText="1"/>
    </xf>
    <xf numFmtId="4" fontId="4" fillId="34" borderId="35" xfId="42" applyNumberFormat="1" applyFont="1" applyFill="1" applyBorder="1" applyAlignment="1">
      <alignment horizontal="right" vertical="top"/>
    </xf>
    <xf numFmtId="10" fontId="4" fillId="34" borderId="28" xfId="42" applyNumberFormat="1" applyFont="1" applyFill="1" applyBorder="1" applyAlignment="1">
      <alignment horizontal="right" vertical="top"/>
    </xf>
    <xf numFmtId="1" fontId="4" fillId="34" borderId="40" xfId="42" applyNumberFormat="1" applyFont="1" applyFill="1" applyBorder="1" applyAlignment="1">
      <alignment horizontal="center" vertical="center"/>
    </xf>
    <xf numFmtId="10" fontId="4" fillId="34" borderId="78" xfId="42" applyNumberFormat="1" applyFont="1" applyFill="1" applyBorder="1" applyAlignment="1">
      <alignment horizontal="right" vertical="top"/>
    </xf>
    <xf numFmtId="1" fontId="4" fillId="34" borderId="71" xfId="42" applyNumberFormat="1" applyFont="1" applyFill="1" applyBorder="1" applyAlignment="1">
      <alignment horizontal="center" vertical="center"/>
    </xf>
    <xf numFmtId="43" fontId="4" fillId="34" borderId="79" xfId="42" applyFont="1" applyFill="1" applyBorder="1" applyAlignment="1">
      <alignment horizontal="center" vertical="top"/>
    </xf>
    <xf numFmtId="43" fontId="4" fillId="34" borderId="80" xfId="42" applyFont="1" applyFill="1" applyBorder="1" applyAlignment="1">
      <alignment vertical="top" wrapText="1"/>
    </xf>
    <xf numFmtId="4" fontId="4" fillId="34" borderId="81" xfId="42" applyNumberFormat="1" applyFont="1" applyFill="1" applyBorder="1" applyAlignment="1">
      <alignment horizontal="right" vertical="top"/>
    </xf>
    <xf numFmtId="10" fontId="4" fillId="34" borderId="32" xfId="42" applyNumberFormat="1" applyFont="1" applyFill="1" applyBorder="1" applyAlignment="1">
      <alignment horizontal="right" vertical="top"/>
    </xf>
    <xf numFmtId="1" fontId="4" fillId="34" borderId="82" xfId="42" applyNumberFormat="1" applyFont="1" applyFill="1" applyBorder="1" applyAlignment="1">
      <alignment horizontal="center" vertical="center"/>
    </xf>
    <xf numFmtId="1" fontId="4" fillId="34" borderId="16" xfId="42" applyNumberFormat="1" applyFont="1" applyFill="1" applyBorder="1" applyAlignment="1">
      <alignment horizontal="center" vertical="center"/>
    </xf>
    <xf numFmtId="10" fontId="1" fillId="34" borderId="65" xfId="42" applyNumberFormat="1" applyFont="1" applyFill="1" applyBorder="1" applyAlignment="1">
      <alignment horizontal="right" vertical="top"/>
    </xf>
    <xf numFmtId="43" fontId="4" fillId="34" borderId="54" xfId="42" applyFont="1" applyFill="1" applyBorder="1" applyAlignment="1">
      <alignment vertical="top" wrapText="1"/>
    </xf>
    <xf numFmtId="0" fontId="4" fillId="34" borderId="48" xfId="0" applyFont="1" applyFill="1" applyBorder="1" applyAlignment="1">
      <alignment wrapText="1"/>
    </xf>
    <xf numFmtId="4" fontId="4" fillId="34" borderId="51" xfId="42" applyNumberFormat="1" applyFont="1" applyFill="1" applyBorder="1" applyAlignment="1">
      <alignment horizontal="right" vertical="top"/>
    </xf>
    <xf numFmtId="4" fontId="4" fillId="34" borderId="21" xfId="42" applyNumberFormat="1" applyFont="1" applyFill="1" applyBorder="1" applyAlignment="1">
      <alignment horizontal="right" vertical="top"/>
    </xf>
    <xf numFmtId="10" fontId="4" fillId="34" borderId="58" xfId="42" applyNumberFormat="1" applyFont="1" applyFill="1" applyBorder="1" applyAlignment="1">
      <alignment horizontal="right" vertical="top"/>
    </xf>
    <xf numFmtId="43" fontId="4" fillId="34" borderId="18" xfId="42" applyFont="1" applyFill="1" applyBorder="1" applyAlignment="1">
      <alignment horizontal="center" vertical="top"/>
    </xf>
    <xf numFmtId="4" fontId="4" fillId="34" borderId="47" xfId="42" applyNumberFormat="1" applyFont="1" applyFill="1" applyBorder="1" applyAlignment="1">
      <alignment horizontal="right" vertical="top"/>
    </xf>
    <xf numFmtId="10" fontId="1" fillId="34" borderId="13" xfId="42" applyNumberFormat="1" applyFont="1" applyFill="1" applyBorder="1" applyAlignment="1">
      <alignment horizontal="right" vertical="top"/>
    </xf>
    <xf numFmtId="0" fontId="4" fillId="34" borderId="43" xfId="42" applyNumberFormat="1" applyFont="1" applyFill="1" applyBorder="1" applyAlignment="1">
      <alignment vertical="top" wrapText="1"/>
    </xf>
    <xf numFmtId="1" fontId="4" fillId="34" borderId="21" xfId="42" applyNumberFormat="1" applyFont="1" applyFill="1" applyBorder="1" applyAlignment="1">
      <alignment horizontal="center" vertical="center"/>
    </xf>
    <xf numFmtId="49" fontId="4" fillId="34" borderId="21" xfId="42" applyNumberFormat="1" applyFont="1" applyFill="1" applyBorder="1" applyAlignment="1">
      <alignment horizontal="center" vertical="top"/>
    </xf>
    <xf numFmtId="4" fontId="4" fillId="34" borderId="40" xfId="42" applyNumberFormat="1" applyFont="1" applyFill="1" applyBorder="1" applyAlignment="1">
      <alignment horizontal="right" vertical="top"/>
    </xf>
    <xf numFmtId="10" fontId="4" fillId="34" borderId="21" xfId="42" applyNumberFormat="1" applyFont="1" applyFill="1" applyBorder="1" applyAlignment="1">
      <alignment horizontal="right" vertical="top"/>
    </xf>
    <xf numFmtId="167" fontId="4" fillId="34" borderId="21" xfId="42" applyNumberFormat="1" applyFont="1" applyFill="1" applyBorder="1" applyAlignment="1">
      <alignment horizontal="center" vertical="top"/>
    </xf>
    <xf numFmtId="43" fontId="4" fillId="34" borderId="21" xfId="42" applyFont="1" applyFill="1" applyBorder="1" applyAlignment="1">
      <alignment vertical="top" wrapText="1"/>
    </xf>
    <xf numFmtId="43" fontId="4" fillId="34" borderId="83" xfId="42" applyFont="1" applyFill="1" applyBorder="1" applyAlignment="1">
      <alignment vertical="top" wrapText="1"/>
    </xf>
    <xf numFmtId="43" fontId="4" fillId="34" borderId="48" xfId="42" applyFont="1" applyFill="1" applyBorder="1" applyAlignment="1">
      <alignment vertical="top" wrapText="1"/>
    </xf>
    <xf numFmtId="4" fontId="4" fillId="34" borderId="37" xfId="42" applyNumberFormat="1" applyFont="1" applyFill="1" applyBorder="1" applyAlignment="1">
      <alignment horizontal="right" vertical="top"/>
    </xf>
    <xf numFmtId="4" fontId="1" fillId="0" borderId="11" xfId="42" applyNumberFormat="1" applyFont="1" applyFill="1" applyBorder="1" applyAlignment="1">
      <alignment horizontal="right" vertical="top"/>
    </xf>
    <xf numFmtId="49" fontId="1" fillId="0" borderId="47" xfId="42" applyNumberFormat="1" applyFont="1" applyFill="1" applyBorder="1" applyAlignment="1">
      <alignment horizontal="right" vertical="top"/>
    </xf>
    <xf numFmtId="1" fontId="4" fillId="0" borderId="68" xfId="42" applyNumberFormat="1" applyFont="1" applyFill="1" applyBorder="1" applyAlignment="1">
      <alignment horizontal="center" vertical="center"/>
    </xf>
    <xf numFmtId="1" fontId="4" fillId="36" borderId="11" xfId="42" applyNumberFormat="1" applyFont="1" applyFill="1" applyBorder="1" applyAlignment="1">
      <alignment horizontal="center" vertical="center"/>
    </xf>
    <xf numFmtId="1" fontId="4" fillId="36" borderId="36" xfId="42" applyNumberFormat="1" applyFont="1" applyFill="1" applyBorder="1" applyAlignment="1">
      <alignment horizontal="center" vertical="center"/>
    </xf>
    <xf numFmtId="1" fontId="4" fillId="36" borderId="70" xfId="42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43" fontId="1" fillId="35" borderId="36" xfId="42" applyFont="1" applyFill="1" applyBorder="1" applyAlignment="1">
      <alignment vertical="top" wrapText="1"/>
    </xf>
    <xf numFmtId="4" fontId="1" fillId="0" borderId="47" xfId="42" applyNumberFormat="1" applyFont="1" applyFill="1" applyBorder="1" applyAlignment="1">
      <alignment horizontal="right" vertical="top"/>
    </xf>
    <xf numFmtId="0" fontId="1" fillId="0" borderId="43" xfId="0" applyFont="1" applyBorder="1" applyAlignment="1">
      <alignment/>
    </xf>
    <xf numFmtId="43" fontId="1" fillId="0" borderId="59" xfId="42" applyFont="1" applyFill="1" applyBorder="1" applyAlignment="1">
      <alignment vertical="top" wrapText="1"/>
    </xf>
    <xf numFmtId="10" fontId="7" fillId="0" borderId="57" xfId="42" applyNumberFormat="1" applyFont="1" applyFill="1" applyBorder="1" applyAlignment="1">
      <alignment horizontal="right" vertical="top"/>
    </xf>
    <xf numFmtId="0" fontId="4" fillId="34" borderId="43" xfId="0" applyFont="1" applyFill="1" applyBorder="1" applyAlignment="1">
      <alignment/>
    </xf>
    <xf numFmtId="1" fontId="1" fillId="0" borderId="21" xfId="42" applyNumberFormat="1" applyFont="1" applyFill="1" applyBorder="1" applyAlignment="1">
      <alignment horizontal="center"/>
    </xf>
    <xf numFmtId="0" fontId="1" fillId="0" borderId="29" xfId="42" applyNumberFormat="1" applyFont="1" applyFill="1" applyBorder="1" applyAlignment="1">
      <alignment horizontal="center" vertical="top"/>
    </xf>
    <xf numFmtId="167" fontId="1" fillId="0" borderId="40" xfId="42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/>
    </xf>
    <xf numFmtId="0" fontId="1" fillId="0" borderId="17" xfId="42" applyNumberFormat="1" applyFont="1" applyFill="1" applyBorder="1" applyAlignment="1">
      <alignment vertical="top" wrapText="1"/>
    </xf>
    <xf numFmtId="1" fontId="4" fillId="36" borderId="71" xfId="42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/>
    </xf>
    <xf numFmtId="167" fontId="1" fillId="0" borderId="75" xfId="42" applyNumberFormat="1" applyFont="1" applyFill="1" applyBorder="1" applyAlignment="1">
      <alignment horizontal="center" vertical="top"/>
    </xf>
    <xf numFmtId="43" fontId="1" fillId="0" borderId="76" xfId="42" applyFont="1" applyFill="1" applyBorder="1" applyAlignment="1">
      <alignment vertical="top" wrapText="1"/>
    </xf>
    <xf numFmtId="4" fontId="1" fillId="0" borderId="77" xfId="42" applyNumberFormat="1" applyFont="1" applyFill="1" applyBorder="1" applyAlignment="1">
      <alignment horizontal="right" vertical="top"/>
    </xf>
    <xf numFmtId="4" fontId="1" fillId="0" borderId="84" xfId="42" applyNumberFormat="1" applyFont="1" applyFill="1" applyBorder="1" applyAlignment="1">
      <alignment horizontal="right" vertical="top"/>
    </xf>
    <xf numFmtId="10" fontId="1" fillId="0" borderId="78" xfId="42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40" xfId="42" applyFont="1" applyFill="1" applyBorder="1" applyAlignment="1">
      <alignment wrapText="1"/>
    </xf>
    <xf numFmtId="4" fontId="1" fillId="35" borderId="38" xfId="42" applyNumberFormat="1" applyFont="1" applyFill="1" applyBorder="1" applyAlignment="1">
      <alignment horizontal="right" vertical="top"/>
    </xf>
    <xf numFmtId="4" fontId="1" fillId="0" borderId="38" xfId="42" applyNumberFormat="1" applyFont="1" applyFill="1" applyBorder="1" applyAlignment="1" quotePrefix="1">
      <alignment horizontal="right" vertical="top"/>
    </xf>
    <xf numFmtId="1" fontId="1" fillId="0" borderId="61" xfId="42" applyNumberFormat="1" applyFont="1" applyFill="1" applyBorder="1" applyAlignment="1">
      <alignment horizontal="center" vertical="center"/>
    </xf>
    <xf numFmtId="4" fontId="1" fillId="0" borderId="63" xfId="42" applyNumberFormat="1" applyFont="1" applyFill="1" applyBorder="1" applyAlignment="1">
      <alignment horizontal="right" vertical="top"/>
    </xf>
    <xf numFmtId="4" fontId="1" fillId="35" borderId="35" xfId="42" applyNumberFormat="1" applyFont="1" applyFill="1" applyBorder="1" applyAlignment="1">
      <alignment horizontal="right" vertical="top"/>
    </xf>
    <xf numFmtId="4" fontId="3" fillId="33" borderId="21" xfId="42" applyNumberFormat="1" applyFont="1" applyFill="1" applyBorder="1" applyAlignment="1">
      <alignment horizontal="right" vertical="top"/>
    </xf>
    <xf numFmtId="10" fontId="3" fillId="33" borderId="21" xfId="42" applyNumberFormat="1" applyFont="1" applyFill="1" applyBorder="1" applyAlignment="1">
      <alignment horizontal="right" vertical="top"/>
    </xf>
    <xf numFmtId="1" fontId="1" fillId="0" borderId="63" xfId="42" applyNumberFormat="1" applyFont="1" applyFill="1" applyBorder="1" applyAlignment="1">
      <alignment horizontal="center"/>
    </xf>
    <xf numFmtId="1" fontId="3" fillId="0" borderId="28" xfId="42" applyNumberFormat="1" applyFont="1" applyFill="1" applyBorder="1" applyAlignment="1">
      <alignment horizontal="center" vertical="center"/>
    </xf>
    <xf numFmtId="1" fontId="3" fillId="0" borderId="17" xfId="42" applyNumberFormat="1" applyFont="1" applyFill="1" applyBorder="1" applyAlignment="1">
      <alignment horizontal="center" vertical="center"/>
    </xf>
    <xf numFmtId="10" fontId="1" fillId="0" borderId="85" xfId="42" applyNumberFormat="1" applyFont="1" applyFill="1" applyBorder="1" applyAlignment="1">
      <alignment horizontal="right" vertical="top"/>
    </xf>
    <xf numFmtId="4" fontId="1" fillId="0" borderId="85" xfId="42" applyNumberFormat="1" applyFont="1" applyFill="1" applyBorder="1" applyAlignment="1">
      <alignment horizontal="right" vertical="top"/>
    </xf>
    <xf numFmtId="1" fontId="3" fillId="0" borderId="29" xfId="42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0" borderId="21" xfId="42" applyNumberFormat="1" applyFont="1" applyFill="1" applyBorder="1" applyAlignment="1">
      <alignment horizontal="center" vertical="center"/>
    </xf>
    <xf numFmtId="4" fontId="3" fillId="0" borderId="21" xfId="42" applyNumberFormat="1" applyFont="1" applyFill="1" applyBorder="1" applyAlignment="1">
      <alignment horizontal="right" vertical="top"/>
    </xf>
    <xf numFmtId="10" fontId="3" fillId="0" borderId="21" xfId="42" applyNumberFormat="1" applyFont="1" applyFill="1" applyBorder="1" applyAlignment="1">
      <alignment horizontal="right" vertical="top"/>
    </xf>
    <xf numFmtId="43" fontId="1" fillId="0" borderId="20" xfId="42" applyFont="1" applyFill="1" applyBorder="1" applyAlignment="1">
      <alignment horizontal="left" vertical="top" wrapText="1"/>
    </xf>
    <xf numFmtId="43" fontId="1" fillId="0" borderId="18" xfId="42" applyFont="1" applyFill="1" applyBorder="1" applyAlignment="1">
      <alignment vertical="top" wrapText="1"/>
    </xf>
    <xf numFmtId="43" fontId="1" fillId="35" borderId="46" xfId="42" applyFont="1" applyFill="1" applyBorder="1" applyAlignment="1">
      <alignment vertical="top" wrapText="1"/>
    </xf>
    <xf numFmtId="10" fontId="1" fillId="35" borderId="28" xfId="42" applyNumberFormat="1" applyFont="1" applyFill="1" applyBorder="1" applyAlignment="1">
      <alignment horizontal="right" vertical="top"/>
    </xf>
    <xf numFmtId="1" fontId="4" fillId="36" borderId="25" xfId="42" applyNumberFormat="1" applyFont="1" applyFill="1" applyBorder="1" applyAlignment="1">
      <alignment horizontal="center" vertical="center"/>
    </xf>
    <xf numFmtId="43" fontId="1" fillId="0" borderId="86" xfId="42" applyFont="1" applyFill="1" applyBorder="1" applyAlignment="1">
      <alignment vertical="top" wrapText="1"/>
    </xf>
    <xf numFmtId="4" fontId="1" fillId="0" borderId="25" xfId="42" applyNumberFormat="1" applyFont="1" applyFill="1" applyBorder="1" applyAlignment="1">
      <alignment horizontal="right" vertical="top"/>
    </xf>
    <xf numFmtId="43" fontId="1" fillId="0" borderId="16" xfId="42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left" vertical="top" wrapText="1"/>
    </xf>
    <xf numFmtId="43" fontId="1" fillId="0" borderId="87" xfId="42" applyFont="1" applyFill="1" applyBorder="1" applyAlignment="1">
      <alignment vertical="top" wrapText="1"/>
    </xf>
    <xf numFmtId="43" fontId="1" fillId="0" borderId="88" xfId="42" applyFont="1" applyFill="1" applyBorder="1" applyAlignment="1">
      <alignment vertical="top" wrapText="1"/>
    </xf>
    <xf numFmtId="4" fontId="1" fillId="0" borderId="89" xfId="42" applyNumberFormat="1" applyFont="1" applyFill="1" applyBorder="1" applyAlignment="1">
      <alignment horizontal="right" vertical="top"/>
    </xf>
    <xf numFmtId="4" fontId="1" fillId="0" borderId="90" xfId="42" applyNumberFormat="1" applyFont="1" applyFill="1" applyBorder="1" applyAlignment="1">
      <alignment horizontal="right" vertical="top"/>
    </xf>
    <xf numFmtId="4" fontId="1" fillId="0" borderId="91" xfId="42" applyNumberFormat="1" applyFont="1" applyFill="1" applyBorder="1" applyAlignment="1">
      <alignment horizontal="right" vertical="top"/>
    </xf>
    <xf numFmtId="4" fontId="1" fillId="0" borderId="92" xfId="42" applyNumberFormat="1" applyFont="1" applyFill="1" applyBorder="1" applyAlignment="1">
      <alignment horizontal="right" vertical="top"/>
    </xf>
    <xf numFmtId="10" fontId="1" fillId="0" borderId="93" xfId="42" applyNumberFormat="1" applyFont="1" applyFill="1" applyBorder="1" applyAlignment="1">
      <alignment horizontal="right" vertical="top"/>
    </xf>
    <xf numFmtId="10" fontId="1" fillId="0" borderId="91" xfId="42" applyNumberFormat="1" applyFont="1" applyFill="1" applyBorder="1" applyAlignment="1">
      <alignment horizontal="right" vertical="top"/>
    </xf>
    <xf numFmtId="43" fontId="1" fillId="0" borderId="94" xfId="42" applyFont="1" applyFill="1" applyBorder="1" applyAlignment="1">
      <alignment vertical="top" wrapText="1"/>
    </xf>
    <xf numFmtId="43" fontId="1" fillId="0" borderId="95" xfId="42" applyFont="1" applyFill="1" applyBorder="1" applyAlignment="1">
      <alignment vertical="top" wrapText="1"/>
    </xf>
    <xf numFmtId="4" fontId="1" fillId="0" borderId="96" xfId="42" applyNumberFormat="1" applyFont="1" applyFill="1" applyBorder="1" applyAlignment="1">
      <alignment horizontal="right" vertical="top"/>
    </xf>
    <xf numFmtId="4" fontId="1" fillId="0" borderId="97" xfId="42" applyNumberFormat="1" applyFont="1" applyFill="1" applyBorder="1" applyAlignment="1">
      <alignment horizontal="right" vertical="top"/>
    </xf>
    <xf numFmtId="4" fontId="1" fillId="0" borderId="98" xfId="42" applyNumberFormat="1" applyFont="1" applyFill="1" applyBorder="1" applyAlignment="1">
      <alignment horizontal="right" vertical="top"/>
    </xf>
    <xf numFmtId="4" fontId="1" fillId="0" borderId="99" xfId="42" applyNumberFormat="1" applyFont="1" applyFill="1" applyBorder="1" applyAlignment="1">
      <alignment horizontal="right" vertical="top"/>
    </xf>
    <xf numFmtId="10" fontId="1" fillId="0" borderId="94" xfId="42" applyNumberFormat="1" applyFont="1" applyFill="1" applyBorder="1" applyAlignment="1">
      <alignment horizontal="right" vertical="top"/>
    </xf>
    <xf numFmtId="4" fontId="1" fillId="0" borderId="100" xfId="42" applyNumberFormat="1" applyFont="1" applyFill="1" applyBorder="1" applyAlignment="1">
      <alignment horizontal="right" vertical="top"/>
    </xf>
    <xf numFmtId="43" fontId="1" fillId="0" borderId="101" xfId="42" applyFont="1" applyFill="1" applyBorder="1" applyAlignment="1">
      <alignment vertical="top" wrapText="1"/>
    </xf>
    <xf numFmtId="4" fontId="1" fillId="0" borderId="102" xfId="42" applyNumberFormat="1" applyFont="1" applyFill="1" applyBorder="1" applyAlignment="1">
      <alignment horizontal="right" vertical="top"/>
    </xf>
    <xf numFmtId="10" fontId="1" fillId="0" borderId="103" xfId="42" applyNumberFormat="1" applyFont="1" applyFill="1" applyBorder="1" applyAlignment="1">
      <alignment horizontal="right" vertical="top"/>
    </xf>
    <xf numFmtId="4" fontId="1" fillId="0" borderId="104" xfId="42" applyNumberFormat="1" applyFont="1" applyFill="1" applyBorder="1" applyAlignment="1">
      <alignment horizontal="right" vertical="top"/>
    </xf>
    <xf numFmtId="4" fontId="1" fillId="0" borderId="105" xfId="42" applyNumberFormat="1" applyFont="1" applyFill="1" applyBorder="1" applyAlignment="1">
      <alignment horizontal="right" vertical="top"/>
    </xf>
    <xf numFmtId="10" fontId="1" fillId="0" borderId="105" xfId="42" applyNumberFormat="1" applyFont="1" applyFill="1" applyBorder="1" applyAlignment="1">
      <alignment horizontal="right" vertical="top"/>
    </xf>
    <xf numFmtId="4" fontId="1" fillId="0" borderId="87" xfId="42" applyNumberFormat="1" applyFont="1" applyFill="1" applyBorder="1" applyAlignment="1">
      <alignment horizontal="right" vertical="top"/>
    </xf>
    <xf numFmtId="4" fontId="1" fillId="0" borderId="88" xfId="42" applyNumberFormat="1" applyFont="1" applyFill="1" applyBorder="1" applyAlignment="1">
      <alignment horizontal="right" vertical="top"/>
    </xf>
    <xf numFmtId="43" fontId="1" fillId="0" borderId="106" xfId="42" applyFont="1" applyFill="1" applyBorder="1" applyAlignment="1">
      <alignment vertical="top" wrapText="1"/>
    </xf>
    <xf numFmtId="43" fontId="1" fillId="0" borderId="106" xfId="42" applyFont="1" applyFill="1" applyBorder="1" applyAlignment="1">
      <alignment wrapText="1"/>
    </xf>
    <xf numFmtId="43" fontId="1" fillId="0" borderId="90" xfId="42" applyFont="1" applyFill="1" applyBorder="1" applyAlignment="1">
      <alignment wrapText="1"/>
    </xf>
    <xf numFmtId="4" fontId="1" fillId="0" borderId="107" xfId="42" applyNumberFormat="1" applyFont="1" applyFill="1" applyBorder="1" applyAlignment="1">
      <alignment horizontal="right" vertical="top"/>
    </xf>
    <xf numFmtId="10" fontId="1" fillId="0" borderId="98" xfId="42" applyNumberFormat="1" applyFont="1" applyFill="1" applyBorder="1" applyAlignment="1">
      <alignment horizontal="right" vertical="top"/>
    </xf>
    <xf numFmtId="43" fontId="1" fillId="0" borderId="92" xfId="42" applyFont="1" applyFill="1" applyBorder="1" applyAlignment="1">
      <alignment vertical="top" wrapText="1"/>
    </xf>
    <xf numFmtId="4" fontId="1" fillId="35" borderId="104" xfId="42" applyNumberFormat="1" applyFont="1" applyFill="1" applyBorder="1" applyAlignment="1">
      <alignment horizontal="right" vertical="top"/>
    </xf>
    <xf numFmtId="43" fontId="1" fillId="0" borderId="90" xfId="42" applyFont="1" applyFill="1" applyBorder="1" applyAlignment="1">
      <alignment vertical="top" wrapText="1"/>
    </xf>
    <xf numFmtId="4" fontId="1" fillId="0" borderId="104" xfId="42" applyNumberFormat="1" applyFont="1" applyFill="1" applyBorder="1" applyAlignment="1" quotePrefix="1">
      <alignment horizontal="right" vertical="top"/>
    </xf>
    <xf numFmtId="4" fontId="1" fillId="0" borderId="108" xfId="42" applyNumberFormat="1" applyFont="1" applyFill="1" applyBorder="1" applyAlignment="1">
      <alignment horizontal="right" vertical="top"/>
    </xf>
    <xf numFmtId="43" fontId="1" fillId="0" borderId="109" xfId="42" applyFont="1" applyFill="1" applyBorder="1" applyAlignment="1">
      <alignment vertical="top" wrapText="1"/>
    </xf>
    <xf numFmtId="43" fontId="1" fillId="0" borderId="110" xfId="42" applyFont="1" applyFill="1" applyBorder="1" applyAlignment="1">
      <alignment vertical="top" wrapText="1"/>
    </xf>
    <xf numFmtId="10" fontId="7" fillId="0" borderId="25" xfId="42" applyNumberFormat="1" applyFont="1" applyFill="1" applyBorder="1" applyAlignment="1">
      <alignment horizontal="right" vertical="top"/>
    </xf>
    <xf numFmtId="10" fontId="7" fillId="0" borderId="98" xfId="42" applyNumberFormat="1" applyFont="1" applyFill="1" applyBorder="1" applyAlignment="1">
      <alignment horizontal="right" vertical="top"/>
    </xf>
    <xf numFmtId="4" fontId="1" fillId="0" borderId="93" xfId="42" applyNumberFormat="1" applyFont="1" applyFill="1" applyBorder="1" applyAlignment="1">
      <alignment horizontal="right" vertical="top"/>
    </xf>
    <xf numFmtId="10" fontId="1" fillId="0" borderId="87" xfId="42" applyNumberFormat="1" applyFont="1" applyFill="1" applyBorder="1" applyAlignment="1">
      <alignment horizontal="right" vertical="top"/>
    </xf>
    <xf numFmtId="10" fontId="1" fillId="0" borderId="89" xfId="42" applyNumberFormat="1" applyFont="1" applyFill="1" applyBorder="1" applyAlignment="1">
      <alignment horizontal="right" vertical="top"/>
    </xf>
    <xf numFmtId="10" fontId="1" fillId="0" borderId="88" xfId="42" applyNumberFormat="1" applyFont="1" applyFill="1" applyBorder="1" applyAlignment="1">
      <alignment horizontal="right" vertical="top"/>
    </xf>
    <xf numFmtId="4" fontId="1" fillId="0" borderId="101" xfId="42" applyNumberFormat="1" applyFont="1" applyFill="1" applyBorder="1" applyAlignment="1">
      <alignment horizontal="right" vertical="top"/>
    </xf>
    <xf numFmtId="4" fontId="1" fillId="35" borderId="92" xfId="42" applyNumberFormat="1" applyFont="1" applyFill="1" applyBorder="1" applyAlignment="1">
      <alignment horizontal="right" vertical="top"/>
    </xf>
    <xf numFmtId="4" fontId="1" fillId="35" borderId="100" xfId="42" applyNumberFormat="1" applyFont="1" applyFill="1" applyBorder="1" applyAlignment="1">
      <alignment horizontal="right" vertical="top"/>
    </xf>
    <xf numFmtId="4" fontId="1" fillId="35" borderId="102" xfId="42" applyNumberFormat="1" applyFont="1" applyFill="1" applyBorder="1" applyAlignment="1">
      <alignment horizontal="right" vertical="top"/>
    </xf>
    <xf numFmtId="43" fontId="1" fillId="0" borderId="89" xfId="42" applyFont="1" applyFill="1" applyBorder="1" applyAlignment="1">
      <alignment vertical="top" wrapText="1"/>
    </xf>
    <xf numFmtId="43" fontId="7" fillId="0" borderId="34" xfId="42" applyFont="1" applyFill="1" applyBorder="1" applyAlignment="1">
      <alignment vertical="top" wrapText="1"/>
    </xf>
    <xf numFmtId="10" fontId="1" fillId="0" borderId="111" xfId="42" applyNumberFormat="1" applyFont="1" applyFill="1" applyBorder="1" applyAlignment="1">
      <alignment horizontal="right" vertical="top"/>
    </xf>
    <xf numFmtId="10" fontId="1" fillId="0" borderId="99" xfId="42" applyNumberFormat="1" applyFont="1" applyFill="1" applyBorder="1" applyAlignment="1">
      <alignment horizontal="right" vertical="top"/>
    </xf>
    <xf numFmtId="43" fontId="1" fillId="0" borderId="112" xfId="42" applyFont="1" applyFill="1" applyBorder="1" applyAlignment="1">
      <alignment vertical="top" wrapText="1"/>
    </xf>
    <xf numFmtId="10" fontId="1" fillId="0" borderId="98" xfId="42" applyNumberFormat="1" applyFont="1" applyFill="1" applyBorder="1" applyAlignment="1">
      <alignment horizontal="right" vertical="center" wrapText="1"/>
    </xf>
    <xf numFmtId="4" fontId="1" fillId="0" borderId="96" xfId="42" applyNumberFormat="1" applyFont="1" applyFill="1" applyBorder="1" applyAlignment="1">
      <alignment horizontal="right" vertical="center"/>
    </xf>
    <xf numFmtId="10" fontId="1" fillId="0" borderId="113" xfId="42" applyNumberFormat="1" applyFont="1" applyFill="1" applyBorder="1" applyAlignment="1">
      <alignment horizontal="right" vertical="top"/>
    </xf>
    <xf numFmtId="4" fontId="1" fillId="0" borderId="94" xfId="42" applyNumberFormat="1" applyFont="1" applyFill="1" applyBorder="1" applyAlignment="1">
      <alignment horizontal="right" vertical="top"/>
    </xf>
    <xf numFmtId="4" fontId="1" fillId="0" borderId="103" xfId="42" applyNumberFormat="1" applyFont="1" applyFill="1" applyBorder="1" applyAlignment="1">
      <alignment horizontal="right" vertical="top"/>
    </xf>
    <xf numFmtId="4" fontId="1" fillId="0" borderId="113" xfId="42" applyNumberFormat="1" applyFont="1" applyFill="1" applyBorder="1" applyAlignment="1">
      <alignment horizontal="right" vertical="top"/>
    </xf>
    <xf numFmtId="0" fontId="1" fillId="0" borderId="105" xfId="42" applyNumberFormat="1" applyFont="1" applyFill="1" applyBorder="1" applyAlignment="1">
      <alignment vertical="top" wrapText="1"/>
    </xf>
    <xf numFmtId="0" fontId="1" fillId="0" borderId="20" xfId="42" applyNumberFormat="1" applyFont="1" applyFill="1" applyBorder="1" applyAlignment="1">
      <alignment vertical="top" wrapText="1"/>
    </xf>
    <xf numFmtId="0" fontId="1" fillId="0" borderId="88" xfId="42" applyNumberFormat="1" applyFont="1" applyFill="1" applyBorder="1" applyAlignment="1">
      <alignment vertical="top" wrapText="1"/>
    </xf>
    <xf numFmtId="43" fontId="1" fillId="0" borderId="94" xfId="42" applyFont="1" applyFill="1" applyBorder="1" applyAlignment="1">
      <alignment horizontal="left" vertical="top" wrapText="1"/>
    </xf>
    <xf numFmtId="43" fontId="1" fillId="0" borderId="88" xfId="42" applyFont="1" applyFill="1" applyBorder="1" applyAlignment="1">
      <alignment horizontal="left" vertical="top" wrapText="1"/>
    </xf>
    <xf numFmtId="1" fontId="1" fillId="0" borderId="23" xfId="42" applyNumberFormat="1" applyFont="1" applyFill="1" applyBorder="1" applyAlignment="1">
      <alignment horizontal="center"/>
    </xf>
    <xf numFmtId="0" fontId="1" fillId="0" borderId="16" xfId="42" applyNumberFormat="1" applyFont="1" applyFill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1" fontId="4" fillId="0" borderId="26" xfId="42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" fontId="1" fillId="0" borderId="46" xfId="42" applyNumberFormat="1" applyFont="1" applyFill="1" applyBorder="1" applyAlignment="1">
      <alignment horizontal="center"/>
    </xf>
    <xf numFmtId="1" fontId="1" fillId="0" borderId="58" xfId="42" applyNumberFormat="1" applyFont="1" applyFill="1" applyBorder="1" applyAlignment="1">
      <alignment horizontal="center" vertical="center"/>
    </xf>
    <xf numFmtId="4" fontId="4" fillId="34" borderId="78" xfId="42" applyNumberFormat="1" applyFont="1" applyFill="1" applyBorder="1" applyAlignment="1">
      <alignment horizontal="right" vertical="top"/>
    </xf>
    <xf numFmtId="1" fontId="4" fillId="0" borderId="10" xfId="42" applyNumberFormat="1" applyFont="1" applyFill="1" applyBorder="1" applyAlignment="1">
      <alignment horizontal="center"/>
    </xf>
    <xf numFmtId="4" fontId="4" fillId="34" borderId="48" xfId="42" applyNumberFormat="1" applyFont="1" applyFill="1" applyBorder="1" applyAlignment="1">
      <alignment horizontal="right" vertical="top"/>
    </xf>
    <xf numFmtId="1" fontId="1" fillId="0" borderId="16" xfId="42" applyNumberFormat="1" applyFont="1" applyFill="1" applyBorder="1" applyAlignment="1">
      <alignment horizontal="center"/>
    </xf>
    <xf numFmtId="1" fontId="1" fillId="0" borderId="13" xfId="42" applyNumberFormat="1" applyFont="1" applyFill="1" applyBorder="1" applyAlignment="1">
      <alignment horizontal="center" vertical="center"/>
    </xf>
    <xf numFmtId="43" fontId="1" fillId="0" borderId="114" xfId="42" applyFont="1" applyFill="1" applyBorder="1" applyAlignment="1">
      <alignment vertical="top" wrapText="1"/>
    </xf>
    <xf numFmtId="1" fontId="1" fillId="0" borderId="26" xfId="42" applyNumberFormat="1" applyFont="1" applyFill="1" applyBorder="1" applyAlignment="1">
      <alignment horizontal="center" vertical="top"/>
    </xf>
    <xf numFmtId="1" fontId="1" fillId="0" borderId="46" xfId="42" applyNumberFormat="1" applyFont="1" applyFill="1" applyBorder="1" applyAlignment="1">
      <alignment horizontal="center" vertical="top"/>
    </xf>
    <xf numFmtId="4" fontId="1" fillId="0" borderId="37" xfId="42" applyNumberFormat="1" applyFont="1" applyFill="1" applyBorder="1" applyAlignment="1">
      <alignment horizontal="right" vertical="top"/>
    </xf>
    <xf numFmtId="4" fontId="1" fillId="0" borderId="14" xfId="42" applyNumberFormat="1" applyFont="1" applyFill="1" applyBorder="1" applyAlignment="1">
      <alignment horizontal="right" vertical="top"/>
    </xf>
    <xf numFmtId="1" fontId="3" fillId="0" borderId="26" xfId="42" applyNumberFormat="1" applyFont="1" applyFill="1" applyBorder="1" applyAlignment="1">
      <alignment horizontal="center" vertical="top"/>
    </xf>
    <xf numFmtId="1" fontId="3" fillId="0" borderId="23" xfId="42" applyNumberFormat="1" applyFont="1" applyFill="1" applyBorder="1" applyAlignment="1">
      <alignment horizontal="center" vertical="top"/>
    </xf>
    <xf numFmtId="0" fontId="1" fillId="0" borderId="90" xfId="42" applyNumberFormat="1" applyFont="1" applyFill="1" applyBorder="1" applyAlignment="1">
      <alignment vertical="top" wrapText="1"/>
    </xf>
    <xf numFmtId="1" fontId="1" fillId="0" borderId="11" xfId="42" applyNumberFormat="1" applyFont="1" applyFill="1" applyBorder="1" applyAlignment="1">
      <alignment horizontal="center" vertical="center"/>
    </xf>
    <xf numFmtId="43" fontId="1" fillId="0" borderId="36" xfId="42" applyFont="1" applyFill="1" applyBorder="1" applyAlignment="1">
      <alignment horizontal="center" vertical="top"/>
    </xf>
    <xf numFmtId="0" fontId="1" fillId="0" borderId="14" xfId="42" applyNumberFormat="1" applyFont="1" applyFill="1" applyBorder="1" applyAlignment="1">
      <alignment vertical="top" wrapText="1"/>
    </xf>
    <xf numFmtId="1" fontId="3" fillId="0" borderId="40" xfId="42" applyNumberFormat="1" applyFont="1" applyFill="1" applyBorder="1" applyAlignment="1">
      <alignment horizontal="center" vertical="top"/>
    </xf>
    <xf numFmtId="1" fontId="8" fillId="0" borderId="40" xfId="42" applyNumberFormat="1" applyFont="1" applyFill="1" applyBorder="1" applyAlignment="1">
      <alignment horizontal="center" vertical="top"/>
    </xf>
    <xf numFmtId="1" fontId="1" fillId="0" borderId="23" xfId="42" applyNumberFormat="1" applyFont="1" applyFill="1" applyBorder="1" applyAlignment="1">
      <alignment horizontal="center" vertical="top"/>
    </xf>
    <xf numFmtId="1" fontId="3" fillId="0" borderId="36" xfId="42" applyNumberFormat="1" applyFont="1" applyFill="1" applyBorder="1" applyAlignment="1">
      <alignment horizontal="center" vertical="top"/>
    </xf>
    <xf numFmtId="43" fontId="1" fillId="0" borderId="115" xfId="42" applyFont="1" applyFill="1" applyBorder="1" applyAlignment="1">
      <alignment vertical="top" wrapText="1"/>
    </xf>
    <xf numFmtId="4" fontId="1" fillId="0" borderId="115" xfId="42" applyNumberFormat="1" applyFont="1" applyFill="1" applyBorder="1" applyAlignment="1">
      <alignment horizontal="right" vertical="top"/>
    </xf>
    <xf numFmtId="4" fontId="1" fillId="0" borderId="116" xfId="42" applyNumberFormat="1" applyFont="1" applyFill="1" applyBorder="1" applyAlignment="1">
      <alignment horizontal="right" vertical="top"/>
    </xf>
    <xf numFmtId="10" fontId="1" fillId="0" borderId="116" xfId="42" applyNumberFormat="1" applyFont="1" applyFill="1" applyBorder="1" applyAlignment="1">
      <alignment horizontal="right" vertical="top"/>
    </xf>
    <xf numFmtId="10" fontId="1" fillId="0" borderId="115" xfId="42" applyNumberFormat="1" applyFont="1" applyFill="1" applyBorder="1" applyAlignment="1">
      <alignment horizontal="right" vertical="top"/>
    </xf>
    <xf numFmtId="10" fontId="1" fillId="0" borderId="113" xfId="4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9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5.7109375" style="181" customWidth="1"/>
    <col min="2" max="2" width="7.57421875" style="289" customWidth="1"/>
    <col min="3" max="3" width="6.00390625" style="255" customWidth="1"/>
    <col min="4" max="4" width="68.28125" style="182" customWidth="1"/>
    <col min="5" max="5" width="17.28125" style="6" customWidth="1"/>
    <col min="6" max="6" width="16.140625" style="6" customWidth="1"/>
    <col min="7" max="7" width="15.140625" style="6" customWidth="1"/>
    <col min="8" max="8" width="10.8515625" style="6" customWidth="1"/>
    <col min="9" max="9" width="0.13671875" style="6" customWidth="1"/>
    <col min="10" max="11" width="9.140625" style="6" hidden="1" customWidth="1"/>
    <col min="12" max="12" width="8.421875" style="6" hidden="1" customWidth="1"/>
    <col min="13" max="16384" width="9.140625" style="6" customWidth="1"/>
  </cols>
  <sheetData>
    <row r="1" spans="1:8" ht="15">
      <c r="A1" s="1"/>
      <c r="B1" s="256"/>
      <c r="C1" s="234"/>
      <c r="D1" s="2"/>
      <c r="E1" s="3"/>
      <c r="F1" s="189" t="s">
        <v>496</v>
      </c>
      <c r="G1" s="189"/>
      <c r="H1" s="189"/>
    </row>
    <row r="2" spans="2:8" ht="12.75">
      <c r="B2" s="257"/>
      <c r="C2" s="235"/>
      <c r="D2" s="7"/>
      <c r="F2" s="190" t="s">
        <v>317</v>
      </c>
      <c r="G2" s="190"/>
      <c r="H2" s="190"/>
    </row>
    <row r="3" spans="2:4" ht="12.75">
      <c r="B3" s="257"/>
      <c r="C3" s="235"/>
      <c r="D3" s="7"/>
    </row>
    <row r="4" spans="1:8" ht="15">
      <c r="A4" s="8"/>
      <c r="B4" s="256"/>
      <c r="C4" s="234"/>
      <c r="D4" s="525" t="s">
        <v>163</v>
      </c>
      <c r="E4" s="525"/>
      <c r="F4" s="525"/>
      <c r="G4" s="4"/>
      <c r="H4" s="5"/>
    </row>
    <row r="5" spans="1:8" ht="15">
      <c r="A5" s="9"/>
      <c r="B5" s="258"/>
      <c r="C5" s="236"/>
      <c r="D5" s="526" t="s">
        <v>316</v>
      </c>
      <c r="E5" s="526"/>
      <c r="F5" s="526"/>
      <c r="G5" s="10"/>
      <c r="H5" s="11"/>
    </row>
    <row r="6" spans="1:8" s="17" customFormat="1" ht="26.25">
      <c r="A6" s="12" t="s">
        <v>164</v>
      </c>
      <c r="B6" s="13" t="s">
        <v>165</v>
      </c>
      <c r="C6" s="237" t="s">
        <v>166</v>
      </c>
      <c r="D6" s="191" t="s">
        <v>167</v>
      </c>
      <c r="E6" s="14" t="s">
        <v>40</v>
      </c>
      <c r="F6" s="14" t="s">
        <v>318</v>
      </c>
      <c r="G6" s="15" t="s">
        <v>319</v>
      </c>
      <c r="H6" s="16" t="s">
        <v>168</v>
      </c>
    </row>
    <row r="7" spans="1:8" s="22" customFormat="1" ht="15">
      <c r="A7" s="18">
        <v>10</v>
      </c>
      <c r="B7" s="259"/>
      <c r="C7" s="238"/>
      <c r="D7" s="19" t="s">
        <v>169</v>
      </c>
      <c r="E7" s="20">
        <f>E8+E11+E19</f>
        <v>3195397</v>
      </c>
      <c r="F7" s="20">
        <f>F8+F11+F19</f>
        <v>3940898.24</v>
      </c>
      <c r="G7" s="20">
        <f>G8+G11+G19</f>
        <v>3941583.43</v>
      </c>
      <c r="H7" s="21">
        <f>G7/F7</f>
        <v>1.0001738664533495</v>
      </c>
    </row>
    <row r="8" spans="1:8" s="306" customFormat="1" ht="15">
      <c r="A8" s="23"/>
      <c r="B8" s="301">
        <v>1008</v>
      </c>
      <c r="C8" s="302"/>
      <c r="D8" s="303" t="s">
        <v>170</v>
      </c>
      <c r="E8" s="304">
        <f>E9</f>
        <v>0</v>
      </c>
      <c r="F8" s="304">
        <f>F9</f>
        <v>30000</v>
      </c>
      <c r="G8" s="304">
        <f>G9</f>
        <v>29840</v>
      </c>
      <c r="H8" s="305">
        <f>G8/F8</f>
        <v>0.9946666666666667</v>
      </c>
    </row>
    <row r="9" spans="1:8" s="24" customFormat="1" ht="33" customHeight="1">
      <c r="A9" s="25"/>
      <c r="B9" s="260"/>
      <c r="C9" s="26">
        <v>2710</v>
      </c>
      <c r="D9" s="35" t="s">
        <v>152</v>
      </c>
      <c r="E9" s="28">
        <v>0</v>
      </c>
      <c r="F9" s="28">
        <v>30000</v>
      </c>
      <c r="G9" s="28">
        <v>29840</v>
      </c>
      <c r="H9" s="29">
        <f>G9/F9</f>
        <v>0.9946666666666667</v>
      </c>
    </row>
    <row r="10" spans="1:8" s="24" customFormat="1" ht="46.5">
      <c r="A10" s="25"/>
      <c r="B10" s="260"/>
      <c r="C10" s="30"/>
      <c r="D10" s="31" t="s">
        <v>41</v>
      </c>
      <c r="E10" s="32"/>
      <c r="F10" s="32"/>
      <c r="G10" s="32"/>
      <c r="H10" s="130"/>
    </row>
    <row r="11" spans="1:8" s="154" customFormat="1" ht="15">
      <c r="A11" s="33"/>
      <c r="B11" s="301">
        <v>1041</v>
      </c>
      <c r="C11" s="302"/>
      <c r="D11" s="303" t="s">
        <v>171</v>
      </c>
      <c r="E11" s="304">
        <f>E12+E13+E15</f>
        <v>2195397</v>
      </c>
      <c r="F11" s="304">
        <f>F12+F13+F15</f>
        <v>2208670</v>
      </c>
      <c r="G11" s="304">
        <f>G12+G13+G15</f>
        <v>2208676.64</v>
      </c>
      <c r="H11" s="307">
        <f>G11/F11</f>
        <v>1.0000030063341288</v>
      </c>
    </row>
    <row r="12" spans="1:8" s="205" customFormat="1" ht="30.75">
      <c r="A12" s="207"/>
      <c r="B12" s="261"/>
      <c r="C12" s="226" t="s">
        <v>151</v>
      </c>
      <c r="D12" s="208" t="s">
        <v>42</v>
      </c>
      <c r="E12" s="209">
        <v>0</v>
      </c>
      <c r="F12" s="209">
        <v>76800</v>
      </c>
      <c r="G12" s="209">
        <v>76799</v>
      </c>
      <c r="H12" s="212">
        <f>G12/F12</f>
        <v>0.9999869791666667</v>
      </c>
    </row>
    <row r="13" spans="1:8" s="205" customFormat="1" ht="46.5">
      <c r="A13" s="207"/>
      <c r="B13" s="261"/>
      <c r="C13" s="226" t="s">
        <v>43</v>
      </c>
      <c r="D13" s="208" t="s">
        <v>87</v>
      </c>
      <c r="E13" s="209">
        <v>13270</v>
      </c>
      <c r="F13" s="209">
        <v>10720</v>
      </c>
      <c r="G13" s="209">
        <v>10727.64</v>
      </c>
      <c r="H13" s="213">
        <f>G13/F13</f>
        <v>1.000712686567164</v>
      </c>
    </row>
    <row r="14" spans="1:8" s="205" customFormat="1" ht="15">
      <c r="A14" s="207"/>
      <c r="B14" s="261"/>
      <c r="C14" s="239"/>
      <c r="D14" s="210" t="s">
        <v>45</v>
      </c>
      <c r="E14" s="216"/>
      <c r="F14" s="216"/>
      <c r="G14" s="211"/>
      <c r="H14" s="214"/>
    </row>
    <row r="15" spans="1:8" s="24" customFormat="1" ht="66" customHeight="1">
      <c r="A15" s="25"/>
      <c r="B15" s="260"/>
      <c r="C15" s="39">
        <v>6207</v>
      </c>
      <c r="D15" s="125" t="s">
        <v>88</v>
      </c>
      <c r="E15" s="28">
        <f>E16+E17+E18</f>
        <v>2182127</v>
      </c>
      <c r="F15" s="28">
        <f>F16+F17+F18</f>
        <v>2121150</v>
      </c>
      <c r="G15" s="144">
        <f>G16+G17+G18</f>
        <v>2121150</v>
      </c>
      <c r="H15" s="41">
        <f aca="true" t="shared" si="0" ref="H15:H20">G15/F15</f>
        <v>1</v>
      </c>
    </row>
    <row r="16" spans="1:8" s="24" customFormat="1" ht="15">
      <c r="A16" s="25"/>
      <c r="B16" s="260"/>
      <c r="C16" s="215"/>
      <c r="D16" s="429" t="s">
        <v>89</v>
      </c>
      <c r="E16" s="431">
        <v>25061</v>
      </c>
      <c r="F16" s="431">
        <v>25061</v>
      </c>
      <c r="G16" s="434">
        <v>25061</v>
      </c>
      <c r="H16" s="435">
        <f t="shared" si="0"/>
        <v>1</v>
      </c>
    </row>
    <row r="17" spans="1:8" s="24" customFormat="1" ht="30.75">
      <c r="A17" s="25"/>
      <c r="B17" s="260"/>
      <c r="C17" s="215"/>
      <c r="D17" s="429" t="s">
        <v>314</v>
      </c>
      <c r="E17" s="150">
        <v>1500000</v>
      </c>
      <c r="F17" s="150">
        <v>1439023</v>
      </c>
      <c r="G17" s="131">
        <v>1439023</v>
      </c>
      <c r="H17" s="44">
        <f t="shared" si="0"/>
        <v>1</v>
      </c>
    </row>
    <row r="18" spans="1:8" s="24" customFormat="1" ht="15">
      <c r="A18" s="25"/>
      <c r="B18" s="262"/>
      <c r="C18" s="124"/>
      <c r="D18" s="430" t="s">
        <v>90</v>
      </c>
      <c r="E18" s="432">
        <v>657066</v>
      </c>
      <c r="F18" s="433">
        <v>657066</v>
      </c>
      <c r="G18" s="432">
        <v>657066</v>
      </c>
      <c r="H18" s="436">
        <f t="shared" si="0"/>
        <v>1</v>
      </c>
    </row>
    <row r="19" spans="1:8" s="46" customFormat="1" ht="15">
      <c r="A19" s="45"/>
      <c r="B19" s="308">
        <v>1095</v>
      </c>
      <c r="C19" s="309"/>
      <c r="D19" s="310" t="s">
        <v>172</v>
      </c>
      <c r="E19" s="311">
        <f>E20+E22+E21</f>
        <v>1000000</v>
      </c>
      <c r="F19" s="311">
        <f>F20+F22+F21</f>
        <v>1702228.24</v>
      </c>
      <c r="G19" s="311">
        <f>G20+G22+G21</f>
        <v>1703066.79</v>
      </c>
      <c r="H19" s="312">
        <f t="shared" si="0"/>
        <v>1.0004926190156498</v>
      </c>
    </row>
    <row r="20" spans="1:8" ht="30.75">
      <c r="A20" s="47"/>
      <c r="B20" s="260"/>
      <c r="C20" s="123">
        <v>770</v>
      </c>
      <c r="D20" s="49" t="s">
        <v>173</v>
      </c>
      <c r="E20" s="40">
        <v>1000000</v>
      </c>
      <c r="F20" s="40">
        <v>1195000</v>
      </c>
      <c r="G20" s="50">
        <v>1195838.55</v>
      </c>
      <c r="H20" s="51">
        <f t="shared" si="0"/>
        <v>1.0007017154811715</v>
      </c>
    </row>
    <row r="21" spans="1:8" ht="30.75">
      <c r="A21" s="70"/>
      <c r="B21" s="262"/>
      <c r="C21" s="86">
        <v>970</v>
      </c>
      <c r="D21" s="126" t="s">
        <v>91</v>
      </c>
      <c r="E21" s="102">
        <v>0</v>
      </c>
      <c r="F21" s="102">
        <v>5200</v>
      </c>
      <c r="G21" s="127">
        <v>5200</v>
      </c>
      <c r="H21" s="128">
        <f>G21/F21</f>
        <v>1</v>
      </c>
    </row>
    <row r="22" spans="1:8" ht="16.5" customHeight="1">
      <c r="A22" s="491"/>
      <c r="B22" s="267"/>
      <c r="C22" s="492">
        <v>2010</v>
      </c>
      <c r="D22" s="87" t="s">
        <v>174</v>
      </c>
      <c r="E22" s="67">
        <f>E24+E25</f>
        <v>0</v>
      </c>
      <c r="F22" s="67">
        <f>F24+F25</f>
        <v>502028.24</v>
      </c>
      <c r="G22" s="67">
        <f>G24+G25</f>
        <v>502028.24</v>
      </c>
      <c r="H22" s="41">
        <f>G22/F22</f>
        <v>1</v>
      </c>
    </row>
    <row r="23" spans="1:8" ht="62.25">
      <c r="A23" s="53"/>
      <c r="B23" s="263"/>
      <c r="C23" s="55"/>
      <c r="D23" s="437" t="s">
        <v>472</v>
      </c>
      <c r="E23" s="131"/>
      <c r="F23" s="57"/>
      <c r="G23" s="116"/>
      <c r="H23" s="443"/>
    </row>
    <row r="24" spans="1:8" ht="15">
      <c r="A24" s="54"/>
      <c r="B24" s="265"/>
      <c r="C24" s="55"/>
      <c r="D24" s="36" t="s">
        <v>175</v>
      </c>
      <c r="E24" s="434">
        <v>0</v>
      </c>
      <c r="F24" s="444">
        <v>492184.55</v>
      </c>
      <c r="G24" s="441">
        <v>492184.55</v>
      </c>
      <c r="H24" s="59"/>
    </row>
    <row r="25" spans="1:8" ht="15">
      <c r="A25" s="54"/>
      <c r="B25" s="265"/>
      <c r="C25" s="55"/>
      <c r="D25" s="438" t="s">
        <v>176</v>
      </c>
      <c r="E25" s="406">
        <v>0</v>
      </c>
      <c r="F25" s="440">
        <v>9843.69</v>
      </c>
      <c r="G25" s="442">
        <v>9843.69</v>
      </c>
      <c r="H25" s="206"/>
    </row>
    <row r="26" spans="1:8" s="22" customFormat="1" ht="15">
      <c r="A26" s="60">
        <v>20</v>
      </c>
      <c r="B26" s="266"/>
      <c r="C26" s="240"/>
      <c r="D26" s="61" t="s">
        <v>177</v>
      </c>
      <c r="E26" s="62">
        <f>E27</f>
        <v>7300</v>
      </c>
      <c r="F26" s="62">
        <f>F27</f>
        <v>12300</v>
      </c>
      <c r="G26" s="62">
        <f>G27</f>
        <v>13751.33</v>
      </c>
      <c r="H26" s="63">
        <f>G26/F26</f>
        <v>1.1179943089430895</v>
      </c>
    </row>
    <row r="27" spans="1:8" s="154" customFormat="1" ht="15">
      <c r="A27" s="64"/>
      <c r="B27" s="313">
        <v>2001</v>
      </c>
      <c r="C27" s="314"/>
      <c r="D27" s="315" t="s">
        <v>178</v>
      </c>
      <c r="E27" s="316">
        <f>SUM(E28:E31)</f>
        <v>7300</v>
      </c>
      <c r="F27" s="316">
        <f>SUM(F28:F31)</f>
        <v>12300</v>
      </c>
      <c r="G27" s="316">
        <f>SUM(G28:G31)</f>
        <v>13751.33</v>
      </c>
      <c r="H27" s="317">
        <f>G27/F27</f>
        <v>1.1179943089430895</v>
      </c>
    </row>
    <row r="28" spans="1:8" ht="63" customHeight="1">
      <c r="A28" s="53"/>
      <c r="B28" s="267"/>
      <c r="C28" s="65">
        <v>750</v>
      </c>
      <c r="D28" s="66" t="s">
        <v>179</v>
      </c>
      <c r="E28" s="67">
        <v>5200</v>
      </c>
      <c r="F28" s="67">
        <v>10200</v>
      </c>
      <c r="G28" s="68">
        <v>10920.17</v>
      </c>
      <c r="H28" s="41">
        <f>G28/F28</f>
        <v>1.0706049019607844</v>
      </c>
    </row>
    <row r="29" spans="1:8" ht="30.75">
      <c r="A29" s="47"/>
      <c r="B29" s="260"/>
      <c r="C29" s="393">
        <v>770</v>
      </c>
      <c r="D29" s="394" t="s">
        <v>473</v>
      </c>
      <c r="E29" s="395">
        <v>2100</v>
      </c>
      <c r="F29" s="395">
        <v>0</v>
      </c>
      <c r="G29" s="396">
        <v>0</v>
      </c>
      <c r="H29" s="397">
        <v>0</v>
      </c>
    </row>
    <row r="30" spans="1:8" ht="15">
      <c r="A30" s="47"/>
      <c r="B30" s="260"/>
      <c r="C30" s="69">
        <v>870</v>
      </c>
      <c r="D30" s="49" t="s">
        <v>180</v>
      </c>
      <c r="E30" s="40">
        <v>0</v>
      </c>
      <c r="F30" s="40">
        <v>2100</v>
      </c>
      <c r="G30" s="50">
        <v>2731.89</v>
      </c>
      <c r="H30" s="52">
        <f>G30/F30</f>
        <v>1.3009</v>
      </c>
    </row>
    <row r="31" spans="1:8" ht="15">
      <c r="A31" s="47"/>
      <c r="B31" s="260"/>
      <c r="C31" s="69">
        <v>920</v>
      </c>
      <c r="D31" s="383" t="s">
        <v>71</v>
      </c>
      <c r="E31" s="40">
        <v>0</v>
      </c>
      <c r="F31" s="40">
        <v>0</v>
      </c>
      <c r="G31" s="186">
        <v>99.27</v>
      </c>
      <c r="H31" s="52">
        <v>0</v>
      </c>
    </row>
    <row r="32" spans="1:8" s="22" customFormat="1" ht="15">
      <c r="A32" s="74">
        <v>600</v>
      </c>
      <c r="B32" s="268"/>
      <c r="C32" s="241"/>
      <c r="D32" s="75" t="s">
        <v>182</v>
      </c>
      <c r="E32" s="76">
        <f>E36+E39+E42+E33</f>
        <v>58000</v>
      </c>
      <c r="F32" s="76">
        <f>F36+F39+F42+F33</f>
        <v>1101694</v>
      </c>
      <c r="G32" s="76">
        <f>G36+G39+G42+G33</f>
        <v>1105515.26</v>
      </c>
      <c r="H32" s="77">
        <f>G32/F32</f>
        <v>1.0034685311892413</v>
      </c>
    </row>
    <row r="33" spans="1:8" s="154" customFormat="1" ht="15">
      <c r="A33" s="112"/>
      <c r="B33" s="318">
        <v>60013</v>
      </c>
      <c r="C33" s="302"/>
      <c r="D33" s="319" t="s">
        <v>320</v>
      </c>
      <c r="E33" s="320">
        <f aca="true" t="shared" si="1" ref="E33:G36">E34</f>
        <v>0</v>
      </c>
      <c r="F33" s="320">
        <f t="shared" si="1"/>
        <v>0</v>
      </c>
      <c r="G33" s="320">
        <f t="shared" si="1"/>
        <v>7915.05</v>
      </c>
      <c r="H33" s="321">
        <v>0</v>
      </c>
    </row>
    <row r="34" spans="1:8" s="24" customFormat="1" ht="46.5">
      <c r="A34" s="493"/>
      <c r="B34" s="399"/>
      <c r="C34" s="48">
        <v>2710</v>
      </c>
      <c r="D34" s="87" t="s">
        <v>152</v>
      </c>
      <c r="E34" s="67">
        <v>0</v>
      </c>
      <c r="F34" s="67">
        <v>0</v>
      </c>
      <c r="G34" s="67">
        <v>7915.05</v>
      </c>
      <c r="H34" s="41">
        <v>0</v>
      </c>
    </row>
    <row r="35" spans="1:8" s="24" customFormat="1" ht="51.75" customHeight="1">
      <c r="A35" s="494"/>
      <c r="B35" s="398"/>
      <c r="C35" s="48"/>
      <c r="D35" s="27" t="s">
        <v>329</v>
      </c>
      <c r="E35" s="162"/>
      <c r="F35" s="162"/>
      <c r="G35" s="162"/>
      <c r="H35" s="163"/>
    </row>
    <row r="36" spans="1:8" s="154" customFormat="1" ht="15">
      <c r="A36" s="45"/>
      <c r="B36" s="318">
        <v>60016</v>
      </c>
      <c r="C36" s="302"/>
      <c r="D36" s="319" t="s">
        <v>183</v>
      </c>
      <c r="E36" s="320">
        <f t="shared" si="1"/>
        <v>58000</v>
      </c>
      <c r="F36" s="320">
        <f t="shared" si="1"/>
        <v>112378</v>
      </c>
      <c r="G36" s="320">
        <f t="shared" si="1"/>
        <v>108284.21</v>
      </c>
      <c r="H36" s="321">
        <f>G36/F36</f>
        <v>0.9635712506006514</v>
      </c>
    </row>
    <row r="37" spans="1:8" ht="15">
      <c r="A37" s="53"/>
      <c r="B37" s="260"/>
      <c r="C37" s="48">
        <v>970</v>
      </c>
      <c r="D37" s="445" t="s">
        <v>181</v>
      </c>
      <c r="E37" s="67">
        <f>E38</f>
        <v>58000</v>
      </c>
      <c r="F37" s="67">
        <f>F38</f>
        <v>112378</v>
      </c>
      <c r="G37" s="448">
        <f>G38</f>
        <v>108284.21</v>
      </c>
      <c r="H37" s="447">
        <f>G37/F37</f>
        <v>0.9635712506006514</v>
      </c>
    </row>
    <row r="38" spans="1:8" ht="48" customHeight="1">
      <c r="A38" s="53"/>
      <c r="B38" s="263"/>
      <c r="C38" s="242"/>
      <c r="D38" s="94" t="s">
        <v>321</v>
      </c>
      <c r="E38" s="446">
        <v>58000</v>
      </c>
      <c r="F38" s="446">
        <v>112378</v>
      </c>
      <c r="G38" s="57">
        <v>108284.21</v>
      </c>
      <c r="H38" s="38">
        <f>G38/F38</f>
        <v>0.9635712506006514</v>
      </c>
    </row>
    <row r="39" spans="1:8" s="154" customFormat="1" ht="15">
      <c r="A39" s="495"/>
      <c r="B39" s="318">
        <v>60017</v>
      </c>
      <c r="C39" s="302"/>
      <c r="D39" s="319" t="s">
        <v>322</v>
      </c>
      <c r="E39" s="320">
        <f>E40</f>
        <v>0</v>
      </c>
      <c r="F39" s="320">
        <f>F40</f>
        <v>78158</v>
      </c>
      <c r="G39" s="320">
        <f>G40</f>
        <v>78158</v>
      </c>
      <c r="H39" s="321">
        <f>G39/F39</f>
        <v>1</v>
      </c>
    </row>
    <row r="40" spans="1:8" s="24" customFormat="1" ht="46.5">
      <c r="A40" s="496"/>
      <c r="B40" s="399"/>
      <c r="C40" s="65">
        <v>2710</v>
      </c>
      <c r="D40" s="87" t="s">
        <v>152</v>
      </c>
      <c r="E40" s="67">
        <v>0</v>
      </c>
      <c r="F40" s="67">
        <v>78158</v>
      </c>
      <c r="G40" s="67">
        <v>78158</v>
      </c>
      <c r="H40" s="41">
        <f>G40/F40</f>
        <v>1</v>
      </c>
    </row>
    <row r="41" spans="1:8" s="24" customFormat="1" ht="46.5">
      <c r="A41" s="493"/>
      <c r="B41" s="400"/>
      <c r="C41" s="48"/>
      <c r="D41" s="31" t="s">
        <v>330</v>
      </c>
      <c r="E41" s="32"/>
      <c r="F41" s="32"/>
      <c r="G41" s="32"/>
      <c r="H41" s="130"/>
    </row>
    <row r="42" spans="1:8" s="154" customFormat="1" ht="15">
      <c r="A42" s="45"/>
      <c r="B42" s="318">
        <v>60078</v>
      </c>
      <c r="C42" s="302"/>
      <c r="D42" s="319" t="s">
        <v>323</v>
      </c>
      <c r="E42" s="320">
        <f>E43</f>
        <v>0</v>
      </c>
      <c r="F42" s="320">
        <f>F43</f>
        <v>911158</v>
      </c>
      <c r="G42" s="320">
        <f>G43</f>
        <v>911158</v>
      </c>
      <c r="H42" s="321">
        <f>G42/F42</f>
        <v>1</v>
      </c>
    </row>
    <row r="43" spans="1:8" s="24" customFormat="1" ht="46.5">
      <c r="A43" s="493"/>
      <c r="B43" s="400"/>
      <c r="C43" s="48">
        <v>2030</v>
      </c>
      <c r="D43" s="36" t="s">
        <v>324</v>
      </c>
      <c r="E43" s="449">
        <f>E44+E45+E46+E47</f>
        <v>0</v>
      </c>
      <c r="F43" s="449">
        <f>F44+F45+F46+F47</f>
        <v>911158</v>
      </c>
      <c r="G43" s="449">
        <f>G44+G45+G46+G47</f>
        <v>911158</v>
      </c>
      <c r="H43" s="450">
        <f>G43/F43</f>
        <v>1</v>
      </c>
    </row>
    <row r="44" spans="1:8" s="24" customFormat="1" ht="30.75">
      <c r="A44" s="493"/>
      <c r="B44" s="400"/>
      <c r="C44" s="48"/>
      <c r="D44" s="429" t="s">
        <v>326</v>
      </c>
      <c r="E44" s="150">
        <v>0</v>
      </c>
      <c r="F44" s="150">
        <v>269571</v>
      </c>
      <c r="G44" s="431">
        <v>269571</v>
      </c>
      <c r="H44" s="59"/>
    </row>
    <row r="45" spans="1:8" s="24" customFormat="1" ht="30.75">
      <c r="A45" s="493"/>
      <c r="B45" s="400"/>
      <c r="C45" s="48"/>
      <c r="D45" s="429" t="s">
        <v>325</v>
      </c>
      <c r="E45" s="431">
        <v>0</v>
      </c>
      <c r="F45" s="451">
        <v>72400</v>
      </c>
      <c r="G45" s="150">
        <v>72400</v>
      </c>
      <c r="H45" s="59"/>
    </row>
    <row r="46" spans="1:8" s="24" customFormat="1" ht="30.75">
      <c r="A46" s="493"/>
      <c r="B46" s="400"/>
      <c r="C46" s="48"/>
      <c r="D46" s="429" t="s">
        <v>327</v>
      </c>
      <c r="E46" s="150">
        <v>0</v>
      </c>
      <c r="F46" s="431">
        <v>182811</v>
      </c>
      <c r="G46" s="451">
        <v>182811</v>
      </c>
      <c r="H46" s="59"/>
    </row>
    <row r="47" spans="1:8" s="24" customFormat="1" ht="30.75">
      <c r="A47" s="493"/>
      <c r="B47" s="400"/>
      <c r="C47" s="48"/>
      <c r="D47" s="430" t="s">
        <v>328</v>
      </c>
      <c r="E47" s="452">
        <v>0</v>
      </c>
      <c r="F47" s="32">
        <v>386376</v>
      </c>
      <c r="G47" s="452">
        <v>386376</v>
      </c>
      <c r="H47" s="130"/>
    </row>
    <row r="48" spans="1:8" s="84" customFormat="1" ht="15">
      <c r="A48" s="120">
        <v>630</v>
      </c>
      <c r="B48" s="269"/>
      <c r="C48" s="82"/>
      <c r="D48" s="169" t="s">
        <v>184</v>
      </c>
      <c r="E48" s="192">
        <f>E49</f>
        <v>109450</v>
      </c>
      <c r="F48" s="192">
        <f>F49</f>
        <v>90850</v>
      </c>
      <c r="G48" s="192">
        <f>G49</f>
        <v>100503.56999999999</v>
      </c>
      <c r="H48" s="193">
        <f>G48/F48</f>
        <v>1.1062583379196478</v>
      </c>
    </row>
    <row r="49" spans="1:8" s="154" customFormat="1" ht="15">
      <c r="A49" s="85"/>
      <c r="B49" s="318">
        <v>63003</v>
      </c>
      <c r="C49" s="322"/>
      <c r="D49" s="319" t="s">
        <v>185</v>
      </c>
      <c r="E49" s="320">
        <f>E50+E54+E56+E60</f>
        <v>109450</v>
      </c>
      <c r="F49" s="320">
        <f>F50+F54+F56+F60</f>
        <v>90850</v>
      </c>
      <c r="G49" s="320">
        <f>G50+G54+G56+G60</f>
        <v>100503.56999999999</v>
      </c>
      <c r="H49" s="321">
        <f>G49/F49</f>
        <v>1.1062583379196478</v>
      </c>
    </row>
    <row r="50" spans="1:8" ht="15">
      <c r="A50" s="53"/>
      <c r="B50" s="260"/>
      <c r="C50" s="48">
        <v>830</v>
      </c>
      <c r="D50" s="78" t="s">
        <v>186</v>
      </c>
      <c r="E50" s="448">
        <f>E51+E53+E52</f>
        <v>6000</v>
      </c>
      <c r="F50" s="448">
        <f>F51+F53+F52</f>
        <v>6000</v>
      </c>
      <c r="G50" s="448">
        <f>G51+G53+G52</f>
        <v>5258.98</v>
      </c>
      <c r="H50" s="447">
        <f>G50/F50</f>
        <v>0.8764966666666666</v>
      </c>
    </row>
    <row r="51" spans="1:8" ht="15">
      <c r="A51" s="47"/>
      <c r="B51" s="260"/>
      <c r="C51" s="48"/>
      <c r="D51" s="453" t="s">
        <v>187</v>
      </c>
      <c r="E51" s="444">
        <v>6000</v>
      </c>
      <c r="F51" s="57">
        <v>6000</v>
      </c>
      <c r="G51" s="57">
        <v>4929.57</v>
      </c>
      <c r="H51" s="44"/>
    </row>
    <row r="52" spans="1:8" ht="15">
      <c r="A52" s="47"/>
      <c r="B52" s="263"/>
      <c r="C52" s="48"/>
      <c r="D52" s="454" t="s">
        <v>188</v>
      </c>
      <c r="E52" s="57">
        <v>0</v>
      </c>
      <c r="F52" s="444">
        <v>0</v>
      </c>
      <c r="G52" s="456">
        <v>240</v>
      </c>
      <c r="H52" s="44"/>
    </row>
    <row r="53" spans="1:8" ht="15">
      <c r="A53" s="53"/>
      <c r="B53" s="263"/>
      <c r="C53" s="86"/>
      <c r="D53" s="455" t="s">
        <v>189</v>
      </c>
      <c r="E53" s="446">
        <v>0</v>
      </c>
      <c r="F53" s="72">
        <v>0</v>
      </c>
      <c r="G53" s="446">
        <v>89.41</v>
      </c>
      <c r="H53" s="38"/>
    </row>
    <row r="54" spans="1:8" ht="46.5">
      <c r="A54" s="53"/>
      <c r="B54" s="263"/>
      <c r="C54" s="65">
        <v>900</v>
      </c>
      <c r="D54" s="172" t="s">
        <v>475</v>
      </c>
      <c r="E54" s="57">
        <v>0</v>
      </c>
      <c r="F54" s="57">
        <v>0</v>
      </c>
      <c r="G54" s="57">
        <v>1</v>
      </c>
      <c r="H54" s="44">
        <v>0</v>
      </c>
    </row>
    <row r="55" spans="1:8" ht="30.75">
      <c r="A55" s="53"/>
      <c r="B55" s="263"/>
      <c r="C55" s="86"/>
      <c r="D55" s="402" t="s">
        <v>474</v>
      </c>
      <c r="E55" s="143"/>
      <c r="F55" s="57"/>
      <c r="G55" s="72"/>
      <c r="H55" s="38"/>
    </row>
    <row r="56" spans="1:8" s="382" customFormat="1" ht="46.5">
      <c r="A56" s="122"/>
      <c r="B56" s="281"/>
      <c r="C56" s="86">
        <v>2007</v>
      </c>
      <c r="D56" s="380" t="s">
        <v>44</v>
      </c>
      <c r="E56" s="381">
        <f>E58+E59</f>
        <v>103450</v>
      </c>
      <c r="F56" s="381">
        <v>84850</v>
      </c>
      <c r="G56" s="381">
        <f>G58+G59</f>
        <v>95214.5</v>
      </c>
      <c r="H56" s="100">
        <f>G56/F56</f>
        <v>1.1221508544490277</v>
      </c>
    </row>
    <row r="57" spans="1:8" s="401" customFormat="1" ht="49.5" customHeight="1">
      <c r="A57" s="497"/>
      <c r="B57" s="274"/>
      <c r="C57" s="65"/>
      <c r="D57" s="87" t="s">
        <v>396</v>
      </c>
      <c r="E57" s="448"/>
      <c r="F57" s="448"/>
      <c r="G57" s="67"/>
      <c r="H57" s="41"/>
    </row>
    <row r="58" spans="1:8" ht="15">
      <c r="A58" s="53"/>
      <c r="B58" s="263"/>
      <c r="C58" s="48"/>
      <c r="D58" s="453" t="s">
        <v>394</v>
      </c>
      <c r="E58" s="57">
        <v>103450</v>
      </c>
      <c r="F58" s="444">
        <v>84450</v>
      </c>
      <c r="G58" s="444">
        <v>84842.38</v>
      </c>
      <c r="H58" s="457">
        <f>G58/F58</f>
        <v>1.0046462995855536</v>
      </c>
    </row>
    <row r="59" spans="1:8" ht="15">
      <c r="A59" s="53"/>
      <c r="B59" s="263"/>
      <c r="C59" s="48"/>
      <c r="D59" s="430" t="s">
        <v>395</v>
      </c>
      <c r="E59" s="432">
        <v>0</v>
      </c>
      <c r="F59" s="57">
        <v>0</v>
      </c>
      <c r="G59" s="72">
        <v>10372.12</v>
      </c>
      <c r="H59" s="436">
        <v>0</v>
      </c>
    </row>
    <row r="60" spans="1:8" ht="50.25" customHeight="1">
      <c r="A60" s="53"/>
      <c r="B60" s="263"/>
      <c r="C60" s="65">
        <v>2910</v>
      </c>
      <c r="D60" s="35" t="s">
        <v>93</v>
      </c>
      <c r="E60" s="144">
        <v>0</v>
      </c>
      <c r="F60" s="67">
        <v>0</v>
      </c>
      <c r="G60" s="67">
        <v>29.09</v>
      </c>
      <c r="H60" s="41">
        <v>0</v>
      </c>
    </row>
    <row r="61" spans="1:12" ht="30.75">
      <c r="A61" s="53"/>
      <c r="B61" s="263"/>
      <c r="C61" s="86"/>
      <c r="D61" s="217" t="s">
        <v>92</v>
      </c>
      <c r="E61" s="72"/>
      <c r="F61" s="72"/>
      <c r="G61" s="72"/>
      <c r="H61" s="38"/>
      <c r="I61" s="88"/>
      <c r="J61" s="88"/>
      <c r="K61" s="88"/>
      <c r="L61" s="88"/>
    </row>
    <row r="62" spans="1:8" s="22" customFormat="1" ht="15">
      <c r="A62" s="89">
        <v>700</v>
      </c>
      <c r="B62" s="270"/>
      <c r="C62" s="243"/>
      <c r="D62" s="90" t="s">
        <v>190</v>
      </c>
      <c r="E62" s="91">
        <f>E63+E85+E107</f>
        <v>4597200</v>
      </c>
      <c r="F62" s="91">
        <f>F63+F85+F107</f>
        <v>5013500</v>
      </c>
      <c r="G62" s="91">
        <f>G63+G85+G107</f>
        <v>4617386.000000001</v>
      </c>
      <c r="H62" s="92">
        <f>G62/F62</f>
        <v>0.9209905255809316</v>
      </c>
    </row>
    <row r="63" spans="1:8" s="154" customFormat="1" ht="15">
      <c r="A63" s="218"/>
      <c r="B63" s="318">
        <v>70004</v>
      </c>
      <c r="C63" s="302"/>
      <c r="D63" s="323" t="s">
        <v>191</v>
      </c>
      <c r="E63" s="320">
        <f>E64+E65+E73+E77+E72</f>
        <v>3090000</v>
      </c>
      <c r="F63" s="320">
        <f>F64+F65+F73+F77+F72</f>
        <v>2585500</v>
      </c>
      <c r="G63" s="320">
        <f>G64+G65+G73+G77+G72</f>
        <v>2587609.7700000005</v>
      </c>
      <c r="H63" s="321">
        <f>G63/F63</f>
        <v>1.000816000773545</v>
      </c>
    </row>
    <row r="64" spans="1:8" ht="15">
      <c r="A64" s="53"/>
      <c r="B64" s="263"/>
      <c r="C64" s="48">
        <v>690</v>
      </c>
      <c r="D64" s="94" t="s">
        <v>95</v>
      </c>
      <c r="E64" s="57">
        <v>0</v>
      </c>
      <c r="F64" s="57">
        <v>11200</v>
      </c>
      <c r="G64" s="57">
        <v>13963.51</v>
      </c>
      <c r="H64" s="111">
        <f>G64/F64</f>
        <v>1.2467419642857143</v>
      </c>
    </row>
    <row r="65" spans="1:8" s="205" customFormat="1" ht="62.25">
      <c r="A65" s="204"/>
      <c r="B65" s="271"/>
      <c r="C65" s="65">
        <v>750</v>
      </c>
      <c r="D65" s="66" t="s">
        <v>192</v>
      </c>
      <c r="E65" s="403">
        <f>E66+E67+E68+E69+E70</f>
        <v>3090000</v>
      </c>
      <c r="F65" s="403">
        <f>F66+F67+F68+F69+F70</f>
        <v>2490000</v>
      </c>
      <c r="G65" s="459">
        <f>G66+G67+G68+G69+G70</f>
        <v>2529945.6400000006</v>
      </c>
      <c r="H65" s="41">
        <f>G65/F65</f>
        <v>1.0160424257028116</v>
      </c>
    </row>
    <row r="66" spans="1:8" ht="15">
      <c r="A66" s="47"/>
      <c r="B66" s="260"/>
      <c r="C66" s="244"/>
      <c r="D66" s="453" t="s">
        <v>94</v>
      </c>
      <c r="E66" s="456">
        <v>3090000</v>
      </c>
      <c r="F66" s="456">
        <v>2490000</v>
      </c>
      <c r="G66" s="57">
        <v>2511965.2</v>
      </c>
      <c r="H66" s="457"/>
    </row>
    <row r="67" spans="1:8" ht="30.75">
      <c r="A67" s="47"/>
      <c r="B67" s="260"/>
      <c r="C67" s="244"/>
      <c r="D67" s="458" t="s">
        <v>193</v>
      </c>
      <c r="E67" s="456">
        <v>0</v>
      </c>
      <c r="F67" s="444">
        <v>0</v>
      </c>
      <c r="G67" s="444">
        <v>15123.74</v>
      </c>
      <c r="H67" s="44"/>
    </row>
    <row r="68" spans="1:8" ht="30.75">
      <c r="A68" s="47"/>
      <c r="B68" s="260"/>
      <c r="C68" s="244"/>
      <c r="D68" s="458" t="s">
        <v>481</v>
      </c>
      <c r="E68" s="444">
        <v>0</v>
      </c>
      <c r="F68" s="57">
        <v>0</v>
      </c>
      <c r="G68" s="444">
        <v>7846.58</v>
      </c>
      <c r="H68" s="44"/>
    </row>
    <row r="69" spans="1:8" ht="18.75" customHeight="1">
      <c r="A69" s="47"/>
      <c r="B69" s="260"/>
      <c r="C69" s="244"/>
      <c r="D69" s="458" t="s">
        <v>155</v>
      </c>
      <c r="E69" s="57">
        <v>0</v>
      </c>
      <c r="F69" s="456">
        <v>0</v>
      </c>
      <c r="G69" s="57">
        <v>31.43</v>
      </c>
      <c r="H69" s="44"/>
    </row>
    <row r="70" spans="1:8" ht="17.25" customHeight="1">
      <c r="A70" s="47"/>
      <c r="B70" s="260"/>
      <c r="C70" s="244"/>
      <c r="D70" s="458" t="s">
        <v>96</v>
      </c>
      <c r="E70" s="444">
        <v>0</v>
      </c>
      <c r="F70" s="444">
        <v>0</v>
      </c>
      <c r="G70" s="444">
        <v>-5021.31</v>
      </c>
      <c r="H70" s="44"/>
    </row>
    <row r="71" spans="1:8" ht="30.75">
      <c r="A71" s="47"/>
      <c r="B71" s="260"/>
      <c r="C71" s="244"/>
      <c r="D71" s="42" t="s">
        <v>331</v>
      </c>
      <c r="E71" s="446"/>
      <c r="F71" s="446"/>
      <c r="G71" s="446"/>
      <c r="H71" s="44"/>
    </row>
    <row r="72" spans="1:8" ht="15">
      <c r="A72" s="47"/>
      <c r="B72" s="260"/>
      <c r="C72" s="65">
        <v>870</v>
      </c>
      <c r="D72" s="97" t="s">
        <v>482</v>
      </c>
      <c r="E72" s="98">
        <v>0</v>
      </c>
      <c r="F72" s="98">
        <v>1000</v>
      </c>
      <c r="G72" s="98">
        <v>1012</v>
      </c>
      <c r="H72" s="100">
        <f>G72/F72</f>
        <v>1.012</v>
      </c>
    </row>
    <row r="73" spans="1:8" ht="15">
      <c r="A73" s="53"/>
      <c r="B73" s="263"/>
      <c r="C73" s="65">
        <v>920</v>
      </c>
      <c r="D73" s="445" t="s">
        <v>158</v>
      </c>
      <c r="E73" s="67">
        <f>E74+E75</f>
        <v>0</v>
      </c>
      <c r="F73" s="448">
        <v>76000</v>
      </c>
      <c r="G73" s="448">
        <f>G74+G75</f>
        <v>34428.66</v>
      </c>
      <c r="H73" s="447">
        <f>G73/F73</f>
        <v>0.45300868421052637</v>
      </c>
    </row>
    <row r="74" spans="1:8" ht="15">
      <c r="A74" s="47"/>
      <c r="B74" s="260"/>
      <c r="C74" s="48"/>
      <c r="D74" s="94" t="s">
        <v>156</v>
      </c>
      <c r="E74" s="456">
        <v>0</v>
      </c>
      <c r="F74" s="444">
        <v>0</v>
      </c>
      <c r="G74" s="57">
        <v>30926.81</v>
      </c>
      <c r="H74" s="44"/>
    </row>
    <row r="75" spans="1:8" ht="15">
      <c r="A75" s="47"/>
      <c r="B75" s="260"/>
      <c r="C75" s="48"/>
      <c r="D75" s="453" t="s">
        <v>157</v>
      </c>
      <c r="E75" s="456">
        <v>0</v>
      </c>
      <c r="F75" s="57">
        <v>0</v>
      </c>
      <c r="G75" s="456">
        <v>3501.85</v>
      </c>
      <c r="H75" s="44"/>
    </row>
    <row r="76" spans="1:8" ht="15">
      <c r="A76" s="70"/>
      <c r="B76" s="262"/>
      <c r="C76" s="86"/>
      <c r="D76" s="42" t="s">
        <v>483</v>
      </c>
      <c r="E76" s="72"/>
      <c r="F76" s="72"/>
      <c r="G76" s="72"/>
      <c r="H76" s="38"/>
    </row>
    <row r="77" spans="1:8" ht="15">
      <c r="A77" s="491"/>
      <c r="B77" s="267"/>
      <c r="C77" s="65">
        <v>970</v>
      </c>
      <c r="D77" s="445" t="s">
        <v>181</v>
      </c>
      <c r="E77" s="461">
        <f>E78+E79+E80+E81+E82+E83+E84</f>
        <v>0</v>
      </c>
      <c r="F77" s="461">
        <f>F78+F79+F80+F81+F82+F83+F84</f>
        <v>7300</v>
      </c>
      <c r="G77" s="404">
        <f>G78+G79+G80+G81+G82+G83+G84</f>
        <v>8259.960000000001</v>
      </c>
      <c r="H77" s="447">
        <f>G77/F77</f>
        <v>1.1315013698630139</v>
      </c>
    </row>
    <row r="78" spans="1:8" ht="15">
      <c r="A78" s="47"/>
      <c r="B78" s="260"/>
      <c r="C78" s="48"/>
      <c r="D78" s="94" t="s">
        <v>97</v>
      </c>
      <c r="E78" s="57">
        <v>0</v>
      </c>
      <c r="F78" s="444">
        <v>280</v>
      </c>
      <c r="G78" s="444">
        <v>380</v>
      </c>
      <c r="H78" s="44">
        <f aca="true" t="shared" si="2" ref="H78:H84">G78/F78</f>
        <v>1.3571428571428572</v>
      </c>
    </row>
    <row r="79" spans="1:8" ht="15">
      <c r="A79" s="47"/>
      <c r="B79" s="260"/>
      <c r="C79" s="48"/>
      <c r="D79" s="453" t="s">
        <v>332</v>
      </c>
      <c r="E79" s="456">
        <v>0</v>
      </c>
      <c r="F79" s="444">
        <v>0</v>
      </c>
      <c r="G79" s="57">
        <v>966.27</v>
      </c>
      <c r="H79" s="457">
        <v>0</v>
      </c>
    </row>
    <row r="80" spans="1:8" s="382" customFormat="1" ht="49.5" customHeight="1">
      <c r="A80" s="53"/>
      <c r="B80" s="263"/>
      <c r="C80" s="48"/>
      <c r="D80" s="453" t="s">
        <v>81</v>
      </c>
      <c r="E80" s="444">
        <v>0</v>
      </c>
      <c r="F80" s="57">
        <v>320</v>
      </c>
      <c r="G80" s="444">
        <v>251.91</v>
      </c>
      <c r="H80" s="435">
        <f t="shared" si="2"/>
        <v>0.78721875</v>
      </c>
    </row>
    <row r="81" spans="1:8" s="401" customFormat="1" ht="15">
      <c r="A81" s="53"/>
      <c r="B81" s="263"/>
      <c r="C81" s="48"/>
      <c r="D81" s="453" t="s">
        <v>333</v>
      </c>
      <c r="E81" s="456">
        <v>0</v>
      </c>
      <c r="F81" s="456">
        <v>0</v>
      </c>
      <c r="G81" s="57">
        <v>6.33</v>
      </c>
      <c r="H81" s="435">
        <v>0</v>
      </c>
    </row>
    <row r="82" spans="1:8" s="401" customFormat="1" ht="15">
      <c r="A82" s="53"/>
      <c r="B82" s="263"/>
      <c r="C82" s="48"/>
      <c r="D82" s="453" t="s">
        <v>334</v>
      </c>
      <c r="E82" s="456">
        <v>0</v>
      </c>
      <c r="F82" s="444">
        <v>0</v>
      </c>
      <c r="G82" s="444">
        <v>193.27</v>
      </c>
      <c r="H82" s="435">
        <v>0</v>
      </c>
    </row>
    <row r="83" spans="1:8" s="401" customFormat="1" ht="30.75">
      <c r="A83" s="53"/>
      <c r="B83" s="263"/>
      <c r="C83" s="48"/>
      <c r="D83" s="453" t="s">
        <v>335</v>
      </c>
      <c r="E83" s="444">
        <v>0</v>
      </c>
      <c r="F83" s="444">
        <v>3500</v>
      </c>
      <c r="G83" s="57">
        <v>3342.82</v>
      </c>
      <c r="H83" s="44">
        <f t="shared" si="2"/>
        <v>0.9550914285714286</v>
      </c>
    </row>
    <row r="84" spans="1:8" ht="15.75" customHeight="1">
      <c r="A84" s="53"/>
      <c r="B84" s="281"/>
      <c r="C84" s="86"/>
      <c r="D84" s="460" t="s">
        <v>484</v>
      </c>
      <c r="E84" s="446">
        <v>0</v>
      </c>
      <c r="F84" s="72">
        <v>3200</v>
      </c>
      <c r="G84" s="446">
        <v>3119.36</v>
      </c>
      <c r="H84" s="436">
        <f t="shared" si="2"/>
        <v>0.9748</v>
      </c>
    </row>
    <row r="85" spans="1:8" s="154" customFormat="1" ht="15">
      <c r="A85" s="45"/>
      <c r="B85" s="318">
        <v>70005</v>
      </c>
      <c r="C85" s="302"/>
      <c r="D85" s="319" t="s">
        <v>194</v>
      </c>
      <c r="E85" s="320">
        <f>E86+E90+E96+E97+E101+E102+E103+E104</f>
        <v>1507200</v>
      </c>
      <c r="F85" s="320">
        <f>F86+F90+F96+F97+F101+F102+F103+F104</f>
        <v>2368000</v>
      </c>
      <c r="G85" s="320">
        <f>G86+G90+G96+G97+G101+G102+G103+G104</f>
        <v>1969776.2300000002</v>
      </c>
      <c r="H85" s="321">
        <f>G85/F85</f>
        <v>0.8318311782094595</v>
      </c>
    </row>
    <row r="86" spans="1:8" ht="34.5" customHeight="1">
      <c r="A86" s="53"/>
      <c r="B86" s="263"/>
      <c r="C86" s="48">
        <v>470</v>
      </c>
      <c r="D86" s="87" t="s">
        <v>195</v>
      </c>
      <c r="E86" s="67">
        <v>160000</v>
      </c>
      <c r="F86" s="67">
        <v>191500</v>
      </c>
      <c r="G86" s="37">
        <f>G87+G88</f>
        <v>192205.38</v>
      </c>
      <c r="H86" s="447">
        <f>G86/F86</f>
        <v>1.0036834464751958</v>
      </c>
    </row>
    <row r="87" spans="1:8" ht="18" customHeight="1">
      <c r="A87" s="53"/>
      <c r="B87" s="260"/>
      <c r="C87" s="242"/>
      <c r="D87" s="453" t="s">
        <v>196</v>
      </c>
      <c r="E87" s="456"/>
      <c r="F87" s="456"/>
      <c r="G87" s="456">
        <v>106739.09</v>
      </c>
      <c r="H87" s="44"/>
    </row>
    <row r="88" spans="1:8" ht="18" customHeight="1">
      <c r="A88" s="53"/>
      <c r="B88" s="260"/>
      <c r="C88" s="242"/>
      <c r="D88" s="453" t="s">
        <v>197</v>
      </c>
      <c r="E88" s="456"/>
      <c r="F88" s="456"/>
      <c r="G88" s="456">
        <v>85466.29</v>
      </c>
      <c r="H88" s="44"/>
    </row>
    <row r="89" spans="1:8" ht="30.75">
      <c r="A89" s="53"/>
      <c r="B89" s="260"/>
      <c r="C89" s="245"/>
      <c r="D89" s="156" t="s">
        <v>336</v>
      </c>
      <c r="E89" s="101"/>
      <c r="F89" s="57"/>
      <c r="G89" s="101"/>
      <c r="H89" s="44"/>
    </row>
    <row r="90" spans="1:8" ht="66" customHeight="1">
      <c r="A90" s="53"/>
      <c r="B90" s="263"/>
      <c r="C90" s="65">
        <v>750</v>
      </c>
      <c r="D90" s="87" t="s">
        <v>198</v>
      </c>
      <c r="E90" s="462">
        <f>E91+E92+E93+E94</f>
        <v>301200</v>
      </c>
      <c r="F90" s="448">
        <f>F91+F92+F93+F94</f>
        <v>313600</v>
      </c>
      <c r="G90" s="462">
        <f>G91+G92+G93+G94</f>
        <v>342496.38</v>
      </c>
      <c r="H90" s="447">
        <f>G90/F90</f>
        <v>1.092144068877551</v>
      </c>
    </row>
    <row r="91" spans="1:8" ht="15">
      <c r="A91" s="53"/>
      <c r="B91" s="263"/>
      <c r="C91" s="242"/>
      <c r="D91" s="458" t="s">
        <v>98</v>
      </c>
      <c r="E91" s="444">
        <v>300000</v>
      </c>
      <c r="F91" s="444">
        <v>312400</v>
      </c>
      <c r="G91" s="444">
        <v>220754.91</v>
      </c>
      <c r="H91" s="44"/>
    </row>
    <row r="92" spans="1:8" ht="15">
      <c r="A92" s="53"/>
      <c r="B92" s="263"/>
      <c r="C92" s="242"/>
      <c r="D92" s="94" t="s">
        <v>199</v>
      </c>
      <c r="E92" s="444">
        <v>0</v>
      </c>
      <c r="F92" s="57">
        <v>0</v>
      </c>
      <c r="G92" s="444">
        <v>84886.29</v>
      </c>
      <c r="H92" s="44"/>
    </row>
    <row r="93" spans="1:8" ht="15">
      <c r="A93" s="53"/>
      <c r="B93" s="263"/>
      <c r="C93" s="242"/>
      <c r="D93" s="453" t="s">
        <v>200</v>
      </c>
      <c r="E93" s="57">
        <v>0</v>
      </c>
      <c r="F93" s="456">
        <v>0</v>
      </c>
      <c r="G93" s="57">
        <v>35253.18</v>
      </c>
      <c r="H93" s="44"/>
    </row>
    <row r="94" spans="1:8" ht="15">
      <c r="A94" s="47"/>
      <c r="B94" s="260"/>
      <c r="C94" s="242"/>
      <c r="D94" s="453" t="s">
        <v>201</v>
      </c>
      <c r="E94" s="456">
        <v>1200</v>
      </c>
      <c r="F94" s="456">
        <v>1200</v>
      </c>
      <c r="G94" s="456">
        <v>1602</v>
      </c>
      <c r="H94" s="44"/>
    </row>
    <row r="95" spans="1:8" ht="18.75" customHeight="1">
      <c r="A95" s="47"/>
      <c r="B95" s="260"/>
      <c r="C95" s="245"/>
      <c r="D95" s="42" t="s">
        <v>337</v>
      </c>
      <c r="E95" s="72"/>
      <c r="F95" s="72"/>
      <c r="G95" s="72"/>
      <c r="H95" s="38"/>
    </row>
    <row r="96" spans="1:8" ht="30.75">
      <c r="A96" s="53"/>
      <c r="B96" s="263"/>
      <c r="C96" s="86">
        <v>760</v>
      </c>
      <c r="D96" s="71" t="s">
        <v>202</v>
      </c>
      <c r="E96" s="72">
        <v>5000</v>
      </c>
      <c r="F96" s="72">
        <v>33600</v>
      </c>
      <c r="G96" s="103">
        <v>90370.9</v>
      </c>
      <c r="H96" s="38">
        <f>G96/F96</f>
        <v>2.689610119047619</v>
      </c>
    </row>
    <row r="97" spans="1:8" ht="30.75">
      <c r="A97" s="122"/>
      <c r="B97" s="262"/>
      <c r="C97" s="96">
        <v>770</v>
      </c>
      <c r="D97" s="110" t="s">
        <v>203</v>
      </c>
      <c r="E97" s="98">
        <v>1000000</v>
      </c>
      <c r="F97" s="98">
        <v>1765000</v>
      </c>
      <c r="G97" s="73">
        <f>G98+G99</f>
        <v>1276165.04</v>
      </c>
      <c r="H97" s="100">
        <f>G97/F97</f>
        <v>0.7230396827195468</v>
      </c>
    </row>
    <row r="98" spans="1:8" ht="15">
      <c r="A98" s="497"/>
      <c r="B98" s="274"/>
      <c r="C98" s="65"/>
      <c r="D98" s="445" t="s">
        <v>204</v>
      </c>
      <c r="E98" s="67"/>
      <c r="F98" s="67"/>
      <c r="G98" s="67">
        <v>736242.98</v>
      </c>
      <c r="H98" s="41"/>
    </row>
    <row r="99" spans="1:8" ht="15">
      <c r="A99" s="47"/>
      <c r="B99" s="260"/>
      <c r="C99" s="48"/>
      <c r="D99" s="453" t="s">
        <v>205</v>
      </c>
      <c r="E99" s="456"/>
      <c r="F99" s="456"/>
      <c r="G99" s="456">
        <v>539922.06</v>
      </c>
      <c r="H99" s="44"/>
    </row>
    <row r="100" spans="1:8" ht="30.75">
      <c r="A100" s="47"/>
      <c r="B100" s="260"/>
      <c r="C100" s="48"/>
      <c r="D100" s="42" t="s">
        <v>338</v>
      </c>
      <c r="E100" s="72"/>
      <c r="F100" s="72"/>
      <c r="G100" s="72"/>
      <c r="H100" s="44"/>
    </row>
    <row r="101" spans="1:8" ht="15">
      <c r="A101" s="53"/>
      <c r="B101" s="263"/>
      <c r="C101" s="96">
        <v>830</v>
      </c>
      <c r="D101" s="97" t="s">
        <v>206</v>
      </c>
      <c r="E101" s="98">
        <v>26000</v>
      </c>
      <c r="F101" s="98">
        <v>20000</v>
      </c>
      <c r="G101" s="99">
        <v>21013.03</v>
      </c>
      <c r="H101" s="100">
        <f>G101/F101</f>
        <v>1.0506514999999998</v>
      </c>
    </row>
    <row r="102" spans="1:8" ht="15">
      <c r="A102" s="53"/>
      <c r="B102" s="263"/>
      <c r="C102" s="96">
        <v>870</v>
      </c>
      <c r="D102" s="97" t="s">
        <v>153</v>
      </c>
      <c r="E102" s="98">
        <v>0</v>
      </c>
      <c r="F102" s="98">
        <v>0</v>
      </c>
      <c r="G102" s="99">
        <v>715</v>
      </c>
      <c r="H102" s="100">
        <v>0</v>
      </c>
    </row>
    <row r="103" spans="1:8" s="382" customFormat="1" ht="30.75">
      <c r="A103" s="53"/>
      <c r="B103" s="263"/>
      <c r="C103" s="96">
        <v>920</v>
      </c>
      <c r="D103" s="97" t="s">
        <v>207</v>
      </c>
      <c r="E103" s="98">
        <v>15000</v>
      </c>
      <c r="F103" s="98">
        <v>39500</v>
      </c>
      <c r="G103" s="99">
        <v>41408.69</v>
      </c>
      <c r="H103" s="100">
        <f>G103/F103</f>
        <v>1.048321265822785</v>
      </c>
    </row>
    <row r="104" spans="1:8" ht="15">
      <c r="A104" s="53"/>
      <c r="B104" s="263"/>
      <c r="C104" s="48">
        <v>970</v>
      </c>
      <c r="D104" s="94" t="s">
        <v>181</v>
      </c>
      <c r="E104" s="448">
        <f>E105+E106</f>
        <v>0</v>
      </c>
      <c r="F104" s="448">
        <f>F105+F106</f>
        <v>4800</v>
      </c>
      <c r="G104" s="448">
        <f>G105+G106</f>
        <v>5401.81</v>
      </c>
      <c r="H104" s="447">
        <f>G104/F104</f>
        <v>1.1253770833333334</v>
      </c>
    </row>
    <row r="105" spans="1:8" s="88" customFormat="1" ht="18" customHeight="1">
      <c r="A105" s="104"/>
      <c r="B105" s="272"/>
      <c r="C105" s="105"/>
      <c r="D105" s="453" t="s">
        <v>154</v>
      </c>
      <c r="E105" s="444">
        <v>0</v>
      </c>
      <c r="F105" s="57">
        <v>4800</v>
      </c>
      <c r="G105" s="444">
        <v>5400</v>
      </c>
      <c r="H105" s="44"/>
    </row>
    <row r="106" spans="1:8" s="88" customFormat="1" ht="15">
      <c r="A106" s="104"/>
      <c r="B106" s="272"/>
      <c r="C106" s="105"/>
      <c r="D106" s="460" t="s">
        <v>82</v>
      </c>
      <c r="E106" s="43">
        <v>0</v>
      </c>
      <c r="F106" s="446">
        <v>0</v>
      </c>
      <c r="G106" s="72">
        <v>1.81</v>
      </c>
      <c r="H106" s="44"/>
    </row>
    <row r="107" spans="1:8" s="154" customFormat="1" ht="15">
      <c r="A107" s="45"/>
      <c r="B107" s="318">
        <v>70095</v>
      </c>
      <c r="C107" s="302"/>
      <c r="D107" s="319" t="s">
        <v>172</v>
      </c>
      <c r="E107" s="320">
        <f aca="true" t="shared" si="3" ref="E107:G108">E108</f>
        <v>0</v>
      </c>
      <c r="F107" s="320">
        <f t="shared" si="3"/>
        <v>60000</v>
      </c>
      <c r="G107" s="320">
        <f t="shared" si="3"/>
        <v>60000</v>
      </c>
      <c r="H107" s="321">
        <f aca="true" t="shared" si="4" ref="H107:H115">G107/F107</f>
        <v>1</v>
      </c>
    </row>
    <row r="108" spans="1:8" ht="48" customHeight="1">
      <c r="A108" s="47"/>
      <c r="B108" s="260"/>
      <c r="C108" s="106">
        <v>2010</v>
      </c>
      <c r="D108" s="87" t="s">
        <v>214</v>
      </c>
      <c r="E108" s="67">
        <f t="shared" si="3"/>
        <v>0</v>
      </c>
      <c r="F108" s="67">
        <f t="shared" si="3"/>
        <v>60000</v>
      </c>
      <c r="G108" s="67">
        <f t="shared" si="3"/>
        <v>60000</v>
      </c>
      <c r="H108" s="41">
        <f t="shared" si="4"/>
        <v>1</v>
      </c>
    </row>
    <row r="109" spans="1:8" ht="18" customHeight="1">
      <c r="A109" s="47"/>
      <c r="B109" s="260"/>
      <c r="C109" s="30"/>
      <c r="D109" s="79" t="s">
        <v>99</v>
      </c>
      <c r="E109" s="57">
        <v>0</v>
      </c>
      <c r="F109" s="57">
        <v>60000</v>
      </c>
      <c r="G109" s="37">
        <v>60000</v>
      </c>
      <c r="H109" s="44">
        <f t="shared" si="4"/>
        <v>1</v>
      </c>
    </row>
    <row r="110" spans="1:8" s="22" customFormat="1" ht="15">
      <c r="A110" s="107">
        <v>710</v>
      </c>
      <c r="B110" s="273"/>
      <c r="C110" s="246"/>
      <c r="D110" s="61" t="s">
        <v>209</v>
      </c>
      <c r="E110" s="62">
        <f aca="true" t="shared" si="5" ref="E110:G111">E111</f>
        <v>95000</v>
      </c>
      <c r="F110" s="62">
        <f t="shared" si="5"/>
        <v>95000</v>
      </c>
      <c r="G110" s="62">
        <f t="shared" si="5"/>
        <v>98196.34</v>
      </c>
      <c r="H110" s="108">
        <f t="shared" si="4"/>
        <v>1.0336456842105264</v>
      </c>
    </row>
    <row r="111" spans="1:8" s="154" customFormat="1" ht="15">
      <c r="A111" s="109"/>
      <c r="B111" s="324">
        <v>71035</v>
      </c>
      <c r="C111" s="325"/>
      <c r="D111" s="303" t="s">
        <v>210</v>
      </c>
      <c r="E111" s="320">
        <f t="shared" si="5"/>
        <v>95000</v>
      </c>
      <c r="F111" s="320">
        <f t="shared" si="5"/>
        <v>95000</v>
      </c>
      <c r="G111" s="320">
        <f t="shared" si="5"/>
        <v>98196.34</v>
      </c>
      <c r="H111" s="321">
        <f t="shared" si="4"/>
        <v>1.0336456842105264</v>
      </c>
    </row>
    <row r="112" spans="1:8" ht="30.75">
      <c r="A112" s="53"/>
      <c r="B112" s="274"/>
      <c r="C112" s="96">
        <v>690</v>
      </c>
      <c r="D112" s="110" t="s">
        <v>211</v>
      </c>
      <c r="E112" s="98">
        <v>95000</v>
      </c>
      <c r="F112" s="98">
        <v>95000</v>
      </c>
      <c r="G112" s="98">
        <v>98196.34</v>
      </c>
      <c r="H112" s="95">
        <f t="shared" si="4"/>
        <v>1.0336456842105264</v>
      </c>
    </row>
    <row r="113" spans="1:8" s="22" customFormat="1" ht="15">
      <c r="A113" s="151">
        <v>750</v>
      </c>
      <c r="B113" s="275"/>
      <c r="C113" s="247"/>
      <c r="D113" s="90" t="s">
        <v>212</v>
      </c>
      <c r="E113" s="91">
        <f>E114+E117+E134+E142</f>
        <v>306576</v>
      </c>
      <c r="F113" s="91">
        <f>F114+F117+F134+F142</f>
        <v>341876</v>
      </c>
      <c r="G113" s="91">
        <f>G114+G117+G134+G142</f>
        <v>360686.36</v>
      </c>
      <c r="H113" s="92">
        <f t="shared" si="4"/>
        <v>1.0550210017667223</v>
      </c>
    </row>
    <row r="114" spans="1:8" s="154" customFormat="1" ht="15">
      <c r="A114" s="112"/>
      <c r="B114" s="318">
        <v>75011</v>
      </c>
      <c r="C114" s="302"/>
      <c r="D114" s="319" t="s">
        <v>213</v>
      </c>
      <c r="E114" s="320">
        <f>E115+E116</f>
        <v>147906</v>
      </c>
      <c r="F114" s="320">
        <f>F115+F116</f>
        <v>147906</v>
      </c>
      <c r="G114" s="320">
        <f>G115+G116</f>
        <v>147944.75</v>
      </c>
      <c r="H114" s="321">
        <f t="shared" si="4"/>
        <v>1.0002619907238381</v>
      </c>
    </row>
    <row r="115" spans="1:8" ht="46.5">
      <c r="A115" s="53"/>
      <c r="B115" s="263"/>
      <c r="C115" s="124">
        <v>2010</v>
      </c>
      <c r="D115" s="71" t="s">
        <v>214</v>
      </c>
      <c r="E115" s="72">
        <v>147906</v>
      </c>
      <c r="F115" s="72">
        <v>147906</v>
      </c>
      <c r="G115" s="73">
        <v>147906</v>
      </c>
      <c r="H115" s="38">
        <f t="shared" si="4"/>
        <v>1</v>
      </c>
    </row>
    <row r="116" spans="1:8" ht="48.75" customHeight="1">
      <c r="A116" s="53"/>
      <c r="B116" s="262"/>
      <c r="C116" s="113">
        <v>2360</v>
      </c>
      <c r="D116" s="97" t="s">
        <v>100</v>
      </c>
      <c r="E116" s="98">
        <v>0</v>
      </c>
      <c r="F116" s="98">
        <v>0</v>
      </c>
      <c r="G116" s="99">
        <v>38.75</v>
      </c>
      <c r="H116" s="100">
        <v>0</v>
      </c>
    </row>
    <row r="117" spans="1:8" s="154" customFormat="1" ht="15">
      <c r="A117" s="64"/>
      <c r="B117" s="318">
        <v>75023</v>
      </c>
      <c r="C117" s="302"/>
      <c r="D117" s="319" t="s">
        <v>215</v>
      </c>
      <c r="E117" s="320">
        <f>E118+E119+E122+E125</f>
        <v>1000</v>
      </c>
      <c r="F117" s="320">
        <f>F118+F119+F122+F125</f>
        <v>63600</v>
      </c>
      <c r="G117" s="320">
        <f>G118+G119+G122+G125</f>
        <v>67082.58</v>
      </c>
      <c r="H117" s="326">
        <f>G117/F117</f>
        <v>1.0547575471698114</v>
      </c>
    </row>
    <row r="118" spans="1:8" s="24" customFormat="1" ht="34.5" customHeight="1">
      <c r="A118" s="70"/>
      <c r="B118" s="262"/>
      <c r="C118" s="96">
        <v>570</v>
      </c>
      <c r="D118" s="97" t="s">
        <v>101</v>
      </c>
      <c r="E118" s="98">
        <v>0</v>
      </c>
      <c r="F118" s="98">
        <v>0</v>
      </c>
      <c r="G118" s="98">
        <v>150</v>
      </c>
      <c r="H118" s="194">
        <v>0</v>
      </c>
    </row>
    <row r="119" spans="1:8" ht="18" customHeight="1">
      <c r="A119" s="497"/>
      <c r="B119" s="267"/>
      <c r="C119" s="65">
        <v>830</v>
      </c>
      <c r="D119" s="87" t="s">
        <v>186</v>
      </c>
      <c r="E119" s="67">
        <f>E120+E121</f>
        <v>1000</v>
      </c>
      <c r="F119" s="448">
        <f>F120+F121</f>
        <v>1000</v>
      </c>
      <c r="G119" s="67">
        <f>G120+G121</f>
        <v>2065.9700000000003</v>
      </c>
      <c r="H119" s="447">
        <f>G119/F119</f>
        <v>2.06597</v>
      </c>
    </row>
    <row r="120" spans="1:8" ht="15">
      <c r="A120" s="53"/>
      <c r="B120" s="260"/>
      <c r="C120" s="48"/>
      <c r="D120" s="453" t="s">
        <v>216</v>
      </c>
      <c r="E120" s="444">
        <v>1000</v>
      </c>
      <c r="F120" s="57">
        <v>1000</v>
      </c>
      <c r="G120" s="456">
        <v>1968.69</v>
      </c>
      <c r="H120" s="44"/>
    </row>
    <row r="121" spans="1:8" ht="15">
      <c r="A121" s="53"/>
      <c r="B121" s="260"/>
      <c r="C121" s="86"/>
      <c r="D121" s="463" t="s">
        <v>217</v>
      </c>
      <c r="E121" s="72">
        <v>0</v>
      </c>
      <c r="F121" s="446">
        <v>0</v>
      </c>
      <c r="G121" s="446">
        <v>97.28</v>
      </c>
      <c r="H121" s="114"/>
    </row>
    <row r="122" spans="1:8" ht="15">
      <c r="A122" s="47"/>
      <c r="B122" s="260"/>
      <c r="C122" s="48">
        <v>870</v>
      </c>
      <c r="D122" s="464" t="s">
        <v>339</v>
      </c>
      <c r="E122" s="448">
        <f>E123</f>
        <v>0</v>
      </c>
      <c r="F122" s="57">
        <f>F123</f>
        <v>0</v>
      </c>
      <c r="G122" s="57">
        <f>G123</f>
        <v>333.33</v>
      </c>
      <c r="H122" s="465">
        <v>0</v>
      </c>
    </row>
    <row r="123" spans="1:8" ht="30.75">
      <c r="A123" s="47"/>
      <c r="B123" s="260"/>
      <c r="C123" s="48"/>
      <c r="D123" s="94" t="s">
        <v>341</v>
      </c>
      <c r="E123" s="444">
        <v>0</v>
      </c>
      <c r="F123" s="444">
        <v>0</v>
      </c>
      <c r="G123" s="444">
        <v>333.33</v>
      </c>
      <c r="H123" s="466">
        <v>0</v>
      </c>
    </row>
    <row r="124" spans="1:8" ht="33.75" customHeight="1">
      <c r="A124" s="47"/>
      <c r="B124" s="260"/>
      <c r="C124" s="48"/>
      <c r="D124" s="463" t="s">
        <v>340</v>
      </c>
      <c r="E124" s="101"/>
      <c r="F124" s="101"/>
      <c r="G124" s="101"/>
      <c r="H124" s="195"/>
    </row>
    <row r="125" spans="1:8" s="382" customFormat="1" ht="15">
      <c r="A125" s="53"/>
      <c r="B125" s="260"/>
      <c r="C125" s="123">
        <v>970</v>
      </c>
      <c r="D125" s="383" t="s">
        <v>218</v>
      </c>
      <c r="E125" s="102">
        <f>E126+E127+E128+E129+E130+E131+E132+E133</f>
        <v>0</v>
      </c>
      <c r="F125" s="102">
        <f>F126+F127+F128+F129+F130+F131+F132+F133</f>
        <v>62600</v>
      </c>
      <c r="G125" s="102">
        <f>G126+G127+G128+G129+G130+G131+G132+G133</f>
        <v>64533.28</v>
      </c>
      <c r="H125" s="384">
        <f aca="true" t="shared" si="6" ref="H125:H130">G125/F125</f>
        <v>1.0308830670926517</v>
      </c>
    </row>
    <row r="126" spans="1:8" ht="30.75">
      <c r="A126" s="47"/>
      <c r="B126" s="263"/>
      <c r="C126" s="242"/>
      <c r="D126" s="445" t="s">
        <v>219</v>
      </c>
      <c r="E126" s="67">
        <v>0</v>
      </c>
      <c r="F126" s="448">
        <v>19000</v>
      </c>
      <c r="G126" s="116">
        <v>19954.78</v>
      </c>
      <c r="H126" s="59">
        <f t="shared" si="6"/>
        <v>1.0502515789473683</v>
      </c>
    </row>
    <row r="127" spans="1:8" ht="15">
      <c r="A127" s="53"/>
      <c r="B127" s="263"/>
      <c r="C127" s="242"/>
      <c r="D127" s="94" t="s">
        <v>220</v>
      </c>
      <c r="E127" s="444">
        <v>0</v>
      </c>
      <c r="F127" s="444">
        <v>2500</v>
      </c>
      <c r="G127" s="441">
        <v>1126</v>
      </c>
      <c r="H127" s="468">
        <f t="shared" si="6"/>
        <v>0.4504</v>
      </c>
    </row>
    <row r="128" spans="1:8" ht="15">
      <c r="A128" s="53"/>
      <c r="B128" s="263"/>
      <c r="C128" s="242"/>
      <c r="D128" s="458" t="s">
        <v>102</v>
      </c>
      <c r="E128" s="57">
        <v>0</v>
      </c>
      <c r="F128" s="444">
        <v>3000</v>
      </c>
      <c r="G128" s="441">
        <v>3226.65</v>
      </c>
      <c r="H128" s="469">
        <f t="shared" si="6"/>
        <v>1.07555</v>
      </c>
    </row>
    <row r="129" spans="1:8" ht="15">
      <c r="A129" s="47"/>
      <c r="B129" s="264"/>
      <c r="C129" s="242"/>
      <c r="D129" s="94" t="s">
        <v>111</v>
      </c>
      <c r="E129" s="456">
        <v>0</v>
      </c>
      <c r="F129" s="57">
        <v>8400</v>
      </c>
      <c r="G129" s="467">
        <v>8450.5</v>
      </c>
      <c r="H129" s="469">
        <f t="shared" si="6"/>
        <v>1.0060119047619047</v>
      </c>
    </row>
    <row r="130" spans="1:8" ht="15">
      <c r="A130" s="47"/>
      <c r="B130" s="264"/>
      <c r="C130" s="242"/>
      <c r="D130" s="458" t="s">
        <v>103</v>
      </c>
      <c r="E130" s="444">
        <v>0</v>
      </c>
      <c r="F130" s="444">
        <v>3200</v>
      </c>
      <c r="G130" s="116">
        <v>3216.42</v>
      </c>
      <c r="H130" s="469">
        <f t="shared" si="6"/>
        <v>1.00513125</v>
      </c>
    </row>
    <row r="131" spans="1:8" ht="15">
      <c r="A131" s="47"/>
      <c r="B131" s="264"/>
      <c r="C131" s="242"/>
      <c r="D131" s="94" t="s">
        <v>105</v>
      </c>
      <c r="E131" s="57">
        <v>0</v>
      </c>
      <c r="F131" s="57">
        <v>0</v>
      </c>
      <c r="G131" s="441">
        <v>1424</v>
      </c>
      <c r="H131" s="469">
        <v>0</v>
      </c>
    </row>
    <row r="132" spans="1:8" ht="15">
      <c r="A132" s="47"/>
      <c r="B132" s="264"/>
      <c r="C132" s="242"/>
      <c r="D132" s="453" t="s">
        <v>104</v>
      </c>
      <c r="E132" s="456">
        <v>0</v>
      </c>
      <c r="F132" s="456">
        <v>0</v>
      </c>
      <c r="G132" s="441">
        <v>589.43</v>
      </c>
      <c r="H132" s="59">
        <v>0</v>
      </c>
    </row>
    <row r="133" spans="1:8" ht="30.75">
      <c r="A133" s="47"/>
      <c r="B133" s="264"/>
      <c r="C133" s="242"/>
      <c r="D133" s="460" t="s">
        <v>112</v>
      </c>
      <c r="E133" s="446">
        <v>0</v>
      </c>
      <c r="F133" s="446">
        <v>26500</v>
      </c>
      <c r="G133" s="433">
        <v>26545.5</v>
      </c>
      <c r="H133" s="470">
        <f>G133/F133</f>
        <v>1.0017169811320754</v>
      </c>
    </row>
    <row r="134" spans="1:8" s="154" customFormat="1" ht="15">
      <c r="A134" s="118"/>
      <c r="B134" s="327">
        <v>75075</v>
      </c>
      <c r="C134" s="302"/>
      <c r="D134" s="323" t="s">
        <v>221</v>
      </c>
      <c r="E134" s="320">
        <f>E135+E136+E137+E140</f>
        <v>157670</v>
      </c>
      <c r="F134" s="320">
        <f>F135+F136+F137+F140</f>
        <v>130370</v>
      </c>
      <c r="G134" s="320">
        <f>G135+G136+G137+G140</f>
        <v>145214.41</v>
      </c>
      <c r="H134" s="305">
        <f>G134/F134</f>
        <v>1.113863695635499</v>
      </c>
    </row>
    <row r="135" spans="1:8" ht="30.75">
      <c r="A135" s="53"/>
      <c r="B135" s="260"/>
      <c r="C135" s="96">
        <v>830</v>
      </c>
      <c r="D135" s="97" t="s">
        <v>397</v>
      </c>
      <c r="E135" s="98">
        <v>1000</v>
      </c>
      <c r="F135" s="98">
        <v>1000</v>
      </c>
      <c r="G135" s="98">
        <v>168.84</v>
      </c>
      <c r="H135" s="100">
        <f>G135/F135</f>
        <v>0.16884</v>
      </c>
    </row>
    <row r="136" spans="1:8" ht="15">
      <c r="A136" s="47"/>
      <c r="B136" s="264"/>
      <c r="C136" s="96">
        <v>970</v>
      </c>
      <c r="D136" s="219" t="s">
        <v>46</v>
      </c>
      <c r="E136" s="98">
        <v>0</v>
      </c>
      <c r="F136" s="98">
        <v>0</v>
      </c>
      <c r="G136" s="98">
        <v>12.06</v>
      </c>
      <c r="H136" s="100">
        <v>0</v>
      </c>
    </row>
    <row r="137" spans="1:8" ht="48" customHeight="1">
      <c r="A137" s="54"/>
      <c r="B137" s="264"/>
      <c r="C137" s="48">
        <v>2007</v>
      </c>
      <c r="D137" s="208" t="s">
        <v>83</v>
      </c>
      <c r="E137" s="471">
        <f>E138+E139</f>
        <v>156670</v>
      </c>
      <c r="F137" s="448">
        <f>F138+F139</f>
        <v>129370</v>
      </c>
      <c r="G137" s="448">
        <f>G138+G139</f>
        <v>144323.51</v>
      </c>
      <c r="H137" s="41">
        <f>G137/F137</f>
        <v>1.115587153126691</v>
      </c>
    </row>
    <row r="138" spans="1:8" ht="30.75">
      <c r="A138" s="54"/>
      <c r="B138" s="276"/>
      <c r="C138" s="48"/>
      <c r="D138" s="458" t="s">
        <v>106</v>
      </c>
      <c r="E138" s="57">
        <v>67570</v>
      </c>
      <c r="F138" s="57">
        <v>41640</v>
      </c>
      <c r="G138" s="444">
        <v>46449.82</v>
      </c>
      <c r="H138" s="435">
        <f>G138/F138</f>
        <v>1.1155096061479346</v>
      </c>
    </row>
    <row r="139" spans="1:8" ht="37.5" customHeight="1">
      <c r="A139" s="386"/>
      <c r="B139" s="498"/>
      <c r="C139" s="86"/>
      <c r="D139" s="42" t="s">
        <v>452</v>
      </c>
      <c r="E139" s="446">
        <v>89100</v>
      </c>
      <c r="F139" s="446">
        <v>87730</v>
      </c>
      <c r="G139" s="72">
        <v>97873.69</v>
      </c>
      <c r="H139" s="38">
        <f>G139/F139</f>
        <v>1.115623959876895</v>
      </c>
    </row>
    <row r="140" spans="1:8" ht="30.75">
      <c r="A140" s="491"/>
      <c r="B140" s="285"/>
      <c r="C140" s="65">
        <v>2990</v>
      </c>
      <c r="D140" s="87" t="s">
        <v>398</v>
      </c>
      <c r="E140" s="67">
        <v>0</v>
      </c>
      <c r="F140" s="67">
        <v>0</v>
      </c>
      <c r="G140" s="67">
        <v>710</v>
      </c>
      <c r="H140" s="41">
        <v>0</v>
      </c>
    </row>
    <row r="141" spans="1:8" ht="30.75">
      <c r="A141" s="47"/>
      <c r="B141" s="405"/>
      <c r="C141" s="141"/>
      <c r="D141" s="27" t="s">
        <v>342</v>
      </c>
      <c r="E141" s="406"/>
      <c r="F141" s="57"/>
      <c r="G141" s="57"/>
      <c r="H141" s="38"/>
    </row>
    <row r="142" spans="1:8" s="154" customFormat="1" ht="15">
      <c r="A142" s="45"/>
      <c r="B142" s="328">
        <v>75095</v>
      </c>
      <c r="C142" s="314"/>
      <c r="D142" s="315" t="s">
        <v>172</v>
      </c>
      <c r="E142" s="316">
        <f>E143</f>
        <v>0</v>
      </c>
      <c r="F142" s="316">
        <f>F143</f>
        <v>0</v>
      </c>
      <c r="G142" s="316">
        <f>G143</f>
        <v>444.61999999999995</v>
      </c>
      <c r="H142" s="321">
        <v>0</v>
      </c>
    </row>
    <row r="143" spans="1:8" ht="30.75">
      <c r="A143" s="53"/>
      <c r="B143" s="263"/>
      <c r="C143" s="48">
        <v>970</v>
      </c>
      <c r="D143" s="94" t="s">
        <v>222</v>
      </c>
      <c r="E143" s="57">
        <v>0</v>
      </c>
      <c r="F143" s="57">
        <v>0</v>
      </c>
      <c r="G143" s="67">
        <f>G144+G145+G146+G147</f>
        <v>444.61999999999995</v>
      </c>
      <c r="H143" s="447">
        <v>0</v>
      </c>
    </row>
    <row r="144" spans="1:8" ht="15">
      <c r="A144" s="47"/>
      <c r="B144" s="260"/>
      <c r="C144" s="48"/>
      <c r="D144" s="429" t="s">
        <v>108</v>
      </c>
      <c r="E144" s="431"/>
      <c r="F144" s="451"/>
      <c r="G144" s="472">
        <v>408.03</v>
      </c>
      <c r="H144" s="44"/>
    </row>
    <row r="145" spans="1:8" ht="15">
      <c r="A145" s="47"/>
      <c r="B145" s="260"/>
      <c r="C145" s="48"/>
      <c r="D145" s="453" t="s">
        <v>223</v>
      </c>
      <c r="E145" s="444"/>
      <c r="F145" s="444"/>
      <c r="G145" s="473">
        <v>8.13</v>
      </c>
      <c r="H145" s="44"/>
    </row>
    <row r="146" spans="1:8" ht="15">
      <c r="A146" s="47"/>
      <c r="B146" s="260"/>
      <c r="C146" s="48"/>
      <c r="D146" s="458" t="s">
        <v>224</v>
      </c>
      <c r="E146" s="444"/>
      <c r="F146" s="444"/>
      <c r="G146" s="407">
        <v>4.07</v>
      </c>
      <c r="H146" s="44"/>
    </row>
    <row r="147" spans="1:8" ht="18.75" customHeight="1">
      <c r="A147" s="70"/>
      <c r="B147" s="262"/>
      <c r="C147" s="86"/>
      <c r="D147" s="42" t="s">
        <v>107</v>
      </c>
      <c r="E147" s="72"/>
      <c r="F147" s="72"/>
      <c r="G147" s="474">
        <v>24.39</v>
      </c>
      <c r="H147" s="38"/>
    </row>
    <row r="148" spans="1:8" s="22" customFormat="1" ht="30.75">
      <c r="A148" s="119">
        <v>751</v>
      </c>
      <c r="B148" s="277"/>
      <c r="C148" s="238"/>
      <c r="D148" s="19" t="s">
        <v>225</v>
      </c>
      <c r="E148" s="20">
        <f aca="true" t="shared" si="7" ref="E148:G149">E149</f>
        <v>3468</v>
      </c>
      <c r="F148" s="20">
        <f t="shared" si="7"/>
        <v>3468</v>
      </c>
      <c r="G148" s="20">
        <f t="shared" si="7"/>
        <v>3468</v>
      </c>
      <c r="H148" s="83">
        <f>G148/F148</f>
        <v>1</v>
      </c>
    </row>
    <row r="149" spans="1:8" s="385" customFormat="1" ht="30.75">
      <c r="A149" s="112"/>
      <c r="B149" s="318">
        <v>75101</v>
      </c>
      <c r="C149" s="302"/>
      <c r="D149" s="319" t="s">
        <v>226</v>
      </c>
      <c r="E149" s="320">
        <f t="shared" si="7"/>
        <v>3468</v>
      </c>
      <c r="F149" s="320">
        <f t="shared" si="7"/>
        <v>3468</v>
      </c>
      <c r="G149" s="320">
        <f t="shared" si="7"/>
        <v>3468</v>
      </c>
      <c r="H149" s="321">
        <f>G149/F149</f>
        <v>1</v>
      </c>
    </row>
    <row r="150" spans="1:8" ht="46.5">
      <c r="A150" s="47"/>
      <c r="B150" s="263"/>
      <c r="C150" s="30">
        <v>2010</v>
      </c>
      <c r="D150" s="94" t="s">
        <v>110</v>
      </c>
      <c r="E150" s="57">
        <v>3468</v>
      </c>
      <c r="F150" s="57">
        <v>3468</v>
      </c>
      <c r="G150" s="37">
        <v>3468</v>
      </c>
      <c r="H150" s="44">
        <f>G150/F150</f>
        <v>1</v>
      </c>
    </row>
    <row r="151" spans="1:8" ht="30.75">
      <c r="A151" s="47"/>
      <c r="B151" s="278"/>
      <c r="C151" s="124"/>
      <c r="D151" s="78" t="s">
        <v>109</v>
      </c>
      <c r="E151" s="57"/>
      <c r="F151" s="57"/>
      <c r="G151" s="72"/>
      <c r="H151" s="44"/>
    </row>
    <row r="152" spans="1:8" s="84" customFormat="1" ht="15">
      <c r="A152" s="81">
        <v>752</v>
      </c>
      <c r="B152" s="269"/>
      <c r="C152" s="121"/>
      <c r="D152" s="19" t="s">
        <v>227</v>
      </c>
      <c r="E152" s="20">
        <f aca="true" t="shared" si="8" ref="E152:G153">E153</f>
        <v>300</v>
      </c>
      <c r="F152" s="20">
        <f t="shared" si="8"/>
        <v>300</v>
      </c>
      <c r="G152" s="20">
        <f t="shared" si="8"/>
        <v>300</v>
      </c>
      <c r="H152" s="77">
        <f aca="true" t="shared" si="9" ref="H152:H157">G152/F152</f>
        <v>1</v>
      </c>
    </row>
    <row r="153" spans="1:8" s="154" customFormat="1" ht="15">
      <c r="A153" s="64"/>
      <c r="B153" s="329">
        <v>75212</v>
      </c>
      <c r="C153" s="330"/>
      <c r="D153" s="331" t="s">
        <v>228</v>
      </c>
      <c r="E153" s="332">
        <f t="shared" si="8"/>
        <v>300</v>
      </c>
      <c r="F153" s="332">
        <f t="shared" si="8"/>
        <v>300</v>
      </c>
      <c r="G153" s="332">
        <f t="shared" si="8"/>
        <v>300</v>
      </c>
      <c r="H153" s="333">
        <f t="shared" si="9"/>
        <v>1</v>
      </c>
    </row>
    <row r="154" spans="1:8" ht="46.5">
      <c r="A154" s="122"/>
      <c r="B154" s="267"/>
      <c r="C154" s="106">
        <v>2010</v>
      </c>
      <c r="D154" s="66" t="s">
        <v>229</v>
      </c>
      <c r="E154" s="67">
        <v>300</v>
      </c>
      <c r="F154" s="67">
        <v>300</v>
      </c>
      <c r="G154" s="68">
        <v>300</v>
      </c>
      <c r="H154" s="41">
        <f t="shared" si="9"/>
        <v>1</v>
      </c>
    </row>
    <row r="155" spans="1:8" s="22" customFormat="1" ht="15">
      <c r="A155" s="119">
        <v>754</v>
      </c>
      <c r="B155" s="277"/>
      <c r="C155" s="238"/>
      <c r="D155" s="19" t="s">
        <v>230</v>
      </c>
      <c r="E155" s="20">
        <f>E156+E163+E165</f>
        <v>9000</v>
      </c>
      <c r="F155" s="20">
        <f>F156+F163+F165</f>
        <v>55800</v>
      </c>
      <c r="G155" s="20">
        <f>G156+G163+G165</f>
        <v>56304.350000000006</v>
      </c>
      <c r="H155" s="83">
        <f t="shared" si="9"/>
        <v>1.00903853046595</v>
      </c>
    </row>
    <row r="156" spans="1:8" s="154" customFormat="1" ht="15">
      <c r="A156" s="64"/>
      <c r="B156" s="318">
        <v>75412</v>
      </c>
      <c r="C156" s="302"/>
      <c r="D156" s="319" t="s">
        <v>231</v>
      </c>
      <c r="E156" s="320">
        <f>E157+E159+E161</f>
        <v>8000</v>
      </c>
      <c r="F156" s="320">
        <f>F157+F159+F161</f>
        <v>51300</v>
      </c>
      <c r="G156" s="320">
        <f>G157+G159+G161</f>
        <v>51754.98</v>
      </c>
      <c r="H156" s="321">
        <f t="shared" si="9"/>
        <v>1.0088690058479532</v>
      </c>
    </row>
    <row r="157" spans="1:8" s="205" customFormat="1" ht="45" customHeight="1">
      <c r="A157" s="220"/>
      <c r="B157" s="271"/>
      <c r="C157" s="239" t="s">
        <v>113</v>
      </c>
      <c r="D157" s="422" t="s">
        <v>393</v>
      </c>
      <c r="E157" s="403">
        <v>0</v>
      </c>
      <c r="F157" s="407">
        <v>6500</v>
      </c>
      <c r="G157" s="403">
        <v>7023.54</v>
      </c>
      <c r="H157" s="423">
        <f t="shared" si="9"/>
        <v>1.0805446153846154</v>
      </c>
    </row>
    <row r="158" spans="1:8" s="205" customFormat="1" ht="15.75" customHeight="1">
      <c r="A158" s="220"/>
      <c r="B158" s="271"/>
      <c r="C158" s="225"/>
      <c r="D158" s="221" t="s">
        <v>392</v>
      </c>
      <c r="E158" s="222"/>
      <c r="F158" s="222"/>
      <c r="G158" s="223"/>
      <c r="H158" s="224"/>
    </row>
    <row r="159" spans="1:8" ht="15">
      <c r="A159" s="70"/>
      <c r="B159" s="262"/>
      <c r="C159" s="86">
        <v>830</v>
      </c>
      <c r="D159" s="110" t="s">
        <v>232</v>
      </c>
      <c r="E159" s="98">
        <v>8000</v>
      </c>
      <c r="F159" s="72">
        <v>0</v>
      </c>
      <c r="G159" s="98">
        <v>0</v>
      </c>
      <c r="H159" s="38">
        <v>0</v>
      </c>
    </row>
    <row r="160" spans="1:8" ht="15">
      <c r="A160" s="491"/>
      <c r="B160" s="267"/>
      <c r="C160" s="96"/>
      <c r="D160" s="97" t="s">
        <v>453</v>
      </c>
      <c r="E160" s="98"/>
      <c r="F160" s="98"/>
      <c r="G160" s="99"/>
      <c r="H160" s="100"/>
    </row>
    <row r="161" spans="1:8" ht="48.75" customHeight="1">
      <c r="A161" s="47"/>
      <c r="B161" s="260"/>
      <c r="C161" s="65">
        <v>6300</v>
      </c>
      <c r="D161" s="78" t="s">
        <v>454</v>
      </c>
      <c r="E161" s="57">
        <v>0</v>
      </c>
      <c r="F161" s="57">
        <v>44800</v>
      </c>
      <c r="G161" s="37">
        <v>44731.44</v>
      </c>
      <c r="H161" s="41">
        <f>G161/F161</f>
        <v>0.9984696428571429</v>
      </c>
    </row>
    <row r="162" spans="1:8" ht="46.5">
      <c r="A162" s="47"/>
      <c r="B162" s="260"/>
      <c r="C162" s="86"/>
      <c r="D162" s="156" t="s">
        <v>343</v>
      </c>
      <c r="E162" s="101"/>
      <c r="F162" s="101"/>
      <c r="G162" s="101"/>
      <c r="H162" s="38"/>
    </row>
    <row r="163" spans="1:8" s="154" customFormat="1" ht="15">
      <c r="A163" s="45"/>
      <c r="B163" s="328">
        <v>75414</v>
      </c>
      <c r="C163" s="314"/>
      <c r="D163" s="315" t="s">
        <v>233</v>
      </c>
      <c r="E163" s="316">
        <f>E164</f>
        <v>1000</v>
      </c>
      <c r="F163" s="316">
        <f>F164</f>
        <v>1000</v>
      </c>
      <c r="G163" s="316">
        <f>G164</f>
        <v>1000</v>
      </c>
      <c r="H163" s="317">
        <f>G163/F163</f>
        <v>1</v>
      </c>
    </row>
    <row r="164" spans="1:8" ht="50.25" customHeight="1">
      <c r="A164" s="53"/>
      <c r="B164" s="262"/>
      <c r="C164" s="124">
        <v>2010</v>
      </c>
      <c r="D164" s="71" t="s">
        <v>234</v>
      </c>
      <c r="E164" s="72">
        <v>1000</v>
      </c>
      <c r="F164" s="72">
        <v>1000</v>
      </c>
      <c r="G164" s="73">
        <v>1000</v>
      </c>
      <c r="H164" s="38">
        <f>G164/F164</f>
        <v>1</v>
      </c>
    </row>
    <row r="165" spans="1:8" s="154" customFormat="1" ht="15">
      <c r="A165" s="45"/>
      <c r="B165" s="334">
        <v>75416</v>
      </c>
      <c r="C165" s="335"/>
      <c r="D165" s="331" t="s">
        <v>235</v>
      </c>
      <c r="E165" s="332">
        <f>E166</f>
        <v>0</v>
      </c>
      <c r="F165" s="332">
        <f>F166</f>
        <v>3500</v>
      </c>
      <c r="G165" s="332">
        <f>G166</f>
        <v>3549.37</v>
      </c>
      <c r="H165" s="336">
        <f>G165/F165</f>
        <v>1.0141057142857142</v>
      </c>
    </row>
    <row r="166" spans="1:8" ht="63" customHeight="1">
      <c r="A166" s="47"/>
      <c r="B166" s="260"/>
      <c r="C166" s="96">
        <v>570</v>
      </c>
      <c r="D166" s="78" t="s">
        <v>485</v>
      </c>
      <c r="E166" s="57">
        <v>0</v>
      </c>
      <c r="F166" s="57">
        <v>3500</v>
      </c>
      <c r="G166" s="37">
        <v>3549.37</v>
      </c>
      <c r="H166" s="111">
        <f>G166/F166</f>
        <v>1.0141057142857142</v>
      </c>
    </row>
    <row r="167" spans="1:8" s="22" customFormat="1" ht="46.5">
      <c r="A167" s="119">
        <v>756</v>
      </c>
      <c r="B167" s="279"/>
      <c r="C167" s="248"/>
      <c r="D167" s="19" t="s">
        <v>236</v>
      </c>
      <c r="E167" s="20">
        <f>E168+E172+E190+E214+E229</f>
        <v>17778314</v>
      </c>
      <c r="F167" s="20">
        <f>F168+F172+F190+F214+F229</f>
        <v>19693114</v>
      </c>
      <c r="G167" s="20">
        <f>G168+G172+G190+G214+G229</f>
        <v>19580959.759999998</v>
      </c>
      <c r="H167" s="83">
        <f>G167/F167</f>
        <v>0.994304900687621</v>
      </c>
    </row>
    <row r="168" spans="1:8" s="154" customFormat="1" ht="15">
      <c r="A168" s="85"/>
      <c r="B168" s="337">
        <v>75601</v>
      </c>
      <c r="C168" s="338"/>
      <c r="D168" s="339" t="s">
        <v>237</v>
      </c>
      <c r="E168" s="340">
        <f>E169+E171</f>
        <v>33000</v>
      </c>
      <c r="F168" s="340">
        <f>F169+F171</f>
        <v>33000</v>
      </c>
      <c r="G168" s="340">
        <f>G169+G171</f>
        <v>41101.270000000004</v>
      </c>
      <c r="H168" s="499">
        <f>G168/F168*100</f>
        <v>124.54930303030305</v>
      </c>
    </row>
    <row r="169" spans="1:8" s="382" customFormat="1" ht="51" customHeight="1">
      <c r="A169" s="47"/>
      <c r="B169" s="260"/>
      <c r="C169" s="69">
        <v>350</v>
      </c>
      <c r="D169" s="115" t="s">
        <v>238</v>
      </c>
      <c r="E169" s="40">
        <v>33000</v>
      </c>
      <c r="F169" s="40">
        <v>33000</v>
      </c>
      <c r="G169" s="40">
        <v>41077.26</v>
      </c>
      <c r="H169" s="52">
        <f>G169/F169</f>
        <v>1.2447654545454545</v>
      </c>
    </row>
    <row r="170" spans="1:8" ht="30.75">
      <c r="A170" s="53"/>
      <c r="B170" s="263"/>
      <c r="C170" s="86"/>
      <c r="D170" s="42" t="s">
        <v>347</v>
      </c>
      <c r="E170" s="72"/>
      <c r="F170" s="72"/>
      <c r="G170" s="72"/>
      <c r="H170" s="38"/>
    </row>
    <row r="171" spans="1:8" ht="33" customHeight="1">
      <c r="A171" s="47"/>
      <c r="B171" s="260"/>
      <c r="C171" s="96">
        <v>910</v>
      </c>
      <c r="D171" s="97" t="s">
        <v>114</v>
      </c>
      <c r="E171" s="98">
        <v>0</v>
      </c>
      <c r="F171" s="98">
        <v>0</v>
      </c>
      <c r="G171" s="99">
        <v>24.01</v>
      </c>
      <c r="H171" s="100">
        <v>0</v>
      </c>
    </row>
    <row r="172" spans="1:8" s="154" customFormat="1" ht="46.5">
      <c r="A172" s="45"/>
      <c r="B172" s="324">
        <v>75615</v>
      </c>
      <c r="C172" s="341"/>
      <c r="D172" s="342" t="s">
        <v>239</v>
      </c>
      <c r="E172" s="343">
        <f>E173+E179+E181+E183+E185+E188+E187</f>
        <v>5305500</v>
      </c>
      <c r="F172" s="343">
        <f>F173+F179+F181+F183+F185+F188+F187</f>
        <v>6951300</v>
      </c>
      <c r="G172" s="343">
        <f>G173+G179+G181+G183+G185+G188+G187</f>
        <v>6936275.45</v>
      </c>
      <c r="H172" s="344">
        <f>G172/F172</f>
        <v>0.9978385985355257</v>
      </c>
    </row>
    <row r="173" spans="1:8" ht="18" customHeight="1">
      <c r="A173" s="122"/>
      <c r="B173" s="281"/>
      <c r="C173" s="123">
        <v>310</v>
      </c>
      <c r="D173" s="383" t="s">
        <v>240</v>
      </c>
      <c r="E173" s="102">
        <f>E174+E175+E176+E177</f>
        <v>4900000</v>
      </c>
      <c r="F173" s="102">
        <f>F174+F175+F176+F177</f>
        <v>6524800</v>
      </c>
      <c r="G173" s="102">
        <f>G174+G175+G176+G177</f>
        <v>6512223.85</v>
      </c>
      <c r="H173" s="128">
        <f>G173/F173</f>
        <v>0.9980725616110838</v>
      </c>
    </row>
    <row r="174" spans="1:8" ht="30.75">
      <c r="A174" s="497"/>
      <c r="B174" s="274"/>
      <c r="C174" s="65"/>
      <c r="D174" s="445" t="s">
        <v>241</v>
      </c>
      <c r="E174" s="67">
        <v>178480</v>
      </c>
      <c r="F174" s="67">
        <v>83084</v>
      </c>
      <c r="G174" s="448">
        <v>83084</v>
      </c>
      <c r="H174" s="41"/>
    </row>
    <row r="175" spans="1:8" ht="15">
      <c r="A175" s="53"/>
      <c r="B175" s="263"/>
      <c r="C175" s="48"/>
      <c r="D175" s="437" t="s">
        <v>115</v>
      </c>
      <c r="E175" s="434">
        <v>0</v>
      </c>
      <c r="F175" s="456">
        <v>1654800</v>
      </c>
      <c r="G175" s="444">
        <v>1654800</v>
      </c>
      <c r="H175" s="44"/>
    </row>
    <row r="176" spans="1:8" ht="15">
      <c r="A176" s="53"/>
      <c r="B176" s="263"/>
      <c r="C176" s="48"/>
      <c r="D176" s="475" t="s">
        <v>345</v>
      </c>
      <c r="E176" s="434">
        <v>0</v>
      </c>
      <c r="F176" s="456">
        <v>63631</v>
      </c>
      <c r="G176" s="57">
        <v>63631</v>
      </c>
      <c r="H176" s="44"/>
    </row>
    <row r="177" spans="1:8" ht="15">
      <c r="A177" s="53"/>
      <c r="B177" s="263"/>
      <c r="C177" s="48"/>
      <c r="D177" s="36" t="s">
        <v>344</v>
      </c>
      <c r="E177" s="131">
        <v>4721520</v>
      </c>
      <c r="F177" s="456">
        <v>4723285</v>
      </c>
      <c r="G177" s="456">
        <v>4710708.85</v>
      </c>
      <c r="H177" s="44"/>
    </row>
    <row r="178" spans="1:8" ht="54" customHeight="1">
      <c r="A178" s="53"/>
      <c r="B178" s="263"/>
      <c r="C178" s="201"/>
      <c r="D178" s="71" t="s">
        <v>348</v>
      </c>
      <c r="E178" s="72"/>
      <c r="F178" s="72"/>
      <c r="G178" s="73"/>
      <c r="H178" s="38"/>
    </row>
    <row r="179" spans="1:13" ht="15">
      <c r="A179" s="53"/>
      <c r="B179" s="263"/>
      <c r="C179" s="65">
        <v>320</v>
      </c>
      <c r="D179" s="78" t="s">
        <v>242</v>
      </c>
      <c r="E179" s="57">
        <v>35000</v>
      </c>
      <c r="F179" s="57">
        <v>35000</v>
      </c>
      <c r="G179" s="37">
        <v>33142.41</v>
      </c>
      <c r="H179" s="44">
        <f>G179/F179</f>
        <v>0.946926</v>
      </c>
      <c r="M179" s="379"/>
    </row>
    <row r="180" spans="1:13" ht="20.25" customHeight="1">
      <c r="A180" s="53"/>
      <c r="B180" s="263"/>
      <c r="C180" s="48"/>
      <c r="D180" s="476" t="s">
        <v>349</v>
      </c>
      <c r="E180" s="57"/>
      <c r="F180" s="57"/>
      <c r="G180" s="37"/>
      <c r="H180" s="44"/>
      <c r="M180" s="379"/>
    </row>
    <row r="181" spans="1:13" ht="15">
      <c r="A181" s="53"/>
      <c r="B181" s="263"/>
      <c r="C181" s="69">
        <v>330</v>
      </c>
      <c r="D181" s="49" t="s">
        <v>243</v>
      </c>
      <c r="E181" s="40">
        <v>270000</v>
      </c>
      <c r="F181" s="40">
        <v>270000</v>
      </c>
      <c r="G181" s="50">
        <v>270375</v>
      </c>
      <c r="H181" s="52">
        <f>G181/F181</f>
        <v>1.0013888888888889</v>
      </c>
      <c r="M181" s="379"/>
    </row>
    <row r="182" spans="1:13" ht="15.75" customHeight="1">
      <c r="A182" s="47"/>
      <c r="B182" s="263"/>
      <c r="C182" s="227"/>
      <c r="D182" s="42" t="s">
        <v>350</v>
      </c>
      <c r="E182" s="57"/>
      <c r="F182" s="72"/>
      <c r="G182" s="72"/>
      <c r="H182" s="38"/>
      <c r="M182" s="379"/>
    </row>
    <row r="183" spans="1:13" ht="15">
      <c r="A183" s="47"/>
      <c r="B183" s="260"/>
      <c r="C183" s="65">
        <v>340</v>
      </c>
      <c r="D183" s="87" t="s">
        <v>244</v>
      </c>
      <c r="E183" s="67">
        <v>90000</v>
      </c>
      <c r="F183" s="67">
        <v>90000</v>
      </c>
      <c r="G183" s="67">
        <v>89285</v>
      </c>
      <c r="H183" s="44">
        <f>G183/F183</f>
        <v>0.9920555555555556</v>
      </c>
      <c r="M183" s="379"/>
    </row>
    <row r="184" spans="1:13" ht="30" customHeight="1">
      <c r="A184" s="47"/>
      <c r="B184" s="260"/>
      <c r="C184" s="48"/>
      <c r="D184" s="78" t="s">
        <v>346</v>
      </c>
      <c r="E184" s="57"/>
      <c r="F184" s="57"/>
      <c r="G184" s="228"/>
      <c r="H184" s="157"/>
      <c r="M184" s="379"/>
    </row>
    <row r="185" spans="1:13" ht="15">
      <c r="A185" s="53"/>
      <c r="B185" s="263"/>
      <c r="C185" s="69">
        <v>500</v>
      </c>
      <c r="D185" s="464" t="s">
        <v>245</v>
      </c>
      <c r="E185" s="462">
        <v>7500</v>
      </c>
      <c r="F185" s="462">
        <v>28500</v>
      </c>
      <c r="G185" s="462">
        <f>G186</f>
        <v>28567</v>
      </c>
      <c r="H185" s="52">
        <f>G185/F185</f>
        <v>1.0023508771929825</v>
      </c>
      <c r="M185" s="379"/>
    </row>
    <row r="186" spans="1:8" ht="18" customHeight="1">
      <c r="A186" s="47"/>
      <c r="B186" s="260"/>
      <c r="C186" s="86"/>
      <c r="D186" s="42" t="s">
        <v>147</v>
      </c>
      <c r="E186" s="72"/>
      <c r="F186" s="446"/>
      <c r="G186" s="72">
        <v>28567</v>
      </c>
      <c r="H186" s="436"/>
    </row>
    <row r="187" spans="1:8" ht="18" customHeight="1">
      <c r="A187" s="47"/>
      <c r="B187" s="260"/>
      <c r="C187" s="48">
        <v>690</v>
      </c>
      <c r="D187" s="71" t="s">
        <v>260</v>
      </c>
      <c r="E187" s="57">
        <v>0</v>
      </c>
      <c r="F187" s="57">
        <v>0</v>
      </c>
      <c r="G187" s="57">
        <v>35.2</v>
      </c>
      <c r="H187" s="44">
        <v>0</v>
      </c>
    </row>
    <row r="188" spans="1:8" ht="16.5" customHeight="1">
      <c r="A188" s="53"/>
      <c r="B188" s="263"/>
      <c r="C188" s="65">
        <v>910</v>
      </c>
      <c r="D188" s="87" t="s">
        <v>247</v>
      </c>
      <c r="E188" s="448">
        <v>3000</v>
      </c>
      <c r="F188" s="448">
        <v>3000</v>
      </c>
      <c r="G188" s="67">
        <f>G189</f>
        <v>2646.99</v>
      </c>
      <c r="H188" s="41">
        <f>G188/F188</f>
        <v>0.88233</v>
      </c>
    </row>
    <row r="189" spans="1:8" ht="15">
      <c r="A189" s="47"/>
      <c r="B189" s="263"/>
      <c r="C189" s="86"/>
      <c r="D189" s="430" t="s">
        <v>248</v>
      </c>
      <c r="E189" s="129"/>
      <c r="F189" s="129"/>
      <c r="G189" s="452">
        <v>2646.99</v>
      </c>
      <c r="H189" s="470"/>
    </row>
    <row r="190" spans="1:8" s="154" customFormat="1" ht="46.5">
      <c r="A190" s="64"/>
      <c r="B190" s="318">
        <v>75616</v>
      </c>
      <c r="C190" s="302"/>
      <c r="D190" s="319" t="s">
        <v>249</v>
      </c>
      <c r="E190" s="320">
        <f>E191+E193+E195+E197+E199+E202+E203+E204+E205+E206+E209+E210+E213</f>
        <v>3959400</v>
      </c>
      <c r="F190" s="320">
        <f>F191+F193+F195+F197+F199+F202+F203+F204+F205+F206+F209+F210+F213</f>
        <v>4097400</v>
      </c>
      <c r="G190" s="320">
        <f>G191+G193+G195+G197+G199+G202+G203+G204+G205+G206+G209+G210+G213</f>
        <v>4251154.469999999</v>
      </c>
      <c r="H190" s="321">
        <f>G190/F190</f>
        <v>1.0375248865133984</v>
      </c>
    </row>
    <row r="191" spans="1:8" s="382" customFormat="1" ht="15">
      <c r="A191" s="53"/>
      <c r="B191" s="260"/>
      <c r="C191" s="65">
        <v>310</v>
      </c>
      <c r="D191" s="87" t="s">
        <v>250</v>
      </c>
      <c r="E191" s="67">
        <v>2300000</v>
      </c>
      <c r="F191" s="67">
        <v>2401000</v>
      </c>
      <c r="G191" s="67">
        <v>2504479.35</v>
      </c>
      <c r="H191" s="44">
        <f>G191/F191</f>
        <v>1.0430984381507706</v>
      </c>
    </row>
    <row r="192" spans="1:8" ht="46.5">
      <c r="A192" s="53"/>
      <c r="B192" s="263"/>
      <c r="C192" s="48"/>
      <c r="D192" s="78" t="s">
        <v>351</v>
      </c>
      <c r="E192" s="57"/>
      <c r="F192" s="57"/>
      <c r="G192" s="37"/>
      <c r="H192" s="157"/>
    </row>
    <row r="193" spans="1:8" ht="15">
      <c r="A193" s="47"/>
      <c r="B193" s="260"/>
      <c r="C193" s="69">
        <v>320</v>
      </c>
      <c r="D193" s="115" t="s">
        <v>242</v>
      </c>
      <c r="E193" s="40">
        <v>729000</v>
      </c>
      <c r="F193" s="40">
        <v>744000</v>
      </c>
      <c r="G193" s="50">
        <v>765837</v>
      </c>
      <c r="H193" s="52">
        <f>G193/F193</f>
        <v>1.0293508064516128</v>
      </c>
    </row>
    <row r="194" spans="1:13" ht="46.5">
      <c r="A194" s="70"/>
      <c r="B194" s="262"/>
      <c r="C194" s="86"/>
      <c r="D194" s="71" t="s">
        <v>352</v>
      </c>
      <c r="E194" s="72"/>
      <c r="F194" s="72"/>
      <c r="G194" s="72"/>
      <c r="H194" s="38"/>
      <c r="M194" s="379"/>
    </row>
    <row r="195" spans="1:13" ht="15">
      <c r="A195" s="491"/>
      <c r="B195" s="267"/>
      <c r="C195" s="65">
        <v>330</v>
      </c>
      <c r="D195" s="66" t="s">
        <v>243</v>
      </c>
      <c r="E195" s="67">
        <v>17000</v>
      </c>
      <c r="F195" s="67">
        <v>17000</v>
      </c>
      <c r="G195" s="68">
        <v>18238.8</v>
      </c>
      <c r="H195" s="41">
        <f>G195/F195</f>
        <v>1.072870588235294</v>
      </c>
      <c r="M195" s="379"/>
    </row>
    <row r="196" spans="1:13" ht="39" customHeight="1">
      <c r="A196" s="47"/>
      <c r="B196" s="260"/>
      <c r="C196" s="141"/>
      <c r="D196" s="156" t="s">
        <v>353</v>
      </c>
      <c r="E196" s="57"/>
      <c r="F196" s="101"/>
      <c r="G196" s="101"/>
      <c r="H196" s="157"/>
      <c r="M196" s="379"/>
    </row>
    <row r="197" spans="1:13" ht="15">
      <c r="A197" s="53"/>
      <c r="B197" s="260"/>
      <c r="C197" s="69">
        <v>340</v>
      </c>
      <c r="D197" s="49" t="s">
        <v>244</v>
      </c>
      <c r="E197" s="40">
        <v>230000</v>
      </c>
      <c r="F197" s="40">
        <v>233000</v>
      </c>
      <c r="G197" s="40">
        <v>236642</v>
      </c>
      <c r="H197" s="52">
        <f>G197/F197</f>
        <v>1.0156309012875537</v>
      </c>
      <c r="M197" s="379"/>
    </row>
    <row r="198" spans="1:13" ht="48" customHeight="1">
      <c r="A198" s="53"/>
      <c r="B198" s="260"/>
      <c r="C198" s="48"/>
      <c r="D198" s="42" t="s">
        <v>354</v>
      </c>
      <c r="E198" s="72"/>
      <c r="F198" s="57"/>
      <c r="G198" s="37"/>
      <c r="H198" s="44"/>
      <c r="M198" s="379"/>
    </row>
    <row r="199" spans="1:8" ht="30.75">
      <c r="A199" s="53"/>
      <c r="B199" s="263"/>
      <c r="C199" s="65">
        <v>360</v>
      </c>
      <c r="D199" s="87" t="s">
        <v>251</v>
      </c>
      <c r="E199" s="448">
        <v>61000</v>
      </c>
      <c r="F199" s="67">
        <v>36000</v>
      </c>
      <c r="G199" s="448">
        <f>G200+G201</f>
        <v>37355</v>
      </c>
      <c r="H199" s="41">
        <f>G199/F199</f>
        <v>1.037638888888889</v>
      </c>
    </row>
    <row r="200" spans="1:8" ht="15">
      <c r="A200" s="47"/>
      <c r="B200" s="260"/>
      <c r="C200" s="48"/>
      <c r="D200" s="458" t="s">
        <v>252</v>
      </c>
      <c r="E200" s="57"/>
      <c r="F200" s="456"/>
      <c r="G200" s="467">
        <v>36782</v>
      </c>
      <c r="H200" s="468"/>
    </row>
    <row r="201" spans="1:8" ht="15">
      <c r="A201" s="47"/>
      <c r="B201" s="260"/>
      <c r="C201" s="48"/>
      <c r="D201" s="42" t="s">
        <v>253</v>
      </c>
      <c r="E201" s="446"/>
      <c r="F201" s="446"/>
      <c r="G201" s="117">
        <v>573</v>
      </c>
      <c r="H201" s="59"/>
    </row>
    <row r="202" spans="1:8" ht="15">
      <c r="A202" s="53"/>
      <c r="B202" s="263"/>
      <c r="C202" s="96">
        <v>370</v>
      </c>
      <c r="D202" s="97" t="s">
        <v>254</v>
      </c>
      <c r="E202" s="98">
        <v>5600</v>
      </c>
      <c r="F202" s="98">
        <v>5600</v>
      </c>
      <c r="G202" s="99">
        <v>4827</v>
      </c>
      <c r="H202" s="100">
        <f>G202/F202</f>
        <v>0.8619642857142857</v>
      </c>
    </row>
    <row r="203" spans="1:8" ht="30.75">
      <c r="A203" s="53"/>
      <c r="B203" s="263"/>
      <c r="C203" s="48">
        <v>390</v>
      </c>
      <c r="D203" s="78" t="s">
        <v>255</v>
      </c>
      <c r="E203" s="57">
        <v>119000</v>
      </c>
      <c r="F203" s="57">
        <v>119000</v>
      </c>
      <c r="G203" s="37">
        <v>127802.8</v>
      </c>
      <c r="H203" s="44">
        <f>G203/F203</f>
        <v>1.0739731092436975</v>
      </c>
    </row>
    <row r="204" spans="1:8" ht="15">
      <c r="A204" s="47"/>
      <c r="B204" s="260"/>
      <c r="C204" s="69">
        <v>430</v>
      </c>
      <c r="D204" s="49" t="s">
        <v>256</v>
      </c>
      <c r="E204" s="40">
        <v>95000</v>
      </c>
      <c r="F204" s="40">
        <v>126000</v>
      </c>
      <c r="G204" s="50">
        <v>131814</v>
      </c>
      <c r="H204" s="52">
        <f>G204/F204</f>
        <v>1.046142857142857</v>
      </c>
    </row>
    <row r="205" spans="1:8" ht="15">
      <c r="A205" s="53"/>
      <c r="B205" s="263"/>
      <c r="C205" s="123">
        <v>440</v>
      </c>
      <c r="D205" s="126" t="s">
        <v>257</v>
      </c>
      <c r="E205" s="102">
        <v>10300</v>
      </c>
      <c r="F205" s="102">
        <v>10300</v>
      </c>
      <c r="G205" s="127">
        <v>13472.8</v>
      </c>
      <c r="H205" s="128">
        <f>G205/F205</f>
        <v>1.3080388349514562</v>
      </c>
    </row>
    <row r="206" spans="1:8" ht="30.75">
      <c r="A206" s="53"/>
      <c r="B206" s="263"/>
      <c r="C206" s="48">
        <v>500</v>
      </c>
      <c r="D206" s="87" t="s">
        <v>258</v>
      </c>
      <c r="E206" s="57">
        <v>372500</v>
      </c>
      <c r="F206" s="67">
        <v>364500</v>
      </c>
      <c r="G206" s="448">
        <f>G207+G208</f>
        <v>360362.57</v>
      </c>
      <c r="H206" s="41">
        <f>G206/F206</f>
        <v>0.9886490260631001</v>
      </c>
    </row>
    <row r="207" spans="1:8" ht="15">
      <c r="A207" s="47"/>
      <c r="B207" s="260"/>
      <c r="C207" s="48"/>
      <c r="D207" s="453" t="s">
        <v>252</v>
      </c>
      <c r="E207" s="444"/>
      <c r="F207" s="444"/>
      <c r="G207" s="444">
        <v>182096.57</v>
      </c>
      <c r="H207" s="457"/>
    </row>
    <row r="208" spans="1:8" ht="15">
      <c r="A208" s="53"/>
      <c r="B208" s="263"/>
      <c r="C208" s="86"/>
      <c r="D208" s="460" t="s">
        <v>259</v>
      </c>
      <c r="E208" s="72"/>
      <c r="F208" s="72"/>
      <c r="G208" s="72">
        <v>178266</v>
      </c>
      <c r="H208" s="38"/>
    </row>
    <row r="209" spans="1:8" ht="15">
      <c r="A209" s="53"/>
      <c r="B209" s="263"/>
      <c r="C209" s="86">
        <v>690</v>
      </c>
      <c r="D209" s="71" t="s">
        <v>260</v>
      </c>
      <c r="E209" s="72">
        <v>0</v>
      </c>
      <c r="F209" s="72">
        <v>4000</v>
      </c>
      <c r="G209" s="103">
        <v>5737.6</v>
      </c>
      <c r="H209" s="38">
        <f>G209/F209</f>
        <v>1.4344000000000001</v>
      </c>
    </row>
    <row r="210" spans="1:8" ht="15">
      <c r="A210" s="53"/>
      <c r="B210" s="260"/>
      <c r="C210" s="65">
        <v>910</v>
      </c>
      <c r="D210" s="445" t="s">
        <v>261</v>
      </c>
      <c r="E210" s="448">
        <v>20000</v>
      </c>
      <c r="F210" s="448">
        <v>37000</v>
      </c>
      <c r="G210" s="448">
        <f>G211+G212</f>
        <v>44529.55</v>
      </c>
      <c r="H210" s="447">
        <f>G210/F210</f>
        <v>1.2035013513513515</v>
      </c>
    </row>
    <row r="211" spans="1:8" ht="15">
      <c r="A211" s="47"/>
      <c r="B211" s="263"/>
      <c r="C211" s="48"/>
      <c r="D211" s="94" t="s">
        <v>262</v>
      </c>
      <c r="E211" s="444"/>
      <c r="F211" s="57"/>
      <c r="G211" s="57">
        <v>44068.39</v>
      </c>
      <c r="H211" s="44"/>
    </row>
    <row r="212" spans="1:8" ht="15">
      <c r="A212" s="53"/>
      <c r="B212" s="263"/>
      <c r="C212" s="48"/>
      <c r="D212" s="460" t="s">
        <v>246</v>
      </c>
      <c r="E212" s="72"/>
      <c r="F212" s="446"/>
      <c r="G212" s="446">
        <v>461.16</v>
      </c>
      <c r="H212" s="44"/>
    </row>
    <row r="213" spans="1:8" ht="15">
      <c r="A213" s="47"/>
      <c r="B213" s="280"/>
      <c r="C213" s="96">
        <v>970</v>
      </c>
      <c r="D213" s="110" t="s">
        <v>116</v>
      </c>
      <c r="E213" s="72">
        <v>0</v>
      </c>
      <c r="F213" s="98">
        <v>0</v>
      </c>
      <c r="G213" s="98">
        <v>56</v>
      </c>
      <c r="H213" s="100">
        <v>0</v>
      </c>
    </row>
    <row r="214" spans="1:8" s="154" customFormat="1" ht="30.75">
      <c r="A214" s="64"/>
      <c r="B214" s="345">
        <v>75618</v>
      </c>
      <c r="C214" s="335"/>
      <c r="D214" s="331" t="s">
        <v>263</v>
      </c>
      <c r="E214" s="332">
        <f>E215+E222+E223+E218+E226+E228</f>
        <v>703800</v>
      </c>
      <c r="F214" s="332">
        <f>F215+F222+F223+F218+F226+F228</f>
        <v>674800</v>
      </c>
      <c r="G214" s="332">
        <f>G215+G222+G223+G218+G226+G228</f>
        <v>666059.66</v>
      </c>
      <c r="H214" s="336">
        <f>G214/F214</f>
        <v>0.9870475103734441</v>
      </c>
    </row>
    <row r="215" spans="1:8" ht="15">
      <c r="A215" s="47"/>
      <c r="B215" s="260"/>
      <c r="C215" s="48">
        <v>410</v>
      </c>
      <c r="D215" s="78" t="s">
        <v>264</v>
      </c>
      <c r="E215" s="67">
        <f>E216+E217</f>
        <v>293000</v>
      </c>
      <c r="F215" s="448">
        <f>F216+F217</f>
        <v>268000</v>
      </c>
      <c r="G215" s="448">
        <f>G216+G217</f>
        <v>263306</v>
      </c>
      <c r="H215" s="44">
        <f>G215/F215</f>
        <v>0.9824850746268656</v>
      </c>
    </row>
    <row r="216" spans="1:8" ht="15">
      <c r="A216" s="47"/>
      <c r="B216" s="260"/>
      <c r="C216" s="242"/>
      <c r="D216" s="453" t="s">
        <v>265</v>
      </c>
      <c r="E216" s="456">
        <v>290000</v>
      </c>
      <c r="F216" s="57">
        <v>265000</v>
      </c>
      <c r="G216" s="444">
        <v>260076</v>
      </c>
      <c r="H216" s="457">
        <f>G216/F216</f>
        <v>0.9814188679245283</v>
      </c>
    </row>
    <row r="217" spans="1:8" ht="18" customHeight="1">
      <c r="A217" s="53"/>
      <c r="B217" s="263"/>
      <c r="C217" s="245"/>
      <c r="D217" s="460" t="s">
        <v>266</v>
      </c>
      <c r="E217" s="446">
        <v>3000</v>
      </c>
      <c r="F217" s="446">
        <v>3000</v>
      </c>
      <c r="G217" s="72">
        <v>3230</v>
      </c>
      <c r="H217" s="436">
        <f>G217/F217</f>
        <v>1.0766666666666667</v>
      </c>
    </row>
    <row r="218" spans="1:8" ht="15">
      <c r="A218" s="70"/>
      <c r="B218" s="262"/>
      <c r="C218" s="96">
        <v>460</v>
      </c>
      <c r="D218" s="110" t="s">
        <v>267</v>
      </c>
      <c r="E218" s="98">
        <v>16200</v>
      </c>
      <c r="F218" s="98">
        <v>10200</v>
      </c>
      <c r="G218" s="98">
        <f>G219+G221+G220</f>
        <v>9898.6</v>
      </c>
      <c r="H218" s="100">
        <f>G218/F218</f>
        <v>0.9704509803921569</v>
      </c>
    </row>
    <row r="219" spans="1:8" ht="15">
      <c r="A219" s="491"/>
      <c r="B219" s="267"/>
      <c r="C219" s="65"/>
      <c r="D219" s="445" t="s">
        <v>268</v>
      </c>
      <c r="E219" s="448"/>
      <c r="F219" s="448"/>
      <c r="G219" s="67">
        <v>1948.2</v>
      </c>
      <c r="H219" s="41"/>
    </row>
    <row r="220" spans="1:8" ht="15">
      <c r="A220" s="47"/>
      <c r="B220" s="260"/>
      <c r="C220" s="48"/>
      <c r="D220" s="458" t="s">
        <v>144</v>
      </c>
      <c r="E220" s="57"/>
      <c r="F220" s="57"/>
      <c r="G220" s="444">
        <v>3261.4</v>
      </c>
      <c r="H220" s="44"/>
    </row>
    <row r="221" spans="1:8" ht="30.75">
      <c r="A221" s="47"/>
      <c r="B221" s="260"/>
      <c r="C221" s="48"/>
      <c r="D221" s="156" t="s">
        <v>269</v>
      </c>
      <c r="E221" s="440"/>
      <c r="F221" s="440"/>
      <c r="G221" s="101">
        <v>4689</v>
      </c>
      <c r="H221" s="44"/>
    </row>
    <row r="222" spans="1:8" ht="15">
      <c r="A222" s="47"/>
      <c r="B222" s="260"/>
      <c r="C222" s="69">
        <v>480</v>
      </c>
      <c r="D222" s="49" t="s">
        <v>270</v>
      </c>
      <c r="E222" s="40">
        <v>370000</v>
      </c>
      <c r="F222" s="40">
        <v>370000</v>
      </c>
      <c r="G222" s="50">
        <v>362721.02</v>
      </c>
      <c r="H222" s="52">
        <f aca="true" t="shared" si="10" ref="H222:H231">G222/F222</f>
        <v>0.9803270810810811</v>
      </c>
    </row>
    <row r="223" spans="1:8" ht="33" customHeight="1">
      <c r="A223" s="47"/>
      <c r="B223" s="260"/>
      <c r="C223" s="69">
        <v>490</v>
      </c>
      <c r="D223" s="115" t="s">
        <v>271</v>
      </c>
      <c r="E223" s="40">
        <f>E224+E225</f>
        <v>24600</v>
      </c>
      <c r="F223" s="40">
        <f>F224+F225</f>
        <v>26600</v>
      </c>
      <c r="G223" s="40">
        <f>G224+G225</f>
        <v>29802.04</v>
      </c>
      <c r="H223" s="477">
        <f t="shared" si="10"/>
        <v>1.1203774436090226</v>
      </c>
    </row>
    <row r="224" spans="1:8" ht="15">
      <c r="A224" s="47"/>
      <c r="B224" s="260"/>
      <c r="C224" s="242"/>
      <c r="D224" s="453" t="s">
        <v>272</v>
      </c>
      <c r="E224" s="456">
        <v>21000</v>
      </c>
      <c r="F224" s="444">
        <v>18000</v>
      </c>
      <c r="G224" s="467">
        <v>21549.96</v>
      </c>
      <c r="H224" s="29">
        <f t="shared" si="10"/>
        <v>1.19722</v>
      </c>
    </row>
    <row r="225" spans="1:8" ht="15">
      <c r="A225" s="47"/>
      <c r="B225" s="263"/>
      <c r="C225" s="242"/>
      <c r="D225" s="460" t="s">
        <v>273</v>
      </c>
      <c r="E225" s="446">
        <v>3600</v>
      </c>
      <c r="F225" s="72">
        <v>8600</v>
      </c>
      <c r="G225" s="73">
        <v>8252.08</v>
      </c>
      <c r="H225" s="436">
        <f t="shared" si="10"/>
        <v>0.9595441860465116</v>
      </c>
    </row>
    <row r="226" spans="1:8" ht="15">
      <c r="A226" s="47"/>
      <c r="B226" s="260"/>
      <c r="C226" s="249" t="s">
        <v>149</v>
      </c>
      <c r="D226" s="78" t="s">
        <v>298</v>
      </c>
      <c r="E226" s="67">
        <v>0</v>
      </c>
      <c r="F226" s="67">
        <v>0</v>
      </c>
      <c r="G226" s="37">
        <v>260</v>
      </c>
      <c r="H226" s="41">
        <v>0</v>
      </c>
    </row>
    <row r="227" spans="1:8" ht="15">
      <c r="A227" s="47"/>
      <c r="B227" s="260"/>
      <c r="C227" s="250"/>
      <c r="D227" s="42" t="s">
        <v>297</v>
      </c>
      <c r="E227" s="72"/>
      <c r="F227" s="72"/>
      <c r="G227" s="72"/>
      <c r="H227" s="38"/>
    </row>
    <row r="228" spans="1:8" ht="30.75">
      <c r="A228" s="53"/>
      <c r="B228" s="281"/>
      <c r="C228" s="229" t="s">
        <v>151</v>
      </c>
      <c r="D228" s="71" t="s">
        <v>117</v>
      </c>
      <c r="E228" s="72">
        <v>0</v>
      </c>
      <c r="F228" s="72">
        <v>0</v>
      </c>
      <c r="G228" s="73">
        <v>72</v>
      </c>
      <c r="H228" s="38">
        <v>0</v>
      </c>
    </row>
    <row r="229" spans="1:8" s="154" customFormat="1" ht="15">
      <c r="A229" s="45"/>
      <c r="B229" s="334">
        <v>75621</v>
      </c>
      <c r="C229" s="335"/>
      <c r="D229" s="331" t="s">
        <v>274</v>
      </c>
      <c r="E229" s="332">
        <f>E230+E231+E234</f>
        <v>7776614</v>
      </c>
      <c r="F229" s="332">
        <f>F230+F231+F234</f>
        <v>7936614</v>
      </c>
      <c r="G229" s="332">
        <f>G230+G231+G234</f>
        <v>7686368.91</v>
      </c>
      <c r="H229" s="336">
        <f t="shared" si="10"/>
        <v>0.9684695400330671</v>
      </c>
    </row>
    <row r="230" spans="1:8" ht="30.75">
      <c r="A230" s="53"/>
      <c r="B230" s="260"/>
      <c r="C230" s="48">
        <v>10</v>
      </c>
      <c r="D230" s="78" t="s">
        <v>275</v>
      </c>
      <c r="E230" s="57">
        <v>7566614</v>
      </c>
      <c r="F230" s="57">
        <v>7566614</v>
      </c>
      <c r="G230" s="37">
        <v>7290665</v>
      </c>
      <c r="H230" s="44">
        <f t="shared" si="10"/>
        <v>0.9635307153239216</v>
      </c>
    </row>
    <row r="231" spans="1:8" ht="30.75">
      <c r="A231" s="53"/>
      <c r="B231" s="260"/>
      <c r="C231" s="69">
        <v>20</v>
      </c>
      <c r="D231" s="115" t="s">
        <v>276</v>
      </c>
      <c r="E231" s="40">
        <v>210000</v>
      </c>
      <c r="F231" s="40">
        <v>370000</v>
      </c>
      <c r="G231" s="462">
        <f>G232+G233</f>
        <v>395494.91</v>
      </c>
      <c r="H231" s="52">
        <f t="shared" si="10"/>
        <v>1.0689051621621621</v>
      </c>
    </row>
    <row r="232" spans="1:8" ht="15">
      <c r="A232" s="53"/>
      <c r="B232" s="263"/>
      <c r="C232" s="242"/>
      <c r="D232" s="453" t="s">
        <v>252</v>
      </c>
      <c r="E232" s="456"/>
      <c r="F232" s="456"/>
      <c r="G232" s="57">
        <v>5993.67</v>
      </c>
      <c r="H232" s="457"/>
    </row>
    <row r="233" spans="1:8" ht="15">
      <c r="A233" s="53"/>
      <c r="B233" s="260"/>
      <c r="C233" s="245"/>
      <c r="D233" s="460" t="s">
        <v>259</v>
      </c>
      <c r="E233" s="446"/>
      <c r="F233" s="446"/>
      <c r="G233" s="446">
        <v>389501.24</v>
      </c>
      <c r="H233" s="38"/>
    </row>
    <row r="234" spans="1:13" ht="30" customHeight="1">
      <c r="A234" s="386"/>
      <c r="B234" s="278"/>
      <c r="C234" s="229" t="s">
        <v>151</v>
      </c>
      <c r="D234" s="125" t="s">
        <v>486</v>
      </c>
      <c r="E234" s="298">
        <v>0</v>
      </c>
      <c r="F234" s="298">
        <v>0</v>
      </c>
      <c r="G234" s="298">
        <v>209</v>
      </c>
      <c r="H234" s="147">
        <v>0</v>
      </c>
      <c r="M234" s="379"/>
    </row>
    <row r="235" spans="1:8" s="198" customFormat="1" ht="15">
      <c r="A235" s="120">
        <v>757</v>
      </c>
      <c r="B235" s="269"/>
      <c r="C235" s="248"/>
      <c r="D235" s="169" t="s">
        <v>150</v>
      </c>
      <c r="E235" s="408">
        <f aca="true" t="shared" si="11" ref="E235:G236">E236</f>
        <v>0</v>
      </c>
      <c r="F235" s="408">
        <f t="shared" si="11"/>
        <v>2240000</v>
      </c>
      <c r="G235" s="192">
        <f t="shared" si="11"/>
        <v>2240000</v>
      </c>
      <c r="H235" s="409">
        <f>G235/F235</f>
        <v>1</v>
      </c>
    </row>
    <row r="236" spans="1:8" s="154" customFormat="1" ht="30.75">
      <c r="A236" s="45"/>
      <c r="B236" s="334">
        <v>75704</v>
      </c>
      <c r="C236" s="302"/>
      <c r="D236" s="303" t="s">
        <v>148</v>
      </c>
      <c r="E236" s="304">
        <f t="shared" si="11"/>
        <v>0</v>
      </c>
      <c r="F236" s="304">
        <f t="shared" si="11"/>
        <v>2240000</v>
      </c>
      <c r="G236" s="304">
        <f t="shared" si="11"/>
        <v>2240000</v>
      </c>
      <c r="H236" s="305">
        <f>G236/F236</f>
        <v>1</v>
      </c>
    </row>
    <row r="237" spans="1:8" s="382" customFormat="1" ht="15">
      <c r="A237" s="53"/>
      <c r="B237" s="274"/>
      <c r="C237" s="249" t="s">
        <v>151</v>
      </c>
      <c r="D237" s="35" t="s">
        <v>299</v>
      </c>
      <c r="E237" s="28">
        <v>0</v>
      </c>
      <c r="F237" s="28">
        <v>2240000</v>
      </c>
      <c r="G237" s="28">
        <v>2240000</v>
      </c>
      <c r="H237" s="149">
        <f>G237/F237</f>
        <v>1</v>
      </c>
    </row>
    <row r="238" spans="1:8" ht="46.5">
      <c r="A238" s="410"/>
      <c r="B238" s="286"/>
      <c r="C238" s="250"/>
      <c r="D238" s="31" t="s">
        <v>300</v>
      </c>
      <c r="E238" s="32"/>
      <c r="F238" s="129"/>
      <c r="G238" s="32"/>
      <c r="H238" s="130"/>
    </row>
    <row r="239" spans="1:8" s="22" customFormat="1" ht="15">
      <c r="A239" s="132">
        <v>758</v>
      </c>
      <c r="B239" s="282"/>
      <c r="C239" s="243"/>
      <c r="D239" s="196" t="s">
        <v>277</v>
      </c>
      <c r="E239" s="91">
        <f>E240+E244+E246+E256</f>
        <v>16259970</v>
      </c>
      <c r="F239" s="91">
        <f>F240+F244+F246+F256</f>
        <v>16518242.12</v>
      </c>
      <c r="G239" s="91">
        <f>G240+G244+G246+G256</f>
        <v>16519425.14</v>
      </c>
      <c r="H239" s="197">
        <f aca="true" t="shared" si="12" ref="H239:H259">G239/F239</f>
        <v>1.0000716190010661</v>
      </c>
    </row>
    <row r="240" spans="1:8" s="154" customFormat="1" ht="30.75">
      <c r="A240" s="500"/>
      <c r="B240" s="318">
        <v>75801</v>
      </c>
      <c r="C240" s="302"/>
      <c r="D240" s="319" t="s">
        <v>278</v>
      </c>
      <c r="E240" s="320">
        <f>E241</f>
        <v>7972263</v>
      </c>
      <c r="F240" s="320">
        <f>F241</f>
        <v>8086241</v>
      </c>
      <c r="G240" s="501">
        <f>G241</f>
        <v>8086241</v>
      </c>
      <c r="H240" s="321">
        <f t="shared" si="12"/>
        <v>1</v>
      </c>
    </row>
    <row r="241" spans="1:8" ht="17.25" customHeight="1">
      <c r="A241" s="491"/>
      <c r="B241" s="267"/>
      <c r="C241" s="106">
        <v>2920</v>
      </c>
      <c r="D241" s="87" t="s">
        <v>356</v>
      </c>
      <c r="E241" s="67">
        <f>E242+E243</f>
        <v>7972263</v>
      </c>
      <c r="F241" s="67">
        <f>F242+F243</f>
        <v>8086241</v>
      </c>
      <c r="G241" s="448">
        <f>G242+G243</f>
        <v>8086241</v>
      </c>
      <c r="H241" s="41">
        <f t="shared" si="12"/>
        <v>1</v>
      </c>
    </row>
    <row r="242" spans="1:8" ht="14.25" customHeight="1">
      <c r="A242" s="47"/>
      <c r="B242" s="260"/>
      <c r="C242" s="30"/>
      <c r="D242" s="453" t="s">
        <v>355</v>
      </c>
      <c r="E242" s="456">
        <v>7972263</v>
      </c>
      <c r="F242" s="444">
        <v>8048933</v>
      </c>
      <c r="G242" s="444">
        <v>8048933</v>
      </c>
      <c r="H242" s="457"/>
    </row>
    <row r="243" spans="1:8" ht="15" customHeight="1">
      <c r="A243" s="47"/>
      <c r="B243" s="260"/>
      <c r="C243" s="30"/>
      <c r="D243" s="463" t="s">
        <v>357</v>
      </c>
      <c r="E243" s="440">
        <v>0</v>
      </c>
      <c r="F243" s="57">
        <v>37308</v>
      </c>
      <c r="G243" s="37">
        <v>37308</v>
      </c>
      <c r="H243" s="157"/>
    </row>
    <row r="244" spans="1:8" s="154" customFormat="1" ht="15">
      <c r="A244" s="64"/>
      <c r="B244" s="347">
        <v>75807</v>
      </c>
      <c r="C244" s="348"/>
      <c r="D244" s="349" t="s">
        <v>279</v>
      </c>
      <c r="E244" s="350">
        <f>E245</f>
        <v>7641999</v>
      </c>
      <c r="F244" s="350">
        <f>F245</f>
        <v>7641999</v>
      </c>
      <c r="G244" s="350">
        <f>G245</f>
        <v>7641999</v>
      </c>
      <c r="H244" s="351">
        <f t="shared" si="12"/>
        <v>1</v>
      </c>
    </row>
    <row r="245" spans="1:8" ht="30.75" customHeight="1">
      <c r="A245" s="47"/>
      <c r="B245" s="260"/>
      <c r="C245" s="30">
        <v>2920</v>
      </c>
      <c r="D245" s="49" t="s">
        <v>280</v>
      </c>
      <c r="E245" s="40">
        <v>7641999</v>
      </c>
      <c r="F245" s="40">
        <v>7641999</v>
      </c>
      <c r="G245" s="50">
        <v>7641999</v>
      </c>
      <c r="H245" s="52">
        <f t="shared" si="12"/>
        <v>1</v>
      </c>
    </row>
    <row r="246" spans="1:8" s="154" customFormat="1" ht="15">
      <c r="A246" s="64"/>
      <c r="B246" s="347">
        <v>75814</v>
      </c>
      <c r="C246" s="348"/>
      <c r="D246" s="349" t="s">
        <v>281</v>
      </c>
      <c r="E246" s="350">
        <f>E247+E253+E254+E255</f>
        <v>93455</v>
      </c>
      <c r="F246" s="350">
        <f>F247+F253+F254+F255</f>
        <v>237749.12</v>
      </c>
      <c r="G246" s="350">
        <f>G247+G253+G254+G255</f>
        <v>238932.14</v>
      </c>
      <c r="H246" s="351">
        <f t="shared" si="12"/>
        <v>1.0049759174713244</v>
      </c>
    </row>
    <row r="247" spans="1:8" ht="33" customHeight="1">
      <c r="A247" s="53"/>
      <c r="B247" s="283"/>
      <c r="C247" s="69">
        <v>920</v>
      </c>
      <c r="D247" s="464" t="s">
        <v>358</v>
      </c>
      <c r="E247" s="40">
        <v>11000</v>
      </c>
      <c r="F247" s="40">
        <f>F248+F249+F250+F251+F252</f>
        <v>91900</v>
      </c>
      <c r="G247" s="462">
        <f>G248+G249+G250+G251+G252</f>
        <v>93083.02</v>
      </c>
      <c r="H247" s="52">
        <f t="shared" si="12"/>
        <v>1.0128729053318826</v>
      </c>
    </row>
    <row r="248" spans="1:8" ht="15">
      <c r="A248" s="53"/>
      <c r="B248" s="263"/>
      <c r="C248" s="48"/>
      <c r="D248" s="479" t="s">
        <v>359</v>
      </c>
      <c r="E248" s="444"/>
      <c r="F248" s="444">
        <v>88900</v>
      </c>
      <c r="G248" s="444">
        <v>88725.19</v>
      </c>
      <c r="H248" s="457"/>
    </row>
    <row r="249" spans="1:8" ht="15">
      <c r="A249" s="53"/>
      <c r="B249" s="263"/>
      <c r="C249" s="48"/>
      <c r="D249" s="94" t="s">
        <v>360</v>
      </c>
      <c r="E249" s="57"/>
      <c r="F249" s="57">
        <v>3000</v>
      </c>
      <c r="G249" s="57">
        <v>3169.67</v>
      </c>
      <c r="H249" s="44"/>
    </row>
    <row r="250" spans="1:8" ht="15">
      <c r="A250" s="53"/>
      <c r="B250" s="263"/>
      <c r="C250" s="48"/>
      <c r="D250" s="458" t="s">
        <v>363</v>
      </c>
      <c r="E250" s="456"/>
      <c r="F250" s="444"/>
      <c r="G250" s="456">
        <v>31.25</v>
      </c>
      <c r="H250" s="44"/>
    </row>
    <row r="251" spans="1:8" ht="15">
      <c r="A251" s="53"/>
      <c r="B251" s="263"/>
      <c r="C251" s="48"/>
      <c r="D251" s="458" t="s">
        <v>362</v>
      </c>
      <c r="E251" s="444"/>
      <c r="F251" s="444"/>
      <c r="G251" s="456">
        <v>795.41</v>
      </c>
      <c r="H251" s="44"/>
    </row>
    <row r="252" spans="1:8" ht="15">
      <c r="A252" s="53"/>
      <c r="B252" s="263"/>
      <c r="C252" s="86"/>
      <c r="D252" s="42" t="s">
        <v>361</v>
      </c>
      <c r="E252" s="72"/>
      <c r="F252" s="72"/>
      <c r="G252" s="446">
        <v>361.5</v>
      </c>
      <c r="H252" s="38"/>
    </row>
    <row r="253" spans="1:8" ht="46.5">
      <c r="A253" s="53"/>
      <c r="B253" s="263"/>
      <c r="C253" s="86">
        <v>2030</v>
      </c>
      <c r="D253" s="42" t="s">
        <v>364</v>
      </c>
      <c r="E253" s="72">
        <v>0</v>
      </c>
      <c r="F253" s="72">
        <v>44746.37</v>
      </c>
      <c r="G253" s="73">
        <v>44746.37</v>
      </c>
      <c r="H253" s="38">
        <f>G253/F253</f>
        <v>1</v>
      </c>
    </row>
    <row r="254" spans="1:8" ht="30.75">
      <c r="A254" s="53"/>
      <c r="B254" s="263"/>
      <c r="C254" s="96">
        <v>2870</v>
      </c>
      <c r="D254" s="42" t="s">
        <v>118</v>
      </c>
      <c r="E254" s="72">
        <v>82455</v>
      </c>
      <c r="F254" s="72">
        <v>82455</v>
      </c>
      <c r="G254" s="73">
        <v>82455</v>
      </c>
      <c r="H254" s="38">
        <f t="shared" si="12"/>
        <v>1</v>
      </c>
    </row>
    <row r="255" spans="1:8" ht="46.5">
      <c r="A255" s="47"/>
      <c r="B255" s="281"/>
      <c r="C255" s="96">
        <v>6330</v>
      </c>
      <c r="D255" s="71" t="s">
        <v>365</v>
      </c>
      <c r="E255" s="72">
        <v>0</v>
      </c>
      <c r="F255" s="72">
        <v>18647.75</v>
      </c>
      <c r="G255" s="73">
        <v>18647.75</v>
      </c>
      <c r="H255" s="38">
        <f t="shared" si="12"/>
        <v>1</v>
      </c>
    </row>
    <row r="256" spans="1:8" s="154" customFormat="1" ht="15">
      <c r="A256" s="64"/>
      <c r="B256" s="318">
        <v>75831</v>
      </c>
      <c r="C256" s="302"/>
      <c r="D256" s="319" t="s">
        <v>282</v>
      </c>
      <c r="E256" s="320">
        <f>E257</f>
        <v>552253</v>
      </c>
      <c r="F256" s="320">
        <f>F257</f>
        <v>552253</v>
      </c>
      <c r="G256" s="320">
        <f>G257</f>
        <v>552253</v>
      </c>
      <c r="H256" s="321">
        <f t="shared" si="12"/>
        <v>1</v>
      </c>
    </row>
    <row r="257" spans="1:8" ht="30.75">
      <c r="A257" s="122"/>
      <c r="B257" s="260"/>
      <c r="C257" s="124">
        <v>2920</v>
      </c>
      <c r="D257" s="71" t="s">
        <v>283</v>
      </c>
      <c r="E257" s="72">
        <v>552253</v>
      </c>
      <c r="F257" s="72">
        <v>552253</v>
      </c>
      <c r="G257" s="73">
        <v>552253</v>
      </c>
      <c r="H257" s="38">
        <f t="shared" si="12"/>
        <v>1</v>
      </c>
    </row>
    <row r="258" spans="1:8" s="22" customFormat="1" ht="15">
      <c r="A258" s="119">
        <v>801</v>
      </c>
      <c r="B258" s="284"/>
      <c r="C258" s="241"/>
      <c r="D258" s="75" t="s">
        <v>284</v>
      </c>
      <c r="E258" s="76">
        <f>E259+E284+E311+E325+E330+E282+E309+E270</f>
        <v>781356</v>
      </c>
      <c r="F258" s="76">
        <f>F259+F284+F311+F325+F330+F282+F309+F270</f>
        <v>1069197</v>
      </c>
      <c r="G258" s="76">
        <f>G259+G284+G311+G325+G330+G282+G309+G270</f>
        <v>1100934.1</v>
      </c>
      <c r="H258" s="77">
        <f t="shared" si="12"/>
        <v>1.0296831173301086</v>
      </c>
    </row>
    <row r="259" spans="1:8" s="154" customFormat="1" ht="15">
      <c r="A259" s="134"/>
      <c r="B259" s="352">
        <v>80101</v>
      </c>
      <c r="C259" s="314"/>
      <c r="D259" s="315" t="s">
        <v>285</v>
      </c>
      <c r="E259" s="316">
        <f>E260+E262+E267+E272+E280+E279</f>
        <v>48936</v>
      </c>
      <c r="F259" s="316">
        <f>F260+F262+F267+F272+F280+F279</f>
        <v>108836</v>
      </c>
      <c r="G259" s="316">
        <f>G260+G262+G267+G272+G280+G279</f>
        <v>121440.55</v>
      </c>
      <c r="H259" s="317">
        <f t="shared" si="12"/>
        <v>1.1158123231283767</v>
      </c>
    </row>
    <row r="260" spans="1:8" s="24" customFormat="1" ht="46.5">
      <c r="A260" s="47"/>
      <c r="B260" s="264"/>
      <c r="C260" s="65">
        <v>750</v>
      </c>
      <c r="D260" s="66" t="s">
        <v>301</v>
      </c>
      <c r="E260" s="67">
        <v>0</v>
      </c>
      <c r="F260" s="67">
        <v>1000</v>
      </c>
      <c r="G260" s="67">
        <v>1422.75</v>
      </c>
      <c r="H260" s="41">
        <f>G260/F260</f>
        <v>1.42275</v>
      </c>
    </row>
    <row r="261" spans="1:8" s="24" customFormat="1" ht="33" customHeight="1">
      <c r="A261" s="70"/>
      <c r="B261" s="278"/>
      <c r="C261" s="86"/>
      <c r="D261" s="71" t="s">
        <v>492</v>
      </c>
      <c r="E261" s="72"/>
      <c r="F261" s="72"/>
      <c r="G261" s="72"/>
      <c r="H261" s="38"/>
    </row>
    <row r="262" spans="1:8" ht="15">
      <c r="A262" s="491"/>
      <c r="B262" s="267"/>
      <c r="C262" s="65">
        <v>830</v>
      </c>
      <c r="D262" s="445" t="s">
        <v>186</v>
      </c>
      <c r="E262" s="448">
        <f>E263+E266</f>
        <v>48036</v>
      </c>
      <c r="F262" s="448">
        <f>F263+F266</f>
        <v>48036</v>
      </c>
      <c r="G262" s="448">
        <f>G263+G266</f>
        <v>59356.57</v>
      </c>
      <c r="H262" s="41">
        <f>G262/F262</f>
        <v>1.2356684569905905</v>
      </c>
    </row>
    <row r="263" spans="1:8" ht="15">
      <c r="A263" s="135"/>
      <c r="B263" s="136"/>
      <c r="C263" s="242"/>
      <c r="D263" s="137" t="s">
        <v>366</v>
      </c>
      <c r="E263" s="138">
        <f>E264+E265</f>
        <v>12486</v>
      </c>
      <c r="F263" s="138">
        <f>F264+F265</f>
        <v>12486</v>
      </c>
      <c r="G263" s="138">
        <f>G264+G265</f>
        <v>18045.92</v>
      </c>
      <c r="H263" s="480">
        <f>G263/F263</f>
        <v>1.4452923274066953</v>
      </c>
    </row>
    <row r="264" spans="1:8" ht="30.75">
      <c r="A264" s="135"/>
      <c r="B264" s="136"/>
      <c r="C264" s="242"/>
      <c r="D264" s="137" t="s">
        <v>286</v>
      </c>
      <c r="E264" s="138">
        <v>12486</v>
      </c>
      <c r="F264" s="138">
        <v>12486</v>
      </c>
      <c r="G264" s="140">
        <v>8491</v>
      </c>
      <c r="H264" s="139"/>
    </row>
    <row r="265" spans="1:13" ht="30.75">
      <c r="A265" s="135"/>
      <c r="B265" s="136"/>
      <c r="C265" s="242"/>
      <c r="D265" s="137" t="s">
        <v>435</v>
      </c>
      <c r="E265" s="138">
        <v>0</v>
      </c>
      <c r="F265" s="138">
        <v>0</v>
      </c>
      <c r="G265" s="481">
        <v>9554.92</v>
      </c>
      <c r="H265" s="524"/>
      <c r="M265" s="88"/>
    </row>
    <row r="266" spans="1:8" ht="15">
      <c r="A266" s="53"/>
      <c r="B266" s="263"/>
      <c r="C266" s="245"/>
      <c r="D266" s="460" t="s">
        <v>367</v>
      </c>
      <c r="E266" s="446">
        <v>35550</v>
      </c>
      <c r="F266" s="446">
        <v>35550</v>
      </c>
      <c r="G266" s="72">
        <v>41310.65</v>
      </c>
      <c r="H266" s="38">
        <f>G266/F266</f>
        <v>1.162043600562588</v>
      </c>
    </row>
    <row r="267" spans="1:8" s="382" customFormat="1" ht="30.75">
      <c r="A267" s="412"/>
      <c r="B267" s="411"/>
      <c r="C267" s="48">
        <v>920</v>
      </c>
      <c r="D267" s="42" t="s">
        <v>287</v>
      </c>
      <c r="E267" s="72">
        <f>SUM(E268:E269)</f>
        <v>900</v>
      </c>
      <c r="F267" s="72">
        <f>F268+F269</f>
        <v>900</v>
      </c>
      <c r="G267" s="72">
        <f>SUM(G268:G269)</f>
        <v>1757.01</v>
      </c>
      <c r="H267" s="100">
        <f>G267/F267</f>
        <v>1.9522333333333333</v>
      </c>
    </row>
    <row r="268" spans="1:8" ht="15">
      <c r="A268" s="135"/>
      <c r="B268" s="411"/>
      <c r="C268" s="242"/>
      <c r="D268" s="87" t="s">
        <v>368</v>
      </c>
      <c r="E268" s="57">
        <v>900</v>
      </c>
      <c r="F268" s="57">
        <v>900</v>
      </c>
      <c r="G268" s="67">
        <v>914.67</v>
      </c>
      <c r="H268" s="447">
        <f>G268/F268</f>
        <v>1.0163</v>
      </c>
    </row>
    <row r="269" spans="1:8" ht="15" customHeight="1">
      <c r="A269" s="135"/>
      <c r="B269" s="136"/>
      <c r="C269" s="242"/>
      <c r="D269" s="463" t="s">
        <v>369</v>
      </c>
      <c r="E269" s="446">
        <v>0</v>
      </c>
      <c r="F269" s="446">
        <v>0</v>
      </c>
      <c r="G269" s="446">
        <v>842.34</v>
      </c>
      <c r="H269" s="80">
        <v>0</v>
      </c>
    </row>
    <row r="270" spans="1:8" s="24" customFormat="1" ht="18" customHeight="1">
      <c r="A270" s="47"/>
      <c r="B270" s="263"/>
      <c r="C270" s="69">
        <v>960</v>
      </c>
      <c r="D270" s="421" t="s">
        <v>13</v>
      </c>
      <c r="E270" s="28">
        <f>E271</f>
        <v>0</v>
      </c>
      <c r="F270" s="521">
        <f>F271</f>
        <v>0</v>
      </c>
      <c r="G270" s="521">
        <f>G271</f>
        <v>1000</v>
      </c>
      <c r="H270" s="522">
        <v>0</v>
      </c>
    </row>
    <row r="271" spans="1:8" s="24" customFormat="1" ht="34.5" customHeight="1">
      <c r="A271" s="47"/>
      <c r="B271" s="260"/>
      <c r="C271" s="48"/>
      <c r="D271" s="519" t="s">
        <v>487</v>
      </c>
      <c r="E271" s="520">
        <v>0</v>
      </c>
      <c r="F271" s="32">
        <v>0</v>
      </c>
      <c r="G271" s="32">
        <v>1000</v>
      </c>
      <c r="H271" s="130">
        <v>0</v>
      </c>
    </row>
    <row r="272" spans="1:8" ht="15">
      <c r="A272" s="53"/>
      <c r="B272" s="263"/>
      <c r="C272" s="65">
        <v>970</v>
      </c>
      <c r="D272" s="445" t="s">
        <v>181</v>
      </c>
      <c r="E272" s="67">
        <f>E273+E274+E277+E278</f>
        <v>0</v>
      </c>
      <c r="F272" s="67">
        <f>F273+F274+F277+F278</f>
        <v>3000</v>
      </c>
      <c r="G272" s="448">
        <f>G273+G274+G277+G278</f>
        <v>3003.97</v>
      </c>
      <c r="H272" s="447">
        <f>G272/F272</f>
        <v>1.0013233333333333</v>
      </c>
    </row>
    <row r="273" spans="1:8" ht="30.75">
      <c r="A273" s="53"/>
      <c r="B273" s="263"/>
      <c r="C273" s="48"/>
      <c r="D273" s="94" t="s">
        <v>434</v>
      </c>
      <c r="E273" s="456">
        <v>0</v>
      </c>
      <c r="F273" s="456">
        <v>0</v>
      </c>
      <c r="G273" s="444">
        <v>384</v>
      </c>
      <c r="H273" s="44">
        <v>0</v>
      </c>
    </row>
    <row r="274" spans="1:8" ht="15">
      <c r="A274" s="53"/>
      <c r="B274" s="263"/>
      <c r="C274" s="48"/>
      <c r="D274" s="453" t="s">
        <v>431</v>
      </c>
      <c r="E274" s="456">
        <v>0</v>
      </c>
      <c r="F274" s="456">
        <f>F275+F276</f>
        <v>1000</v>
      </c>
      <c r="G274" s="57">
        <f>G275+G276</f>
        <v>546</v>
      </c>
      <c r="H274" s="457">
        <v>0</v>
      </c>
    </row>
    <row r="275" spans="1:8" ht="15">
      <c r="A275" s="53"/>
      <c r="B275" s="263"/>
      <c r="C275" s="48"/>
      <c r="D275" s="94" t="s">
        <v>433</v>
      </c>
      <c r="E275" s="57">
        <v>0</v>
      </c>
      <c r="F275" s="57">
        <v>1000</v>
      </c>
      <c r="G275" s="57">
        <v>376</v>
      </c>
      <c r="H275" s="44">
        <f>G275/F275</f>
        <v>0.376</v>
      </c>
    </row>
    <row r="276" spans="1:8" ht="15">
      <c r="A276" s="53"/>
      <c r="B276" s="263"/>
      <c r="C276" s="48"/>
      <c r="D276" s="479" t="s">
        <v>432</v>
      </c>
      <c r="E276" s="439">
        <v>0</v>
      </c>
      <c r="F276" s="57">
        <v>0</v>
      </c>
      <c r="G276" s="439">
        <v>170</v>
      </c>
      <c r="H276" s="482">
        <v>0</v>
      </c>
    </row>
    <row r="277" spans="1:8" ht="33" customHeight="1">
      <c r="A277" s="53"/>
      <c r="B277" s="263"/>
      <c r="C277" s="48"/>
      <c r="D277" s="458" t="s">
        <v>120</v>
      </c>
      <c r="E277" s="456">
        <v>0</v>
      </c>
      <c r="F277" s="456">
        <v>2000</v>
      </c>
      <c r="G277" s="444">
        <v>2052.24</v>
      </c>
      <c r="H277" s="435">
        <f>G277/F277</f>
        <v>1.02612</v>
      </c>
    </row>
    <row r="278" spans="1:8" ht="30.75">
      <c r="A278" s="53"/>
      <c r="B278" s="263"/>
      <c r="C278" s="48"/>
      <c r="D278" s="460" t="s">
        <v>119</v>
      </c>
      <c r="E278" s="446">
        <v>0</v>
      </c>
      <c r="F278" s="446">
        <v>0</v>
      </c>
      <c r="G278" s="57">
        <v>21.73</v>
      </c>
      <c r="H278" s="38">
        <v>0</v>
      </c>
    </row>
    <row r="279" spans="1:8" ht="62.25">
      <c r="A279" s="53"/>
      <c r="B279" s="260"/>
      <c r="C279" s="96">
        <v>2700</v>
      </c>
      <c r="D279" s="142" t="s">
        <v>488</v>
      </c>
      <c r="E279" s="146">
        <v>0</v>
      </c>
      <c r="F279" s="146">
        <v>860</v>
      </c>
      <c r="G279" s="146">
        <v>860</v>
      </c>
      <c r="H279" s="147">
        <f>G279/F279</f>
        <v>1</v>
      </c>
    </row>
    <row r="280" spans="1:8" ht="30.75">
      <c r="A280" s="53"/>
      <c r="B280" s="260"/>
      <c r="C280" s="65">
        <v>6330</v>
      </c>
      <c r="D280" s="35" t="s">
        <v>121</v>
      </c>
      <c r="E280" s="28">
        <v>0</v>
      </c>
      <c r="F280" s="28">
        <v>55040</v>
      </c>
      <c r="G280" s="28">
        <v>55040.25</v>
      </c>
      <c r="H280" s="149">
        <f>G280/F280</f>
        <v>1.0000045421511627</v>
      </c>
    </row>
    <row r="281" spans="1:8" ht="18.75" customHeight="1">
      <c r="A281" s="122"/>
      <c r="B281" s="262"/>
      <c r="C281" s="86"/>
      <c r="D281" s="230" t="s">
        <v>315</v>
      </c>
      <c r="E281" s="231"/>
      <c r="F281" s="231"/>
      <c r="G281" s="231"/>
      <c r="H281" s="130"/>
    </row>
    <row r="282" spans="1:8" s="154" customFormat="1" ht="15">
      <c r="A282" s="85"/>
      <c r="B282" s="329">
        <v>80103</v>
      </c>
      <c r="C282" s="302"/>
      <c r="D282" s="323" t="s">
        <v>370</v>
      </c>
      <c r="E282" s="320">
        <f>E283</f>
        <v>0</v>
      </c>
      <c r="F282" s="320">
        <f>F283</f>
        <v>36488</v>
      </c>
      <c r="G282" s="320">
        <f>G283</f>
        <v>36488</v>
      </c>
      <c r="H282" s="307">
        <f>G282/F282</f>
        <v>1</v>
      </c>
    </row>
    <row r="283" spans="1:8" ht="30.75">
      <c r="A283" s="47"/>
      <c r="B283" s="296"/>
      <c r="C283" s="96">
        <v>2030</v>
      </c>
      <c r="D283" s="230" t="s">
        <v>371</v>
      </c>
      <c r="E283" s="381">
        <v>0</v>
      </c>
      <c r="F283" s="72">
        <v>36488</v>
      </c>
      <c r="G283" s="103">
        <v>36488</v>
      </c>
      <c r="H283" s="147">
        <f>G283/F283</f>
        <v>1</v>
      </c>
    </row>
    <row r="284" spans="1:8" s="154" customFormat="1" ht="15">
      <c r="A284" s="45"/>
      <c r="B284" s="328">
        <v>80104</v>
      </c>
      <c r="C284" s="335"/>
      <c r="D284" s="331" t="s">
        <v>289</v>
      </c>
      <c r="E284" s="332">
        <f>E285+E292+E297+E298+E302+E303+E307</f>
        <v>124200</v>
      </c>
      <c r="F284" s="332">
        <f>F285+F292+F297+F298+F302+F303+F307</f>
        <v>278366</v>
      </c>
      <c r="G284" s="332">
        <f>G285+G292+G297+G298+G302+G303+G307</f>
        <v>298183.13</v>
      </c>
      <c r="H284" s="336">
        <f>G284/F284</f>
        <v>1.071190914120259</v>
      </c>
    </row>
    <row r="285" spans="1:8" ht="63" customHeight="1">
      <c r="A285" s="53"/>
      <c r="B285" s="263"/>
      <c r="C285" s="48">
        <v>750</v>
      </c>
      <c r="D285" s="94" t="s">
        <v>290</v>
      </c>
      <c r="E285" s="57">
        <v>0</v>
      </c>
      <c r="F285" s="448">
        <v>15650</v>
      </c>
      <c r="G285" s="448">
        <f>G286+G287+G288+G289+G290</f>
        <v>15057.02</v>
      </c>
      <c r="H285" s="447">
        <f>G285/F285</f>
        <v>0.9621099041533546</v>
      </c>
    </row>
    <row r="286" spans="1:8" ht="15">
      <c r="A286" s="47"/>
      <c r="B286" s="263"/>
      <c r="C286" s="48"/>
      <c r="D286" s="475" t="s">
        <v>291</v>
      </c>
      <c r="E286" s="434"/>
      <c r="F286" s="57"/>
      <c r="G286" s="57">
        <v>1300</v>
      </c>
      <c r="H286" s="44"/>
    </row>
    <row r="287" spans="1:8" ht="17.25" customHeight="1">
      <c r="A287" s="47"/>
      <c r="B287" s="263"/>
      <c r="C287" s="48"/>
      <c r="D287" s="458" t="s">
        <v>372</v>
      </c>
      <c r="E287" s="456"/>
      <c r="F287" s="444"/>
      <c r="G287" s="456">
        <v>2400</v>
      </c>
      <c r="H287" s="44"/>
    </row>
    <row r="288" spans="1:8" ht="17.25" customHeight="1">
      <c r="A288" s="47"/>
      <c r="B288" s="263"/>
      <c r="C288" s="48"/>
      <c r="D288" s="94" t="s">
        <v>122</v>
      </c>
      <c r="E288" s="456"/>
      <c r="F288" s="57"/>
      <c r="G288" s="456">
        <v>2600</v>
      </c>
      <c r="H288" s="44"/>
    </row>
    <row r="289" spans="1:8" ht="17.25" customHeight="1">
      <c r="A289" s="47"/>
      <c r="B289" s="263"/>
      <c r="C289" s="48"/>
      <c r="D289" s="453" t="s">
        <v>373</v>
      </c>
      <c r="E289" s="456"/>
      <c r="F289" s="456"/>
      <c r="G289" s="456">
        <v>546</v>
      </c>
      <c r="H289" s="44"/>
    </row>
    <row r="290" spans="1:8" ht="15">
      <c r="A290" s="47"/>
      <c r="B290" s="263"/>
      <c r="C290" s="48"/>
      <c r="D290" s="453" t="s">
        <v>27</v>
      </c>
      <c r="E290" s="456"/>
      <c r="F290" s="456"/>
      <c r="G290" s="456">
        <v>8211.02</v>
      </c>
      <c r="H290" s="44"/>
    </row>
    <row r="291" spans="1:8" ht="30.75">
      <c r="A291" s="47"/>
      <c r="B291" s="263"/>
      <c r="C291" s="48"/>
      <c r="D291" s="42" t="s">
        <v>292</v>
      </c>
      <c r="E291" s="117"/>
      <c r="F291" s="117"/>
      <c r="G291" s="143"/>
      <c r="H291" s="38"/>
    </row>
    <row r="292" spans="1:8" ht="15">
      <c r="A292" s="53"/>
      <c r="B292" s="263"/>
      <c r="C292" s="65">
        <v>830</v>
      </c>
      <c r="D292" s="125" t="s">
        <v>293</v>
      </c>
      <c r="E292" s="28">
        <v>124200</v>
      </c>
      <c r="F292" s="28">
        <v>124200</v>
      </c>
      <c r="G292" s="144">
        <f>G294+G295+G296</f>
        <v>127248.57999999999</v>
      </c>
      <c r="H292" s="41">
        <f>G292/F292</f>
        <v>1.024545732689211</v>
      </c>
    </row>
    <row r="293" spans="1:8" ht="30.75">
      <c r="A293" s="53"/>
      <c r="B293" s="263"/>
      <c r="C293" s="48"/>
      <c r="D293" s="94" t="s">
        <v>28</v>
      </c>
      <c r="E293" s="116"/>
      <c r="F293" s="483"/>
      <c r="G293" s="483"/>
      <c r="H293" s="443"/>
    </row>
    <row r="294" spans="1:8" ht="15">
      <c r="A294" s="53"/>
      <c r="B294" s="263"/>
      <c r="C294" s="48"/>
      <c r="D294" s="453" t="s">
        <v>29</v>
      </c>
      <c r="E294" s="441"/>
      <c r="F294" s="431"/>
      <c r="G294" s="150">
        <v>102304</v>
      </c>
      <c r="H294" s="59"/>
    </row>
    <row r="295" spans="1:8" ht="15">
      <c r="A295" s="53"/>
      <c r="B295" s="263"/>
      <c r="C295" s="48"/>
      <c r="D295" s="453" t="s">
        <v>123</v>
      </c>
      <c r="E295" s="441"/>
      <c r="F295" s="431"/>
      <c r="G295" s="431">
        <v>22427.4</v>
      </c>
      <c r="H295" s="59"/>
    </row>
    <row r="296" spans="1:8" ht="15">
      <c r="A296" s="53"/>
      <c r="B296" s="263"/>
      <c r="C296" s="48"/>
      <c r="D296" s="430" t="s">
        <v>124</v>
      </c>
      <c r="E296" s="452"/>
      <c r="F296" s="129"/>
      <c r="G296" s="129">
        <v>2517.18</v>
      </c>
      <c r="H296" s="130"/>
    </row>
    <row r="297" spans="1:8" ht="46.5">
      <c r="A297" s="53"/>
      <c r="B297" s="263"/>
      <c r="C297" s="65">
        <v>920</v>
      </c>
      <c r="D297" s="78" t="s">
        <v>476</v>
      </c>
      <c r="E297" s="57">
        <v>0</v>
      </c>
      <c r="F297" s="57">
        <v>0</v>
      </c>
      <c r="G297" s="116">
        <v>758.06</v>
      </c>
      <c r="H297" s="59">
        <v>0</v>
      </c>
    </row>
    <row r="298" spans="1:8" ht="15">
      <c r="A298" s="53"/>
      <c r="B298" s="263"/>
      <c r="C298" s="65">
        <v>970</v>
      </c>
      <c r="D298" s="445" t="s">
        <v>181</v>
      </c>
      <c r="E298" s="448">
        <f>E301</f>
        <v>0</v>
      </c>
      <c r="F298" s="67">
        <f>F299+F301</f>
        <v>5117</v>
      </c>
      <c r="G298" s="484">
        <f>G299+G301</f>
        <v>350.5</v>
      </c>
      <c r="H298" s="149">
        <f>G298/F298</f>
        <v>0.06849716630838382</v>
      </c>
    </row>
    <row r="299" spans="1:8" ht="30.75">
      <c r="A299" s="47"/>
      <c r="B299" s="263"/>
      <c r="C299" s="48"/>
      <c r="D299" s="94" t="s">
        <v>381</v>
      </c>
      <c r="E299" s="57">
        <v>0</v>
      </c>
      <c r="F299" s="456">
        <v>5000</v>
      </c>
      <c r="G299" s="116">
        <v>0</v>
      </c>
      <c r="H299" s="468">
        <v>0</v>
      </c>
    </row>
    <row r="300" spans="1:8" ht="30.75">
      <c r="A300" s="47"/>
      <c r="B300" s="263"/>
      <c r="C300" s="48"/>
      <c r="D300" s="94" t="s">
        <v>380</v>
      </c>
      <c r="E300" s="439"/>
      <c r="F300" s="439"/>
      <c r="G300" s="116"/>
      <c r="H300" s="59"/>
    </row>
    <row r="301" spans="1:8" ht="36" customHeight="1">
      <c r="A301" s="70"/>
      <c r="B301" s="281"/>
      <c r="C301" s="86"/>
      <c r="D301" s="460" t="s">
        <v>374</v>
      </c>
      <c r="E301" s="72">
        <v>0</v>
      </c>
      <c r="F301" s="72">
        <v>117</v>
      </c>
      <c r="G301" s="433">
        <v>350.5</v>
      </c>
      <c r="H301" s="470">
        <f>G301/F301</f>
        <v>2.9957264957264957</v>
      </c>
    </row>
    <row r="302" spans="1:13" ht="30.75">
      <c r="A302" s="491"/>
      <c r="B302" s="267"/>
      <c r="C302" s="96">
        <v>2030</v>
      </c>
      <c r="D302" s="145" t="s">
        <v>371</v>
      </c>
      <c r="E302" s="146">
        <f>E306</f>
        <v>0</v>
      </c>
      <c r="F302" s="146">
        <v>133399</v>
      </c>
      <c r="G302" s="146">
        <v>133399</v>
      </c>
      <c r="H302" s="147">
        <f>G302/F302</f>
        <v>1</v>
      </c>
      <c r="M302" s="88"/>
    </row>
    <row r="303" spans="1:13" ht="49.5" customHeight="1">
      <c r="A303" s="47"/>
      <c r="B303" s="260"/>
      <c r="C303" s="48">
        <v>2310</v>
      </c>
      <c r="D303" s="36" t="s">
        <v>489</v>
      </c>
      <c r="E303" s="28">
        <v>0</v>
      </c>
      <c r="F303" s="28">
        <v>0</v>
      </c>
      <c r="G303" s="28">
        <f>G304+G305+G306</f>
        <v>20569.97</v>
      </c>
      <c r="H303" s="450">
        <v>0</v>
      </c>
      <c r="M303" s="88"/>
    </row>
    <row r="304" spans="1:13" ht="30" customHeight="1">
      <c r="A304" s="47"/>
      <c r="B304" s="260"/>
      <c r="C304" s="48"/>
      <c r="D304" s="475" t="s">
        <v>375</v>
      </c>
      <c r="E304" s="451"/>
      <c r="F304" s="431"/>
      <c r="G304" s="431">
        <v>13522.05</v>
      </c>
      <c r="H304" s="59"/>
      <c r="M304" s="88"/>
    </row>
    <row r="305" spans="1:13" ht="30.75">
      <c r="A305" s="47"/>
      <c r="B305" s="260"/>
      <c r="C305" s="48"/>
      <c r="D305" s="36" t="s">
        <v>376</v>
      </c>
      <c r="E305" s="451"/>
      <c r="F305" s="431"/>
      <c r="G305" s="431">
        <v>4911.04</v>
      </c>
      <c r="H305" s="59"/>
      <c r="M305" s="88"/>
    </row>
    <row r="306" spans="1:8" ht="15">
      <c r="A306" s="47"/>
      <c r="B306" s="263"/>
      <c r="C306" s="48"/>
      <c r="D306" s="430" t="s">
        <v>377</v>
      </c>
      <c r="E306" s="432">
        <v>0</v>
      </c>
      <c r="F306" s="72">
        <v>0</v>
      </c>
      <c r="G306" s="117">
        <v>2136.88</v>
      </c>
      <c r="H306" s="130"/>
    </row>
    <row r="307" spans="1:8" ht="46.5">
      <c r="A307" s="47"/>
      <c r="B307" s="264"/>
      <c r="C307" s="65">
        <v>2700</v>
      </c>
      <c r="D307" s="35" t="s">
        <v>383</v>
      </c>
      <c r="E307" s="144">
        <f>E308</f>
        <v>0</v>
      </c>
      <c r="F307" s="144">
        <f>F308</f>
        <v>0</v>
      </c>
      <c r="G307" s="144">
        <f>G308</f>
        <v>800</v>
      </c>
      <c r="H307" s="149">
        <v>0</v>
      </c>
    </row>
    <row r="308" spans="1:8" ht="30.75">
      <c r="A308" s="47"/>
      <c r="B308" s="264"/>
      <c r="C308" s="86"/>
      <c r="D308" s="230" t="s">
        <v>378</v>
      </c>
      <c r="E308" s="143">
        <v>0</v>
      </c>
      <c r="F308" s="72">
        <v>0</v>
      </c>
      <c r="G308" s="103">
        <v>800</v>
      </c>
      <c r="H308" s="130"/>
    </row>
    <row r="309" spans="1:8" s="154" customFormat="1" ht="15">
      <c r="A309" s="64"/>
      <c r="B309" s="329">
        <v>80106</v>
      </c>
      <c r="C309" s="302"/>
      <c r="D309" s="323" t="s">
        <v>379</v>
      </c>
      <c r="E309" s="320">
        <f>E310</f>
        <v>0</v>
      </c>
      <c r="F309" s="320">
        <f>F310</f>
        <v>17655</v>
      </c>
      <c r="G309" s="320">
        <f>G310</f>
        <v>17655</v>
      </c>
      <c r="H309" s="307">
        <f>G309/F309</f>
        <v>1</v>
      </c>
    </row>
    <row r="310" spans="1:8" ht="30.75">
      <c r="A310" s="47"/>
      <c r="B310" s="264"/>
      <c r="C310" s="86">
        <v>2030</v>
      </c>
      <c r="D310" s="145" t="s">
        <v>371</v>
      </c>
      <c r="E310" s="164">
        <v>0</v>
      </c>
      <c r="F310" s="72">
        <v>17655</v>
      </c>
      <c r="G310" s="103">
        <v>17655</v>
      </c>
      <c r="H310" s="147">
        <f>G310/F310</f>
        <v>1</v>
      </c>
    </row>
    <row r="311" spans="1:8" s="154" customFormat="1" ht="15">
      <c r="A311" s="64"/>
      <c r="B311" s="353">
        <v>80110</v>
      </c>
      <c r="C311" s="302"/>
      <c r="D311" s="323" t="s">
        <v>294</v>
      </c>
      <c r="E311" s="320">
        <f>E312+E314+E317+E323</f>
        <v>602220</v>
      </c>
      <c r="F311" s="320">
        <f>F312+F314+F317+F323</f>
        <v>602462</v>
      </c>
      <c r="G311" s="320">
        <f>G312+G314+G317+G323</f>
        <v>599533.29</v>
      </c>
      <c r="H311" s="307">
        <f aca="true" t="shared" si="13" ref="H311:H317">G311/F311</f>
        <v>0.9951387639386385</v>
      </c>
    </row>
    <row r="312" spans="1:8" ht="15">
      <c r="A312" s="47"/>
      <c r="B312" s="274"/>
      <c r="C312" s="48">
        <v>830</v>
      </c>
      <c r="D312" s="445" t="s">
        <v>186</v>
      </c>
      <c r="E312" s="448">
        <f>E313</f>
        <v>1200</v>
      </c>
      <c r="F312" s="67">
        <f>F313</f>
        <v>1200</v>
      </c>
      <c r="G312" s="67">
        <f>G313</f>
        <v>1629</v>
      </c>
      <c r="H312" s="41">
        <f t="shared" si="13"/>
        <v>1.3575</v>
      </c>
    </row>
    <row r="313" spans="1:8" ht="15">
      <c r="A313" s="47"/>
      <c r="B313" s="263"/>
      <c r="C313" s="48"/>
      <c r="D313" s="42" t="s">
        <v>31</v>
      </c>
      <c r="E313" s="57">
        <v>1200</v>
      </c>
      <c r="F313" s="446">
        <v>1200</v>
      </c>
      <c r="G313" s="446">
        <v>1629</v>
      </c>
      <c r="H313" s="436"/>
    </row>
    <row r="314" spans="1:8" ht="30.75">
      <c r="A314" s="53"/>
      <c r="B314" s="263"/>
      <c r="C314" s="65">
        <v>920</v>
      </c>
      <c r="D314" s="445" t="s">
        <v>9</v>
      </c>
      <c r="E314" s="448">
        <f>E315+E316</f>
        <v>800</v>
      </c>
      <c r="F314" s="67">
        <f>F315+F316</f>
        <v>800</v>
      </c>
      <c r="G314" s="67">
        <f>G315+G316</f>
        <v>1076.89</v>
      </c>
      <c r="H314" s="41">
        <f t="shared" si="13"/>
        <v>1.3461125</v>
      </c>
    </row>
    <row r="315" spans="1:8" ht="15">
      <c r="A315" s="53"/>
      <c r="B315" s="263"/>
      <c r="C315" s="242"/>
      <c r="D315" s="458" t="s">
        <v>288</v>
      </c>
      <c r="E315" s="57">
        <v>0</v>
      </c>
      <c r="F315" s="444">
        <v>0</v>
      </c>
      <c r="G315" s="444">
        <v>122.69</v>
      </c>
      <c r="H315" s="435">
        <v>0</v>
      </c>
    </row>
    <row r="316" spans="1:8" ht="15">
      <c r="A316" s="53"/>
      <c r="B316" s="263"/>
      <c r="C316" s="242"/>
      <c r="D316" s="42" t="s">
        <v>32</v>
      </c>
      <c r="E316" s="446">
        <v>800</v>
      </c>
      <c r="F316" s="72">
        <v>800</v>
      </c>
      <c r="G316" s="72">
        <v>954.2</v>
      </c>
      <c r="H316" s="38">
        <f>G316/F316</f>
        <v>1.19275</v>
      </c>
    </row>
    <row r="317" spans="1:8" ht="15">
      <c r="A317" s="53"/>
      <c r="B317" s="263"/>
      <c r="C317" s="65">
        <v>970</v>
      </c>
      <c r="D317" s="35" t="s">
        <v>181</v>
      </c>
      <c r="E317" s="28">
        <f>E318+E321+E322</f>
        <v>220</v>
      </c>
      <c r="F317" s="449">
        <f>F318+F321+F322</f>
        <v>462</v>
      </c>
      <c r="G317" s="28">
        <f>G318+G321+G322</f>
        <v>1047.15</v>
      </c>
      <c r="H317" s="149">
        <f t="shared" si="13"/>
        <v>2.2665584415584417</v>
      </c>
    </row>
    <row r="318" spans="1:8" ht="15">
      <c r="A318" s="54"/>
      <c r="B318" s="264"/>
      <c r="C318" s="48"/>
      <c r="D318" s="429" t="s">
        <v>126</v>
      </c>
      <c r="E318" s="451">
        <f>E319+E320</f>
        <v>220</v>
      </c>
      <c r="F318" s="150">
        <f>F319+F320</f>
        <v>462</v>
      </c>
      <c r="G318" s="451">
        <f>G319+G320</f>
        <v>834.61</v>
      </c>
      <c r="H318" s="468">
        <f>G318/F318</f>
        <v>1.8065151515151516</v>
      </c>
    </row>
    <row r="319" spans="1:8" ht="30.75">
      <c r="A319" s="54"/>
      <c r="B319" s="264"/>
      <c r="C319" s="48"/>
      <c r="D319" s="36" t="s">
        <v>127</v>
      </c>
      <c r="E319" s="150">
        <v>220</v>
      </c>
      <c r="F319" s="150">
        <v>220</v>
      </c>
      <c r="G319" s="150">
        <v>592.61</v>
      </c>
      <c r="H319" s="59"/>
    </row>
    <row r="320" spans="1:13" ht="15">
      <c r="A320" s="54"/>
      <c r="B320" s="264"/>
      <c r="C320" s="48"/>
      <c r="D320" s="142" t="s">
        <v>128</v>
      </c>
      <c r="E320" s="483">
        <v>0</v>
      </c>
      <c r="F320" s="37">
        <v>242</v>
      </c>
      <c r="G320" s="150">
        <v>242</v>
      </c>
      <c r="H320" s="29"/>
      <c r="M320" s="88"/>
    </row>
    <row r="321" spans="1:8" ht="30.75">
      <c r="A321" s="386"/>
      <c r="B321" s="278"/>
      <c r="C321" s="86"/>
      <c r="D321" s="430" t="s">
        <v>125</v>
      </c>
      <c r="E321" s="32">
        <v>0</v>
      </c>
      <c r="F321" s="452">
        <v>0</v>
      </c>
      <c r="G321" s="452">
        <v>35</v>
      </c>
      <c r="H321" s="470">
        <v>0</v>
      </c>
    </row>
    <row r="322" spans="1:8" ht="15">
      <c r="A322" s="502"/>
      <c r="B322" s="285"/>
      <c r="C322" s="65"/>
      <c r="D322" s="145" t="s">
        <v>129</v>
      </c>
      <c r="E322" s="146">
        <v>0</v>
      </c>
      <c r="F322" s="146">
        <v>0</v>
      </c>
      <c r="G322" s="146">
        <v>177.54</v>
      </c>
      <c r="H322" s="147">
        <v>0</v>
      </c>
    </row>
    <row r="323" spans="1:8" ht="49.5" customHeight="1">
      <c r="A323" s="54"/>
      <c r="B323" s="264"/>
      <c r="C323" s="65">
        <v>6260</v>
      </c>
      <c r="D323" s="35" t="s">
        <v>33</v>
      </c>
      <c r="E323" s="28">
        <v>600000</v>
      </c>
      <c r="F323" s="28">
        <v>600000</v>
      </c>
      <c r="G323" s="232">
        <v>595780.25</v>
      </c>
      <c r="H323" s="149">
        <f>G323/F323</f>
        <v>0.9929670833333333</v>
      </c>
    </row>
    <row r="324" spans="1:8" ht="30.75">
      <c r="A324" s="47"/>
      <c r="B324" s="278"/>
      <c r="C324" s="86"/>
      <c r="D324" s="31" t="s">
        <v>48</v>
      </c>
      <c r="E324" s="32"/>
      <c r="F324" s="32"/>
      <c r="G324" s="32"/>
      <c r="H324" s="168"/>
    </row>
    <row r="325" spans="1:8" s="154" customFormat="1" ht="15">
      <c r="A325" s="64"/>
      <c r="B325" s="329">
        <v>80113</v>
      </c>
      <c r="C325" s="322"/>
      <c r="D325" s="303" t="s">
        <v>295</v>
      </c>
      <c r="E325" s="320">
        <f>E326+E327</f>
        <v>6000</v>
      </c>
      <c r="F325" s="320">
        <f>F326+F327</f>
        <v>15000</v>
      </c>
      <c r="G325" s="320">
        <f>G326+G327</f>
        <v>16270.21</v>
      </c>
      <c r="H325" s="354">
        <f>G325/F325</f>
        <v>1.0846806666666666</v>
      </c>
    </row>
    <row r="326" spans="1:8" ht="15">
      <c r="A326" s="53"/>
      <c r="B326" s="263"/>
      <c r="C326" s="96">
        <v>830</v>
      </c>
      <c r="D326" s="110" t="s">
        <v>296</v>
      </c>
      <c r="E326" s="98">
        <v>6000</v>
      </c>
      <c r="F326" s="98">
        <v>1000</v>
      </c>
      <c r="G326" s="98">
        <v>970.8</v>
      </c>
      <c r="H326" s="100">
        <f>G326/F326</f>
        <v>0.9708</v>
      </c>
    </row>
    <row r="327" spans="1:8" ht="15">
      <c r="A327" s="53"/>
      <c r="B327" s="260"/>
      <c r="C327" s="48">
        <v>970</v>
      </c>
      <c r="D327" s="36" t="s">
        <v>181</v>
      </c>
      <c r="E327" s="449">
        <f>E328+E329</f>
        <v>0</v>
      </c>
      <c r="F327" s="449">
        <f>F328+F329</f>
        <v>14000</v>
      </c>
      <c r="G327" s="471">
        <f>G328+G329</f>
        <v>15299.41</v>
      </c>
      <c r="H327" s="447">
        <f>G327/F327</f>
        <v>1.092815</v>
      </c>
    </row>
    <row r="328" spans="1:8" ht="30.75">
      <c r="A328" s="53"/>
      <c r="B328" s="260"/>
      <c r="C328" s="48"/>
      <c r="D328" s="458" t="s">
        <v>34</v>
      </c>
      <c r="E328" s="56">
        <v>0</v>
      </c>
      <c r="F328" s="57">
        <v>8000</v>
      </c>
      <c r="G328" s="57">
        <v>9210.15</v>
      </c>
      <c r="H328" s="44"/>
    </row>
    <row r="329" spans="1:8" ht="30" customHeight="1">
      <c r="A329" s="53"/>
      <c r="B329" s="260"/>
      <c r="C329" s="48"/>
      <c r="D329" s="156" t="s">
        <v>382</v>
      </c>
      <c r="E329" s="440">
        <v>0</v>
      </c>
      <c r="F329" s="440">
        <v>6000</v>
      </c>
      <c r="G329" s="440">
        <v>6089.26</v>
      </c>
      <c r="H329" s="478"/>
    </row>
    <row r="330" spans="1:8" s="385" customFormat="1" ht="15">
      <c r="A330" s="45"/>
      <c r="B330" s="328">
        <v>80195</v>
      </c>
      <c r="C330" s="314"/>
      <c r="D330" s="355" t="s">
        <v>172</v>
      </c>
      <c r="E330" s="316">
        <f>E331+E334+E336</f>
        <v>0</v>
      </c>
      <c r="F330" s="316">
        <f>F331+F334+F336</f>
        <v>10390</v>
      </c>
      <c r="G330" s="316">
        <f>G331+G334+G336</f>
        <v>10363.92</v>
      </c>
      <c r="H330" s="317">
        <f>G330/F330</f>
        <v>0.9974898941289702</v>
      </c>
    </row>
    <row r="331" spans="1:8" ht="50.25" customHeight="1">
      <c r="A331" s="53"/>
      <c r="B331" s="260"/>
      <c r="C331" s="30">
        <v>2010</v>
      </c>
      <c r="D331" s="94" t="s">
        <v>306</v>
      </c>
      <c r="E331" s="67">
        <v>0</v>
      </c>
      <c r="F331" s="448">
        <f>F332+F333</f>
        <v>3098</v>
      </c>
      <c r="G331" s="57">
        <f>G332+G333</f>
        <v>3098</v>
      </c>
      <c r="H331" s="41">
        <f>G331/F331</f>
        <v>1</v>
      </c>
    </row>
    <row r="332" spans="1:8" ht="33.75" customHeight="1">
      <c r="A332" s="47"/>
      <c r="B332" s="260"/>
      <c r="C332" s="30"/>
      <c r="D332" s="429" t="s">
        <v>130</v>
      </c>
      <c r="E332" s="431">
        <v>0</v>
      </c>
      <c r="F332" s="431">
        <v>978</v>
      </c>
      <c r="G332" s="431">
        <v>978</v>
      </c>
      <c r="H332" s="469">
        <f>G332/F332</f>
        <v>1</v>
      </c>
    </row>
    <row r="333" spans="1:8" ht="33" customHeight="1">
      <c r="A333" s="47"/>
      <c r="B333" s="260"/>
      <c r="C333" s="30"/>
      <c r="D333" s="430" t="s">
        <v>30</v>
      </c>
      <c r="E333" s="32">
        <v>0</v>
      </c>
      <c r="F333" s="32">
        <v>2120</v>
      </c>
      <c r="G333" s="32">
        <v>2120</v>
      </c>
      <c r="H333" s="130">
        <f>G333/F333</f>
        <v>1</v>
      </c>
    </row>
    <row r="334" spans="1:8" ht="30" customHeight="1">
      <c r="A334" s="47"/>
      <c r="B334" s="260"/>
      <c r="C334" s="106">
        <v>2020</v>
      </c>
      <c r="D334" s="35" t="s">
        <v>478</v>
      </c>
      <c r="E334" s="28">
        <v>0</v>
      </c>
      <c r="F334" s="28">
        <v>5792</v>
      </c>
      <c r="G334" s="28">
        <v>5765.92</v>
      </c>
      <c r="H334" s="149">
        <f>G334/F334</f>
        <v>0.9954972375690608</v>
      </c>
    </row>
    <row r="335" spans="1:13" ht="48" customHeight="1">
      <c r="A335" s="47"/>
      <c r="B335" s="260"/>
      <c r="C335" s="30"/>
      <c r="D335" s="31" t="s">
        <v>477</v>
      </c>
      <c r="E335" s="32"/>
      <c r="F335" s="32"/>
      <c r="G335" s="32"/>
      <c r="H335" s="130"/>
      <c r="M335" s="88"/>
    </row>
    <row r="336" spans="1:13" ht="46.5">
      <c r="A336" s="47"/>
      <c r="B336" s="264"/>
      <c r="C336" s="106">
        <v>2700</v>
      </c>
      <c r="D336" s="35" t="s">
        <v>383</v>
      </c>
      <c r="E336" s="150">
        <v>0</v>
      </c>
      <c r="F336" s="150">
        <v>1500</v>
      </c>
      <c r="G336" s="150">
        <v>1500</v>
      </c>
      <c r="H336" s="29">
        <f>G336/F336</f>
        <v>1</v>
      </c>
      <c r="M336" s="88"/>
    </row>
    <row r="337" spans="1:13" ht="30.75">
      <c r="A337" s="70"/>
      <c r="B337" s="278"/>
      <c r="C337" s="124"/>
      <c r="D337" s="31" t="s">
        <v>399</v>
      </c>
      <c r="E337" s="32"/>
      <c r="F337" s="32"/>
      <c r="G337" s="32"/>
      <c r="H337" s="130"/>
      <c r="M337" s="88"/>
    </row>
    <row r="338" spans="1:8" s="198" customFormat="1" ht="15">
      <c r="A338" s="120">
        <v>851</v>
      </c>
      <c r="B338" s="269"/>
      <c r="C338" s="121"/>
      <c r="D338" s="169" t="s">
        <v>131</v>
      </c>
      <c r="E338" s="192">
        <f>E339</f>
        <v>0</v>
      </c>
      <c r="F338" s="192">
        <f>F344+F339</f>
        <v>10179367.81</v>
      </c>
      <c r="G338" s="192">
        <f>G344+G339</f>
        <v>10179925.81</v>
      </c>
      <c r="H338" s="21">
        <f>G338/F338</f>
        <v>1.0000548167637142</v>
      </c>
    </row>
    <row r="339" spans="1:8" s="154" customFormat="1" ht="15">
      <c r="A339" s="64"/>
      <c r="B339" s="329">
        <v>85154</v>
      </c>
      <c r="C339" s="325"/>
      <c r="D339" s="303" t="s">
        <v>384</v>
      </c>
      <c r="E339" s="304">
        <f>E340+E342</f>
        <v>0</v>
      </c>
      <c r="F339" s="304">
        <f>F340+F342</f>
        <v>13000</v>
      </c>
      <c r="G339" s="304">
        <f>G340+G342</f>
        <v>13558</v>
      </c>
      <c r="H339" s="307">
        <f>G339/F339</f>
        <v>1.0429230769230768</v>
      </c>
    </row>
    <row r="340" spans="1:8" s="24" customFormat="1" ht="50.25" customHeight="1">
      <c r="A340" s="47"/>
      <c r="B340" s="285"/>
      <c r="C340" s="292" t="s">
        <v>385</v>
      </c>
      <c r="D340" s="35" t="s">
        <v>388</v>
      </c>
      <c r="E340" s="28">
        <v>0</v>
      </c>
      <c r="F340" s="28">
        <v>4000</v>
      </c>
      <c r="G340" s="28">
        <v>4558</v>
      </c>
      <c r="H340" s="149">
        <f>G340/F340</f>
        <v>1.1395</v>
      </c>
    </row>
    <row r="341" spans="1:8" s="24" customFormat="1" ht="30.75">
      <c r="A341" s="47"/>
      <c r="B341" s="264"/>
      <c r="C341" s="292"/>
      <c r="D341" s="31" t="s">
        <v>386</v>
      </c>
      <c r="E341" s="32"/>
      <c r="F341" s="32"/>
      <c r="G341" s="32"/>
      <c r="H341" s="168"/>
    </row>
    <row r="342" spans="1:8" s="24" customFormat="1" ht="48" customHeight="1">
      <c r="A342" s="47"/>
      <c r="B342" s="264"/>
      <c r="C342" s="249" t="s">
        <v>387</v>
      </c>
      <c r="D342" s="35" t="s">
        <v>479</v>
      </c>
      <c r="E342" s="28">
        <v>0</v>
      </c>
      <c r="F342" s="28">
        <v>9000</v>
      </c>
      <c r="G342" s="28">
        <v>9000</v>
      </c>
      <c r="H342" s="29">
        <f>G342/F342</f>
        <v>1</v>
      </c>
    </row>
    <row r="343" spans="1:8" s="416" customFormat="1" ht="30.75">
      <c r="A343" s="415"/>
      <c r="B343" s="417"/>
      <c r="C343" s="250"/>
      <c r="D343" s="31" t="s">
        <v>480</v>
      </c>
      <c r="E343" s="418"/>
      <c r="F343" s="418"/>
      <c r="G343" s="418"/>
      <c r="H343" s="419"/>
    </row>
    <row r="344" spans="1:8" s="154" customFormat="1" ht="15">
      <c r="A344" s="64"/>
      <c r="B344" s="329">
        <v>85195</v>
      </c>
      <c r="C344" s="325"/>
      <c r="D344" s="303" t="s">
        <v>172</v>
      </c>
      <c r="E344" s="304">
        <f>E345</f>
        <v>0</v>
      </c>
      <c r="F344" s="304">
        <f>F345</f>
        <v>10166367.81</v>
      </c>
      <c r="G344" s="304">
        <f>G345</f>
        <v>10166367.81</v>
      </c>
      <c r="H344" s="307">
        <f>G344/F344</f>
        <v>1</v>
      </c>
    </row>
    <row r="345" spans="1:8" ht="36" customHeight="1">
      <c r="A345" s="47"/>
      <c r="B345" s="260"/>
      <c r="C345" s="30">
        <v>2030</v>
      </c>
      <c r="D345" s="78" t="s">
        <v>132</v>
      </c>
      <c r="E345" s="150">
        <v>0</v>
      </c>
      <c r="F345" s="28">
        <v>10166367.81</v>
      </c>
      <c r="G345" s="150">
        <v>10166367.81</v>
      </c>
      <c r="H345" s="29">
        <f>G345/F345</f>
        <v>1</v>
      </c>
    </row>
    <row r="346" spans="1:8" ht="51" customHeight="1">
      <c r="A346" s="47"/>
      <c r="B346" s="260"/>
      <c r="C346" s="30"/>
      <c r="D346" s="31" t="s">
        <v>133</v>
      </c>
      <c r="E346" s="32"/>
      <c r="F346" s="32"/>
      <c r="G346" s="32"/>
      <c r="H346" s="130"/>
    </row>
    <row r="347" spans="1:8" s="22" customFormat="1" ht="15">
      <c r="A347" s="151">
        <v>852</v>
      </c>
      <c r="B347" s="259"/>
      <c r="C347" s="238"/>
      <c r="D347" s="152" t="s">
        <v>303</v>
      </c>
      <c r="E347" s="20">
        <f>E352+E366+E376+E382+E384+E394+E403+E379+E348+E363+E400</f>
        <v>7623400</v>
      </c>
      <c r="F347" s="20">
        <f>F352+F366+F376+F382+F384+F394+F403+F379+F348+F363+F400</f>
        <v>8861261.229999999</v>
      </c>
      <c r="G347" s="20">
        <f>G352+G366+G376+G382+G384+G394+G403+G379+G348+G363+G400</f>
        <v>8821265.459999999</v>
      </c>
      <c r="H347" s="83">
        <f>G347/F347</f>
        <v>0.9954864472492253</v>
      </c>
    </row>
    <row r="348" spans="1:8" s="154" customFormat="1" ht="15">
      <c r="A348" s="153"/>
      <c r="B348" s="376">
        <v>85202</v>
      </c>
      <c r="C348" s="302"/>
      <c r="D348" s="356" t="s">
        <v>304</v>
      </c>
      <c r="E348" s="320">
        <f aca="true" t="shared" si="14" ref="E348:G349">E349</f>
        <v>3600</v>
      </c>
      <c r="F348" s="320">
        <f t="shared" si="14"/>
        <v>4600</v>
      </c>
      <c r="G348" s="320">
        <f t="shared" si="14"/>
        <v>5453.29</v>
      </c>
      <c r="H348" s="321">
        <f>G348/F348</f>
        <v>1.1854978260869564</v>
      </c>
    </row>
    <row r="349" spans="1:8" ht="15">
      <c r="A349" s="53"/>
      <c r="B349" s="260"/>
      <c r="C349" s="65">
        <v>970</v>
      </c>
      <c r="D349" s="445" t="s">
        <v>35</v>
      </c>
      <c r="E349" s="448">
        <f t="shared" si="14"/>
        <v>3600</v>
      </c>
      <c r="F349" s="448">
        <f t="shared" si="14"/>
        <v>4600</v>
      </c>
      <c r="G349" s="448">
        <f t="shared" si="14"/>
        <v>5453.29</v>
      </c>
      <c r="H349" s="41">
        <f>G349/F349</f>
        <v>1.1854978260869564</v>
      </c>
    </row>
    <row r="350" spans="1:8" ht="15">
      <c r="A350" s="53"/>
      <c r="B350" s="260"/>
      <c r="C350" s="48"/>
      <c r="D350" s="94" t="s">
        <v>389</v>
      </c>
      <c r="E350" s="57">
        <v>3600</v>
      </c>
      <c r="F350" s="57">
        <v>4600</v>
      </c>
      <c r="G350" s="57">
        <v>5453.29</v>
      </c>
      <c r="H350" s="457">
        <f>G350/F350</f>
        <v>1.1854978260869564</v>
      </c>
    </row>
    <row r="351" spans="1:8" ht="36" customHeight="1">
      <c r="A351" s="53"/>
      <c r="B351" s="260"/>
      <c r="C351" s="48"/>
      <c r="D351" s="78" t="s">
        <v>490</v>
      </c>
      <c r="E351" s="57"/>
      <c r="F351" s="57"/>
      <c r="G351" s="37"/>
      <c r="H351" s="44"/>
    </row>
    <row r="352" spans="1:8" s="154" customFormat="1" ht="15">
      <c r="A352" s="45"/>
      <c r="B352" s="376">
        <v>85203</v>
      </c>
      <c r="C352" s="302"/>
      <c r="D352" s="319" t="s">
        <v>305</v>
      </c>
      <c r="E352" s="320">
        <f>E354+E358+E353+E360</f>
        <v>501500</v>
      </c>
      <c r="F352" s="320">
        <f>F354+F358+F353+F360</f>
        <v>776849</v>
      </c>
      <c r="G352" s="320">
        <f>G354+G358+G353+G360</f>
        <v>739760.53</v>
      </c>
      <c r="H352" s="321">
        <f aca="true" t="shared" si="15" ref="H352:H358">G352/F352</f>
        <v>0.9522578132944756</v>
      </c>
    </row>
    <row r="353" spans="1:8" s="382" customFormat="1" ht="51.75" customHeight="1">
      <c r="A353" s="70"/>
      <c r="B353" s="503"/>
      <c r="C353" s="96">
        <v>920</v>
      </c>
      <c r="D353" s="97" t="s">
        <v>302</v>
      </c>
      <c r="E353" s="98">
        <v>2000</v>
      </c>
      <c r="F353" s="98">
        <v>2000</v>
      </c>
      <c r="G353" s="99">
        <v>1175.06</v>
      </c>
      <c r="H353" s="100">
        <f t="shared" si="15"/>
        <v>0.58753</v>
      </c>
    </row>
    <row r="354" spans="1:8" ht="51" customHeight="1">
      <c r="A354" s="497"/>
      <c r="B354" s="274"/>
      <c r="C354" s="106">
        <v>2010</v>
      </c>
      <c r="D354" s="445" t="s">
        <v>306</v>
      </c>
      <c r="E354" s="448">
        <f>E355+E356+E357</f>
        <v>499200</v>
      </c>
      <c r="F354" s="67">
        <f>F355+F356+F357</f>
        <v>693000</v>
      </c>
      <c r="G354" s="67">
        <f>G355+G356+G357</f>
        <v>674242.6</v>
      </c>
      <c r="H354" s="447">
        <f t="shared" si="15"/>
        <v>0.9729330447330446</v>
      </c>
    </row>
    <row r="355" spans="1:8" ht="15">
      <c r="A355" s="53"/>
      <c r="B355" s="260"/>
      <c r="C355" s="30"/>
      <c r="D355" s="458" t="s">
        <v>307</v>
      </c>
      <c r="E355" s="439">
        <v>499200</v>
      </c>
      <c r="F355" s="444">
        <v>436800</v>
      </c>
      <c r="G355" s="444">
        <v>418042.6</v>
      </c>
      <c r="H355" s="482">
        <f t="shared" si="15"/>
        <v>0.9570572344322343</v>
      </c>
    </row>
    <row r="356" spans="1:8" ht="15">
      <c r="A356" s="53"/>
      <c r="B356" s="260"/>
      <c r="C356" s="30"/>
      <c r="D356" s="94" t="s">
        <v>390</v>
      </c>
      <c r="E356" s="444">
        <v>0</v>
      </c>
      <c r="F356" s="444">
        <v>253317</v>
      </c>
      <c r="G356" s="444">
        <v>253316.75</v>
      </c>
      <c r="H356" s="44">
        <f t="shared" si="15"/>
        <v>0.9999990130942653</v>
      </c>
    </row>
    <row r="357" spans="1:8" ht="18" customHeight="1">
      <c r="A357" s="53"/>
      <c r="B357" s="260"/>
      <c r="C357" s="30"/>
      <c r="D357" s="460" t="s">
        <v>403</v>
      </c>
      <c r="E357" s="72">
        <v>0</v>
      </c>
      <c r="F357" s="43">
        <v>2883</v>
      </c>
      <c r="G357" s="72">
        <v>2883.25</v>
      </c>
      <c r="H357" s="436">
        <f t="shared" si="15"/>
        <v>1.000086715227194</v>
      </c>
    </row>
    <row r="358" spans="1:8" ht="65.25" customHeight="1">
      <c r="A358" s="53"/>
      <c r="B358" s="260"/>
      <c r="C358" s="106">
        <v>2360</v>
      </c>
      <c r="D358" s="66" t="s">
        <v>308</v>
      </c>
      <c r="E358" s="67">
        <v>300</v>
      </c>
      <c r="F358" s="67">
        <v>300</v>
      </c>
      <c r="G358" s="68">
        <v>190.57</v>
      </c>
      <c r="H358" s="41">
        <f t="shared" si="15"/>
        <v>0.6352333333333333</v>
      </c>
    </row>
    <row r="359" spans="1:8" ht="15">
      <c r="A359" s="54"/>
      <c r="B359" s="265"/>
      <c r="C359" s="30"/>
      <c r="D359" s="78" t="s">
        <v>309</v>
      </c>
      <c r="E359" s="116"/>
      <c r="F359" s="116"/>
      <c r="G359" s="37"/>
      <c r="H359" s="59"/>
    </row>
    <row r="360" spans="1:8" ht="46.5">
      <c r="A360" s="54"/>
      <c r="B360" s="265"/>
      <c r="C360" s="106">
        <v>6310</v>
      </c>
      <c r="D360" s="125" t="s">
        <v>391</v>
      </c>
      <c r="E360" s="28">
        <f>E361+E362</f>
        <v>0</v>
      </c>
      <c r="F360" s="449">
        <f>F361+F362</f>
        <v>81549</v>
      </c>
      <c r="G360" s="449">
        <f>G361+G362</f>
        <v>64152.3</v>
      </c>
      <c r="H360" s="450">
        <f>G360/F360</f>
        <v>0.7866718169444138</v>
      </c>
    </row>
    <row r="361" spans="1:8" ht="30.75">
      <c r="A361" s="54"/>
      <c r="B361" s="265"/>
      <c r="C361" s="30"/>
      <c r="D361" s="475" t="s">
        <v>401</v>
      </c>
      <c r="E361" s="451">
        <v>0</v>
      </c>
      <c r="F361" s="150">
        <v>59349</v>
      </c>
      <c r="G361" s="431">
        <v>42773.32</v>
      </c>
      <c r="H361" s="59">
        <f>G361/F361</f>
        <v>0.7207083522890023</v>
      </c>
    </row>
    <row r="362" spans="1:8" ht="30.75">
      <c r="A362" s="54"/>
      <c r="B362" s="265"/>
      <c r="C362" s="30"/>
      <c r="D362" s="230" t="s">
        <v>400</v>
      </c>
      <c r="E362" s="452">
        <v>0</v>
      </c>
      <c r="F362" s="452">
        <v>22200</v>
      </c>
      <c r="G362" s="32">
        <v>21378.98</v>
      </c>
      <c r="H362" s="470">
        <f>G362/F362</f>
        <v>0.9630171171171171</v>
      </c>
    </row>
    <row r="363" spans="1:8" s="154" customFormat="1" ht="15">
      <c r="A363" s="118"/>
      <c r="B363" s="377">
        <v>85206</v>
      </c>
      <c r="C363" s="325"/>
      <c r="D363" s="303" t="s">
        <v>36</v>
      </c>
      <c r="E363" s="304">
        <f>E364</f>
        <v>0</v>
      </c>
      <c r="F363" s="304">
        <f>F364</f>
        <v>17269.44</v>
      </c>
      <c r="G363" s="304">
        <f>G364</f>
        <v>17269.44</v>
      </c>
      <c r="H363" s="305">
        <f>G363/F363</f>
        <v>1</v>
      </c>
    </row>
    <row r="364" spans="1:8" s="24" customFormat="1" ht="30.75">
      <c r="A364" s="54"/>
      <c r="B364" s="285"/>
      <c r="C364" s="106">
        <v>2030</v>
      </c>
      <c r="D364" s="35" t="s">
        <v>37</v>
      </c>
      <c r="E364" s="28">
        <v>0</v>
      </c>
      <c r="F364" s="28">
        <v>17269.44</v>
      </c>
      <c r="G364" s="28">
        <v>17269.44</v>
      </c>
      <c r="H364" s="149">
        <f>G364/F364</f>
        <v>1</v>
      </c>
    </row>
    <row r="365" spans="1:8" s="24" customFormat="1" ht="18" customHeight="1">
      <c r="A365" s="54"/>
      <c r="B365" s="264"/>
      <c r="C365" s="124"/>
      <c r="D365" s="31" t="s">
        <v>38</v>
      </c>
      <c r="E365" s="32"/>
      <c r="F365" s="32"/>
      <c r="G365" s="32"/>
      <c r="H365" s="130"/>
    </row>
    <row r="366" spans="1:8" s="154" customFormat="1" ht="46.5">
      <c r="A366" s="118"/>
      <c r="B366" s="377">
        <v>85212</v>
      </c>
      <c r="C366" s="335"/>
      <c r="D366" s="331" t="s">
        <v>310</v>
      </c>
      <c r="E366" s="357">
        <f>E367+E371</f>
        <v>5000000</v>
      </c>
      <c r="F366" s="357">
        <f>F367+F371</f>
        <v>4804673</v>
      </c>
      <c r="G366" s="358">
        <f>G367+G371</f>
        <v>4783383.6899999995</v>
      </c>
      <c r="H366" s="359">
        <f aca="true" t="shared" si="16" ref="H366:H373">G366/F366</f>
        <v>0.9955690408067311</v>
      </c>
    </row>
    <row r="367" spans="1:8" ht="46.5">
      <c r="A367" s="53"/>
      <c r="B367" s="260"/>
      <c r="C367" s="106">
        <v>2010</v>
      </c>
      <c r="D367" s="445" t="s">
        <v>306</v>
      </c>
      <c r="E367" s="67">
        <f>E368+E369+E370</f>
        <v>4971000</v>
      </c>
      <c r="F367" s="67">
        <f>F368+F369+F370</f>
        <v>4758673</v>
      </c>
      <c r="G367" s="448">
        <f>G368+G369+G370</f>
        <v>4729403.63</v>
      </c>
      <c r="H367" s="41">
        <f t="shared" si="16"/>
        <v>0.9938492579759105</v>
      </c>
    </row>
    <row r="368" spans="1:8" ht="15">
      <c r="A368" s="53"/>
      <c r="B368" s="263"/>
      <c r="C368" s="30"/>
      <c r="D368" s="453" t="s">
        <v>134</v>
      </c>
      <c r="E368" s="456">
        <v>4120000</v>
      </c>
      <c r="F368" s="444">
        <v>3924000</v>
      </c>
      <c r="G368" s="57">
        <v>3894730.63</v>
      </c>
      <c r="H368" s="457">
        <f t="shared" si="16"/>
        <v>0.9925409352701325</v>
      </c>
    </row>
    <row r="369" spans="1:8" ht="15">
      <c r="A369" s="122"/>
      <c r="B369" s="262"/>
      <c r="C369" s="124"/>
      <c r="D369" s="460" t="s">
        <v>39</v>
      </c>
      <c r="E369" s="446">
        <v>851000</v>
      </c>
      <c r="F369" s="446">
        <v>833200</v>
      </c>
      <c r="G369" s="446">
        <v>833200</v>
      </c>
      <c r="H369" s="436">
        <f t="shared" si="16"/>
        <v>1</v>
      </c>
    </row>
    <row r="370" spans="1:8" ht="30.75">
      <c r="A370" s="497"/>
      <c r="B370" s="267"/>
      <c r="C370" s="106"/>
      <c r="D370" s="504" t="s">
        <v>402</v>
      </c>
      <c r="E370" s="395">
        <v>0</v>
      </c>
      <c r="F370" s="395">
        <v>1473</v>
      </c>
      <c r="G370" s="395">
        <v>1473</v>
      </c>
      <c r="H370" s="397">
        <f t="shared" si="16"/>
        <v>1</v>
      </c>
    </row>
    <row r="371" spans="1:8" ht="46.5">
      <c r="A371" s="53"/>
      <c r="B371" s="263"/>
      <c r="C371" s="26">
        <v>2360</v>
      </c>
      <c r="D371" s="464" t="s">
        <v>311</v>
      </c>
      <c r="E371" s="40">
        <f>E372+E373+E374</f>
        <v>29000</v>
      </c>
      <c r="F371" s="462">
        <f>F372+F373+F374</f>
        <v>46000</v>
      </c>
      <c r="G371" s="40">
        <f>G372+G373+G374</f>
        <v>53980.060000000005</v>
      </c>
      <c r="H371" s="52">
        <f t="shared" si="16"/>
        <v>1.1734795652173915</v>
      </c>
    </row>
    <row r="372" spans="1:8" ht="33.75" customHeight="1">
      <c r="A372" s="47"/>
      <c r="B372" s="263"/>
      <c r="C372" s="30"/>
      <c r="D372" s="479" t="s">
        <v>312</v>
      </c>
      <c r="E372" s="444">
        <v>4000</v>
      </c>
      <c r="F372" s="57">
        <v>4000</v>
      </c>
      <c r="G372" s="444">
        <v>4552.08</v>
      </c>
      <c r="H372" s="435">
        <f t="shared" si="16"/>
        <v>1.13802</v>
      </c>
    </row>
    <row r="373" spans="1:8" ht="33.75" customHeight="1">
      <c r="A373" s="53"/>
      <c r="B373" s="263"/>
      <c r="C373" s="30"/>
      <c r="D373" s="458" t="s">
        <v>313</v>
      </c>
      <c r="E373" s="444">
        <v>25000</v>
      </c>
      <c r="F373" s="444">
        <v>42000</v>
      </c>
      <c r="G373" s="444">
        <v>37641.26</v>
      </c>
      <c r="H373" s="457">
        <f t="shared" si="16"/>
        <v>0.8962204761904763</v>
      </c>
    </row>
    <row r="374" spans="1:8" s="382" customFormat="1" ht="46.5">
      <c r="A374" s="53"/>
      <c r="B374" s="263"/>
      <c r="C374" s="30"/>
      <c r="D374" s="94" t="s">
        <v>0</v>
      </c>
      <c r="E374" s="456">
        <v>0</v>
      </c>
      <c r="F374" s="456">
        <v>0</v>
      </c>
      <c r="G374" s="456">
        <v>11786.72</v>
      </c>
      <c r="H374" s="457">
        <v>0</v>
      </c>
    </row>
    <row r="375" spans="1:8" s="401" customFormat="1" ht="30.75">
      <c r="A375" s="53"/>
      <c r="B375" s="260"/>
      <c r="C375" s="30"/>
      <c r="D375" s="42" t="s">
        <v>422</v>
      </c>
      <c r="E375" s="57"/>
      <c r="F375" s="72"/>
      <c r="G375" s="57"/>
      <c r="H375" s="38"/>
    </row>
    <row r="376" spans="1:8" s="154" customFormat="1" ht="62.25">
      <c r="A376" s="45"/>
      <c r="B376" s="424">
        <v>85213</v>
      </c>
      <c r="C376" s="338"/>
      <c r="D376" s="339" t="s">
        <v>1</v>
      </c>
      <c r="E376" s="340">
        <f>E377+E378</f>
        <v>67900</v>
      </c>
      <c r="F376" s="340">
        <f>F377+F378</f>
        <v>72160</v>
      </c>
      <c r="G376" s="340">
        <f>G377+G378</f>
        <v>71929.26000000001</v>
      </c>
      <c r="H376" s="346">
        <f aca="true" t="shared" si="17" ref="H376:H387">G376/F376</f>
        <v>0.9968023835920179</v>
      </c>
    </row>
    <row r="377" spans="1:8" ht="48" customHeight="1">
      <c r="A377" s="53"/>
      <c r="B377" s="274"/>
      <c r="C377" s="124">
        <v>2010</v>
      </c>
      <c r="D377" s="71" t="s">
        <v>405</v>
      </c>
      <c r="E377" s="72">
        <v>37900</v>
      </c>
      <c r="F377" s="72">
        <v>29300</v>
      </c>
      <c r="G377" s="73">
        <v>29300</v>
      </c>
      <c r="H377" s="38">
        <f t="shared" si="17"/>
        <v>1</v>
      </c>
    </row>
    <row r="378" spans="1:8" ht="46.5">
      <c r="A378" s="47"/>
      <c r="B378" s="260"/>
      <c r="C378" s="30">
        <v>2030</v>
      </c>
      <c r="D378" s="78" t="s">
        <v>406</v>
      </c>
      <c r="E378" s="57">
        <v>30000</v>
      </c>
      <c r="F378" s="57">
        <v>42860</v>
      </c>
      <c r="G378" s="37">
        <v>42629.26</v>
      </c>
      <c r="H378" s="38">
        <f t="shared" si="17"/>
        <v>0.9946164255716287</v>
      </c>
    </row>
    <row r="379" spans="1:8" s="154" customFormat="1" ht="33.75" customHeight="1">
      <c r="A379" s="64"/>
      <c r="B379" s="391">
        <v>85214</v>
      </c>
      <c r="C379" s="360"/>
      <c r="D379" s="349" t="s">
        <v>2</v>
      </c>
      <c r="E379" s="350">
        <f>E380+E381</f>
        <v>599500</v>
      </c>
      <c r="F379" s="350">
        <f>F380+F381</f>
        <v>771996</v>
      </c>
      <c r="G379" s="350">
        <f>G380+G381</f>
        <v>770725.25</v>
      </c>
      <c r="H379" s="351">
        <f t="shared" si="17"/>
        <v>0.9983539422484055</v>
      </c>
    </row>
    <row r="380" spans="1:8" ht="62.25">
      <c r="A380" s="122"/>
      <c r="B380" s="281"/>
      <c r="C380" s="96">
        <v>970</v>
      </c>
      <c r="D380" s="110" t="s">
        <v>404</v>
      </c>
      <c r="E380" s="98">
        <v>2500</v>
      </c>
      <c r="F380" s="98">
        <v>2500</v>
      </c>
      <c r="G380" s="98">
        <v>1229.29</v>
      </c>
      <c r="H380" s="38">
        <f>G380/F380</f>
        <v>0.491716</v>
      </c>
    </row>
    <row r="381" spans="1:8" ht="62.25">
      <c r="A381" s="497"/>
      <c r="B381" s="503"/>
      <c r="C381" s="113">
        <v>2030</v>
      </c>
      <c r="D381" s="97" t="s">
        <v>407</v>
      </c>
      <c r="E381" s="98">
        <v>597000</v>
      </c>
      <c r="F381" s="98">
        <v>769496</v>
      </c>
      <c r="G381" s="99">
        <v>769495.96</v>
      </c>
      <c r="H381" s="100">
        <f t="shared" si="17"/>
        <v>0.9999999480179234</v>
      </c>
    </row>
    <row r="382" spans="1:8" s="154" customFormat="1" ht="18.75" customHeight="1">
      <c r="A382" s="64"/>
      <c r="B382" s="377">
        <v>85216</v>
      </c>
      <c r="C382" s="325"/>
      <c r="D382" s="303" t="s">
        <v>3</v>
      </c>
      <c r="E382" s="304">
        <f>E383</f>
        <v>339000</v>
      </c>
      <c r="F382" s="304">
        <f>F383</f>
        <v>490560</v>
      </c>
      <c r="G382" s="304">
        <f>G383</f>
        <v>490560</v>
      </c>
      <c r="H382" s="305">
        <f>G382/F382</f>
        <v>1</v>
      </c>
    </row>
    <row r="383" spans="1:8" ht="46.5">
      <c r="A383" s="53"/>
      <c r="B383" s="286"/>
      <c r="C383" s="30">
        <v>2030</v>
      </c>
      <c r="D383" s="78" t="s">
        <v>408</v>
      </c>
      <c r="E383" s="57">
        <v>339000</v>
      </c>
      <c r="F383" s="57">
        <v>490560</v>
      </c>
      <c r="G383" s="37">
        <v>490560</v>
      </c>
      <c r="H383" s="44">
        <f>G383/F383</f>
        <v>1</v>
      </c>
    </row>
    <row r="384" spans="1:8" s="154" customFormat="1" ht="18.75" customHeight="1">
      <c r="A384" s="45"/>
      <c r="B384" s="378">
        <v>85219</v>
      </c>
      <c r="C384" s="314"/>
      <c r="D384" s="315" t="s">
        <v>4</v>
      </c>
      <c r="E384" s="316">
        <f>E385+E387+E388+E389+E391</f>
        <v>458900</v>
      </c>
      <c r="F384" s="316">
        <f>F385+F387+F388+F389+F391</f>
        <v>794507.79</v>
      </c>
      <c r="G384" s="316">
        <f>G385+G387+G388+G389+G391</f>
        <v>793770.8</v>
      </c>
      <c r="H384" s="317">
        <f t="shared" si="17"/>
        <v>0.9990723942429816</v>
      </c>
    </row>
    <row r="385" spans="1:8" s="34" customFormat="1" ht="48" customHeight="1">
      <c r="A385" s="64"/>
      <c r="B385" s="287"/>
      <c r="C385" s="65">
        <v>750</v>
      </c>
      <c r="D385" s="35" t="s">
        <v>301</v>
      </c>
      <c r="E385" s="28">
        <v>0</v>
      </c>
      <c r="F385" s="28">
        <v>8600</v>
      </c>
      <c r="G385" s="28">
        <v>8800</v>
      </c>
      <c r="H385" s="149">
        <f>G385/F385</f>
        <v>1.0232558139534884</v>
      </c>
    </row>
    <row r="386" spans="1:8" s="34" customFormat="1" ht="46.5">
      <c r="A386" s="64"/>
      <c r="B386" s="287"/>
      <c r="C386" s="86"/>
      <c r="D386" s="31" t="s">
        <v>409</v>
      </c>
      <c r="E386" s="202"/>
      <c r="F386" s="202"/>
      <c r="G386" s="202"/>
      <c r="H386" s="203"/>
    </row>
    <row r="387" spans="1:8" ht="46.5">
      <c r="A387" s="47"/>
      <c r="B387" s="260"/>
      <c r="C387" s="96">
        <v>920</v>
      </c>
      <c r="D387" s="145" t="s">
        <v>84</v>
      </c>
      <c r="E387" s="146">
        <v>12000</v>
      </c>
      <c r="F387" s="146">
        <v>12000</v>
      </c>
      <c r="G387" s="146">
        <v>10985.01</v>
      </c>
      <c r="H387" s="147">
        <f t="shared" si="17"/>
        <v>0.9154175</v>
      </c>
    </row>
    <row r="388" spans="1:8" s="382" customFormat="1" ht="46.5">
      <c r="A388" s="47"/>
      <c r="B388" s="260"/>
      <c r="C388" s="388">
        <v>970</v>
      </c>
      <c r="D388" s="42" t="s">
        <v>410</v>
      </c>
      <c r="E388" s="73">
        <v>0</v>
      </c>
      <c r="F388" s="231">
        <v>1600</v>
      </c>
      <c r="G388" s="143">
        <v>1678</v>
      </c>
      <c r="H388" s="38">
        <f>G388/F388</f>
        <v>1.04875</v>
      </c>
    </row>
    <row r="389" spans="1:8" ht="17.25" customHeight="1">
      <c r="A389" s="53"/>
      <c r="B389" s="263"/>
      <c r="C389" s="387">
        <v>2007</v>
      </c>
      <c r="D389" s="36" t="s">
        <v>5</v>
      </c>
      <c r="E389" s="150">
        <v>0</v>
      </c>
      <c r="F389" s="150">
        <v>303007.79</v>
      </c>
      <c r="G389" s="131">
        <v>303007.79</v>
      </c>
      <c r="H389" s="44">
        <f>G389/F389</f>
        <v>1</v>
      </c>
    </row>
    <row r="390" spans="1:8" ht="62.25">
      <c r="A390" s="47"/>
      <c r="B390" s="260"/>
      <c r="C390" s="251"/>
      <c r="D390" s="156" t="s">
        <v>411</v>
      </c>
      <c r="E390" s="32"/>
      <c r="F390" s="32"/>
      <c r="G390" s="73"/>
      <c r="H390" s="38"/>
    </row>
    <row r="391" spans="1:8" ht="35.25" customHeight="1">
      <c r="A391" s="53"/>
      <c r="B391" s="263"/>
      <c r="C391" s="26">
        <v>2030</v>
      </c>
      <c r="D391" s="115" t="s">
        <v>136</v>
      </c>
      <c r="E391" s="67">
        <f>E392+E393</f>
        <v>446900</v>
      </c>
      <c r="F391" s="67">
        <f>F392+F393</f>
        <v>469300</v>
      </c>
      <c r="G391" s="448">
        <f>G392+G393</f>
        <v>469300</v>
      </c>
      <c r="H391" s="52">
        <f>G391/F391</f>
        <v>1</v>
      </c>
    </row>
    <row r="392" spans="1:8" ht="15">
      <c r="A392" s="53"/>
      <c r="B392" s="260"/>
      <c r="C392" s="30"/>
      <c r="D392" s="458" t="s">
        <v>412</v>
      </c>
      <c r="E392" s="456">
        <v>446900</v>
      </c>
      <c r="F392" s="456">
        <v>446900</v>
      </c>
      <c r="G392" s="57">
        <v>446900</v>
      </c>
      <c r="H392" s="457">
        <f>G392/F392</f>
        <v>1</v>
      </c>
    </row>
    <row r="393" spans="1:8" ht="35.25" customHeight="1">
      <c r="A393" s="122"/>
      <c r="B393" s="262"/>
      <c r="C393" s="124"/>
      <c r="D393" s="460" t="s">
        <v>413</v>
      </c>
      <c r="E393" s="446">
        <v>0</v>
      </c>
      <c r="F393" s="446">
        <v>22400</v>
      </c>
      <c r="G393" s="446">
        <v>22400</v>
      </c>
      <c r="H393" s="436">
        <f>G393/F393</f>
        <v>1</v>
      </c>
    </row>
    <row r="394" spans="1:8" s="154" customFormat="1" ht="18" customHeight="1">
      <c r="A394" s="112"/>
      <c r="B394" s="376">
        <v>85228</v>
      </c>
      <c r="C394" s="302"/>
      <c r="D394" s="319" t="s">
        <v>6</v>
      </c>
      <c r="E394" s="320">
        <f>E395+E399</f>
        <v>157000</v>
      </c>
      <c r="F394" s="320">
        <f>F395+F399</f>
        <v>144000</v>
      </c>
      <c r="G394" s="320">
        <f>G395+G399</f>
        <v>168521.9</v>
      </c>
      <c r="H394" s="321">
        <f>G394/F394</f>
        <v>1.1702909722222221</v>
      </c>
    </row>
    <row r="395" spans="1:8" ht="34.5" customHeight="1">
      <c r="A395" s="53"/>
      <c r="B395" s="263"/>
      <c r="C395" s="48">
        <v>830</v>
      </c>
      <c r="D395" s="445" t="s">
        <v>7</v>
      </c>
      <c r="E395" s="57">
        <v>130000</v>
      </c>
      <c r="F395" s="448">
        <v>144000</v>
      </c>
      <c r="G395" s="57">
        <f>G396+G397+G398</f>
        <v>168521.9</v>
      </c>
      <c r="H395" s="44">
        <f>G395/F395</f>
        <v>1.1702909722222221</v>
      </c>
    </row>
    <row r="396" spans="1:8" ht="15">
      <c r="A396" s="53"/>
      <c r="B396" s="260"/>
      <c r="C396" s="48"/>
      <c r="D396" s="78" t="s">
        <v>414</v>
      </c>
      <c r="E396" s="444"/>
      <c r="F396" s="57"/>
      <c r="G396" s="456">
        <v>6575.1</v>
      </c>
      <c r="H396" s="457"/>
    </row>
    <row r="397" spans="1:8" ht="15">
      <c r="A397" s="53"/>
      <c r="B397" s="260"/>
      <c r="C397" s="242"/>
      <c r="D397" s="458" t="s">
        <v>415</v>
      </c>
      <c r="E397" s="57"/>
      <c r="F397" s="444"/>
      <c r="G397" s="456">
        <v>161898.8</v>
      </c>
      <c r="H397" s="44"/>
    </row>
    <row r="398" spans="1:8" ht="15">
      <c r="A398" s="53"/>
      <c r="B398" s="260"/>
      <c r="C398" s="242"/>
      <c r="D398" s="31" t="s">
        <v>135</v>
      </c>
      <c r="E398" s="452"/>
      <c r="F398" s="32"/>
      <c r="G398" s="452">
        <v>48</v>
      </c>
      <c r="H398" s="130"/>
    </row>
    <row r="399" spans="1:8" ht="46.5">
      <c r="A399" s="53"/>
      <c r="B399" s="260"/>
      <c r="C399" s="113">
        <v>2010</v>
      </c>
      <c r="D399" s="97" t="s">
        <v>8</v>
      </c>
      <c r="E399" s="98">
        <v>27000</v>
      </c>
      <c r="F399" s="98">
        <v>0</v>
      </c>
      <c r="G399" s="99">
        <v>0</v>
      </c>
      <c r="H399" s="100">
        <v>0</v>
      </c>
    </row>
    <row r="400" spans="1:8" s="154" customFormat="1" ht="15">
      <c r="A400" s="45"/>
      <c r="B400" s="378">
        <v>85278</v>
      </c>
      <c r="C400" s="314"/>
      <c r="D400" s="315" t="s">
        <v>323</v>
      </c>
      <c r="E400" s="316">
        <f>E401</f>
        <v>0</v>
      </c>
      <c r="F400" s="316">
        <f>F401</f>
        <v>26000</v>
      </c>
      <c r="G400" s="316">
        <f>G401</f>
        <v>26000</v>
      </c>
      <c r="H400" s="44">
        <f>G400/F400</f>
        <v>1</v>
      </c>
    </row>
    <row r="401" spans="1:8" ht="46.5">
      <c r="A401" s="53"/>
      <c r="B401" s="260"/>
      <c r="C401" s="106">
        <v>2010</v>
      </c>
      <c r="D401" s="66" t="s">
        <v>214</v>
      </c>
      <c r="E401" s="57">
        <v>0</v>
      </c>
      <c r="F401" s="57">
        <v>26000</v>
      </c>
      <c r="G401" s="37">
        <v>26000</v>
      </c>
      <c r="H401" s="41">
        <f>G401/F401</f>
        <v>1</v>
      </c>
    </row>
    <row r="402" spans="1:8" ht="46.5">
      <c r="A402" s="53"/>
      <c r="B402" s="260"/>
      <c r="C402" s="124"/>
      <c r="D402" s="156" t="s">
        <v>416</v>
      </c>
      <c r="E402" s="101"/>
      <c r="F402" s="101"/>
      <c r="G402" s="101"/>
      <c r="H402" s="157"/>
    </row>
    <row r="403" spans="1:8" s="154" customFormat="1" ht="15">
      <c r="A403" s="45"/>
      <c r="B403" s="378">
        <v>85295</v>
      </c>
      <c r="C403" s="314"/>
      <c r="D403" s="315" t="s">
        <v>172</v>
      </c>
      <c r="E403" s="316">
        <f>E404+E406+E411</f>
        <v>496000</v>
      </c>
      <c r="F403" s="316">
        <f>F404+F406+F411</f>
        <v>958646</v>
      </c>
      <c r="G403" s="316">
        <f>G404+G406+G411</f>
        <v>953891.3</v>
      </c>
      <c r="H403" s="317">
        <f>G403/F403</f>
        <v>0.9950401921042804</v>
      </c>
    </row>
    <row r="404" spans="1:8" ht="15">
      <c r="A404" s="47"/>
      <c r="B404" s="274"/>
      <c r="C404" s="65">
        <v>970</v>
      </c>
      <c r="D404" s="35" t="s">
        <v>181</v>
      </c>
      <c r="E404" s="28">
        <f>E405</f>
        <v>0</v>
      </c>
      <c r="F404" s="449">
        <f>F405</f>
        <v>39000</v>
      </c>
      <c r="G404" s="449">
        <f>G405</f>
        <v>34245.3</v>
      </c>
      <c r="H404" s="450">
        <f>G404/F404</f>
        <v>0.8780846153846155</v>
      </c>
    </row>
    <row r="405" spans="1:8" ht="30.75">
      <c r="A405" s="53"/>
      <c r="B405" s="263"/>
      <c r="C405" s="86"/>
      <c r="D405" s="430" t="s">
        <v>417</v>
      </c>
      <c r="E405" s="452">
        <v>0</v>
      </c>
      <c r="F405" s="32">
        <v>39000</v>
      </c>
      <c r="G405" s="32">
        <v>34245.3</v>
      </c>
      <c r="H405" s="130">
        <f>G405/F405</f>
        <v>0.8780846153846155</v>
      </c>
    </row>
    <row r="406" spans="1:8" s="24" customFormat="1" ht="48" customHeight="1">
      <c r="A406" s="200"/>
      <c r="B406" s="260"/>
      <c r="C406" s="30">
        <v>2010</v>
      </c>
      <c r="D406" s="94" t="s">
        <v>306</v>
      </c>
      <c r="E406" s="57">
        <f>E408+E409+E410</f>
        <v>0</v>
      </c>
      <c r="F406" s="57">
        <f>F408+F409+F410</f>
        <v>75646</v>
      </c>
      <c r="G406" s="57">
        <f>G408+G409+G410</f>
        <v>75646</v>
      </c>
      <c r="H406" s="44">
        <f aca="true" t="shared" si="18" ref="H406:H415">G406/F406</f>
        <v>1</v>
      </c>
    </row>
    <row r="407" spans="1:8" s="24" customFormat="1" ht="48" customHeight="1">
      <c r="A407" s="93"/>
      <c r="B407" s="260"/>
      <c r="C407" s="30"/>
      <c r="D407" s="479" t="s">
        <v>47</v>
      </c>
      <c r="E407" s="57"/>
      <c r="F407" s="439"/>
      <c r="G407" s="485"/>
      <c r="H407" s="59"/>
    </row>
    <row r="408" spans="1:8" s="389" customFormat="1" ht="63" customHeight="1">
      <c r="A408" s="505"/>
      <c r="B408" s="262"/>
      <c r="C408" s="124"/>
      <c r="D408" s="71" t="s">
        <v>420</v>
      </c>
      <c r="E408" s="446">
        <v>0</v>
      </c>
      <c r="F408" s="446">
        <v>800</v>
      </c>
      <c r="G408" s="433">
        <v>800</v>
      </c>
      <c r="H408" s="470">
        <f t="shared" si="18"/>
        <v>1</v>
      </c>
    </row>
    <row r="409" spans="1:13" s="24" customFormat="1" ht="50.25" customHeight="1">
      <c r="A409" s="506"/>
      <c r="B409" s="274"/>
      <c r="C409" s="106"/>
      <c r="D409" s="87" t="s">
        <v>419</v>
      </c>
      <c r="E409" s="484">
        <v>0</v>
      </c>
      <c r="F409" s="507">
        <v>72330</v>
      </c>
      <c r="G409" s="484">
        <v>72330</v>
      </c>
      <c r="H409" s="450">
        <f t="shared" si="18"/>
        <v>1</v>
      </c>
      <c r="M409" s="233"/>
    </row>
    <row r="410" spans="1:13" s="24" customFormat="1" ht="66" customHeight="1">
      <c r="A410" s="200"/>
      <c r="B410" s="263"/>
      <c r="C410" s="124"/>
      <c r="D410" s="460" t="s">
        <v>418</v>
      </c>
      <c r="E410" s="117">
        <v>0</v>
      </c>
      <c r="F410" s="432">
        <v>2516</v>
      </c>
      <c r="G410" s="73">
        <v>2516</v>
      </c>
      <c r="H410" s="130">
        <f>G410/F410</f>
        <v>1</v>
      </c>
      <c r="M410" s="233"/>
    </row>
    <row r="411" spans="1:13" ht="51" customHeight="1">
      <c r="A411" s="53"/>
      <c r="B411" s="263"/>
      <c r="C411" s="30">
        <v>2030</v>
      </c>
      <c r="D411" s="78" t="s">
        <v>10</v>
      </c>
      <c r="E411" s="426">
        <v>496000</v>
      </c>
      <c r="F411" s="56">
        <v>844000</v>
      </c>
      <c r="G411" s="67">
        <v>844000</v>
      </c>
      <c r="H411" s="41">
        <f t="shared" si="18"/>
        <v>1</v>
      </c>
      <c r="M411" s="88"/>
    </row>
    <row r="412" spans="1:13" ht="51" customHeight="1">
      <c r="A412" s="122"/>
      <c r="B412" s="281"/>
      <c r="C412" s="124"/>
      <c r="D412" s="42" t="s">
        <v>421</v>
      </c>
      <c r="E412" s="103"/>
      <c r="F412" s="143"/>
      <c r="G412" s="73"/>
      <c r="H412" s="38"/>
      <c r="M412" s="88"/>
    </row>
    <row r="413" spans="1:8" s="22" customFormat="1" ht="15">
      <c r="A413" s="151">
        <v>854</v>
      </c>
      <c r="B413" s="259"/>
      <c r="C413" s="238"/>
      <c r="D413" s="133" t="s">
        <v>11</v>
      </c>
      <c r="E413" s="20">
        <f>E418+E414</f>
        <v>0</v>
      </c>
      <c r="F413" s="20">
        <f>F418+F414</f>
        <v>440825</v>
      </c>
      <c r="G413" s="20">
        <f>G418+G414</f>
        <v>230519.83</v>
      </c>
      <c r="H413" s="83">
        <f t="shared" si="18"/>
        <v>0.5229282141439346</v>
      </c>
    </row>
    <row r="414" spans="1:8" s="154" customFormat="1" ht="30.75">
      <c r="A414" s="109"/>
      <c r="B414" s="334">
        <v>85412</v>
      </c>
      <c r="C414" s="335"/>
      <c r="D414" s="319" t="s">
        <v>15</v>
      </c>
      <c r="E414" s="332">
        <f>E415</f>
        <v>0</v>
      </c>
      <c r="F414" s="332">
        <f>F415</f>
        <v>23797</v>
      </c>
      <c r="G414" s="332">
        <f>G415</f>
        <v>23640.06</v>
      </c>
      <c r="H414" s="336">
        <f t="shared" si="18"/>
        <v>0.993405051056856</v>
      </c>
    </row>
    <row r="415" spans="1:8" s="24" customFormat="1" ht="32.25" customHeight="1">
      <c r="A415" s="93"/>
      <c r="B415" s="260"/>
      <c r="C415" s="106">
        <v>2010</v>
      </c>
      <c r="D415" s="94" t="s">
        <v>159</v>
      </c>
      <c r="E415" s="57">
        <v>0</v>
      </c>
      <c r="F415" s="57">
        <v>23797</v>
      </c>
      <c r="G415" s="67">
        <v>23640.06</v>
      </c>
      <c r="H415" s="41">
        <f t="shared" si="18"/>
        <v>0.993405051056856</v>
      </c>
    </row>
    <row r="416" spans="1:8" s="24" customFormat="1" ht="30.75">
      <c r="A416" s="158"/>
      <c r="B416" s="263"/>
      <c r="C416" s="242"/>
      <c r="D416" s="94" t="s">
        <v>49</v>
      </c>
      <c r="E416" s="159"/>
      <c r="F416" s="159"/>
      <c r="G416" s="159"/>
      <c r="H416" s="160"/>
    </row>
    <row r="417" spans="1:8" s="24" customFormat="1" ht="32.25" customHeight="1">
      <c r="A417" s="161"/>
      <c r="B417" s="262"/>
      <c r="C417" s="245"/>
      <c r="D417" s="71" t="s">
        <v>423</v>
      </c>
      <c r="E417" s="162"/>
      <c r="F417" s="162"/>
      <c r="G417" s="162"/>
      <c r="H417" s="163"/>
    </row>
    <row r="418" spans="1:8" s="154" customFormat="1" ht="15">
      <c r="A418" s="64"/>
      <c r="B418" s="318">
        <v>85415</v>
      </c>
      <c r="C418" s="302"/>
      <c r="D418" s="319" t="s">
        <v>16</v>
      </c>
      <c r="E418" s="320">
        <f>E419+E420+E421+E424+E425</f>
        <v>0</v>
      </c>
      <c r="F418" s="320">
        <f>F419+F420+F421+F424+F425</f>
        <v>417028</v>
      </c>
      <c r="G418" s="320">
        <f>G419+G420+G421+G424+G425</f>
        <v>206879.77</v>
      </c>
      <c r="H418" s="321">
        <f>G418/F418</f>
        <v>0.4960812463431712</v>
      </c>
    </row>
    <row r="419" spans="1:8" ht="30.75">
      <c r="A419" s="47"/>
      <c r="B419" s="260"/>
      <c r="C419" s="96">
        <v>920</v>
      </c>
      <c r="D419" s="145" t="s">
        <v>424</v>
      </c>
      <c r="E419" s="146">
        <v>0</v>
      </c>
      <c r="F419" s="146">
        <v>0</v>
      </c>
      <c r="G419" s="146">
        <v>0.32</v>
      </c>
      <c r="H419" s="147">
        <v>0</v>
      </c>
    </row>
    <row r="420" spans="1:8" s="295" customFormat="1" ht="32.25" customHeight="1">
      <c r="A420" s="290"/>
      <c r="B420" s="291"/>
      <c r="C420" s="292" t="s">
        <v>151</v>
      </c>
      <c r="D420" s="293" t="s">
        <v>436</v>
      </c>
      <c r="E420" s="373">
        <v>0</v>
      </c>
      <c r="F420" s="146">
        <v>0</v>
      </c>
      <c r="G420" s="374" t="s">
        <v>430</v>
      </c>
      <c r="H420" s="294" t="s">
        <v>61</v>
      </c>
    </row>
    <row r="421" spans="1:8" ht="33" customHeight="1">
      <c r="A421" s="53"/>
      <c r="B421" s="263"/>
      <c r="C421" s="106">
        <v>2010</v>
      </c>
      <c r="D421" s="87" t="s">
        <v>159</v>
      </c>
      <c r="E421" s="57">
        <v>0</v>
      </c>
      <c r="F421" s="57">
        <v>1280</v>
      </c>
      <c r="G421" s="56">
        <v>1088</v>
      </c>
      <c r="H421" s="41">
        <f>G421/F421</f>
        <v>0.85</v>
      </c>
    </row>
    <row r="422" spans="1:8" ht="33.75" customHeight="1">
      <c r="A422" s="70"/>
      <c r="B422" s="281"/>
      <c r="C422" s="124"/>
      <c r="D422" s="71" t="s">
        <v>50</v>
      </c>
      <c r="E422" s="72"/>
      <c r="F422" s="72"/>
      <c r="G422" s="164"/>
      <c r="H422" s="38"/>
    </row>
    <row r="423" spans="1:8" ht="30.75">
      <c r="A423" s="491"/>
      <c r="B423" s="274"/>
      <c r="C423" s="113"/>
      <c r="D423" s="97" t="s">
        <v>425</v>
      </c>
      <c r="E423" s="98"/>
      <c r="F423" s="98"/>
      <c r="G423" s="508"/>
      <c r="H423" s="100"/>
    </row>
    <row r="424" spans="1:8" ht="51" customHeight="1">
      <c r="A424" s="53"/>
      <c r="B424" s="263"/>
      <c r="C424" s="30">
        <v>2030</v>
      </c>
      <c r="D424" s="110" t="s">
        <v>426</v>
      </c>
      <c r="E424" s="187">
        <v>0</v>
      </c>
      <c r="F424" s="187">
        <v>355853</v>
      </c>
      <c r="G424" s="187">
        <v>166983.05</v>
      </c>
      <c r="H424" s="155">
        <f aca="true" t="shared" si="19" ref="H424:H429">G424/F424</f>
        <v>0.4692472734528021</v>
      </c>
    </row>
    <row r="425" spans="1:8" ht="51" customHeight="1">
      <c r="A425" s="47"/>
      <c r="B425" s="260"/>
      <c r="C425" s="106">
        <v>2040</v>
      </c>
      <c r="D425" s="94" t="s">
        <v>427</v>
      </c>
      <c r="E425" s="67">
        <f>E426+E427</f>
        <v>0</v>
      </c>
      <c r="F425" s="448">
        <f>F426+F427</f>
        <v>59895</v>
      </c>
      <c r="G425" s="67">
        <f>G426+G427</f>
        <v>38580.6</v>
      </c>
      <c r="H425" s="41">
        <f t="shared" si="19"/>
        <v>0.6441372401702979</v>
      </c>
    </row>
    <row r="426" spans="1:8" ht="36" customHeight="1">
      <c r="A426" s="47"/>
      <c r="B426" s="260"/>
      <c r="C426" s="30"/>
      <c r="D426" s="458" t="s">
        <v>428</v>
      </c>
      <c r="E426" s="456">
        <v>0</v>
      </c>
      <c r="F426" s="444">
        <v>55395</v>
      </c>
      <c r="G426" s="456">
        <v>34080.6</v>
      </c>
      <c r="H426" s="457">
        <f t="shared" si="19"/>
        <v>0.6152288112645545</v>
      </c>
    </row>
    <row r="427" spans="1:8" ht="48" customHeight="1">
      <c r="A427" s="47"/>
      <c r="B427" s="260"/>
      <c r="C427" s="30"/>
      <c r="D427" s="42" t="s">
        <v>429</v>
      </c>
      <c r="E427" s="446">
        <v>0</v>
      </c>
      <c r="F427" s="72">
        <v>4500</v>
      </c>
      <c r="G427" s="446">
        <v>4500</v>
      </c>
      <c r="H427" s="436">
        <f t="shared" si="19"/>
        <v>1</v>
      </c>
    </row>
    <row r="428" spans="1:8" s="22" customFormat="1" ht="15">
      <c r="A428" s="151">
        <v>900</v>
      </c>
      <c r="B428" s="259"/>
      <c r="C428" s="238"/>
      <c r="D428" s="19" t="s">
        <v>17</v>
      </c>
      <c r="E428" s="170">
        <f>E429+E438+E444+E449+E451+E455+E457+E430</f>
        <v>935000</v>
      </c>
      <c r="F428" s="170">
        <f>F429+F438+F444+F449+F451+F455+F457</f>
        <v>2205434</v>
      </c>
      <c r="G428" s="170">
        <f>G429+G438+G444+G449+G451+G455+G457</f>
        <v>2155621.87</v>
      </c>
      <c r="H428" s="83">
        <f t="shared" si="19"/>
        <v>0.9774139103686622</v>
      </c>
    </row>
    <row r="429" spans="1:8" s="385" customFormat="1" ht="15.75">
      <c r="A429" s="165"/>
      <c r="B429" s="318">
        <v>90001</v>
      </c>
      <c r="C429" s="302"/>
      <c r="D429" s="319" t="s">
        <v>18</v>
      </c>
      <c r="E429" s="361">
        <f>E430+E432+E434+E431</f>
        <v>870000</v>
      </c>
      <c r="F429" s="361">
        <f>F430+F432+F434+F431</f>
        <v>564122</v>
      </c>
      <c r="G429" s="361">
        <f>G430+G432+G434+G431</f>
        <v>565228.14</v>
      </c>
      <c r="H429" s="362">
        <f t="shared" si="19"/>
        <v>1.0019608169863965</v>
      </c>
    </row>
    <row r="430" spans="1:8" s="24" customFormat="1" ht="30.75">
      <c r="A430" s="158"/>
      <c r="B430" s="260"/>
      <c r="C430" s="292" t="s">
        <v>12</v>
      </c>
      <c r="D430" s="110" t="s">
        <v>493</v>
      </c>
      <c r="E430" s="56">
        <v>0</v>
      </c>
      <c r="F430" s="56">
        <v>0</v>
      </c>
      <c r="G430" s="56">
        <v>306.45</v>
      </c>
      <c r="H430" s="100">
        <v>0</v>
      </c>
    </row>
    <row r="431" spans="1:8" s="295" customFormat="1" ht="46.5">
      <c r="A431" s="290"/>
      <c r="B431" s="291"/>
      <c r="C431" s="229" t="s">
        <v>151</v>
      </c>
      <c r="D431" s="293" t="s">
        <v>438</v>
      </c>
      <c r="E431" s="373">
        <v>0</v>
      </c>
      <c r="F431" s="146">
        <v>0</v>
      </c>
      <c r="G431" s="374" t="s">
        <v>437</v>
      </c>
      <c r="H431" s="294" t="s">
        <v>61</v>
      </c>
    </row>
    <row r="432" spans="1:8" s="24" customFormat="1" ht="31.5" customHeight="1">
      <c r="A432" s="158"/>
      <c r="B432" s="260"/>
      <c r="C432" s="249" t="s">
        <v>51</v>
      </c>
      <c r="D432" s="87" t="s">
        <v>52</v>
      </c>
      <c r="E432" s="67">
        <v>0</v>
      </c>
      <c r="F432" s="67">
        <v>0</v>
      </c>
      <c r="G432" s="67">
        <v>0.96</v>
      </c>
      <c r="H432" s="41">
        <v>0</v>
      </c>
    </row>
    <row r="433" spans="1:8" s="24" customFormat="1" ht="51" customHeight="1">
      <c r="A433" s="158"/>
      <c r="B433" s="260"/>
      <c r="C433" s="292"/>
      <c r="D433" s="42" t="s">
        <v>53</v>
      </c>
      <c r="E433" s="57"/>
      <c r="F433" s="56"/>
      <c r="G433" s="72"/>
      <c r="H433" s="38"/>
    </row>
    <row r="434" spans="1:8" ht="62.25">
      <c r="A434" s="509"/>
      <c r="B434" s="262"/>
      <c r="C434" s="96">
        <v>6207</v>
      </c>
      <c r="D434" s="110" t="s">
        <v>54</v>
      </c>
      <c r="E434" s="98">
        <f>E435+E437</f>
        <v>870000</v>
      </c>
      <c r="F434" s="98">
        <f>F435+F437</f>
        <v>564122</v>
      </c>
      <c r="G434" s="98">
        <f>G435+G437</f>
        <v>564121.98</v>
      </c>
      <c r="H434" s="100">
        <f>G434/F434</f>
        <v>0.9999999645466761</v>
      </c>
    </row>
    <row r="435" spans="1:8" ht="46.5">
      <c r="A435" s="510"/>
      <c r="B435" s="267"/>
      <c r="C435" s="65"/>
      <c r="D435" s="87" t="s">
        <v>19</v>
      </c>
      <c r="E435" s="67">
        <v>0</v>
      </c>
      <c r="F435" s="67">
        <v>510927</v>
      </c>
      <c r="G435" s="67">
        <v>510927.01</v>
      </c>
      <c r="H435" s="41">
        <f>G435/F435</f>
        <v>1.0000000195722676</v>
      </c>
    </row>
    <row r="436" spans="1:8" ht="33" customHeight="1">
      <c r="A436" s="161"/>
      <c r="B436" s="260"/>
      <c r="C436" s="48"/>
      <c r="D436" s="94" t="s">
        <v>20</v>
      </c>
      <c r="E436" s="439"/>
      <c r="F436" s="439"/>
      <c r="G436" s="57"/>
      <c r="H436" s="44"/>
    </row>
    <row r="437" spans="1:8" ht="48" customHeight="1">
      <c r="A437" s="161"/>
      <c r="B437" s="260"/>
      <c r="C437" s="245"/>
      <c r="D437" s="460" t="s">
        <v>21</v>
      </c>
      <c r="E437" s="72">
        <v>870000</v>
      </c>
      <c r="F437" s="72">
        <v>53195</v>
      </c>
      <c r="G437" s="446">
        <v>53194.97</v>
      </c>
      <c r="H437" s="436">
        <f>G437/F437</f>
        <v>0.9999994360372215</v>
      </c>
    </row>
    <row r="438" spans="1:8" s="154" customFormat="1" ht="15">
      <c r="A438" s="109"/>
      <c r="B438" s="329">
        <v>90002</v>
      </c>
      <c r="C438" s="335"/>
      <c r="D438" s="331" t="s">
        <v>55</v>
      </c>
      <c r="E438" s="332">
        <f>E439+E442+E441</f>
        <v>0</v>
      </c>
      <c r="F438" s="332">
        <f>F439+F442+F441</f>
        <v>1355000</v>
      </c>
      <c r="G438" s="332">
        <f>G439+G442+G441</f>
        <v>1332629.0699999998</v>
      </c>
      <c r="H438" s="336">
        <f>G438/F438</f>
        <v>0.9834900885608855</v>
      </c>
    </row>
    <row r="439" spans="1:8" ht="48" customHeight="1">
      <c r="A439" s="161"/>
      <c r="B439" s="264"/>
      <c r="C439" s="249" t="s">
        <v>56</v>
      </c>
      <c r="D439" s="78" t="s">
        <v>57</v>
      </c>
      <c r="E439" s="67">
        <v>0</v>
      </c>
      <c r="F439" s="67">
        <v>1340000</v>
      </c>
      <c r="G439" s="57">
        <v>1317476.63</v>
      </c>
      <c r="H439" s="41">
        <f>G439/F439</f>
        <v>0.983191514925373</v>
      </c>
    </row>
    <row r="440" spans="1:8" ht="30.75">
      <c r="A440" s="161"/>
      <c r="B440" s="264"/>
      <c r="C440" s="292"/>
      <c r="D440" s="94" t="s">
        <v>439</v>
      </c>
      <c r="E440" s="57"/>
      <c r="F440" s="57"/>
      <c r="G440" s="57"/>
      <c r="H440" s="44"/>
    </row>
    <row r="441" spans="1:8" ht="30.75">
      <c r="A441" s="161"/>
      <c r="B441" s="264"/>
      <c r="C441" s="229" t="s">
        <v>440</v>
      </c>
      <c r="D441" s="110" t="s">
        <v>495</v>
      </c>
      <c r="E441" s="98">
        <v>0</v>
      </c>
      <c r="F441" s="98">
        <v>0</v>
      </c>
      <c r="G441" s="98">
        <v>152.44</v>
      </c>
      <c r="H441" s="100">
        <v>0</v>
      </c>
    </row>
    <row r="442" spans="1:8" ht="30.75">
      <c r="A442" s="161"/>
      <c r="B442" s="264"/>
      <c r="C442" s="249">
        <v>2990</v>
      </c>
      <c r="D442" s="87" t="s">
        <v>494</v>
      </c>
      <c r="E442" s="67">
        <v>0</v>
      </c>
      <c r="F442" s="67">
        <v>15000</v>
      </c>
      <c r="G442" s="67">
        <v>15000</v>
      </c>
      <c r="H442" s="41">
        <f>G442/F442</f>
        <v>1</v>
      </c>
    </row>
    <row r="443" spans="1:8" ht="46.5">
      <c r="A443" s="161"/>
      <c r="B443" s="278"/>
      <c r="C443" s="250"/>
      <c r="D443" s="42" t="s">
        <v>58</v>
      </c>
      <c r="E443" s="72"/>
      <c r="F443" s="72"/>
      <c r="G443" s="72"/>
      <c r="H443" s="38"/>
    </row>
    <row r="444" spans="1:8" s="154" customFormat="1" ht="15" customHeight="1">
      <c r="A444" s="118"/>
      <c r="B444" s="329">
        <v>90003</v>
      </c>
      <c r="C444" s="302"/>
      <c r="D444" s="319" t="s">
        <v>23</v>
      </c>
      <c r="E444" s="320">
        <f>E445</f>
        <v>0</v>
      </c>
      <c r="F444" s="320">
        <f>F445</f>
        <v>250482</v>
      </c>
      <c r="G444" s="320">
        <f>G445</f>
        <v>219171.59999999998</v>
      </c>
      <c r="H444" s="321">
        <f aca="true" t="shared" si="20" ref="H444:H453">G444/F444</f>
        <v>0.8749994011545739</v>
      </c>
    </row>
    <row r="445" spans="1:8" s="382" customFormat="1" ht="15">
      <c r="A445" s="53"/>
      <c r="B445" s="274"/>
      <c r="C445" s="86">
        <v>970</v>
      </c>
      <c r="D445" s="71" t="s">
        <v>181</v>
      </c>
      <c r="E445" s="72">
        <f>E446+E447+E448</f>
        <v>0</v>
      </c>
      <c r="F445" s="72">
        <f>F446+F447+F448</f>
        <v>250482</v>
      </c>
      <c r="G445" s="72">
        <f>G446+G447+G448</f>
        <v>219171.59999999998</v>
      </c>
      <c r="H445" s="100">
        <f t="shared" si="20"/>
        <v>0.8749994011545739</v>
      </c>
    </row>
    <row r="446" spans="1:8" ht="48.75" customHeight="1">
      <c r="A446" s="53"/>
      <c r="B446" s="260"/>
      <c r="C446" s="242"/>
      <c r="D446" s="390" t="s">
        <v>59</v>
      </c>
      <c r="E446" s="57">
        <v>0</v>
      </c>
      <c r="F446" s="57">
        <v>101824</v>
      </c>
      <c r="G446" s="448">
        <v>111726.56</v>
      </c>
      <c r="H446" s="44">
        <f t="shared" si="20"/>
        <v>1.0972517284726586</v>
      </c>
    </row>
    <row r="447" spans="1:8" ht="60.75" customHeight="1">
      <c r="A447" s="122"/>
      <c r="B447" s="281"/>
      <c r="C447" s="245"/>
      <c r="D447" s="511" t="s">
        <v>441</v>
      </c>
      <c r="E447" s="446">
        <v>0</v>
      </c>
      <c r="F447" s="446">
        <v>140658</v>
      </c>
      <c r="G447" s="72">
        <v>99445.04</v>
      </c>
      <c r="H447" s="436">
        <f t="shared" si="20"/>
        <v>0.7069988198325015</v>
      </c>
    </row>
    <row r="448" spans="1:8" ht="48.75" customHeight="1">
      <c r="A448" s="497"/>
      <c r="B448" s="512"/>
      <c r="C448" s="513"/>
      <c r="D448" s="514" t="s">
        <v>60</v>
      </c>
      <c r="E448" s="98">
        <v>0</v>
      </c>
      <c r="F448" s="98">
        <v>8000</v>
      </c>
      <c r="G448" s="98">
        <v>8000</v>
      </c>
      <c r="H448" s="100">
        <f t="shared" si="20"/>
        <v>1</v>
      </c>
    </row>
    <row r="449" spans="1:8" s="154" customFormat="1" ht="15">
      <c r="A449" s="64"/>
      <c r="B449" s="329">
        <v>90004</v>
      </c>
      <c r="C449" s="335"/>
      <c r="D449" s="363" t="s">
        <v>62</v>
      </c>
      <c r="E449" s="304">
        <f>E450</f>
        <v>0</v>
      </c>
      <c r="F449" s="304">
        <f>F450</f>
        <v>4500</v>
      </c>
      <c r="G449" s="304">
        <f>G450</f>
        <v>4520.45</v>
      </c>
      <c r="H449" s="359">
        <f t="shared" si="20"/>
        <v>1.0045444444444445</v>
      </c>
    </row>
    <row r="450" spans="1:8" ht="33.75" customHeight="1">
      <c r="A450" s="47"/>
      <c r="B450" s="296"/>
      <c r="C450" s="250" t="s">
        <v>151</v>
      </c>
      <c r="D450" s="297" t="s">
        <v>63</v>
      </c>
      <c r="E450" s="298">
        <v>0</v>
      </c>
      <c r="F450" s="146">
        <v>4500</v>
      </c>
      <c r="G450" s="298">
        <v>4520.45</v>
      </c>
      <c r="H450" s="147">
        <f t="shared" si="20"/>
        <v>1.0045444444444445</v>
      </c>
    </row>
    <row r="451" spans="1:8" s="154" customFormat="1" ht="15">
      <c r="A451" s="64"/>
      <c r="B451" s="364">
        <v>90015</v>
      </c>
      <c r="C451" s="365"/>
      <c r="D451" s="363" t="s">
        <v>64</v>
      </c>
      <c r="E451" s="366">
        <f>E452</f>
        <v>0</v>
      </c>
      <c r="F451" s="366">
        <f>F452</f>
        <v>4500</v>
      </c>
      <c r="G451" s="366">
        <f>G452</f>
        <v>5729.96</v>
      </c>
      <c r="H451" s="367">
        <f t="shared" si="20"/>
        <v>1.2733244444444445</v>
      </c>
    </row>
    <row r="452" spans="1:8" ht="15">
      <c r="A452" s="47"/>
      <c r="B452" s="264"/>
      <c r="C452" s="249" t="s">
        <v>151</v>
      </c>
      <c r="D452" s="486" t="s">
        <v>181</v>
      </c>
      <c r="E452" s="28">
        <f>E453+E454</f>
        <v>0</v>
      </c>
      <c r="F452" s="28">
        <f>F453+F454</f>
        <v>4500</v>
      </c>
      <c r="G452" s="449">
        <f>G453+G454</f>
        <v>5729.96</v>
      </c>
      <c r="H452" s="149">
        <f t="shared" si="20"/>
        <v>1.2733244444444445</v>
      </c>
    </row>
    <row r="453" spans="1:8" ht="15">
      <c r="A453" s="47"/>
      <c r="B453" s="264"/>
      <c r="C453" s="292"/>
      <c r="D453" s="487" t="s">
        <v>78</v>
      </c>
      <c r="E453" s="451">
        <v>0</v>
      </c>
      <c r="F453" s="431">
        <v>4500</v>
      </c>
      <c r="G453" s="431">
        <v>5397.86</v>
      </c>
      <c r="H453" s="469">
        <f t="shared" si="20"/>
        <v>1.1995244444444444</v>
      </c>
    </row>
    <row r="454" spans="1:8" ht="18" customHeight="1">
      <c r="A454" s="47"/>
      <c r="B454" s="278"/>
      <c r="C454" s="250"/>
      <c r="D454" s="488" t="s">
        <v>65</v>
      </c>
      <c r="E454" s="452">
        <v>0</v>
      </c>
      <c r="F454" s="32">
        <v>0</v>
      </c>
      <c r="G454" s="32">
        <v>332.1</v>
      </c>
      <c r="H454" s="130">
        <v>0</v>
      </c>
    </row>
    <row r="455" spans="1:8" s="154" customFormat="1" ht="30.75">
      <c r="A455" s="118"/>
      <c r="B455" s="364">
        <v>90019</v>
      </c>
      <c r="C455" s="368"/>
      <c r="D455" s="369" t="s">
        <v>24</v>
      </c>
      <c r="E455" s="358">
        <f>E456</f>
        <v>65000</v>
      </c>
      <c r="F455" s="358">
        <f>F456</f>
        <v>26830</v>
      </c>
      <c r="G455" s="358">
        <f>G456</f>
        <v>26836.82</v>
      </c>
      <c r="H455" s="367">
        <f>G455/F455</f>
        <v>1.0002541930674618</v>
      </c>
    </row>
    <row r="456" spans="1:8" ht="33" customHeight="1">
      <c r="A456" s="47"/>
      <c r="B456" s="264"/>
      <c r="C456" s="86">
        <v>690</v>
      </c>
      <c r="D456" s="31" t="s">
        <v>442</v>
      </c>
      <c r="E456" s="32">
        <v>65000</v>
      </c>
      <c r="F456" s="32">
        <v>26830</v>
      </c>
      <c r="G456" s="32">
        <v>26836.82</v>
      </c>
      <c r="H456" s="130">
        <f>G456/F456</f>
        <v>1.0002541930674618</v>
      </c>
    </row>
    <row r="457" spans="1:8" s="154" customFormat="1" ht="30.75">
      <c r="A457" s="45"/>
      <c r="B457" s="318">
        <v>90020</v>
      </c>
      <c r="C457" s="302"/>
      <c r="D457" s="319" t="s">
        <v>25</v>
      </c>
      <c r="E457" s="320">
        <f>E458</f>
        <v>0</v>
      </c>
      <c r="F457" s="320">
        <f>F458</f>
        <v>0</v>
      </c>
      <c r="G457" s="320">
        <f>G458</f>
        <v>1505.83</v>
      </c>
      <c r="H457" s="321">
        <v>0</v>
      </c>
    </row>
    <row r="458" spans="1:8" ht="15">
      <c r="A458" s="53"/>
      <c r="B458" s="267"/>
      <c r="C458" s="65">
        <v>400</v>
      </c>
      <c r="D458" s="87" t="s">
        <v>26</v>
      </c>
      <c r="E458" s="67">
        <v>0</v>
      </c>
      <c r="F458" s="67">
        <v>0</v>
      </c>
      <c r="G458" s="67">
        <v>1505.83</v>
      </c>
      <c r="H458" s="41">
        <v>0</v>
      </c>
    </row>
    <row r="459" spans="1:8" ht="38.25" customHeight="1">
      <c r="A459" s="47"/>
      <c r="B459" s="286"/>
      <c r="C459" s="252"/>
      <c r="D459" s="78" t="s">
        <v>443</v>
      </c>
      <c r="E459" s="101"/>
      <c r="F459" s="101"/>
      <c r="G459" s="101"/>
      <c r="H459" s="44"/>
    </row>
    <row r="460" spans="1:8" s="22" customFormat="1" ht="15">
      <c r="A460" s="151">
        <v>921</v>
      </c>
      <c r="B460" s="259"/>
      <c r="C460" s="238"/>
      <c r="D460" s="19" t="s">
        <v>137</v>
      </c>
      <c r="E460" s="20">
        <f>E461+E470+E480+E496</f>
        <v>529000</v>
      </c>
      <c r="F460" s="20">
        <f>F461+F470+F480+F496</f>
        <v>877413.35</v>
      </c>
      <c r="G460" s="20">
        <f>G461+G470+G480+G496</f>
        <v>875925.52</v>
      </c>
      <c r="H460" s="83">
        <f>G460/F460</f>
        <v>0.9983042997921105</v>
      </c>
    </row>
    <row r="461" spans="1:8" s="154" customFormat="1" ht="15.75">
      <c r="A461" s="165"/>
      <c r="B461" s="318">
        <v>92105</v>
      </c>
      <c r="C461" s="302"/>
      <c r="D461" s="319" t="s">
        <v>138</v>
      </c>
      <c r="E461" s="320">
        <f>E462+E466</f>
        <v>0</v>
      </c>
      <c r="F461" s="320">
        <f>F462+F466</f>
        <v>12200</v>
      </c>
      <c r="G461" s="320">
        <f>G462+G466</f>
        <v>12199.99</v>
      </c>
      <c r="H461" s="321">
        <f>G461/F461</f>
        <v>0.9999991803278688</v>
      </c>
    </row>
    <row r="462" spans="1:8" s="382" customFormat="1" ht="46.5">
      <c r="A462" s="158"/>
      <c r="B462" s="274"/>
      <c r="C462" s="65">
        <v>2010</v>
      </c>
      <c r="D462" s="35" t="s">
        <v>214</v>
      </c>
      <c r="E462" s="28">
        <f>E464+E465</f>
        <v>0</v>
      </c>
      <c r="F462" s="150">
        <f>F464+F465</f>
        <v>8000</v>
      </c>
      <c r="G462" s="144">
        <f>G464+G465</f>
        <v>8000</v>
      </c>
      <c r="H462" s="41">
        <f>G462/F462</f>
        <v>1</v>
      </c>
    </row>
    <row r="463" spans="1:8" ht="30.75">
      <c r="A463" s="161"/>
      <c r="B463" s="260"/>
      <c r="C463" s="48"/>
      <c r="D463" s="36" t="s">
        <v>455</v>
      </c>
      <c r="E463" s="483"/>
      <c r="F463" s="150"/>
      <c r="G463" s="483"/>
      <c r="H463" s="443"/>
    </row>
    <row r="464" spans="1:8" ht="15">
      <c r="A464" s="161"/>
      <c r="B464" s="260"/>
      <c r="C464" s="48"/>
      <c r="D464" s="475" t="s">
        <v>66</v>
      </c>
      <c r="E464" s="150">
        <v>0</v>
      </c>
      <c r="F464" s="431">
        <v>4000</v>
      </c>
      <c r="G464" s="431">
        <v>4000</v>
      </c>
      <c r="H464" s="59">
        <f aca="true" t="shared" si="21" ref="H464:H474">G464/F464</f>
        <v>1</v>
      </c>
    </row>
    <row r="465" spans="1:8" ht="15">
      <c r="A465" s="515"/>
      <c r="B465" s="262"/>
      <c r="C465" s="86"/>
      <c r="D465" s="31" t="s">
        <v>444</v>
      </c>
      <c r="E465" s="452">
        <v>0</v>
      </c>
      <c r="F465" s="32">
        <v>4000</v>
      </c>
      <c r="G465" s="32">
        <v>4000</v>
      </c>
      <c r="H465" s="470">
        <f t="shared" si="21"/>
        <v>1</v>
      </c>
    </row>
    <row r="466" spans="1:8" ht="62.25">
      <c r="A466" s="510"/>
      <c r="B466" s="267"/>
      <c r="C466" s="65">
        <v>2710</v>
      </c>
      <c r="D466" s="35" t="s">
        <v>448</v>
      </c>
      <c r="E466" s="449">
        <f>E467+E468+E469</f>
        <v>0</v>
      </c>
      <c r="F466" s="28">
        <f>F467+F468+F469</f>
        <v>4200</v>
      </c>
      <c r="G466" s="28">
        <f>G467+G468+G469</f>
        <v>4199.99</v>
      </c>
      <c r="H466" s="450">
        <f t="shared" si="21"/>
        <v>0.999997619047619</v>
      </c>
    </row>
    <row r="467" spans="1:8" ht="15">
      <c r="A467" s="161"/>
      <c r="B467" s="260"/>
      <c r="C467" s="48"/>
      <c r="D467" s="475" t="s">
        <v>445</v>
      </c>
      <c r="E467" s="431">
        <v>0</v>
      </c>
      <c r="F467" s="451">
        <v>1000</v>
      </c>
      <c r="G467" s="451">
        <v>999.99</v>
      </c>
      <c r="H467" s="469">
        <f t="shared" si="21"/>
        <v>0.99999</v>
      </c>
    </row>
    <row r="468" spans="1:8" ht="15">
      <c r="A468" s="161"/>
      <c r="B468" s="260"/>
      <c r="C468" s="48"/>
      <c r="D468" s="475" t="s">
        <v>446</v>
      </c>
      <c r="E468" s="150">
        <v>0</v>
      </c>
      <c r="F468" s="431">
        <v>1200</v>
      </c>
      <c r="G468" s="451">
        <v>1200</v>
      </c>
      <c r="H468" s="469">
        <f t="shared" si="21"/>
        <v>1</v>
      </c>
    </row>
    <row r="469" spans="1:8" ht="15">
      <c r="A469" s="161"/>
      <c r="B469" s="260"/>
      <c r="C469" s="48"/>
      <c r="D469" s="425" t="s">
        <v>447</v>
      </c>
      <c r="E469" s="452">
        <v>0</v>
      </c>
      <c r="F469" s="32">
        <v>2000</v>
      </c>
      <c r="G469" s="452">
        <v>2000</v>
      </c>
      <c r="H469" s="130">
        <f t="shared" si="21"/>
        <v>1</v>
      </c>
    </row>
    <row r="470" spans="1:8" s="154" customFormat="1" ht="15">
      <c r="A470" s="64"/>
      <c r="B470" s="347">
        <v>92109</v>
      </c>
      <c r="C470" s="348"/>
      <c r="D470" s="370" t="s">
        <v>139</v>
      </c>
      <c r="E470" s="304">
        <f>E471+E472+E477+E478</f>
        <v>0</v>
      </c>
      <c r="F470" s="304">
        <f>F471+F472+F477+F478</f>
        <v>43956</v>
      </c>
      <c r="G470" s="304">
        <f>G471+G472+G477+G478</f>
        <v>42069</v>
      </c>
      <c r="H470" s="305">
        <f t="shared" si="21"/>
        <v>0.9570707070707071</v>
      </c>
    </row>
    <row r="471" spans="1:8" s="24" customFormat="1" ht="33" customHeight="1">
      <c r="A471" s="47"/>
      <c r="B471" s="288"/>
      <c r="C471" s="69">
        <v>960</v>
      </c>
      <c r="D471" s="421" t="s">
        <v>449</v>
      </c>
      <c r="E471" s="28">
        <v>0</v>
      </c>
      <c r="F471" s="414">
        <v>8570</v>
      </c>
      <c r="G471" s="28">
        <v>8720</v>
      </c>
      <c r="H471" s="413">
        <f t="shared" si="21"/>
        <v>1.017502917152859</v>
      </c>
    </row>
    <row r="472" spans="1:8" s="24" customFormat="1" ht="30.75">
      <c r="A472" s="53"/>
      <c r="B472" s="260"/>
      <c r="C472" s="65">
        <v>970</v>
      </c>
      <c r="D472" s="35" t="s">
        <v>491</v>
      </c>
      <c r="E472" s="28">
        <f>E473+E474+E475+E476</f>
        <v>0</v>
      </c>
      <c r="F472" s="449">
        <f>F473+F474+F475+F476</f>
        <v>11899</v>
      </c>
      <c r="G472" s="449">
        <f>G473+G474+G475+G476</f>
        <v>11899</v>
      </c>
      <c r="H472" s="149">
        <f t="shared" si="21"/>
        <v>1</v>
      </c>
    </row>
    <row r="473" spans="1:8" s="24" customFormat="1" ht="15">
      <c r="A473" s="47"/>
      <c r="B473" s="263"/>
      <c r="C473" s="48"/>
      <c r="D473" s="429" t="s">
        <v>67</v>
      </c>
      <c r="E473" s="431">
        <v>0</v>
      </c>
      <c r="F473" s="431">
        <v>2947</v>
      </c>
      <c r="G473" s="150">
        <v>2947</v>
      </c>
      <c r="H473" s="468">
        <f t="shared" si="21"/>
        <v>1</v>
      </c>
    </row>
    <row r="474" spans="1:8" s="24" customFormat="1" ht="15">
      <c r="A474" s="47"/>
      <c r="B474" s="260"/>
      <c r="C474" s="48"/>
      <c r="D474" s="429" t="s">
        <v>69</v>
      </c>
      <c r="E474" s="150">
        <v>0</v>
      </c>
      <c r="F474" s="431">
        <v>8334</v>
      </c>
      <c r="G474" s="451">
        <v>7163</v>
      </c>
      <c r="H474" s="468">
        <f t="shared" si="21"/>
        <v>0.8594912407007439</v>
      </c>
    </row>
    <row r="475" spans="1:8" s="24" customFormat="1" ht="15">
      <c r="A475" s="47"/>
      <c r="B475" s="260"/>
      <c r="C475" s="48"/>
      <c r="D475" s="429" t="s">
        <v>85</v>
      </c>
      <c r="E475" s="451">
        <v>0</v>
      </c>
      <c r="F475" s="150">
        <v>0</v>
      </c>
      <c r="G475" s="431">
        <v>1171</v>
      </c>
      <c r="H475" s="468">
        <v>0</v>
      </c>
    </row>
    <row r="476" spans="1:8" s="24" customFormat="1" ht="15">
      <c r="A476" s="47"/>
      <c r="B476" s="260"/>
      <c r="C476" s="86"/>
      <c r="D476" s="430" t="s">
        <v>68</v>
      </c>
      <c r="E476" s="452">
        <v>0</v>
      </c>
      <c r="F476" s="452">
        <v>618</v>
      </c>
      <c r="G476" s="452">
        <v>618</v>
      </c>
      <c r="H476" s="470">
        <f>G476/F476</f>
        <v>1</v>
      </c>
    </row>
    <row r="477" spans="1:8" s="24" customFormat="1" ht="66" customHeight="1">
      <c r="A477" s="47"/>
      <c r="B477" s="260"/>
      <c r="C477" s="86">
        <v>2700</v>
      </c>
      <c r="D477" s="167" t="s">
        <v>86</v>
      </c>
      <c r="E477" s="32">
        <v>0</v>
      </c>
      <c r="F477" s="32">
        <v>15000</v>
      </c>
      <c r="G477" s="32">
        <v>15000</v>
      </c>
      <c r="H477" s="59">
        <v>1</v>
      </c>
    </row>
    <row r="478" spans="1:8" ht="46.5">
      <c r="A478" s="161"/>
      <c r="B478" s="260"/>
      <c r="C478" s="65">
        <v>2710</v>
      </c>
      <c r="D478" s="421" t="s">
        <v>450</v>
      </c>
      <c r="E478" s="28">
        <v>0</v>
      </c>
      <c r="F478" s="150">
        <v>8487</v>
      </c>
      <c r="G478" s="150">
        <v>6450</v>
      </c>
      <c r="H478" s="149">
        <f>G478/F478</f>
        <v>0.7599858607281725</v>
      </c>
    </row>
    <row r="479" spans="1:8" ht="36" customHeight="1">
      <c r="A479" s="161"/>
      <c r="B479" s="260"/>
      <c r="C479" s="86"/>
      <c r="D479" s="31" t="s">
        <v>451</v>
      </c>
      <c r="E479" s="32"/>
      <c r="F479" s="150"/>
      <c r="G479" s="150"/>
      <c r="H479" s="130"/>
    </row>
    <row r="480" spans="1:8" s="154" customFormat="1" ht="15.75">
      <c r="A480" s="166"/>
      <c r="B480" s="324">
        <v>92120</v>
      </c>
      <c r="C480" s="322"/>
      <c r="D480" s="371" t="s">
        <v>140</v>
      </c>
      <c r="E480" s="304">
        <f>E481+E486+E491+E493</f>
        <v>529000</v>
      </c>
      <c r="F480" s="304">
        <f>F481+F486+F491+F493</f>
        <v>817757.35</v>
      </c>
      <c r="G480" s="304">
        <f>G481+G486+G491+G493</f>
        <v>818156.53</v>
      </c>
      <c r="H480" s="305">
        <f aca="true" t="shared" si="22" ref="H480:H486">G480/F480</f>
        <v>1.0004881399109407</v>
      </c>
    </row>
    <row r="481" spans="1:8" s="24" customFormat="1" ht="15">
      <c r="A481" s="161"/>
      <c r="B481" s="260"/>
      <c r="C481" s="65">
        <v>970</v>
      </c>
      <c r="D481" s="35" t="s">
        <v>218</v>
      </c>
      <c r="E481" s="28">
        <f>E482+E485</f>
        <v>0</v>
      </c>
      <c r="F481" s="28">
        <f>F482+F485</f>
        <v>10301</v>
      </c>
      <c r="G481" s="449">
        <f>G482+G485</f>
        <v>10840.849999999999</v>
      </c>
      <c r="H481" s="29">
        <f t="shared" si="22"/>
        <v>1.052407533249199</v>
      </c>
    </row>
    <row r="482" spans="1:8" s="24" customFormat="1" ht="30.75">
      <c r="A482" s="515"/>
      <c r="B482" s="262"/>
      <c r="C482" s="86"/>
      <c r="D482" s="430" t="s">
        <v>457</v>
      </c>
      <c r="E482" s="452">
        <f>E483+E484</f>
        <v>0</v>
      </c>
      <c r="F482" s="452">
        <f>F483+F484</f>
        <v>3000</v>
      </c>
      <c r="G482" s="32">
        <f>G483+G484</f>
        <v>3539.5299999999997</v>
      </c>
      <c r="H482" s="470">
        <f t="shared" si="22"/>
        <v>1.1798433333333334</v>
      </c>
    </row>
    <row r="483" spans="1:8" s="24" customFormat="1" ht="62.25">
      <c r="A483" s="510"/>
      <c r="B483" s="267"/>
      <c r="C483" s="65"/>
      <c r="D483" s="35" t="s">
        <v>458</v>
      </c>
      <c r="E483" s="28">
        <v>0</v>
      </c>
      <c r="F483" s="28">
        <v>1000</v>
      </c>
      <c r="G483" s="28">
        <v>1019.45</v>
      </c>
      <c r="H483" s="149">
        <f t="shared" si="22"/>
        <v>1.01945</v>
      </c>
    </row>
    <row r="484" spans="1:8" s="24" customFormat="1" ht="46.5">
      <c r="A484" s="161"/>
      <c r="B484" s="260"/>
      <c r="C484" s="48"/>
      <c r="D484" s="36" t="s">
        <v>459</v>
      </c>
      <c r="E484" s="483">
        <v>0</v>
      </c>
      <c r="F484" s="483">
        <v>2000</v>
      </c>
      <c r="G484" s="483">
        <v>2520.08</v>
      </c>
      <c r="H484" s="59">
        <f t="shared" si="22"/>
        <v>1.26004</v>
      </c>
    </row>
    <row r="485" spans="1:8" s="24" customFormat="1" ht="15">
      <c r="A485" s="161"/>
      <c r="B485" s="260"/>
      <c r="C485" s="48"/>
      <c r="D485" s="430" t="s">
        <v>456</v>
      </c>
      <c r="E485" s="150">
        <v>0</v>
      </c>
      <c r="F485" s="32">
        <v>7301</v>
      </c>
      <c r="G485" s="32">
        <v>7301.32</v>
      </c>
      <c r="H485" s="470">
        <f t="shared" si="22"/>
        <v>1.000043829612382</v>
      </c>
    </row>
    <row r="486" spans="1:8" ht="15">
      <c r="A486" s="161"/>
      <c r="B486" s="260"/>
      <c r="C486" s="65">
        <v>2990</v>
      </c>
      <c r="D486" s="427" t="s">
        <v>22</v>
      </c>
      <c r="E486" s="28">
        <f>E489+E490</f>
        <v>0</v>
      </c>
      <c r="F486" s="28">
        <f>F489+F490</f>
        <v>6000</v>
      </c>
      <c r="G486" s="28">
        <f>G489+G490</f>
        <v>6025.950000000001</v>
      </c>
      <c r="H486" s="149">
        <f t="shared" si="22"/>
        <v>1.0043250000000001</v>
      </c>
    </row>
    <row r="487" spans="1:8" ht="15">
      <c r="A487" s="161"/>
      <c r="B487" s="260"/>
      <c r="C487" s="48"/>
      <c r="D487" s="185" t="s">
        <v>70</v>
      </c>
      <c r="E487" s="150"/>
      <c r="F487" s="150"/>
      <c r="G487" s="150"/>
      <c r="H487" s="59"/>
    </row>
    <row r="488" spans="1:8" s="382" customFormat="1" ht="30.75">
      <c r="A488" s="158"/>
      <c r="B488" s="260"/>
      <c r="C488" s="48"/>
      <c r="D488" s="489" t="s">
        <v>460</v>
      </c>
      <c r="E488" s="150"/>
      <c r="F488" s="150"/>
      <c r="G488" s="483"/>
      <c r="H488" s="59"/>
    </row>
    <row r="489" spans="1:8" ht="64.5" customHeight="1">
      <c r="A489" s="161"/>
      <c r="B489" s="263"/>
      <c r="C489" s="48"/>
      <c r="D489" s="420" t="s">
        <v>461</v>
      </c>
      <c r="E489" s="431">
        <v>0</v>
      </c>
      <c r="F489" s="431">
        <v>0</v>
      </c>
      <c r="G489" s="431">
        <v>0.35</v>
      </c>
      <c r="H489" s="468">
        <v>0</v>
      </c>
    </row>
    <row r="490" spans="1:8" ht="30.75">
      <c r="A490" s="161"/>
      <c r="B490" s="263"/>
      <c r="C490" s="48"/>
      <c r="D490" s="490" t="s">
        <v>462</v>
      </c>
      <c r="E490" s="32">
        <v>0</v>
      </c>
      <c r="F490" s="32">
        <v>6000</v>
      </c>
      <c r="G490" s="32">
        <v>6025.6</v>
      </c>
      <c r="H490" s="470">
        <f>G490/F490</f>
        <v>1.0042666666666666</v>
      </c>
    </row>
    <row r="491" spans="1:8" ht="46.5" customHeight="1">
      <c r="A491" s="53"/>
      <c r="B491" s="263"/>
      <c r="C491" s="69">
        <v>6207</v>
      </c>
      <c r="D491" s="87" t="s">
        <v>72</v>
      </c>
      <c r="E491" s="67">
        <v>529000</v>
      </c>
      <c r="F491" s="67">
        <v>330100</v>
      </c>
      <c r="G491" s="67">
        <v>329933.38</v>
      </c>
      <c r="H491" s="41">
        <f>G491/F491</f>
        <v>0.9994952438654953</v>
      </c>
    </row>
    <row r="492" spans="1:8" ht="30.75">
      <c r="A492" s="47"/>
      <c r="B492" s="260"/>
      <c r="C492" s="48"/>
      <c r="D492" s="31" t="s">
        <v>73</v>
      </c>
      <c r="E492" s="32"/>
      <c r="F492" s="231"/>
      <c r="G492" s="231"/>
      <c r="H492" s="130"/>
    </row>
    <row r="493" spans="1:8" ht="48.75" customHeight="1">
      <c r="A493" s="47"/>
      <c r="B493" s="260"/>
      <c r="C493" s="65">
        <v>6560</v>
      </c>
      <c r="D493" s="35" t="s">
        <v>463</v>
      </c>
      <c r="E493" s="150">
        <v>0</v>
      </c>
      <c r="F493" s="148">
        <v>471356.35</v>
      </c>
      <c r="G493" s="148">
        <v>471356.35</v>
      </c>
      <c r="H493" s="59">
        <f>G493/F493</f>
        <v>1</v>
      </c>
    </row>
    <row r="494" spans="1:8" ht="30.75">
      <c r="A494" s="47"/>
      <c r="B494" s="260"/>
      <c r="C494" s="48"/>
      <c r="D494" s="420" t="s">
        <v>465</v>
      </c>
      <c r="E494" s="150"/>
      <c r="F494" s="150"/>
      <c r="G494" s="150"/>
      <c r="H494" s="59"/>
    </row>
    <row r="495" spans="1:8" ht="30.75">
      <c r="A495" s="47"/>
      <c r="B495" s="260"/>
      <c r="C495" s="48"/>
      <c r="D495" s="428" t="s">
        <v>464</v>
      </c>
      <c r="E495" s="32"/>
      <c r="F495" s="231"/>
      <c r="G495" s="32"/>
      <c r="H495" s="130"/>
    </row>
    <row r="496" spans="1:8" s="154" customFormat="1" ht="15.75">
      <c r="A496" s="516"/>
      <c r="B496" s="318">
        <v>92195</v>
      </c>
      <c r="C496" s="322"/>
      <c r="D496" s="371" t="s">
        <v>172</v>
      </c>
      <c r="E496" s="304">
        <f>E497+E498</f>
        <v>0</v>
      </c>
      <c r="F496" s="304">
        <f>F497+F498</f>
        <v>3500</v>
      </c>
      <c r="G496" s="304">
        <f>G497+G498</f>
        <v>3500</v>
      </c>
      <c r="H496" s="305">
        <f>G496/F496</f>
        <v>1</v>
      </c>
    </row>
    <row r="497" spans="1:8" s="24" customFormat="1" ht="49.5" customHeight="1">
      <c r="A497" s="517"/>
      <c r="B497" s="267"/>
      <c r="C497" s="229" t="s">
        <v>74</v>
      </c>
      <c r="D497" s="299" t="s">
        <v>75</v>
      </c>
      <c r="E497" s="146">
        <v>0</v>
      </c>
      <c r="F497" s="146">
        <v>500</v>
      </c>
      <c r="G497" s="146">
        <v>500</v>
      </c>
      <c r="H497" s="149">
        <f>G497/F497</f>
        <v>1</v>
      </c>
    </row>
    <row r="498" spans="1:8" ht="15">
      <c r="A498" s="161"/>
      <c r="B498" s="260"/>
      <c r="C498" s="48">
        <v>2700</v>
      </c>
      <c r="D498" s="27" t="s">
        <v>145</v>
      </c>
      <c r="E498" s="150">
        <f>E500</f>
        <v>0</v>
      </c>
      <c r="F498" s="150">
        <f>F500</f>
        <v>3000</v>
      </c>
      <c r="G498" s="150">
        <f>G500</f>
        <v>3000</v>
      </c>
      <c r="H498" s="149">
        <f>G498/F498</f>
        <v>1</v>
      </c>
    </row>
    <row r="499" spans="1:8" ht="30.75">
      <c r="A499" s="158"/>
      <c r="B499" s="263"/>
      <c r="C499" s="48"/>
      <c r="D499" s="36" t="s">
        <v>146</v>
      </c>
      <c r="E499" s="483"/>
      <c r="F499" s="483"/>
      <c r="G499" s="150"/>
      <c r="H499" s="59"/>
    </row>
    <row r="500" spans="1:8" ht="64.5" customHeight="1">
      <c r="A500" s="161"/>
      <c r="B500" s="260"/>
      <c r="C500" s="48"/>
      <c r="D500" s="430" t="s">
        <v>466</v>
      </c>
      <c r="E500" s="32">
        <v>0</v>
      </c>
      <c r="F500" s="32">
        <v>3000</v>
      </c>
      <c r="G500" s="452">
        <v>3000</v>
      </c>
      <c r="H500" s="470">
        <f>G500/F500</f>
        <v>1</v>
      </c>
    </row>
    <row r="501" spans="1:8" s="22" customFormat="1" ht="15">
      <c r="A501" s="151">
        <v>926</v>
      </c>
      <c r="B501" s="259"/>
      <c r="C501" s="238"/>
      <c r="D501" s="169" t="s">
        <v>141</v>
      </c>
      <c r="E501" s="170">
        <f>E502</f>
        <v>4300</v>
      </c>
      <c r="F501" s="170">
        <f>F502</f>
        <v>373634</v>
      </c>
      <c r="G501" s="170">
        <f>G502</f>
        <v>355795.66000000003</v>
      </c>
      <c r="H501" s="21">
        <f>G501/F501</f>
        <v>0.952257182162223</v>
      </c>
    </row>
    <row r="502" spans="1:8" s="154" customFormat="1" ht="15.75">
      <c r="A502" s="166"/>
      <c r="B502" s="375">
        <v>92601</v>
      </c>
      <c r="C502" s="302"/>
      <c r="D502" s="303" t="s">
        <v>142</v>
      </c>
      <c r="E502" s="372">
        <f>E503+E510+E513+E512+E516</f>
        <v>4300</v>
      </c>
      <c r="F502" s="372">
        <f>F503+F510+F513+F512+F516</f>
        <v>373634</v>
      </c>
      <c r="G502" s="372">
        <f>G503+G510+G513+G512+G516</f>
        <v>355795.66000000003</v>
      </c>
      <c r="H502" s="307">
        <f>G502/F502</f>
        <v>0.952257182162223</v>
      </c>
    </row>
    <row r="503" spans="1:8" ht="15" customHeight="1">
      <c r="A503" s="161"/>
      <c r="B503" s="274"/>
      <c r="C503" s="65">
        <v>750</v>
      </c>
      <c r="D503" s="87" t="s">
        <v>14</v>
      </c>
      <c r="E503" s="67">
        <f>E505+E506+E507+E508+E509</f>
        <v>1000</v>
      </c>
      <c r="F503" s="67">
        <f>F505+F506+F507+F508+F509</f>
        <v>5800</v>
      </c>
      <c r="G503" s="67">
        <f>G505+G506+G507+G508+G509</f>
        <v>6353.71</v>
      </c>
      <c r="H503" s="171">
        <f>G503/F503</f>
        <v>1.0954672413793103</v>
      </c>
    </row>
    <row r="504" spans="1:8" ht="46.5">
      <c r="A504" s="158"/>
      <c r="B504" s="263"/>
      <c r="C504" s="48"/>
      <c r="D504" s="479" t="s">
        <v>208</v>
      </c>
      <c r="E504" s="57"/>
      <c r="F504" s="439"/>
      <c r="G504" s="57"/>
      <c r="H504" s="44"/>
    </row>
    <row r="505" spans="1:8" ht="15">
      <c r="A505" s="161"/>
      <c r="B505" s="263"/>
      <c r="C505" s="48"/>
      <c r="D505" s="458" t="s">
        <v>143</v>
      </c>
      <c r="E505" s="444">
        <v>1000</v>
      </c>
      <c r="F505" s="228">
        <v>2000</v>
      </c>
      <c r="G505" s="451">
        <v>1438.5</v>
      </c>
      <c r="H505" s="468"/>
    </row>
    <row r="506" spans="1:8" ht="15">
      <c r="A506" s="161"/>
      <c r="B506" s="263"/>
      <c r="C506" s="48"/>
      <c r="D506" s="458" t="s">
        <v>467</v>
      </c>
      <c r="E506" s="444">
        <v>0</v>
      </c>
      <c r="F506" s="441">
        <v>500</v>
      </c>
      <c r="G506" s="451">
        <v>623</v>
      </c>
      <c r="H506" s="29"/>
    </row>
    <row r="507" spans="1:8" ht="15">
      <c r="A507" s="161"/>
      <c r="B507" s="263"/>
      <c r="C507" s="48"/>
      <c r="D507" s="94" t="s">
        <v>469</v>
      </c>
      <c r="E507" s="57">
        <v>0</v>
      </c>
      <c r="F507" s="441">
        <v>0</v>
      </c>
      <c r="G507" s="431">
        <v>12.46</v>
      </c>
      <c r="H507" s="29"/>
    </row>
    <row r="508" spans="1:8" ht="15">
      <c r="A508" s="161"/>
      <c r="B508" s="263"/>
      <c r="C508" s="48"/>
      <c r="D508" s="453" t="s">
        <v>76</v>
      </c>
      <c r="E508" s="444">
        <v>0</v>
      </c>
      <c r="F508" s="444">
        <v>3300</v>
      </c>
      <c r="G508" s="444">
        <v>4278.04</v>
      </c>
      <c r="H508" s="44"/>
    </row>
    <row r="509" spans="1:8" ht="30.75">
      <c r="A509" s="161"/>
      <c r="B509" s="263"/>
      <c r="C509" s="48"/>
      <c r="D509" s="430" t="s">
        <v>468</v>
      </c>
      <c r="E509" s="37">
        <v>0</v>
      </c>
      <c r="F509" s="231">
        <v>0</v>
      </c>
      <c r="G509" s="231">
        <v>1.71</v>
      </c>
      <c r="H509" s="130"/>
    </row>
    <row r="510" spans="1:8" ht="15">
      <c r="A510" s="158"/>
      <c r="B510" s="263"/>
      <c r="C510" s="65">
        <v>830</v>
      </c>
      <c r="D510" s="35" t="s">
        <v>160</v>
      </c>
      <c r="E510" s="28">
        <v>3300</v>
      </c>
      <c r="F510" s="28">
        <v>0</v>
      </c>
      <c r="G510" s="28">
        <v>0</v>
      </c>
      <c r="H510" s="149">
        <v>0</v>
      </c>
    </row>
    <row r="511" spans="1:8" ht="15">
      <c r="A511" s="158"/>
      <c r="B511" s="263"/>
      <c r="C511" s="86"/>
      <c r="D511" s="31" t="s">
        <v>453</v>
      </c>
      <c r="E511" s="32"/>
      <c r="F511" s="32"/>
      <c r="G511" s="32"/>
      <c r="H511" s="59"/>
    </row>
    <row r="512" spans="1:8" ht="30.75">
      <c r="A512" s="158"/>
      <c r="B512" s="263"/>
      <c r="C512" s="96">
        <v>960</v>
      </c>
      <c r="D512" s="35" t="s">
        <v>77</v>
      </c>
      <c r="E512" s="28">
        <v>0</v>
      </c>
      <c r="F512" s="28">
        <v>1000</v>
      </c>
      <c r="G512" s="146">
        <v>1000</v>
      </c>
      <c r="H512" s="149">
        <f>G512/F512</f>
        <v>1</v>
      </c>
    </row>
    <row r="513" spans="1:8" ht="15">
      <c r="A513" s="158"/>
      <c r="B513" s="263"/>
      <c r="C513" s="48">
        <v>970</v>
      </c>
      <c r="D513" s="35" t="s">
        <v>181</v>
      </c>
      <c r="E513" s="449">
        <f>E514+E515</f>
        <v>0</v>
      </c>
      <c r="F513" s="28">
        <f>F514+F515</f>
        <v>26834</v>
      </c>
      <c r="G513" s="449">
        <f>G514+G515</f>
        <v>26834</v>
      </c>
      <c r="H513" s="450">
        <f>G513/F513</f>
        <v>1</v>
      </c>
    </row>
    <row r="514" spans="1:8" ht="15">
      <c r="A514" s="188"/>
      <c r="B514" s="276"/>
      <c r="C514" s="48"/>
      <c r="D514" s="429" t="s">
        <v>79</v>
      </c>
      <c r="E514" s="431">
        <v>0</v>
      </c>
      <c r="F514" s="431">
        <v>26803</v>
      </c>
      <c r="G514" s="150">
        <v>26803</v>
      </c>
      <c r="H514" s="29">
        <f>G514/F514</f>
        <v>1</v>
      </c>
    </row>
    <row r="515" spans="1:8" s="382" customFormat="1" ht="17.25" customHeight="1">
      <c r="A515" s="188"/>
      <c r="B515" s="276"/>
      <c r="C515" s="86"/>
      <c r="D515" s="430" t="s">
        <v>471</v>
      </c>
      <c r="E515" s="32">
        <v>0</v>
      </c>
      <c r="F515" s="32">
        <v>31</v>
      </c>
      <c r="G515" s="452">
        <v>31</v>
      </c>
      <c r="H515" s="523">
        <f>G515/F515</f>
        <v>1</v>
      </c>
    </row>
    <row r="516" spans="1:8" ht="46.5" customHeight="1">
      <c r="A516" s="300"/>
      <c r="B516" s="278"/>
      <c r="C516" s="86">
        <v>6300</v>
      </c>
      <c r="D516" s="31" t="s">
        <v>80</v>
      </c>
      <c r="E516" s="32">
        <v>0</v>
      </c>
      <c r="F516" s="32">
        <v>340000</v>
      </c>
      <c r="G516" s="32">
        <v>321607.95</v>
      </c>
      <c r="H516" s="168">
        <f>G516/F516</f>
        <v>0.9459057352941177</v>
      </c>
    </row>
    <row r="517" spans="1:8" ht="46.5">
      <c r="A517" s="518"/>
      <c r="B517" s="296"/>
      <c r="C517" s="96"/>
      <c r="D517" s="145" t="s">
        <v>470</v>
      </c>
      <c r="E517" s="146"/>
      <c r="F517" s="146"/>
      <c r="G517" s="146"/>
      <c r="H517" s="171"/>
    </row>
    <row r="518" spans="1:8" s="22" customFormat="1" ht="15">
      <c r="A518" s="173"/>
      <c r="B518" s="277"/>
      <c r="C518" s="253"/>
      <c r="D518" s="174" t="s">
        <v>161</v>
      </c>
      <c r="E518" s="175">
        <f>E7+E26+E32+E62+E110+E113+E148+E155+E167+E239+E258+E347+E413+E428+E460+E501+E48+E152+E235+E338</f>
        <v>52293031</v>
      </c>
      <c r="F518" s="175">
        <f>F7+F26+F32+F62+F110+F113+F148+F155+F167+F239+F258+F347+F413+F428+F460+F501+F48+F152+F235+F338</f>
        <v>73114174.75</v>
      </c>
      <c r="G518" s="175">
        <f>G7+G26+G32+G62+G110+G113+G148+G155+G167+G239+G258+G347+G413+G428+G460+G501+G48+G152+G235+G338</f>
        <v>72358067.78999999</v>
      </c>
      <c r="H518" s="176">
        <f>G518/F518</f>
        <v>0.98965854483641</v>
      </c>
    </row>
    <row r="519" spans="1:8" ht="15">
      <c r="A519" s="58"/>
      <c r="B519" s="265"/>
      <c r="C519" s="254"/>
      <c r="D519" s="177" t="s">
        <v>162</v>
      </c>
      <c r="E519" s="178">
        <v>52293031</v>
      </c>
      <c r="F519" s="179">
        <v>73114174.75</v>
      </c>
      <c r="G519" s="180">
        <v>72358067.79</v>
      </c>
      <c r="H519" s="11"/>
    </row>
    <row r="520" spans="5:7" ht="15">
      <c r="E520" s="183">
        <f>E519-E518</f>
        <v>0</v>
      </c>
      <c r="F520" s="183">
        <f>F519-F518</f>
        <v>0</v>
      </c>
      <c r="G520" s="392">
        <f>G519-G518</f>
        <v>0</v>
      </c>
    </row>
    <row r="523" ht="24.75">
      <c r="D523" s="199"/>
    </row>
    <row r="549" ht="15">
      <c r="D549" s="184"/>
    </row>
  </sheetData>
  <sheetProtection password="CA6D" sheet="1" objects="1" selectLockedCells="1" selectUnlockedCells="1"/>
  <mergeCells count="2">
    <mergeCell ref="D4:F4"/>
    <mergeCell ref="D5:F5"/>
  </mergeCells>
  <printOptions/>
  <pageMargins left="0.21" right="0.16" top="0.71" bottom="0.59" header="0.29" footer="0.27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2014-03-11T12:01:13Z</cp:lastPrinted>
  <dcterms:created xsi:type="dcterms:W3CDTF">2012-08-14T12:26:45Z</dcterms:created>
  <dcterms:modified xsi:type="dcterms:W3CDTF">2014-05-23T11:40:01Z</dcterms:modified>
  <cp:category/>
  <cp:version/>
  <cp:contentType/>
  <cp:contentStatus/>
</cp:coreProperties>
</file>