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Titles" localSheetId="0">'doc1'!$2:$3</definedName>
  </definedNames>
  <calcPr fullCalcOnLoad="1"/>
</workbook>
</file>

<file path=xl/sharedStrings.xml><?xml version="1.0" encoding="utf-8"?>
<sst xmlns="http://schemas.openxmlformats.org/spreadsheetml/2006/main" count="4598" uniqueCount="1720">
  <si>
    <t>GKM-utrzymanie zieleni w Długopolu Zdr</t>
  </si>
  <si>
    <t>WE-dotacja na rehabilitację kobiet po mastektomii</t>
  </si>
  <si>
    <t>85153</t>
  </si>
  <si>
    <t>Zwalczanie narkomanii</t>
  </si>
  <si>
    <t>27 800,00</t>
  </si>
  <si>
    <t>8 200,00</t>
  </si>
  <si>
    <t>OPS-Zwiększenie poczucia bezpieczeństwa-Punkt Konsultacyjny Profilaktyki Rozwiązywania Problemów Uzależnień</t>
  </si>
  <si>
    <t>OPS-szkolenia, kursy, warsztaty i treningi dla członków GKRPA i Zespołu Interdyscyplinarnego</t>
  </si>
  <si>
    <t>18 440,00</t>
  </si>
  <si>
    <t>OPS-działalność profilaktyczna-program psychoedukacyjny ,,Stop narkomanii"</t>
  </si>
  <si>
    <t>OPS-kampania ,,Zachowaj Trzeźwy umysł"</t>
  </si>
  <si>
    <t>2 440,00</t>
  </si>
  <si>
    <t>OPS-Punkt Informacyjno-Konsultacyjny ds. Uzależnień-koszty lokalowe</t>
  </si>
  <si>
    <t>2 400,00</t>
  </si>
  <si>
    <t>OPS-Uniemożliwienie inicjacji narkotykowej: Wypoczynek dzieci i młodzieży z rodzin zagrożonych uzależnieniem</t>
  </si>
  <si>
    <t>8 600,00</t>
  </si>
  <si>
    <t>1 060,00</t>
  </si>
  <si>
    <t>85154</t>
  </si>
  <si>
    <t>Przeciwdziałanie alkoholizmowi</t>
  </si>
  <si>
    <t>342 200,00</t>
  </si>
  <si>
    <t>2650</t>
  </si>
  <si>
    <t>Dotacja przedmiotowa z budżetu dla samorządowego zakładu budżetowego</t>
  </si>
  <si>
    <t>232 177,00</t>
  </si>
  <si>
    <t>RGŻ-f.sołecki-Gorzanów-Wyłożenie kostki brukowej wraz z odwodnieniem przed WDK</t>
  </si>
  <si>
    <t>21 000,00</t>
  </si>
  <si>
    <t>RGŻ-f.sołecki-Kamienna-Remont drogi gminnej nr 112 w Kamiennej</t>
  </si>
  <si>
    <t>5 813,00</t>
  </si>
  <si>
    <t>RGŻ-f.sołecki-Lasówka-budowa i odbudowa infrastruktury wiejskiej</t>
  </si>
  <si>
    <t>2 543,00</t>
  </si>
  <si>
    <t>RGŻ-f.sołecki-Marianówka-Przystosowanie placu w Marianówce do celów rekreacyjnych</t>
  </si>
  <si>
    <t>3 966,00</t>
  </si>
  <si>
    <t>RGŻ-f.sołecki-Piotrowice-Remont drogi gminnej nr 98</t>
  </si>
  <si>
    <t>2 770,00</t>
  </si>
  <si>
    <t>RGŻ-f.sołecki-Pławnica-remont drogi gminnej</t>
  </si>
  <si>
    <t>14 678,00</t>
  </si>
  <si>
    <t>RGŻ-f.sołecki-Spalona-Konserwacja drogi gminnej nr 69 w Spalonej</t>
  </si>
  <si>
    <t>3 474,00</t>
  </si>
  <si>
    <t>4280</t>
  </si>
  <si>
    <t>Zakup usług zdrowotnych</t>
  </si>
  <si>
    <t>525,00</t>
  </si>
  <si>
    <t>12 050,00</t>
  </si>
  <si>
    <t>1 700,00</t>
  </si>
  <si>
    <t>RGŻ-f.sołecki-Piotrowice-Wykonanie tablic z numerami posesji</t>
  </si>
  <si>
    <t>350,00</t>
  </si>
  <si>
    <t>4410</t>
  </si>
  <si>
    <t>Podróże służbowe krajowe</t>
  </si>
  <si>
    <t>100,00</t>
  </si>
  <si>
    <t>4430</t>
  </si>
  <si>
    <t>Różne opłaty i składki</t>
  </si>
  <si>
    <t>20 800,00</t>
  </si>
  <si>
    <t>800,00</t>
  </si>
  <si>
    <t>4440</t>
  </si>
  <si>
    <t>Odpisy na zakładowy fundusz świadczeń socjalnych</t>
  </si>
  <si>
    <t>3 300,00</t>
  </si>
  <si>
    <t>60017</t>
  </si>
  <si>
    <t>Drogi wewnetrzne</t>
  </si>
  <si>
    <t>234 343,00</t>
  </si>
  <si>
    <t>4170</t>
  </si>
  <si>
    <t>Wynagrodzenia bezosobowe</t>
  </si>
  <si>
    <t>2 000,00</t>
  </si>
  <si>
    <t>GKM-utrzymanie bieżące, remonty dróg transportu rolnego, kładek, przepustów</t>
  </si>
  <si>
    <t>154 343,00</t>
  </si>
  <si>
    <t>150 000,00</t>
  </si>
  <si>
    <t>OPS-profilaktyka i promocja zdrowia-Pakiety bazowe-Kampania ,,Postaw na rodzinę", ,,Reaguj na przemoc"</t>
  </si>
  <si>
    <t>OPS-Profilaktyka i promocja zdrowia-programy profilaktyczne w szkołach</t>
  </si>
  <si>
    <t>3 360,00</t>
  </si>
  <si>
    <t>OPS-Przeprowadzenie lokalnej diagnozy -występowanie zjawiska przemocy w rodzinie</t>
  </si>
  <si>
    <t>443,00</t>
  </si>
  <si>
    <t>852</t>
  </si>
  <si>
    <t>Pomoc społeczna</t>
  </si>
  <si>
    <t>10 962 412,00</t>
  </si>
  <si>
    <t>85202</t>
  </si>
  <si>
    <t>Domy pomocy społecznej</t>
  </si>
  <si>
    <t>4330</t>
  </si>
  <si>
    <t>Zakup usług przez jednostki samorządu terytorialnego od innych jednostek samorządu terytorialnego</t>
  </si>
  <si>
    <t>85203</t>
  </si>
  <si>
    <t>Ośrodki wsparcia</t>
  </si>
  <si>
    <t>499 200,00</t>
  </si>
  <si>
    <t>SDŚ-fin.z dotacji celowej BP na zadania zlecone</t>
  </si>
  <si>
    <t>272 081,00</t>
  </si>
  <si>
    <t>19 484,00</t>
  </si>
  <si>
    <t>53 035,00</t>
  </si>
  <si>
    <t>7 143,00</t>
  </si>
  <si>
    <t>9 200,00</t>
  </si>
  <si>
    <t>16 530,00</t>
  </si>
  <si>
    <t>27 000,00</t>
  </si>
  <si>
    <t>76 140,00</t>
  </si>
  <si>
    <t>470,00</t>
  </si>
  <si>
    <t>880,00</t>
  </si>
  <si>
    <t>1 550,00</t>
  </si>
  <si>
    <t>1 030,00</t>
  </si>
  <si>
    <t>10 757,00</t>
  </si>
  <si>
    <t>85204</t>
  </si>
  <si>
    <r>
      <t>OPS-"Aktywizacja społeczna i zawodowa"</t>
    </r>
    <r>
      <rPr>
        <b/>
        <sz val="11"/>
        <color indexed="8"/>
        <rFont val="Arial"/>
        <family val="2"/>
      </rPr>
      <t>wkład własny do projektu Europejski Fundusz Społ.Kapitał Ludzki</t>
    </r>
  </si>
  <si>
    <t>WI- dokumentacja -oświetlenie Mostowice</t>
  </si>
  <si>
    <t>"Remont Wiejskiego Ośrodka Kultury w Gorzanowie wraz z wyposażeniem sali widowiskowej"- Europejski Fundusz Rolny na Rzecz Rozwoju Obszarów Wiejskich</t>
  </si>
  <si>
    <t>OPS-b.g-organizacja i prowadzenie robót publicznych/części do kosiarek,paliwo,środki czystości/</t>
  </si>
  <si>
    <t>OPS-dyżury psychologa</t>
  </si>
  <si>
    <t>OPS-przeciwdziałanie alkoholizmowi-wycieczka do Myśliborza</t>
  </si>
  <si>
    <t>OPS-punkt konsultacyjny-dużury psychologa</t>
  </si>
  <si>
    <t>OPS-b.gminy-dopłata do pobytu w DPS-34 osoby</t>
  </si>
  <si>
    <t>OPS-b.gminy-dopłata do pobytu dzieci w rodzinach zastępczych (piecza)-10 rodzin:14 dzieci</t>
  </si>
  <si>
    <t>* zasiłki rodzinne  14325 świadczeń</t>
  </si>
  <si>
    <t>* urodzenie dziecka 73 świadczenia</t>
  </si>
  <si>
    <t>* becikowe 133 świadczeń</t>
  </si>
  <si>
    <t>* opieka nad dzieckiem w trakcie urolopu wychowawczego 354 świadczenia</t>
  </si>
  <si>
    <t>* samotne wychowywanie dzieci -1027 świadczeń</t>
  </si>
  <si>
    <t>* kształcenie i rehabilitacja dziecka niepełnosprawnego - 920 świadczeń</t>
  </si>
  <si>
    <t>* rozpoczęcie roku szkolnego - 850 świadczeń</t>
  </si>
  <si>
    <t>* podjęcie nauki poza miejscem zamieszkania- 1497 świadczeń</t>
  </si>
  <si>
    <t>* wychowanie dziecka w rodzinie wielodzietnej - 1731 świadczeń</t>
  </si>
  <si>
    <t>* zasiłki pielęgnacyjne 4428 świadczenia</t>
  </si>
  <si>
    <t>* świadczenia pielęgnacyjne -1029 świadczeń</t>
  </si>
  <si>
    <t>* dodatek do świadczenia pielegnacyjnego - 247 swiadczeń</t>
  </si>
  <si>
    <t>* specjalny zasiłek opiekuńczy -87świadczeń</t>
  </si>
  <si>
    <t>OPS-b.gminy-dodatki mieszkaniowe</t>
  </si>
  <si>
    <t>85216</t>
  </si>
  <si>
    <t>Zasiłki stałe</t>
  </si>
  <si>
    <t>339 000,00</t>
  </si>
  <si>
    <t>85219</t>
  </si>
  <si>
    <t>Ośrodki pomocy społecznej</t>
  </si>
  <si>
    <t>953 064,00</t>
  </si>
  <si>
    <t>709 414,00</t>
  </si>
  <si>
    <t>OPS-b.gminy-wydatki bieżące</t>
  </si>
  <si>
    <t>366 625,00</t>
  </si>
  <si>
    <t>60 364,00</t>
  </si>
  <si>
    <t>31 750,00</t>
  </si>
  <si>
    <t>28 614,00</t>
  </si>
  <si>
    <t>80 115,00</t>
  </si>
  <si>
    <t>49 304,00</t>
  </si>
  <si>
    <t>30 811,00</t>
  </si>
  <si>
    <t>19 375,00</t>
  </si>
  <si>
    <t>9 725,00</t>
  </si>
  <si>
    <t>9 650,00</t>
  </si>
  <si>
    <t>4 318,00</t>
  </si>
  <si>
    <t>21 065,00</t>
  </si>
  <si>
    <t>10 039,00</t>
  </si>
  <si>
    <t>1 130,00</t>
  </si>
  <si>
    <t>17 000,00</t>
  </si>
  <si>
    <t>22 244,00</t>
  </si>
  <si>
    <t>11 044,00</t>
  </si>
  <si>
    <t>11 200,00</t>
  </si>
  <si>
    <t>85228</t>
  </si>
  <si>
    <r>
      <t>P.Nr 2 -radosne przedszkole dla wszystkich- projekt romski</t>
    </r>
    <r>
      <rPr>
        <b/>
        <sz val="11"/>
        <color indexed="8"/>
        <rFont val="Arial"/>
        <family val="2"/>
      </rPr>
      <t xml:space="preserve"> zadanie zlecone</t>
    </r>
  </si>
  <si>
    <t>Usługi opiekuńcze i specjalistyczne usługi opiekuńcze</t>
  </si>
  <si>
    <t>443 088,00</t>
  </si>
  <si>
    <t>125 488,00</t>
  </si>
  <si>
    <t>9 232,00</t>
  </si>
  <si>
    <t>23 554,00</t>
  </si>
  <si>
    <t>21 411,00</t>
  </si>
  <si>
    <t>2 143,00</t>
  </si>
  <si>
    <t>3 445,00</t>
  </si>
  <si>
    <t>3 004,00</t>
  </si>
  <si>
    <t>441,00</t>
  </si>
  <si>
    <t>8 716,00</t>
  </si>
  <si>
    <t>6 316,00</t>
  </si>
  <si>
    <t>14 794,00</t>
  </si>
  <si>
    <t>200 113,00</t>
  </si>
  <si>
    <t>6 400,00</t>
  </si>
  <si>
    <t>7 846,00</t>
  </si>
  <si>
    <t>6 746,00</t>
  </si>
  <si>
    <t>85295</t>
  </si>
  <si>
    <t>737 800,00</t>
  </si>
  <si>
    <t>37 000,00</t>
  </si>
  <si>
    <t>WE-dotacja na prowadzenie świetlicy środowiskowej</t>
  </si>
  <si>
    <t>WE-dotacja-Towarzystwo Miłośników Gorzanowa-Gimnazjum w Gorzanowie</t>
  </si>
  <si>
    <t>P.Nr 2-wydatki bieżące/ energia elektr.,woda,gaz/</t>
  </si>
  <si>
    <t>* kocioł co na wodę ul.Mickiewicza 10</t>
  </si>
  <si>
    <t>* naprawa daszku nad kotłownią</t>
  </si>
  <si>
    <t>* pozostałe usługi/bhp,przeglądy,strona internetowa/</t>
  </si>
  <si>
    <t>P.Nr2 - opłatay za odbiór odpadów</t>
  </si>
  <si>
    <t>* odprawa emerytalna i jubileuszówki</t>
  </si>
  <si>
    <t>* gaz</t>
  </si>
  <si>
    <t>* remont elewacji i pomieszczeń</t>
  </si>
  <si>
    <t>* naprawa sprzętu</t>
  </si>
  <si>
    <t>* pozostałe usługi/bhp,dozór techniczny,usługi komunalne,medyczne itp../</t>
  </si>
  <si>
    <t>* ubezpieczenia uczestników i mienia</t>
  </si>
  <si>
    <t>SDŚ-fin.z dotacji celowej BP na zadania zlecone/odbiór odpadów/</t>
  </si>
  <si>
    <t>* zakup i montaż platformy zewnętrznej do transportu osób niepełnosprawnych</t>
  </si>
  <si>
    <t>* zakup zmywarki gastronomicznej</t>
  </si>
  <si>
    <t>* zakup kuchni elektrycznej</t>
  </si>
  <si>
    <t>* zakup telewizora, lodówki</t>
  </si>
  <si>
    <t>WI-dostawa i montaż lamp ulicznych zasilanych energią słoneczną na terenach wiejskich Gminy Bystrzyca Kłodzka 310 pkt</t>
  </si>
  <si>
    <t>WI-dostawa i montaż lamp ulicznych zasilanych energią słoneczną na terenach wiejskich Gminy Bystrzyca Kłodzka- 310 pkt</t>
  </si>
  <si>
    <r>
      <t xml:space="preserve">FN- Program na rzecz społeczności romskiej w Polsce-Nowy Dom VIII </t>
    </r>
    <r>
      <rPr>
        <b/>
        <sz val="11"/>
        <color indexed="8"/>
        <rFont val="Arial"/>
        <family val="2"/>
      </rPr>
      <t xml:space="preserve">- </t>
    </r>
    <r>
      <rPr>
        <sz val="11"/>
        <color indexed="8"/>
        <rFont val="Arial"/>
        <family val="2"/>
      </rPr>
      <t>zlecone</t>
    </r>
  </si>
  <si>
    <r>
      <t xml:space="preserve">FN- Program na rzecz społeczności romskiej w Polsce-Nowy Dom VIII - </t>
    </r>
    <r>
      <rPr>
        <sz val="11"/>
        <color indexed="8"/>
        <rFont val="Arial"/>
        <family val="2"/>
      </rPr>
      <t>zlecone</t>
    </r>
  </si>
  <si>
    <r>
      <t>FN- Program na rzecz społeczności romskiej w Polsce-Nowy Dom VIII -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zlecone</t>
    </r>
  </si>
  <si>
    <t>Opłaty na zrecz budżetów jednostek samorządu terytorialnego</t>
  </si>
  <si>
    <t>RGż- f.sołecki -Pławnica- remont drogi gminnej</t>
  </si>
  <si>
    <t>RGż- Pławnica-remont drogi gminnej nr 632</t>
  </si>
  <si>
    <t>RGż- f.sołecki-Nowa Łomnica- wymiana części ogrodzenia placu rekreacyjno-sportowego</t>
  </si>
  <si>
    <t>RGż- f.sołecki-Topolice -zakup tłucznia</t>
  </si>
  <si>
    <t>4590</t>
  </si>
  <si>
    <t>Kary i odszkodowania wypłacane na rzecz osób fizycznych</t>
  </si>
  <si>
    <t xml:space="preserve"> GKM- koszt franszyzny redukcja z odszkodowania</t>
  </si>
  <si>
    <t>60095</t>
  </si>
  <si>
    <t>GKM-obsługa parkingu ul.Sempołowska</t>
  </si>
  <si>
    <t>WT-dotacja na zadania z zakresu turystyki-organizacja imprezy ''Dni Turystyki Ziemi Bystrzyckiej"-Stowarzyszenie Razem dla Długopola Zdr</t>
  </si>
  <si>
    <t>4890</t>
  </si>
  <si>
    <t>Pokrycie przyjętych zobowiązań po likwidowanych i przekształcanych jednostkach  zaliczanych do sektora finansów publicznych</t>
  </si>
  <si>
    <t>4530</t>
  </si>
  <si>
    <t>* przewóz materiałów i praca koparki</t>
  </si>
  <si>
    <t>* przygotowanie materiału drzewnego</t>
  </si>
  <si>
    <t>* tablice informacyjne,barieru w Długopolu Zdr</t>
  </si>
  <si>
    <t>* remont odwodnienia drogi ul.Mickiewicza w Bystrzycy Kł.</t>
  </si>
  <si>
    <t>* kosztorys remontu ciągu pieszego ul.Strażacka</t>
  </si>
  <si>
    <r>
      <t>FN-MGOK-,,Kraina Kreatywnych"-</t>
    </r>
    <r>
      <rPr>
        <b/>
        <sz val="11"/>
        <color indexed="8"/>
        <rFont val="Arial"/>
        <family val="2"/>
      </rPr>
      <t>projekt Euroregion Glacensis</t>
    </r>
  </si>
  <si>
    <t>WT-dofinansowanie dla Grupy Znakarskiej przy oddziale ,,Bialskim" na wsparcie prac znakarskich planowanych do wykonania na terenie Gminy Bystrzyca Kłodzka</t>
  </si>
  <si>
    <t>9 700,00</t>
  </si>
  <si>
    <t>2 197,00</t>
  </si>
  <si>
    <t>4420</t>
  </si>
  <si>
    <t>Podróże służbowe zagraniczne</t>
  </si>
  <si>
    <t>1 200,00</t>
  </si>
  <si>
    <t>63095</t>
  </si>
  <si>
    <t>Pozostała działalność</t>
  </si>
  <si>
    <t>12 400,00</t>
  </si>
  <si>
    <t>2900</t>
  </si>
  <si>
    <t>Wpłaty gmin i powiatów na rzecz innych jednostek samorządu terytorialnego oraz związków gmin lub związków powiatów na dofinansowanie zadań bieżących</t>
  </si>
  <si>
    <t>10 200,00</t>
  </si>
  <si>
    <t>WT-składka członkowska Związek Gmin Śnieżnickich</t>
  </si>
  <si>
    <t>2 200,00</t>
  </si>
  <si>
    <t>WT-Dolnośląska Organizacja Turystyczna-opłata członkowska</t>
  </si>
  <si>
    <t>700</t>
  </si>
  <si>
    <t>Gospodarka mieszkaniowa</t>
  </si>
  <si>
    <t>4 856 867,00</t>
  </si>
  <si>
    <t>70001</t>
  </si>
  <si>
    <t>Zakłady gospodarki mieszkaniowej</t>
  </si>
  <si>
    <t>290 960,00</t>
  </si>
  <si>
    <t>4160</t>
  </si>
  <si>
    <t>Pokrycie ujemnego wyniku finansowego jednostek zaliczanych do sektora finansów publicznych</t>
  </si>
  <si>
    <t>FN-zobowiązania po ZBK-ugoda z ZUK</t>
  </si>
  <si>
    <t>48 000,00</t>
  </si>
  <si>
    <t>FN-zobowiązania po ZBK-ugoda z ZWIK</t>
  </si>
  <si>
    <t>242 960,00</t>
  </si>
  <si>
    <t>70004</t>
  </si>
  <si>
    <t>Różne jednostki obsługi gospodarki mieszkaniowej</t>
  </si>
  <si>
    <t>3 009 090,00</t>
  </si>
  <si>
    <t>305 122,00</t>
  </si>
  <si>
    <t>GKM-koszty eksploatacji lokali komunalnych (mieszkalnych i użytkowych)</t>
  </si>
  <si>
    <t>4260</t>
  </si>
  <si>
    <t>Zakup energii</t>
  </si>
  <si>
    <t>694 079,00</t>
  </si>
  <si>
    <t>565 921,00</t>
  </si>
  <si>
    <t>FN-wpłaty na fundusz remontowy do Wspólnot Mieszkaniowych</t>
  </si>
  <si>
    <t>360 000,00</t>
  </si>
  <si>
    <t>69 921,00</t>
  </si>
  <si>
    <t>GKM-remont elewacji budynku ZUS</t>
  </si>
  <si>
    <t>36 000,00</t>
  </si>
  <si>
    <t>790 345,00</t>
  </si>
  <si>
    <t>340 345,00</t>
  </si>
  <si>
    <t>* WI-usunięcie awarii w Wilkanowie i Porębie przy montażu lamp hybrydowych</t>
  </si>
  <si>
    <t>* naprawa oświetlenia na terenie miasta :ul.Krótka,ul.Strażacka, W.Polskiego,Nadbrzeżna</t>
  </si>
  <si>
    <t xml:space="preserve">RGŻ-f.sołecki-Zalesie-Oświetlenie miejscowości (solary </t>
  </si>
  <si>
    <t>* zakup materiałów do koszenia,części do samochodu obsługującego pracowników zieleni, zakup roślin</t>
  </si>
  <si>
    <t>Podatek od towarów i usług Vat</t>
  </si>
  <si>
    <t>FN-koszty eksploatacji lokali komunalnych /Vat/</t>
  </si>
  <si>
    <t>GKM-zakup pieca co budynek ul.W.Polskiego 18 Bystrzyca Kł.</t>
  </si>
  <si>
    <t>Podatek od towraów i usług /Vat/</t>
  </si>
  <si>
    <t>Wydatki inwestycyjne jednotek budżetowych</t>
  </si>
  <si>
    <r>
      <t>WE-Lokalny program stypendialny dla uczniów romskich- Program romski 2013-</t>
    </r>
    <r>
      <rPr>
        <b/>
        <sz val="11"/>
        <color indexed="8"/>
        <rFont val="Arial"/>
        <family val="2"/>
      </rPr>
      <t>zadanie zlecone</t>
    </r>
  </si>
  <si>
    <t>GGG-wydatki bieżące</t>
  </si>
  <si>
    <t>1 500,00</t>
  </si>
  <si>
    <t>63 500,00</t>
  </si>
  <si>
    <t>56 000,00</t>
  </si>
  <si>
    <t>RGŻ-f.sołecki-Stara Łomnica-Wymiana stolarki okiennej i drzwiowej w budynku Szkoły Podstawowej</t>
  </si>
  <si>
    <t>5 500,00</t>
  </si>
  <si>
    <t>6 000,00</t>
  </si>
  <si>
    <t>40 000,00</t>
  </si>
  <si>
    <t>219 700,00</t>
  </si>
  <si>
    <t>217 700,00</t>
  </si>
  <si>
    <t>4480</t>
  </si>
  <si>
    <t>Podatek od nieruchomości</t>
  </si>
  <si>
    <t>- materiały na terapię zajęciową, wyposażenie,artykuly biurowe</t>
  </si>
  <si>
    <t>* catering dla podopiecznych</t>
  </si>
  <si>
    <t>* pozostałe usługi</t>
  </si>
  <si>
    <t>* czynsz za budynek</t>
  </si>
  <si>
    <t>* olej opałowy</t>
  </si>
  <si>
    <t>* sól do oczyszczalni</t>
  </si>
  <si>
    <t>* środki czystości,art..biurowe,wyposażenie</t>
  </si>
  <si>
    <t>121 287,00</t>
  </si>
  <si>
    <t>GGG-podatek od nieruchomości mienie gminy</t>
  </si>
  <si>
    <t>4510</t>
  </si>
  <si>
    <t>Opłaty na rzecz budżetu państwa</t>
  </si>
  <si>
    <t>4520</t>
  </si>
  <si>
    <t>Opłaty na rzecz budżetów jednostek samorządu terytorialnego</t>
  </si>
  <si>
    <t>7 850,00</t>
  </si>
  <si>
    <t>7 800,00</t>
  </si>
  <si>
    <t>50,00</t>
  </si>
  <si>
    <t>6010</t>
  </si>
  <si>
    <t>GGG-wydatki bieżące w tym: /materiały do zabezpieczenia i bieżących napraw ul.Strażacka i budynek PKP/</t>
  </si>
  <si>
    <t>GGG-wydatki bieżące /ubepieczenie mienia:Baszty,PKP,Mostowice,ul.Strażacka ul.Kolejowa/</t>
  </si>
  <si>
    <t>GGG-wydatki bieżące: opłaty za wpisy w księgach wieczystych</t>
  </si>
  <si>
    <t>WI- zmiana sposobu użytkowania i przebudowa budynku przy ul.Strażackiej na mieszkania socjalne</t>
  </si>
  <si>
    <t>ZS w Wilkanowie-zakup 14 laptopów do pracowni komputerowej</t>
  </si>
  <si>
    <t>1014064</t>
  </si>
  <si>
    <t>WE-profilaktyka i promocja zdrowia</t>
  </si>
  <si>
    <t>ZS w Wilkanowie-zakup podręczników</t>
  </si>
  <si>
    <t>UP-przygotowanie podkładów geodezyjnych</t>
  </si>
  <si>
    <t>UP-wydatki bieżące</t>
  </si>
  <si>
    <t>4700</t>
  </si>
  <si>
    <t xml:space="preserve">Szkolenia pracowników niebędących członkami korpusu służby cywilnej </t>
  </si>
  <si>
    <t>400,00</t>
  </si>
  <si>
    <t>71035</t>
  </si>
  <si>
    <t>Cmentarze</t>
  </si>
  <si>
    <t>140 000,00</t>
  </si>
  <si>
    <t>GKM-utrzymanie i obsługa  cmentarza komunalnego</t>
  </si>
  <si>
    <t>750</t>
  </si>
  <si>
    <t>GKM-wydatki bieżące; koszty utrzymania zieleni w parku w Międzygórzu</t>
  </si>
  <si>
    <t>GKM-wydatki bieżące; koszty utrzymania budynku PKP, montaż monitoringu PKP</t>
  </si>
  <si>
    <t>Administracja publiczna</t>
  </si>
  <si>
    <t>5 279 247,00</t>
  </si>
  <si>
    <t>75011</t>
  </si>
  <si>
    <t>Urzędy wojewódzkie</t>
  </si>
  <si>
    <t>147 906,00</t>
  </si>
  <si>
    <t>128 000,00</t>
  </si>
  <si>
    <t>OR-fin.z dotacji celowej BP na zadania zlecone</t>
  </si>
  <si>
    <t>18 000,00</t>
  </si>
  <si>
    <t>1 906,00</t>
  </si>
  <si>
    <t>75022</t>
  </si>
  <si>
    <t>Rady gmin (miast i miast na prawach powiatu)</t>
  </si>
  <si>
    <t>269 000,00</t>
  </si>
  <si>
    <t>3030</t>
  </si>
  <si>
    <t xml:space="preserve">Różne wydatki na rzecz osób fizycznych </t>
  </si>
  <si>
    <t>245 000,00</t>
  </si>
  <si>
    <t>OR-diety Rada Miejska</t>
  </si>
  <si>
    <t>8 000,00</t>
  </si>
  <si>
    <t>OR-wspólne sesje z miastami partnerskimi</t>
  </si>
  <si>
    <t>OR-wydatki bieżące-Rada Miejska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</si>
  <si>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</si>
  <si>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</si>
  <si>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</si>
  <si>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</si>
  <si>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</si>
  <si>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</si>
  <si>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75023</t>
  </si>
  <si>
    <t>Urzędy gmin (miast i miast na prawach powiatu)</t>
  </si>
  <si>
    <t>4 748 251,00</t>
  </si>
  <si>
    <t>3 500,00</t>
  </si>
  <si>
    <t>OR-wydatki bieżące</t>
  </si>
  <si>
    <t>72 000,00</t>
  </si>
  <si>
    <t>OR-diety sołtysów</t>
  </si>
  <si>
    <t>2 920 917,00</t>
  </si>
  <si>
    <t>OR-nagrody jubileuszowe, odprawy emerytalne</t>
  </si>
  <si>
    <t>64 622,00</t>
  </si>
  <si>
    <t>2 856 295,00</t>
  </si>
  <si>
    <t>260 000,00</t>
  </si>
  <si>
    <t>4100</t>
  </si>
  <si>
    <t>Wynagrodzenia agencyjno-prowizyjne</t>
  </si>
  <si>
    <t>25 700,00</t>
  </si>
  <si>
    <t>GKM-zakup energii zieleń</t>
  </si>
  <si>
    <t>WI- naprawa alejek w parku w Długoplu Zdr</t>
  </si>
  <si>
    <t>WI- naprawa uszkodzonego ogrodzenia w parku Długopole Zdr</t>
  </si>
  <si>
    <t>WI -wykonanie obejm na drzewa Plac Wolności Bystrzyca Kł.</t>
  </si>
  <si>
    <t>Koszty postępowania  sądowego i prokuratorskiego</t>
  </si>
  <si>
    <t>WI- budowa oświetlenia na Starym Osiedlu 4 lampy</t>
  </si>
  <si>
    <t>WI- Budowa oświetlenia drogowego w Starej Bystrzycy Kł.2 pkt świetlne</t>
  </si>
  <si>
    <t>RGż- Topolice-wykonanie 2 figur o tematyce sakralnej</t>
  </si>
  <si>
    <t>RGż- zakup karmy</t>
  </si>
  <si>
    <t>GKM- przygotowanie terenu pod plac zabaw wraz z Fundacja Muszkieterowie/StareOsiedle/</t>
  </si>
  <si>
    <t>RGŻ- wydatki bieżące</t>
  </si>
  <si>
    <t>FN-MGOK-Program na rzecz społeczności romskiej-warsztaty wokalno-instrumentalne Mrodo Dziweł</t>
  </si>
  <si>
    <t>FN-MGOK-Program na rzecz społeczności romskiej-zakup nagłośnienia dla zespołu Mrodo Dziweł</t>
  </si>
  <si>
    <t>RGŻ- f.sołecki-Lasówka-organizacja imprez</t>
  </si>
  <si>
    <t>RGŻ- f.sołecki-Spalona-organizacja imprez</t>
  </si>
  <si>
    <t>WPiS- zakup wydawnictw</t>
  </si>
  <si>
    <t>FN-MGOK--dotacja- otrzymane darowizny związane z kulturą</t>
  </si>
  <si>
    <t>FN-MGOK-dotacja-zatrudnienie specjalisty ds..obsługi urządzeń akustycznych</t>
  </si>
  <si>
    <t>FN-MGOK-naprawa dachu w świetlicy wiejskiej w Nowej Bystrzycy</t>
  </si>
  <si>
    <t>FN-MGOK-naprawa dachu w świetlicy wiejskiej w Pławnicy</t>
  </si>
  <si>
    <t>FN-MGOK-projekt "Małe Ojczyzny" Pomnę,Pomnę</t>
  </si>
  <si>
    <t>WPiRL- zakup wyposażenia do WOK St.Bystrzycy "Odnowa Dolnośląskiej Wsi"</t>
  </si>
  <si>
    <t>RGŻ- Nowa Bystrzyca-Budowa ogrodzenia placu przy świetlicy wiejskiej</t>
  </si>
  <si>
    <t>WPiS- organizacja dożynek</t>
  </si>
  <si>
    <t>FN-Biblioteka dotacja na wkład własny-Modernizacja Biblioteki Publicznej-MKiDN w ramach programu"Infrastruktura Bibliotek"</t>
  </si>
  <si>
    <t>UP- dotacja- Parafia Rzymsko-Katolicka Długopole Dolne,kościól w Ponikwie-wykonanie drenażu  opaskowegow kościele</t>
  </si>
  <si>
    <t>UP- dotacja- Parafia Rzymsko-Katolicka w Bystrzycy Kł. ,kościól pomocniczy pw.J.Nepomucena-wykonanie remontu elewacji</t>
  </si>
  <si>
    <t>UP- dotacja- Parafia Rzymsko-Katolicka w Gorzanowie -wykonanie drenażu,kanalizacji ściekowej w kościele</t>
  </si>
  <si>
    <t>UP- dotacja- Parafia Rzymsko-Katolicka w Wójtowicach -remont wnętrza przedsionka i drzwi</t>
  </si>
  <si>
    <t>UP- dotacja- Parafia Rzymsko-Katolicka Stary Waliszów, kościół pomocniczy w Nowym Waliszowie -wykonanie stolarki okiennej i drzwiowej</t>
  </si>
  <si>
    <t>UP- dotacja- Parafia Rzymsko-Katolicka Stary Waliszów- częściowe malowanie kościoła</t>
  </si>
  <si>
    <t>UP-dotacja WM Podmiejska 1Bystrzyca  Kł.-remont dachu</t>
  </si>
  <si>
    <t>WT- Prace konserwatorskie oraz roboty budowlane -mury obronne III etap</t>
  </si>
  <si>
    <t>WT- remont i adaptacja na cele kultury i turystyki bram i baszt stanowiących element średniowiecznego systemu fortyfikacyjnego</t>
  </si>
  <si>
    <t>92195</t>
  </si>
  <si>
    <t>RGż- darowizna z Lasów Państwowych Nadleśnictwo Bystrzyca Kł.- Zarząd Osiedla nr 2 -Organizacja Dnia Dziecka</t>
  </si>
  <si>
    <t>WPiRL- wykonanie dokumentacji przebudowy MGOK-MKiDN</t>
  </si>
  <si>
    <t>RGŻ--urządzenie boiska w Wilkanowie</t>
  </si>
  <si>
    <t>WI-świetliki na boisku Orlik</t>
  </si>
  <si>
    <t>Podatek od towarów i usług (Vat)</t>
  </si>
  <si>
    <t>WI- Budowa Skate Parku przy SP NR 2 w Bystrzycy Kł.</t>
  </si>
  <si>
    <t>WPiS- Modernizacja stadionu-projekt Modernizacja obiektu lekkoatletycznego w ramach programu"Dolny Sląsk dla Królowej Sportu"</t>
  </si>
  <si>
    <t>FN-pobór podatków i opłaty targowej</t>
  </si>
  <si>
    <t>470 774,00</t>
  </si>
  <si>
    <t>2 100,00</t>
  </si>
  <si>
    <t>OR-konserwatorzy, kierowcy OSP</t>
  </si>
  <si>
    <t>466 674,00</t>
  </si>
  <si>
    <t>84 170,00</t>
  </si>
  <si>
    <t>83 770,00</t>
  </si>
  <si>
    <t>4140</t>
  </si>
  <si>
    <t>Wpłaty na Państwowy Fundusz Rehabilitacji Osób Niepełnosprawnych</t>
  </si>
  <si>
    <t>34 000,00</t>
  </si>
  <si>
    <t>89 600,00</t>
  </si>
  <si>
    <t>46 600,00</t>
  </si>
  <si>
    <t>OR-zatrudnienie audytora</t>
  </si>
  <si>
    <t>32 000,00</t>
  </si>
  <si>
    <t>133 000,00</t>
  </si>
  <si>
    <t>OR-remont archiwum zakładowego</t>
  </si>
  <si>
    <t>126 000,00</t>
  </si>
  <si>
    <t>OR-zakup oprogramowania (nowa wersja Radix-a)</t>
  </si>
  <si>
    <t>104 000,00</t>
  </si>
  <si>
    <t>11 000,00</t>
  </si>
  <si>
    <t>318 400,00</t>
  </si>
  <si>
    <t>250 000,00</t>
  </si>
  <si>
    <t>6 300,00</t>
  </si>
  <si>
    <t>4380</t>
  </si>
  <si>
    <t>Zakup usług obejmujacych tłumaczenia</t>
  </si>
  <si>
    <t>22 000,00</t>
  </si>
  <si>
    <t>16 000,00</t>
  </si>
  <si>
    <t>87 730,00</t>
  </si>
  <si>
    <t>4 200,00</t>
  </si>
  <si>
    <t>6060</t>
  </si>
  <si>
    <t>Wydatki na zakupy inwestycyjne jednostek budżetowych</t>
  </si>
  <si>
    <t>OR-zakup kserokopiarki</t>
  </si>
  <si>
    <t>OR-zakup sprzętu komputerowego</t>
  </si>
  <si>
    <t>75075</t>
  </si>
  <si>
    <t>Promocja jednostek samorządu terytorialnego</t>
  </si>
  <si>
    <t>69 200,00</t>
  </si>
  <si>
    <t>WPiS-wydatki bieżące</t>
  </si>
  <si>
    <t>WPiS-promocja gminy</t>
  </si>
  <si>
    <t>50 100,00</t>
  </si>
  <si>
    <t>RGŻ-projekt Ścieżka Huculska</t>
  </si>
  <si>
    <t>1 800,00</t>
  </si>
  <si>
    <t>WPiS-ogłoszenia prasowe, współpraca z mediami</t>
  </si>
  <si>
    <t>WPiS-współpraca międzyregionalna i regionalna</t>
  </si>
  <si>
    <t>6 600,00</t>
  </si>
  <si>
    <t>WPiS-wydawnictwa promocyjne gminy</t>
  </si>
  <si>
    <t>25 000,00</t>
  </si>
  <si>
    <t>1 100,00</t>
  </si>
  <si>
    <t>900,00</t>
  </si>
  <si>
    <t>75095</t>
  </si>
  <si>
    <t>44 890,00</t>
  </si>
  <si>
    <t>2810</t>
  </si>
  <si>
    <t>Dotacja celowa z budżetu na finansowanie lub dofinansowanie zadań zleconych do realizacji fundacjom</t>
  </si>
  <si>
    <t>WPiRL-Dotacja dla Fundacji "Kłodzka Wstęga Sudetów"</t>
  </si>
  <si>
    <t>39 890,00</t>
  </si>
  <si>
    <t>WPiS-opłata członkowska Związek Gmin Wiejskich</t>
  </si>
  <si>
    <t>3 090,00</t>
  </si>
  <si>
    <t>WPiS-SG Ziemi Kłodzkiej-składka członkowska</t>
  </si>
  <si>
    <t>25 900,00</t>
  </si>
  <si>
    <t>WPiS-Stowarzyszenie Gmin Polskich Euroregionu Glacensis-składka członkowska</t>
  </si>
  <si>
    <t>10 900,00</t>
  </si>
  <si>
    <t>751</t>
  </si>
  <si>
    <t>Urzędy naczelnych organów władzy państwowej, kontroli i ochrony prawa oraz sądownictwa</t>
  </si>
  <si>
    <t>3 468,00</t>
  </si>
  <si>
    <t>75101</t>
  </si>
  <si>
    <t>Urzędy naczelnych organów władzy państwowej, kontroli i ochrony prawa</t>
  </si>
  <si>
    <t>2 300,00</t>
  </si>
  <si>
    <t>SO-fin.z dotacji celowej na zadania zlecone-aktualizacja spisów wyborców</t>
  </si>
  <si>
    <t>60,00</t>
  </si>
  <si>
    <t>708,00</t>
  </si>
  <si>
    <t>752</t>
  </si>
  <si>
    <t>Obrona narodowa</t>
  </si>
  <si>
    <t>300,00</t>
  </si>
  <si>
    <t>75212</t>
  </si>
  <si>
    <t>Pozostałe wydatki obronne</t>
  </si>
  <si>
    <t>SO-fin.z dotacji celowej BP na zadania zl-pozostałe wydatki obronne-pozamilitarne przygotowanie obronne</t>
  </si>
  <si>
    <t>754</t>
  </si>
  <si>
    <t>Bezpieczeństwo publiczne i ochrona przeciwpożarowa</t>
  </si>
  <si>
    <t>323 619,00</t>
  </si>
  <si>
    <t>75405</t>
  </si>
  <si>
    <t>Komendy powiatowe Policji</t>
  </si>
  <si>
    <t>3000</t>
  </si>
  <si>
    <t>Wpłaty jednostek na państwowy fundusz celowy</t>
  </si>
  <si>
    <t>SO-wyróżnienia finansowe dla policji</t>
  </si>
  <si>
    <t>600,00</t>
  </si>
  <si>
    <t>SO-zakup paliwa dla Policji</t>
  </si>
  <si>
    <t>1 400,00</t>
  </si>
  <si>
    <t>75406</t>
  </si>
  <si>
    <t>Straż Graniczna</t>
  </si>
  <si>
    <t>SO-dofinansowanie Placówki Straży Granicznej w Kłodzku (zakup paliwa, specjalistycznego wyposażenia lub oprogramowania)</t>
  </si>
  <si>
    <t>75411</t>
  </si>
  <si>
    <t>Komendy powiatowe Państwowej Straży Pożarnej</t>
  </si>
  <si>
    <t>SO-dotacja dla Powiatu Kłodzkiego-zakup sprzętu ratownictwa medycznego</t>
  </si>
  <si>
    <t>75412</t>
  </si>
  <si>
    <t>Ochotnicze straże pożarne</t>
  </si>
  <si>
    <t>65 000,00</t>
  </si>
  <si>
    <t>SO-wydatki bieżące OSP</t>
  </si>
  <si>
    <t>90 000,00</t>
  </si>
  <si>
    <t>21 900,00</t>
  </si>
  <si>
    <t>2 600,00</t>
  </si>
  <si>
    <t>26 000,00</t>
  </si>
  <si>
    <t>75414</t>
  </si>
  <si>
    <t>Obrona cywilna</t>
  </si>
  <si>
    <t>SO-fin.z dotacji celowej BP na zadania zl-obrona cywilna-DUW</t>
  </si>
  <si>
    <t>75416</t>
  </si>
  <si>
    <t>Straż gminna (miejska)</t>
  </si>
  <si>
    <t>50 374,00</t>
  </si>
  <si>
    <t>OR-Straż Gminna-wydatki bieżące</t>
  </si>
  <si>
    <t>28 000,00</t>
  </si>
  <si>
    <t>11 900,00</t>
  </si>
  <si>
    <t>4 570,00</t>
  </si>
  <si>
    <t>650,00</t>
  </si>
  <si>
    <t>320,00</t>
  </si>
  <si>
    <t>250,00</t>
  </si>
  <si>
    <t>384,00</t>
  </si>
  <si>
    <t>75421</t>
  </si>
  <si>
    <t>Zarządzanie kryzysowe</t>
  </si>
  <si>
    <t>1 245,00</t>
  </si>
  <si>
    <t>2710</t>
  </si>
  <si>
    <t>Dotacja celowa na pomoc finansową udzielaną między jednostkami samorządu terytorialnego na dofinansowanie własnych zadań bieżących</t>
  </si>
  <si>
    <t>SO-współf.funkcjonowania Lokalnego Systemu Osłony Przeciwpowdziowej-dof.Powiat Kłodzki</t>
  </si>
  <si>
    <t>75495</t>
  </si>
  <si>
    <t>SO-system informowania SMS</t>
  </si>
  <si>
    <t>757</t>
  </si>
  <si>
    <t>Obsługa długu publicznego</t>
  </si>
  <si>
    <t>2 672 385,00</t>
  </si>
  <si>
    <t>75702</t>
  </si>
  <si>
    <t>Obsługa papierów wartościowych, kredytów i pożyczek jednostek samorządu terytorialnego</t>
  </si>
  <si>
    <t>1 718 442,00</t>
  </si>
  <si>
    <t>8110</t>
  </si>
  <si>
    <t>Odsetki od samorządowych papierów wartościowych lub zaciągniętych przez jednostkę samorządu terytorialnego kredytów i pożyczek</t>
  </si>
  <si>
    <t>FN-odsetki kredyt Bank PEKAO SA z 2010r.</t>
  </si>
  <si>
    <t>688 560,00</t>
  </si>
  <si>
    <t>FN-odsetki kredyt Bank Pocztowy 2008</t>
  </si>
  <si>
    <t>127 500,00</t>
  </si>
  <si>
    <t>FN-odsetki kredyt BGK-1120/06</t>
  </si>
  <si>
    <t>80 959,00</t>
  </si>
  <si>
    <t>FN-odsetki kredyt BGK-9220/02</t>
  </si>
  <si>
    <t>19 149,00</t>
  </si>
  <si>
    <t>FN-odsetki kredyt BGK-9230/03</t>
  </si>
  <si>
    <t>9 642,00</t>
  </si>
  <si>
    <t>FN-odsetki kredyt GBS z 2012 roku</t>
  </si>
  <si>
    <t>479 720,00</t>
  </si>
  <si>
    <t>FN-odsetki kredyt PKO BP/2005</t>
  </si>
  <si>
    <t>38 194,00</t>
  </si>
  <si>
    <t>FN-odsetki kredyt PKO BP/2009</t>
  </si>
  <si>
    <t>270 648,00</t>
  </si>
  <si>
    <t>FN-odsetki od pożyczki WFOŚiGW-projekt budowlany kanalizacja sanitarna dla Długopola Zdr-umowa 13/OW/WB/09</t>
  </si>
  <si>
    <t>FN-odsetki od pożyczki WFOŚiGW-studium wykonalności na gosp.ściekową (aneks nr 1/10 do umowy 8/OW/WB/09-zmiana terminu udzielenia pożyczki)</t>
  </si>
  <si>
    <t>3 570,00</t>
  </si>
  <si>
    <t>75704</t>
  </si>
  <si>
    <t>Rozliczenia z tytułu poręczeń i gwarancji udzielonych przez Skarb Państwa lub jednostkę samorządu terytorialnego</t>
  </si>
  <si>
    <t>953 943,00</t>
  </si>
  <si>
    <t>8020</t>
  </si>
  <si>
    <t>Wypłaty z tytułu gwarancji i poręczeń</t>
  </si>
  <si>
    <t>FN-odsetki BGK-poręczenie pożyczki ZOZ-umowa 63/UPZO/2005/WR</t>
  </si>
  <si>
    <t>47 510,00</t>
  </si>
  <si>
    <t>FN-odsetki BRE-poręczenie kredyt ZOZ-umowa 06/0002</t>
  </si>
  <si>
    <t>127 650,00</t>
  </si>
  <si>
    <t>FN-odsetki poręczenie GBS umowa 1/F/I/12/BT z  29 06 2012-kredyt ZOZ</t>
  </si>
  <si>
    <t>107 283,00</t>
  </si>
  <si>
    <t>FN-poręczenie BRE/05-kredyt ZOZ</t>
  </si>
  <si>
    <t>600 000,00</t>
  </si>
  <si>
    <t>FN-poręczenie GBS umowa 1/F/I/12/BT z  29 06 2012-kredyt ZOZ</t>
  </si>
  <si>
    <t>71 500,00</t>
  </si>
  <si>
    <t>758</t>
  </si>
  <si>
    <t>Różne rozliczenia</t>
  </si>
  <si>
    <t>533 800,00</t>
  </si>
  <si>
    <t>75818</t>
  </si>
  <si>
    <t>Rezerwy ogólne i celowe</t>
  </si>
  <si>
    <t>4810</t>
  </si>
  <si>
    <t>Rezerwy</t>
  </si>
  <si>
    <t>FN-rezerwa ogólna</t>
  </si>
  <si>
    <t>FN-rezerwa zarządzanie kryzysowe</t>
  </si>
  <si>
    <t>133 800,00</t>
  </si>
  <si>
    <t>801</t>
  </si>
  <si>
    <t>Oświata i wychowanie</t>
  </si>
  <si>
    <t>12 393 968,00</t>
  </si>
  <si>
    <t>80101</t>
  </si>
  <si>
    <t>Szkoły podstawowe</t>
  </si>
  <si>
    <t>6 133 644,00</t>
  </si>
  <si>
    <t>2540</t>
  </si>
  <si>
    <t>Dotacja podmiotowa z budżetu dla niepublicznej jednostki systemu oświaty</t>
  </si>
  <si>
    <t>271 655,00</t>
  </si>
  <si>
    <t>WE-dotacja-Towarzystwo Miłośników Gorzanowa-prowadzenie publicznej Szkoły Podstawowej w Gorzanowie</t>
  </si>
  <si>
    <t>2590</t>
  </si>
  <si>
    <t>Dotacja podmiotowa z budżetu dla publicznej jednostki systemu oświaty prowadzonej przez osobę prawną inną niż jednostka samorządu terytorialnego lub przez osobę fizyczną</t>
  </si>
  <si>
    <t>1 550 672,00</t>
  </si>
  <si>
    <t>WE-dotacja-Fundacja Równi Choć Różni-prowadzenie Szkoły Podstawowej w Pławnicy</t>
  </si>
  <si>
    <t>482 979,00</t>
  </si>
  <si>
    <t>WE-dotacja-Stowarzyszenie KLEKS-prowadzenie Szkoły Podstawowej w Długopolu Dolnym</t>
  </si>
  <si>
    <t>411 363,00</t>
  </si>
  <si>
    <t>WE-dotacja-Stowarzyszenie Stara Łomnica Dzieciom-prowadzenie Szkoły Podstawowej w St.Łomnicy</t>
  </si>
  <si>
    <t>268 252,00</t>
  </si>
  <si>
    <t>WE-Waliszowskie Stowarzyszenie Edukacyjne-dotacja dla publicznej SP w Starym Waliszowie</t>
  </si>
  <si>
    <t>388 078,00</t>
  </si>
  <si>
    <t>19 800,00</t>
  </si>
  <si>
    <t>SP Nr 1-wydatki bieżące</t>
  </si>
  <si>
    <t>SP Nr 2-wydatki bieżące</t>
  </si>
  <si>
    <t>700,00</t>
  </si>
  <si>
    <t>ZS w Wilkanowie-wydatki bieżące</t>
  </si>
  <si>
    <t>18 500,00</t>
  </si>
  <si>
    <t>2 981 818,00</t>
  </si>
  <si>
    <t>FN-nauczanie indywidualne</t>
  </si>
  <si>
    <t>76 325,00</t>
  </si>
  <si>
    <t>SP Nr 1-nagrody jubileuszowe, odprawy emerytalne</t>
  </si>
  <si>
    <t>19 795,00</t>
  </si>
  <si>
    <t xml:space="preserve">SP nr 1-Program na rzecz społeczności romskiej </t>
  </si>
  <si>
    <t>129 200,00</t>
  </si>
  <si>
    <t>1 283 000,00</t>
  </si>
  <si>
    <t>ZS w Wilkanowie-nagrody jublieuszowe</t>
  </si>
  <si>
    <t>235 800,00</t>
  </si>
  <si>
    <t>10 800,00</t>
  </si>
  <si>
    <t>120 000,00</t>
  </si>
  <si>
    <t>81 000,00</t>
  </si>
  <si>
    <t>24 000,00</t>
  </si>
  <si>
    <t>534 116,00</t>
  </si>
  <si>
    <t>24 066,00</t>
  </si>
  <si>
    <t>238 510,00</t>
  </si>
  <si>
    <t>184 400,00</t>
  </si>
  <si>
    <t>87 140,00</t>
  </si>
  <si>
    <t>74 784,00</t>
  </si>
  <si>
    <t>6 112,00</t>
  </si>
  <si>
    <t>33 672,00</t>
  </si>
  <si>
    <t>22 300,00</t>
  </si>
  <si>
    <t>12 700,00</t>
  </si>
  <si>
    <t>61 202,00</t>
  </si>
  <si>
    <t>2 704,00</t>
  </si>
  <si>
    <t>53 498,00</t>
  </si>
  <si>
    <t>4240</t>
  </si>
  <si>
    <t>Zakup pomocy naukowych, dydaktycznych i książek</t>
  </si>
  <si>
    <t>126 500,00</t>
  </si>
  <si>
    <t>7 000,00</t>
  </si>
  <si>
    <t>ZS w Wilkanowie-wykonanie projektu zagospodarowania terenu i placu zabaw</t>
  </si>
  <si>
    <t>25 327,00</t>
  </si>
  <si>
    <t>25 313,00</t>
  </si>
  <si>
    <t>14,00</t>
  </si>
  <si>
    <t>3 100,00</t>
  </si>
  <si>
    <t>1 900,00</t>
  </si>
  <si>
    <t>6 500,00</t>
  </si>
  <si>
    <t>168 270,00</t>
  </si>
  <si>
    <t>5 600,00</t>
  </si>
  <si>
    <t>84 500,00</t>
  </si>
  <si>
    <t>52 400,00</t>
  </si>
  <si>
    <t>25 770,00</t>
  </si>
  <si>
    <t>2 700,00</t>
  </si>
  <si>
    <t>1 600,00</t>
  </si>
  <si>
    <t>80103</t>
  </si>
  <si>
    <t>Oddziały przedszkolne w szkołach podstawowych</t>
  </si>
  <si>
    <t>282 544,00</t>
  </si>
  <si>
    <t>33 240,00</t>
  </si>
  <si>
    <t>WE-dotacja-Towarzystwo Miłośników Gorzanowa-prowadzenie Oddz.Przedszkolnego w Gorzanowie</t>
  </si>
  <si>
    <t>169 527,00</t>
  </si>
  <si>
    <t>WE-dotacja-Fundacja Równi Choć Różni-prowadzenie oddziału przedszkolnego w Pławnicy</t>
  </si>
  <si>
    <t>36 564,00</t>
  </si>
  <si>
    <t>WE-dotacja-Stowarzyszenie KLEKS-prowadzenie Oddziału Przedszkolnego w Długopolu Dolnym</t>
  </si>
  <si>
    <t>49 861,00</t>
  </si>
  <si>
    <t>WE-dotacja-Stowarzyszenie Stara Łomnica Dzieciom-prowadzenie oddziału przedszkolnego w St.Łomnicy</t>
  </si>
  <si>
    <t>43 213,00</t>
  </si>
  <si>
    <t>WE-Waliszowskie Stowarzyszenie Edukacyjne-dotacja dla oddziału przedszkolnego w Starym Waliszowie</t>
  </si>
  <si>
    <t>39 889,00</t>
  </si>
  <si>
    <t>3 850,00</t>
  </si>
  <si>
    <t>56 650,00</t>
  </si>
  <si>
    <t>3 800,00</t>
  </si>
  <si>
    <t>52 850,00</t>
  </si>
  <si>
    <t>4 290,00</t>
  </si>
  <si>
    <t>ZBK- wydatki bieżące</t>
  </si>
  <si>
    <t>1 487,00</t>
  </si>
  <si>
    <t>2 500,00</t>
  </si>
  <si>
    <t>80104</t>
  </si>
  <si>
    <t xml:space="preserve">Przedszkola </t>
  </si>
  <si>
    <t>1 807 838,00</t>
  </si>
  <si>
    <t>313 416,00</t>
  </si>
  <si>
    <t>WE-dotacja-Fundacja Edukacji Przedszkolnej-prowadzenie niepublicznego Przedszkola Bystrzaki</t>
  </si>
  <si>
    <t>235 970,00</t>
  </si>
  <si>
    <t>WE-dotacja-Stowarzyszenie Rozwoju Wsi Wilkanów- zespół wychowania przedszkolnego</t>
  </si>
  <si>
    <t>29 042,00</t>
  </si>
  <si>
    <t>WE-dotacja-Stowarzyszenie Stara Łomnica Dzieciom-zespół wychowania przedszkolnego w St.Łomnicy</t>
  </si>
  <si>
    <t>19 362,00</t>
  </si>
  <si>
    <t>WE-dotacja-Towarzystwo Miłośników Gorzanowa-zespół wychowania przedszkolnego w Gorzanowie</t>
  </si>
  <si>
    <t>3 010,00</t>
  </si>
  <si>
    <t>P.Nr 2-wydatki bieżące</t>
  </si>
  <si>
    <t>780 000,00</t>
  </si>
  <si>
    <t>71 100,00</t>
  </si>
  <si>
    <t>145 538,00</t>
  </si>
  <si>
    <t>20 427,00</t>
  </si>
  <si>
    <t>1 660,00</t>
  </si>
  <si>
    <t>106 000,00</t>
  </si>
  <si>
    <t>1 850,00</t>
  </si>
  <si>
    <t>210 500,00</t>
  </si>
  <si>
    <t>1 340,00</t>
  </si>
  <si>
    <t>2 310,00</t>
  </si>
  <si>
    <t>66 327,00</t>
  </si>
  <si>
    <t>3 070,00</t>
  </si>
  <si>
    <t>WE-Gmina Kłodzko-odpłatność za pobyt dzieci w punktach przedszkolnych w innych gminach</t>
  </si>
  <si>
    <t>6 271,00</t>
  </si>
  <si>
    <t>WE-Gmina Polanica Zdrój - odpłatność  za pobyt dzieci w punktach  przedszkolnych w innych gminach</t>
  </si>
  <si>
    <t>56 986,00</t>
  </si>
  <si>
    <t>65 310,00</t>
  </si>
  <si>
    <t>P.Nr 2-nagrody jubileuszowe, przeszeregowania, odprawy</t>
  </si>
  <si>
    <t>10 310,00</t>
  </si>
  <si>
    <t>55 000,00</t>
  </si>
  <si>
    <t>80110</t>
  </si>
  <si>
    <t>Gimnazja</t>
  </si>
  <si>
    <t>3 343 200,00</t>
  </si>
  <si>
    <t>WE-Starostwo Powiatowe w Kłodzku-dopłata do subwencji oświatowej dla Gimnazjum nr 1 w Bystrzycy Kłodzkiej</t>
  </si>
  <si>
    <t>54 700,00</t>
  </si>
  <si>
    <t>1 029 576,00</t>
  </si>
  <si>
    <t>50 835,00</t>
  </si>
  <si>
    <t>Gimn. dla Dor.-wydatki bieżące</t>
  </si>
  <si>
    <t>156 245,00</t>
  </si>
  <si>
    <t>8 390,00</t>
  </si>
  <si>
    <t>ZS w Wilkanowie-urlop zdrowotny</t>
  </si>
  <si>
    <t>48 516,00</t>
  </si>
  <si>
    <t>765 590,00</t>
  </si>
  <si>
    <t>99 188,00</t>
  </si>
  <si>
    <t>12 678,00</t>
  </si>
  <si>
    <t>86 510,00</t>
  </si>
  <si>
    <t>204 276,00</t>
  </si>
  <si>
    <t>26 676,00</t>
  </si>
  <si>
    <t>177 600,00</t>
  </si>
  <si>
    <t>29 406,00</t>
  </si>
  <si>
    <t>3 926,00</t>
  </si>
  <si>
    <t>25 480,00</t>
  </si>
  <si>
    <t>110 700,00</t>
  </si>
  <si>
    <t>110 000,00</t>
  </si>
  <si>
    <t>15 300,00</t>
  </si>
  <si>
    <t>9 589,00</t>
  </si>
  <si>
    <t>9 389,00</t>
  </si>
  <si>
    <t>62 265,00</t>
  </si>
  <si>
    <t>9 575,00</t>
  </si>
  <si>
    <t>52 690,00</t>
  </si>
  <si>
    <t>1 714 000,00</t>
  </si>
  <si>
    <t>80113</t>
  </si>
  <si>
    <t>Dowożenie uczniów do szkół</t>
  </si>
  <si>
    <t>629 000,00</t>
  </si>
  <si>
    <t>2310</t>
  </si>
  <si>
    <t>Dotacje celowe przekazane gminie na zadania bieżące realizowane na podstawie porozumień (umów) między jednostkami samorządu terytorialnego</t>
  </si>
  <si>
    <t>12 000,00</t>
  </si>
  <si>
    <t>WE-Gmina Kłodzko-dowóz dzieci z Piotrowic do Ołdrzychowic</t>
  </si>
  <si>
    <t>1 750,00</t>
  </si>
  <si>
    <t>WE-wydatki bieżące</t>
  </si>
  <si>
    <t>189 919,00</t>
  </si>
  <si>
    <t>16 200,00</t>
  </si>
  <si>
    <t>39 543,00</t>
  </si>
  <si>
    <t>5 752,00</t>
  </si>
  <si>
    <t xml:space="preserve">Sprawozdanie z planowanych i wykonanych wydatków  za 2013 r. </t>
  </si>
  <si>
    <t>Plan po zmianach na 31.12.2013</t>
  </si>
  <si>
    <t>Wykonanie na  31.12.2013 r.</t>
  </si>
  <si>
    <t>WT-dotacja na zadania z zakresu turystyki-organizacja imprezy ''Dni Turystyki Ziemi Bystrzyckiej"Bystrzyckie Towarzystwo Górskie</t>
  </si>
  <si>
    <t>WT- adaptacja lokalu na biuro do obsługi baszt</t>
  </si>
  <si>
    <t>WT-System fortyfikacji-prace konserwatorskie</t>
  </si>
  <si>
    <t>GGG- za wody opadowe ul.Rycerska</t>
  </si>
  <si>
    <t>GGG-zakup działki przy SP Nr 1 w Bystrzycy Kł.</t>
  </si>
  <si>
    <t>GGG-zakup działki 209/4 Zabłocie</t>
  </si>
  <si>
    <t>GGG- zakup pieca co do SP w Starej Łomnicy</t>
  </si>
  <si>
    <t>WI- wykonanie izolacji fontanny w parku Długopole Zdr</t>
  </si>
  <si>
    <t>UP - remont kapliczki w Białej Wodzie</t>
  </si>
  <si>
    <t>SO- zakup samochodu dla OSP Nowy Waliszów</t>
  </si>
  <si>
    <t>6067</t>
  </si>
  <si>
    <t>6069</t>
  </si>
  <si>
    <t>SO-za udział w akcji-usuwanie skutków nawałnicy</t>
  </si>
  <si>
    <t>SO-usuwanie skutków nawałnicy</t>
  </si>
  <si>
    <t>GKM- remont parkingu w Długopolu Zdr UMWD Wrocław</t>
  </si>
  <si>
    <t>GKM- remont parkingu w Długopolu Zdr wkład własny</t>
  </si>
  <si>
    <t>GKM- wydatki bieżące/kosztorysy,nadzory/</t>
  </si>
  <si>
    <t>GKM- remont drogi pos.14 do 18 Stary Waliszów -dotacja</t>
  </si>
  <si>
    <t>GKM- remont drogi pos.14 do 18 Stary Waliszów -wkład własny</t>
  </si>
  <si>
    <t>GKM-remont drogi w Marianówce kier.Maria Śnieżna-dotacja</t>
  </si>
  <si>
    <t>GKM-remont drogi w Marianówce kier.Maria Śnieżna-wkład własny</t>
  </si>
  <si>
    <t>GKM- remont drogi gminnej od dr.woj.388 w Gorzanowie- dotacja</t>
  </si>
  <si>
    <t>GKM- remont drogi gminnej od dr.woj.388 w Gorzanowie- wkład własny</t>
  </si>
  <si>
    <t>GKM-remont drogi gminnej  dz.60/1 ul.Młynarska Bystrzyca Kł.-dotacja</t>
  </si>
  <si>
    <t>GKM-remont drogi gminnej  dz.60/1 ul.Młynarska Bystrzyca Kł.-wkład własny</t>
  </si>
  <si>
    <t>GKM-remonty bieżące wspólf. MSWiA/ kosztorysy, nadzory/</t>
  </si>
  <si>
    <t>GKM- remonty bieżące</t>
  </si>
  <si>
    <t xml:space="preserve">Opłaty budżetu </t>
  </si>
  <si>
    <t>GKM- opłaty sądowe</t>
  </si>
  <si>
    <t>GKM-koszty sądowe</t>
  </si>
  <si>
    <t>GKM- montaż lamp w Międzygórzu na deptaku</t>
  </si>
  <si>
    <t>GKM- utrzymanie budynku PKP</t>
  </si>
  <si>
    <t>KF-remonty Orlik</t>
  </si>
  <si>
    <t>KF-remonty stadion</t>
  </si>
  <si>
    <t>KF- trasy biegowe</t>
  </si>
  <si>
    <t>KF- odpis na ZFSS</t>
  </si>
  <si>
    <t>KF- odbiór odpadów Orlik</t>
  </si>
  <si>
    <t>KF- odbiór odpadów stadion</t>
  </si>
  <si>
    <t>KF-modernizacja oświetlenia na stadionie</t>
  </si>
  <si>
    <t>KF-zakup i montaż 8 kamer na stadionie</t>
  </si>
  <si>
    <t>WPIRL-zakup wyposażenia do  WOK w Gorzanowie</t>
  </si>
  <si>
    <t>WPiRL-Kapitał zakładowy do Spółki Lokalny Fundusz Pożyczkowy</t>
  </si>
  <si>
    <t>4000</t>
  </si>
  <si>
    <t>WPiRL-podwyższony kapitał zakładowy do Spółki Lokalny Fundusz Pożyczkowy</t>
  </si>
  <si>
    <t>50000</t>
  </si>
  <si>
    <t>WPiS- wydatki bieżące</t>
  </si>
  <si>
    <t>WPiS- dożynki</t>
  </si>
  <si>
    <t>we- realizacja Zadań z zakresu wychowania przedszkolnego</t>
  </si>
  <si>
    <t>80106</t>
  </si>
  <si>
    <t>Inne formy wychowania przedszkolnego</t>
  </si>
  <si>
    <t>WE- wynagrodzenie komisje egzaminacyjne</t>
  </si>
  <si>
    <t>WE-program romski MEN Książka mój przyjaciel</t>
  </si>
  <si>
    <t>WE-program romski MEN Książka mój przyjaciel-wkład własny</t>
  </si>
  <si>
    <t>WE- wyprawka szkolna-Rządowy program-zakup podręczników</t>
  </si>
  <si>
    <t>WE- dotacja MEN-pomoc materialna-zasiłki</t>
  </si>
  <si>
    <t>WE- Program Rządowy-zasiłki losowe</t>
  </si>
  <si>
    <t>FN-MGOK- Polsko czeska reaktywacja Bluesa 2013 Międzygórze</t>
  </si>
  <si>
    <t>FN-MGOK- zakup akordeonu dla zespołu w Nowym Waliszowie</t>
  </si>
  <si>
    <t>FN-Biblioteka-podatek od nieruchomości</t>
  </si>
  <si>
    <t>FN-Biblioteka-komputery dla Biblioteki</t>
  </si>
  <si>
    <t>OR- zakup serwera</t>
  </si>
  <si>
    <t>OR- organizacja robót publicznych-"Poprawa infrastruktury turystycznej w miastach i gminach powiatu kłodzkiego- 5 pracowników na 3mcy</t>
  </si>
  <si>
    <t>OR- organizacja robót publicznych-oczyszczanie</t>
  </si>
  <si>
    <t>RGŻ-Nowa Bystrzyca-Zakup i montaż wiaty przystankowej</t>
  </si>
  <si>
    <t>RGŻ- gospodarowanie odpadami</t>
  </si>
  <si>
    <t>RGŻ-Marianówka-Dofinansowanie imprez (festyny, dzień kobiet, dzień dziecka)</t>
  </si>
  <si>
    <t>RGŻ-dofinansowanie budowy ogrodzenia boiska w Idzikowie-Konkurs</t>
  </si>
  <si>
    <t>RGŻ-dofinansowanie do monitoringu Gorzanów -Konkurs</t>
  </si>
  <si>
    <t>RGŻ-dofinansowanie zagospodarowania terenu w Marianówce</t>
  </si>
  <si>
    <t>RGŻ-dofinansowanie zagospodarowania terenu w Marianówce- Konkurs</t>
  </si>
  <si>
    <t>RGŻ-remont zaplecza WDK Stara Bystrzyca</t>
  </si>
  <si>
    <t>RGŻ-Projekt"Wołowina Sudecka między Skałkami Pasterskimi a Górą Igliczną"w ramach programu Działaj Lokalnie- RS Marianówka</t>
  </si>
  <si>
    <t>SO-wydatki bieżące OSP w tym:</t>
  </si>
  <si>
    <t>* zakup paliwa , olejów oraz części do pojazdów</t>
  </si>
  <si>
    <t>* zakup opału do remiz</t>
  </si>
  <si>
    <t>* zakup węży hydrantowych</t>
  </si>
  <si>
    <t>* zakup materiałów remontowych  OSP</t>
  </si>
  <si>
    <t>* bieżące wydatki</t>
  </si>
  <si>
    <t>SO-wydatki bieżące OSP-łącznie 4 094 godzin akcji</t>
  </si>
  <si>
    <t>SO-wydatki bieżące OSP energia elektryczna i woda</t>
  </si>
  <si>
    <t>SO-wydatki bieżące OSP-naprawy samochodów w OSP</t>
  </si>
  <si>
    <t>SO-wydatki bieżące OSP-badania lekarskie</t>
  </si>
  <si>
    <t>SO-wydatki bieżące OSP-ubezpieczenia pjazdów</t>
  </si>
  <si>
    <t>SP Nr 1-stypendia motywacyjne dla 23 uczniów</t>
  </si>
  <si>
    <t>SP Nr 1-wyprawka szkolna-Rządowy program-zakup podręczników</t>
  </si>
  <si>
    <t>SP nr 1-fundusz nagród Burmistrza dla nauczycieli</t>
  </si>
  <si>
    <t>Opłaty na rzecz budżetów jednostki samorządu terytorialnego</t>
  </si>
  <si>
    <t>SP Nr 1-wydatki bieżące-opłaty za odpady komunalne</t>
  </si>
  <si>
    <t>2 900,00</t>
  </si>
  <si>
    <t>zakup usług pozostałych</t>
  </si>
  <si>
    <t>SO-usuwanie kry</t>
  </si>
  <si>
    <t>WE-likwidacja szkół</t>
  </si>
  <si>
    <t>Szkolenia pracowników niebędących członkami korpusu słuzby cywilnej</t>
  </si>
  <si>
    <t>Pokrycie przyjetych zobowiązań po likwidowanych i przekształcanych jednostkach zaliczanych do sektora finansów publicznych</t>
  </si>
  <si>
    <t>WE-Stowarzyszenie Stara Łomnica dzieciom</t>
  </si>
  <si>
    <t>WE-wkład własny do projektu Radosna szkoła:budowa placu zabaw</t>
  </si>
  <si>
    <t>WE-Dotacja  do projektu Radosna szkoła:budowa placu zabaw przy szkole w Wilkanowie</t>
  </si>
  <si>
    <t>SP Nr 1- zakup i instalacja pompy co.</t>
  </si>
  <si>
    <t>WE- wydatki bieżące-Przedszkole Bystrzaki</t>
  </si>
  <si>
    <t>Szkolenia pracowników niebedących członkami korpusu słuzby cywilnej</t>
  </si>
  <si>
    <t>ZSw w Wilkanowie- zakup i montaż instalacji solarnej na wodę</t>
  </si>
  <si>
    <t>zakup usług dostepu do sieci internet</t>
  </si>
  <si>
    <t>ZS w Wilkanowie-nauczanie indywidualne</t>
  </si>
  <si>
    <t>P.Nr 2-dopłaty do czesnego</t>
  </si>
  <si>
    <t>ZS w Wilkanowie-dopłaty do czesnego</t>
  </si>
  <si>
    <t>P.Nr 2- wydatki bieżące</t>
  </si>
  <si>
    <t>SP Nr 1- wydatki bieżąće</t>
  </si>
  <si>
    <t>SP Nr 2- wydatki bieżące</t>
  </si>
  <si>
    <t>ZS w Wilkanowie- wydatki bieżące</t>
  </si>
  <si>
    <t>P.Nr 2-fundusz zdrowotny dla nauczycieli</t>
  </si>
  <si>
    <t>SP nr 1- fundusz zdrowotny dla nauczycieli</t>
  </si>
  <si>
    <t>WPiS-wyprawa górska -bezpieczeństwo i organizacja</t>
  </si>
  <si>
    <t>SP Nr 2 -konkurs ortograficzny i matematyczny</t>
  </si>
  <si>
    <t>P.Nr 2 -Radosne przedszkole dla wszystkich-wkład własny projekt romski</t>
  </si>
  <si>
    <t>Zakup pomocy naukowych ,dydaktycznych i książęk</t>
  </si>
  <si>
    <t>SP nr 2 -konkurs ortograficzny i matematyczny</t>
  </si>
  <si>
    <t>P.Nr 2 - odpis na ZFŚS  nauczycieli</t>
  </si>
  <si>
    <t>SP nr 1-odpis na  zfss  nauczycieli</t>
  </si>
  <si>
    <t>SP nr 2-odpis na ZFSS nauczycieli</t>
  </si>
  <si>
    <t>ZS w Wilkanowie-odpis na ZFSS nauczycieli</t>
  </si>
  <si>
    <t>WE-odpis na ZFSS nauczycieli</t>
  </si>
  <si>
    <t>,</t>
  </si>
  <si>
    <t>85195</t>
  </si>
  <si>
    <t>FN- spłata zpobowiązań podmiotu tworzącego przejetych w wyniku przekształcenia od SP ZOZ w Bystrzycy Kł.</t>
  </si>
  <si>
    <t>Opłaty za adminisrowanie i czynsze za budynki,lokale i pomieszczenia garazowe</t>
  </si>
  <si>
    <t>3119</t>
  </si>
  <si>
    <t>OPS-"Aktywizacja społeczna i zawodowa" projekt EFS KL</t>
  </si>
  <si>
    <t>4177</t>
  </si>
  <si>
    <t>4417</t>
  </si>
  <si>
    <t>OPS-"Aktywizacja społeczna i zawodowa" projekt Europejski Fundusz Społ.Kapitał Ludzki</t>
  </si>
  <si>
    <t>85412</t>
  </si>
  <si>
    <t>Kolonie i obozy oraz inne formy wypoczynku dzieci i młodzieży szkolnej, a także szkolenia młodzieży</t>
  </si>
  <si>
    <t>FN.wydatki bieżące</t>
  </si>
  <si>
    <t>SP Nr 2-stypendia motywacyjne dla uczniów</t>
  </si>
  <si>
    <t>ZS w Wilkanowie-stypendia motywacyjne dla uczniów</t>
  </si>
  <si>
    <t>GGG-OŚ- koszty rozbiórki i utylizacji eternitu</t>
  </si>
  <si>
    <t>RGż- wydatki związane z gospodarowaniem odpadami komunalnymi</t>
  </si>
  <si>
    <t>RGŻ-aport niepieniężny do spółki-rekultywacja dolnosląskich składowisk</t>
  </si>
  <si>
    <t>RGŻ-OŚ-aport niepieniężny do spółki-rekultywacja dolnosląskich składowisk</t>
  </si>
  <si>
    <t>RGŻ-OŚ-"Rekultywacja dolnośląskich składowisk odpadów komunalnych wysypisko w Bystrzycy Kłodzkiej-przedmiar i kosztorys realizacji zadania</t>
  </si>
  <si>
    <t>OR- organizacja robót publicznych-"Poprawa infrastruktury turystycznej w miastach i gminach powiatu kłodzkiego- 12 pracowników na 5 mcy</t>
  </si>
  <si>
    <t>OR- organizacja robót publicznych-"Program bezrobotni dla gospo.wodnej i ochrony przeciwpoż.w 2013 r- 10 pracowników na 5 mcy</t>
  </si>
  <si>
    <t>25 720,00</t>
  </si>
  <si>
    <t>203 765,00</t>
  </si>
  <si>
    <t>1 751,00</t>
  </si>
  <si>
    <t>4500</t>
  </si>
  <si>
    <t>Pozostałe podatki na rzecz budżetów jednostek samorządu terytorialnego</t>
  </si>
  <si>
    <t>80146</t>
  </si>
  <si>
    <t>Dokształcanie i doskonalenie nauczycieli</t>
  </si>
  <si>
    <t>WE-odpis na doskonalenie zawodowe nauczycieli</t>
  </si>
  <si>
    <t>80195</t>
  </si>
  <si>
    <t>187 742,00</t>
  </si>
  <si>
    <t>WE-pomoc zdrowotna dla nauczycieli</t>
  </si>
  <si>
    <t>WE-fundusz nagród Burmistrza dla nauczycieli</t>
  </si>
  <si>
    <t>4017</t>
  </si>
  <si>
    <t>3 875,00</t>
  </si>
  <si>
    <t>SP nr 1-mikroprojekt ,,Komunikujemy się z czeskimi sąsiadami w języku angielskim"</t>
  </si>
  <si>
    <t>4019</t>
  </si>
  <si>
    <t>684,00</t>
  </si>
  <si>
    <t>4117</t>
  </si>
  <si>
    <t>666,00</t>
  </si>
  <si>
    <t>4119</t>
  </si>
  <si>
    <t>118,00</t>
  </si>
  <si>
    <t>4127</t>
  </si>
  <si>
    <t>95,00</t>
  </si>
  <si>
    <t>4129</t>
  </si>
  <si>
    <t>17,00</t>
  </si>
  <si>
    <t>WE-Dolnośląski Festiwal Nauki w Bystrzycy Kł.</t>
  </si>
  <si>
    <t>WE-konkursy w szkołach</t>
  </si>
  <si>
    <t>4217</t>
  </si>
  <si>
    <t>2 048,00</t>
  </si>
  <si>
    <t>4219</t>
  </si>
  <si>
    <t>361,00</t>
  </si>
  <si>
    <t>7 500,00</t>
  </si>
  <si>
    <t>WE-wyjazdy szkolne na zawody sportowe</t>
  </si>
  <si>
    <t>4307</t>
  </si>
  <si>
    <t>3 710,00</t>
  </si>
  <si>
    <t>4309</t>
  </si>
  <si>
    <t>655,00</t>
  </si>
  <si>
    <t>4427</t>
  </si>
  <si>
    <t>457,00</t>
  </si>
  <si>
    <t>4429</t>
  </si>
  <si>
    <t>81,00</t>
  </si>
  <si>
    <t>4437</t>
  </si>
  <si>
    <t>149,00</t>
  </si>
  <si>
    <t>4439</t>
  </si>
  <si>
    <t>26,00</t>
  </si>
  <si>
    <t>148 000,00</t>
  </si>
  <si>
    <t>851</t>
  </si>
  <si>
    <t>Ochrona zdrowia</t>
  </si>
  <si>
    <t>384 000,00</t>
  </si>
  <si>
    <t>85149</t>
  </si>
  <si>
    <t>Programy polityki zdrowotnej</t>
  </si>
  <si>
    <t>14 000,00</t>
  </si>
  <si>
    <t>* remonty cząstkowe dróg</t>
  </si>
  <si>
    <t>* remont chodnika ul.Górna i Norwida</t>
  </si>
  <si>
    <t>* renowacja znaków drogowych</t>
  </si>
  <si>
    <t>* odwodnienie placu ul.Noriwda</t>
  </si>
  <si>
    <t>* transport drewna</t>
  </si>
  <si>
    <t>* mapy</t>
  </si>
  <si>
    <t>* kruszywo drogowe</t>
  </si>
  <si>
    <t>* materał drzewny</t>
  </si>
  <si>
    <t>ZS w Wilkanowie-fundusz nagród Burmistrza dla nauczycieli</t>
  </si>
  <si>
    <t>ZS w Wilkanowie- Grant z FIMŚ Żądło</t>
  </si>
  <si>
    <t>RGŻ-f.sołecki-Szklarka-remont drogi transportu rolnego w Szczawinie</t>
  </si>
  <si>
    <t>4 343,00</t>
  </si>
  <si>
    <t>58 000,00</t>
  </si>
  <si>
    <t>60078</t>
  </si>
  <si>
    <t>Usuwanie skutków klęsk żywiołowych</t>
  </si>
  <si>
    <t>430 000,00</t>
  </si>
  <si>
    <t>30 000,00</t>
  </si>
  <si>
    <t>GKM-remonty bieżące wspólf. MSWiA</t>
  </si>
  <si>
    <t>400 000,00</t>
  </si>
  <si>
    <t>630</t>
  </si>
  <si>
    <t>Turystyka</t>
  </si>
  <si>
    <t>44 840,00</t>
  </si>
  <si>
    <t>63003</t>
  </si>
  <si>
    <t>Zadania w zakresie upowszechniania turystyki</t>
  </si>
  <si>
    <t>32 440,00</t>
  </si>
  <si>
    <t>2820</t>
  </si>
  <si>
    <t>Dotacja celowa z budżetu na finansowanie lub dofinansowanie zadań zleconych do realizacji stowarzyszeniom</t>
  </si>
  <si>
    <t>4 000,00</t>
  </si>
  <si>
    <t>* użytkownicy lokali mieszkalnych tworzących mieszkaniowy zasób gminy</t>
  </si>
  <si>
    <t>* użytkownikom mieszkań spóldzielczych</t>
  </si>
  <si>
    <t>WT-dotacja na zadania z zakresu turystyki-organizacja imprezy ''Dni Turystyki Ziemi Bystrzyckiej"</t>
  </si>
  <si>
    <t>1 667,00</t>
  </si>
  <si>
    <t>WT-Dni Turystyki</t>
  </si>
  <si>
    <t>200,00</t>
  </si>
  <si>
    <t>WT-obsługa Baszty Kłodzkiej i zagospodarowanie turystyczne gminy</t>
  </si>
  <si>
    <t>1 467,00</t>
  </si>
  <si>
    <t>276,00</t>
  </si>
  <si>
    <t>FN-CIS-dotacja -reintegracja zawodowa</t>
  </si>
  <si>
    <t>17 510,00</t>
  </si>
  <si>
    <t>OPS-Ujawnianie i pomoc osobom uzależnionym-Dofinansowanie działań celowych-grupy samopomocowe-Grupy Wsparcia dla Współuzależnionych kobiet</t>
  </si>
  <si>
    <t>OPS-Ujawnianie i pomoc osobom uzależnionym-TPD-Organizacja czasu wolnego dzieci i młodzieży w świetlicach środowiskowych</t>
  </si>
  <si>
    <t>12 510,00</t>
  </si>
  <si>
    <t>23 400,00</t>
  </si>
  <si>
    <t>OPS-Komisja Rozwiązywania Problemów Alkoholowych</t>
  </si>
  <si>
    <t>OPS-Leczenie i rehabilitacja-poradnictwo odwykowe, terapia zbiorowa i indywidualna</t>
  </si>
  <si>
    <t>OPS-przeciwdziałanie alkoholizmowi-wydatki bieżące</t>
  </si>
  <si>
    <t>14 600,00</t>
  </si>
  <si>
    <t>OPS-opinie biegłych w przedmiocie uzależnienia od alkoholu</t>
  </si>
  <si>
    <t>OPS-Poradnictwo odwykowe, terapia zbiorowa i indywidualna -Punkt konsultacyjny</t>
  </si>
  <si>
    <t>6 170,00</t>
  </si>
  <si>
    <t>OPS-pracownik socjalny-przeprowadzenie rodzinnego wywiadu środowiskowego</t>
  </si>
  <si>
    <t>OPS-Program dla sprawców przemocy w rodzinie</t>
  </si>
  <si>
    <t xml:space="preserve">OPS-Punkt Konsultacyjny-sprzątanie </t>
  </si>
  <si>
    <t>OPS-Punkt Konsultacyjny-Terapeuta uzależnień, psycholog, pracownik socjalny, konsultant ds. ofiar przemocy</t>
  </si>
  <si>
    <t>4 230,00</t>
  </si>
  <si>
    <t>4220</t>
  </si>
  <si>
    <t>Zakup środków żywności</t>
  </si>
  <si>
    <t>4230</t>
  </si>
  <si>
    <t>Zakup leków, wyrobów medycznych i produktów biobójczych</t>
  </si>
  <si>
    <t>140,00</t>
  </si>
  <si>
    <t>46 730,00</t>
  </si>
  <si>
    <t>2 519,00</t>
  </si>
  <si>
    <t>OPS-Leczenie i rehabilitacja-wypoczynek dzieci z rodzin uzależnionych</t>
  </si>
  <si>
    <t>27 500,00</t>
  </si>
  <si>
    <t>5 471,00</t>
  </si>
  <si>
    <t>* fundusz alimentacyjny - 2538 świadczeń</t>
  </si>
  <si>
    <t>* składki na ubezpieczenia emerytalno-rentowe - 1055 świadczenia</t>
  </si>
  <si>
    <t>*  zasiłki dla osób, których dochód przekracza kryterium dochodowe, ale chwilowo znalazły się w trudnej sytuacji wymagającej pomocy finansowej</t>
  </si>
  <si>
    <t>* sprawienie pogrzebu dla  5 osób</t>
  </si>
  <si>
    <t>* zasiłek celowy na pokrycie wydatków powstałych w wyniku zdarznia losowego</t>
  </si>
  <si>
    <t>OPS-dotacja z BP na dofinasowanie zadań własnych - zasiłki stałe dla 122 osób</t>
  </si>
  <si>
    <t>OPS-b.gminy-wydatki bieżące/ materiały na docieplenie budynku, artykuły biurowe/</t>
  </si>
  <si>
    <t>342789</t>
  </si>
  <si>
    <t>OPS-b.gminy-wydatki bieżące w tym:</t>
  </si>
  <si>
    <t>* usługi opiekuńcze</t>
  </si>
  <si>
    <t>* koszty zastępstwa procesowego</t>
  </si>
  <si>
    <t>* obiady w menażkach</t>
  </si>
  <si>
    <t>* monitoring, system alarmowy</t>
  </si>
  <si>
    <t>* konserwacja kopiarek</t>
  </si>
  <si>
    <t>85278</t>
  </si>
  <si>
    <t>*zasiłki celowe na pokrycie wydatków związanych z klęską żywiołową zasiłki dla 8 rodzin</t>
  </si>
  <si>
    <r>
      <t xml:space="preserve">OPS-fin.z dotacji celowej BP na </t>
    </r>
    <r>
      <rPr>
        <b/>
        <sz val="11"/>
        <color indexed="8"/>
        <rFont val="Arial"/>
        <family val="2"/>
      </rPr>
      <t>zadania zlecone</t>
    </r>
  </si>
  <si>
    <t>* osoby chore,niepełnosprawne</t>
  </si>
  <si>
    <t>* posiłek w formie zakupów w sklepach dla osób zamieszkałych m.inn.na wsi.</t>
  </si>
  <si>
    <t>* uczniowie 686 dzieci</t>
  </si>
  <si>
    <t>1000</t>
  </si>
  <si>
    <t>RGŻ-Stara Łomnica-Zakup i montaż wiaty przystankowej</t>
  </si>
  <si>
    <t>* materiały pozostałe/materiały biurowe/</t>
  </si>
  <si>
    <t>Rodziny zastępcze</t>
  </si>
  <si>
    <t>85206</t>
  </si>
  <si>
    <t>Wspieranie rodziny</t>
  </si>
  <si>
    <t>11 260,00</t>
  </si>
  <si>
    <t>1 020,00</t>
  </si>
  <si>
    <t>OPS-b.gminy-wspieranie rodziny zastępczej (asystent rodziny)</t>
  </si>
  <si>
    <t>210,00</t>
  </si>
  <si>
    <t>36,00</t>
  </si>
  <si>
    <t>462,00</t>
  </si>
  <si>
    <t>7 138,00</t>
  </si>
  <si>
    <t>1 094,00</t>
  </si>
  <si>
    <t>85212</t>
  </si>
  <si>
    <t>Świadczenia rodzinne, świadczenia z funduszu alimentacyjneego oraz składki na ubezpieczenia emerytalne i rentowe z ubezpieczenia społecznego</t>
  </si>
  <si>
    <t>4 971 000,00</t>
  </si>
  <si>
    <t>3110</t>
  </si>
  <si>
    <t>Świadczenia społeczne</t>
  </si>
  <si>
    <t>4 774 786,00</t>
  </si>
  <si>
    <t>OPS-fin.z dotacji celowej BP na zadania zlecone</t>
  </si>
  <si>
    <t>114 545,00</t>
  </si>
  <si>
    <t>9 430,00</t>
  </si>
  <si>
    <t>21 646,00</t>
  </si>
  <si>
    <t>3 037,00</t>
  </si>
  <si>
    <t>12 300,00</t>
  </si>
  <si>
    <t>180,00</t>
  </si>
  <si>
    <t>4 376,00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</si>
  <si>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</si>
  <si>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</si>
  <si>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67 900,00</t>
  </si>
  <si>
    <t>4130</t>
  </si>
  <si>
    <t>Składki na ubezpieczenie zdrowotne</t>
  </si>
  <si>
    <t xml:space="preserve">OPS-dotacja z BP na dofinasowanie zadań własnych </t>
  </si>
  <si>
    <t>37 900,00</t>
  </si>
  <si>
    <t>85214</t>
  </si>
  <si>
    <t>Zasiłki i pomoc w naturze oraz składki na ubezpieczenia emerytalne i rentowe</t>
  </si>
  <si>
    <t>1 369 500,00</t>
  </si>
  <si>
    <t>OPS-b.gminy-zasiłki okresowe</t>
  </si>
  <si>
    <t>772 500,00</t>
  </si>
  <si>
    <t>597 000,00</t>
  </si>
  <si>
    <t>85215</t>
  </si>
  <si>
    <t>Dodatki mieszkaniowe</t>
  </si>
  <si>
    <t>782 800,00</t>
  </si>
  <si>
    <t>OR-wydatki bieżące - opłata za odpady komunalne</t>
  </si>
  <si>
    <t>GGG. Akty notarialne Lokalny fundusz Pożyczkowy</t>
  </si>
  <si>
    <t>SO-wydatki bieżące OSP-za odbiór odpadów</t>
  </si>
  <si>
    <t>GKM- wymiana lamp oświetlenia w Międzygórzu</t>
  </si>
  <si>
    <t>KF- zakup bramek LKS Gorzanów</t>
  </si>
  <si>
    <t>KF- zakup granulatu</t>
  </si>
  <si>
    <t>KF- dopłata do wody 80% basen</t>
  </si>
  <si>
    <r>
      <t>WI-ścieżka rowerowa Idzików-Marianówka/</t>
    </r>
    <r>
      <rPr>
        <b/>
        <sz val="11"/>
        <color indexed="8"/>
        <rFont val="Arial"/>
        <family val="2"/>
      </rPr>
      <t>wydatek niewygasajacy/</t>
    </r>
  </si>
  <si>
    <r>
      <t>WI- dotacja dla Powiatu Kłodzkiego -budowa łącznika pomiędzy ul.Kolejową a ul.Zamenhoffa/</t>
    </r>
    <r>
      <rPr>
        <b/>
        <sz val="11"/>
        <color indexed="8"/>
        <rFont val="Arial"/>
        <family val="2"/>
      </rPr>
      <t>wydatek niewygasający 70 725/</t>
    </r>
  </si>
  <si>
    <r>
      <t>UP-mpzp Międzygórze/</t>
    </r>
    <r>
      <rPr>
        <b/>
        <sz val="11"/>
        <color indexed="8"/>
        <rFont val="Arial"/>
        <family val="2"/>
      </rPr>
      <t xml:space="preserve"> wydatek niewygasający/</t>
    </r>
  </si>
  <si>
    <r>
      <t xml:space="preserve">UP-mpzp dla miasta Bystrzyca Kłodzka </t>
    </r>
    <r>
      <rPr>
        <b/>
        <sz val="11"/>
        <color indexed="8"/>
        <rFont val="Arial"/>
        <family val="2"/>
      </rPr>
      <t>/wydatek niewygasający 2 582/</t>
    </r>
  </si>
  <si>
    <r>
      <t>WPiRL-Modernizacja budynku SP NR 1 w Bystrzycy kł./</t>
    </r>
    <r>
      <rPr>
        <b/>
        <sz val="11"/>
        <color indexed="8"/>
        <rFont val="Arial"/>
        <family val="2"/>
      </rPr>
      <t xml:space="preserve"> wydatek niewygasający  321 351/</t>
    </r>
  </si>
  <si>
    <r>
      <t>WPiRL-Modernizacja budynku SP NR 1 w Bystrzycy kł./</t>
    </r>
    <r>
      <rPr>
        <b/>
        <sz val="11"/>
        <color indexed="8"/>
        <rFont val="Arial"/>
        <family val="2"/>
      </rPr>
      <t>wydatek niewygasający 56 710/</t>
    </r>
  </si>
  <si>
    <r>
      <t>WI-Budowa sali sportowej wraz z zapleczem socjalnym oraz infrastrukturą techniczną i zagospodarowaniem terenu/</t>
    </r>
    <r>
      <rPr>
        <b/>
        <sz val="11"/>
        <color indexed="8"/>
        <rFont val="Arial"/>
        <family val="2"/>
      </rPr>
      <t>wydatek niewygasający- 1 413 195/</t>
    </r>
  </si>
  <si>
    <r>
      <t>WT-remont ściany budynku przy Bramie Wodnej/</t>
    </r>
    <r>
      <rPr>
        <b/>
        <sz val="11"/>
        <color indexed="8"/>
        <rFont val="Arial"/>
        <family val="2"/>
      </rPr>
      <t xml:space="preserve"> wydatek niewygasający- 6 515/</t>
    </r>
  </si>
  <si>
    <t>40,00</t>
  </si>
  <si>
    <t>236,00</t>
  </si>
  <si>
    <t>10 740,00</t>
  </si>
  <si>
    <t>1 140,00</t>
  </si>
  <si>
    <t>9 600,00</t>
  </si>
  <si>
    <t>1 260,00</t>
  </si>
  <si>
    <t>260,00</t>
  </si>
  <si>
    <t>WT-funcjonowanie Centrum Informacji Turystycznej</t>
  </si>
  <si>
    <t>500,00</t>
  </si>
  <si>
    <t>12 897,00</t>
  </si>
  <si>
    <r>
      <t xml:space="preserve">GKM- </t>
    </r>
    <r>
      <rPr>
        <b/>
        <sz val="11"/>
        <color indexed="8"/>
        <rFont val="Arial"/>
        <family val="2"/>
      </rPr>
      <t>PROW</t>
    </r>
    <r>
      <rPr>
        <sz val="11"/>
        <color indexed="8"/>
        <rFont val="Arial"/>
        <family val="2"/>
      </rPr>
      <t xml:space="preserve"> Przebudowa targowiska</t>
    </r>
  </si>
  <si>
    <r>
      <t>ZS w Wilkanowie-</t>
    </r>
    <r>
      <rPr>
        <b/>
        <sz val="11"/>
        <color indexed="8"/>
        <rFont val="Arial"/>
        <family val="2"/>
      </rPr>
      <t>realizacja projektu Eu-geniusz</t>
    </r>
  </si>
  <si>
    <t>OPS-b.g-Prace społecznie użyteczne oraz roboty publiczne na rzecz budownictwa socjalnego</t>
  </si>
  <si>
    <t>586 915,00</t>
  </si>
  <si>
    <t>OPS-b.g-dożywianie dzieci-środki własne gminy</t>
  </si>
  <si>
    <t>64 000,00</t>
  </si>
  <si>
    <t>66 915,00</t>
  </si>
  <si>
    <t xml:space="preserve">OPS-dotacja z BP na dofinansowanie zadań własnych-Pomoc państwa w zakresie dożywiania </t>
  </si>
  <si>
    <t>456 000,00</t>
  </si>
  <si>
    <t>OPS-Program PEAD 2011- "Dostarczenie nadwyżek żywności najuboższej Ludności Unii Europejskiej"</t>
  </si>
  <si>
    <t>12 760,00</t>
  </si>
  <si>
    <t>10 360,00</t>
  </si>
  <si>
    <t>60 600,00</t>
  </si>
  <si>
    <t>854</t>
  </si>
  <si>
    <t>Edukacyjna opieka wychowawcza</t>
  </si>
  <si>
    <t>RGŻ-konserwacja gruntowa i bieżące utrzymanie urządzeń melioracji -UMWD</t>
  </si>
  <si>
    <t>0</t>
  </si>
  <si>
    <t>4277</t>
  </si>
  <si>
    <t>WPIRL-remont WOK w Gorzanowie</t>
  </si>
  <si>
    <t>WPIRL-remont WOK w Nowym Waliszowie</t>
  </si>
  <si>
    <t>4279</t>
  </si>
  <si>
    <t>01095</t>
  </si>
  <si>
    <t>FN-zlec.zwrot akcyzy</t>
  </si>
  <si>
    <t>zlecone</t>
  </si>
  <si>
    <t>WPIRL- cykl warsztatów,Planowanie w procesie Odnowy wsi"</t>
  </si>
  <si>
    <t>Materiały i wyposażenie</t>
  </si>
  <si>
    <t>WPIS- nagroda dla wsi Międzygórze- konkurs piękna Wieś Dolnośląska</t>
  </si>
  <si>
    <t>RGż- Bezpieczne Gospodarstwo Rolne</t>
  </si>
  <si>
    <t>WI- budowa dwóch zatok autobusowych Szklarka-Bystrzyca Kł.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</si>
  <si>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</si>
  <si>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</si>
  <si>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</si>
  <si>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</si>
  <si>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GKM-wykonanie projektu organizacji ruchu</t>
  </si>
  <si>
    <t>GKM-zarządzanie lokalami komunalnymi</t>
  </si>
  <si>
    <t>450 000,00</t>
  </si>
  <si>
    <t>4400</t>
  </si>
  <si>
    <t>Opłaty za administrowanie i czynsze za budynki, lokale i pomieszczenia garażowe</t>
  </si>
  <si>
    <t>631 170,00</t>
  </si>
  <si>
    <t>22 453,00</t>
  </si>
  <si>
    <t>70005</t>
  </si>
  <si>
    <t>Gospodarka gruntami i nieruchomościami</t>
  </si>
  <si>
    <t>1 554 817,00</t>
  </si>
  <si>
    <r>
      <t>SP nr 1-Program na rzecz społeczności Romskiej-ubezpieczenie uczniów-</t>
    </r>
    <r>
      <rPr>
        <b/>
        <sz val="11"/>
        <color indexed="8"/>
        <rFont val="Arial"/>
        <family val="2"/>
      </rPr>
      <t>zadanie zlecone</t>
    </r>
  </si>
  <si>
    <r>
      <t>OPS-dotacja celowa-wsparcie osób uprawnionych do świadczenia pielęgnacyjnego-</t>
    </r>
    <r>
      <rPr>
        <b/>
        <sz val="11"/>
        <color indexed="8"/>
        <rFont val="Arial"/>
        <family val="2"/>
      </rPr>
      <t xml:space="preserve"> zadanie zlecone</t>
    </r>
  </si>
  <si>
    <r>
      <t xml:space="preserve">OPS-dotacja celowa-wsparcie osób uprawnionych do świadczenia pielęgnacyjnego- </t>
    </r>
    <r>
      <rPr>
        <b/>
        <sz val="11"/>
        <color indexed="8"/>
        <rFont val="Arial"/>
        <family val="2"/>
      </rPr>
      <t>zadanie zlecone</t>
    </r>
  </si>
  <si>
    <r>
      <t xml:space="preserve">SP nr 1-Program na rzecz społeczności romskiej w Polsce-wakacje 2013- </t>
    </r>
    <r>
      <rPr>
        <b/>
        <sz val="11"/>
        <color indexed="8"/>
        <rFont val="Arial"/>
        <family val="2"/>
      </rPr>
      <t>zadanie zlecone</t>
    </r>
  </si>
  <si>
    <t>"Remont Wiejskiego Ośrodka Kultury w Nowym Waliszowie" - Europejski Fundusz Rolny na Rzecz Rozwoju Obszarów Wiejskich</t>
  </si>
  <si>
    <t>WT- dotacja- wytyczanie szlaków- Stowarzyszenie  Przyjaciół drogi Sw.Jakuba</t>
  </si>
  <si>
    <t>RGŻ- f.sołecki-Stara Łomnica-wymiana stolarki -montaż</t>
  </si>
  <si>
    <t>* przebudowa budynku na szkołę muzyczną,roboty remontowe w SP Pławnica</t>
  </si>
  <si>
    <r>
      <t>UP-mpzp miasto cz. zachodnia Bystrzyca Kłodzka</t>
    </r>
    <r>
      <rPr>
        <b/>
        <sz val="11"/>
        <color indexed="8"/>
        <rFont val="Arial"/>
        <family val="2"/>
      </rPr>
      <t>/wydatek niewygasający 10 000/</t>
    </r>
  </si>
  <si>
    <t xml:space="preserve"> Transgraniczne więzi przyjaźni"projekt Pl.3.22/3.3.02/13.03739-EFRR</t>
  </si>
  <si>
    <r>
      <t>OPS-wykonanie ocieplenia budynku/</t>
    </r>
    <r>
      <rPr>
        <b/>
        <sz val="11"/>
        <color indexed="8"/>
        <rFont val="Arial"/>
        <family val="2"/>
      </rPr>
      <t>wydatek niewygasajacy- 18 869</t>
    </r>
    <r>
      <rPr>
        <sz val="11"/>
        <color indexed="8"/>
        <rFont val="Arial"/>
        <family val="2"/>
      </rPr>
      <t>/</t>
    </r>
  </si>
  <si>
    <t>WE-pomoc materialna dla uczniów o charakterze socjalnym-dotacja z BP na dofinansowanie zadań własnych</t>
  </si>
  <si>
    <t>Przebudowa Sali widowiskowej w MGOK w Bystrzycy Kł.oraz zakup niezbędnego wyposażenia sali-projekt RPO 2007-2013</t>
  </si>
  <si>
    <r>
      <t>WT-remont i adaptacja na cele kultury i turystyki bram i baszt stanowiących element średniowiecznego systemu fortyfikacyjnego, wykonanie robót dodatkowych przy Bramie Wodnej i Rycerskiej-</t>
    </r>
    <r>
      <rPr>
        <b/>
        <sz val="11"/>
        <color indexed="8"/>
        <rFont val="Arial"/>
        <family val="2"/>
      </rPr>
      <t>/wydatek niewygasający - 9 228/</t>
    </r>
  </si>
  <si>
    <r>
      <t xml:space="preserve">UP- renowacja figurki Matki Bożej Łąkowej </t>
    </r>
    <r>
      <rPr>
        <b/>
        <sz val="11"/>
        <color indexed="8"/>
        <rFont val="Arial"/>
        <family val="2"/>
      </rPr>
      <t>/wydatek niewygasający- 29 870/</t>
    </r>
  </si>
  <si>
    <t>* kosztorys remont parkingu w Długopolu Zdr</t>
  </si>
  <si>
    <t>* naprawa barier ul.W.Polskiego, mapy</t>
  </si>
  <si>
    <t>* materiały remontowe/rury, cement, piasek/</t>
  </si>
  <si>
    <t>* materiały remontowe /kostka brukowa, żwir, piasek,cement, kraty ściekowe uliczne, znaki drogowe itp../</t>
  </si>
  <si>
    <t>GKM-remonty i wymiany instalacji oświetlenia ulicznego w tym:</t>
  </si>
  <si>
    <t>* naprawa linii i oświetlenia w Międzygórzu</t>
  </si>
  <si>
    <t>* naprawa lamp w Dlugopolu Zdr</t>
  </si>
  <si>
    <t>* naprawa oświetlenia w Starej Bystrzycy</t>
  </si>
  <si>
    <t>* naprawa oświetlenia ul.Zamenhoffa Bystrzyca Kł.</t>
  </si>
  <si>
    <t>* naprawa oświetlenia w Starej Łomnicy</t>
  </si>
  <si>
    <t>* naprawa oświetlenia ul.Floriańska Bystrzyca Kł.</t>
  </si>
  <si>
    <t>* naprawa oświetlenia ul.W.Polskiego Bystrzyca Kł.</t>
  </si>
  <si>
    <t>* naprawa oświetlenia w Pławnicy</t>
  </si>
  <si>
    <t>* naprawa oświetlenia w Starym Waliszowie</t>
  </si>
  <si>
    <t>* usunięcie awarii w Bystrzycy Kł.: ul.Kolejowa,</t>
  </si>
  <si>
    <t>* usunięcie awarii po nawałnicy w sierpni 2013 r.</t>
  </si>
  <si>
    <t>Wydatki na zakup i objęcie akcji, wniesienie wkładów do spółek prawa handlowego oraz na uzupełnienie funduszy statutowych banków państwowych i innych instytucji finansowych</t>
  </si>
  <si>
    <t>1 063 980,00</t>
  </si>
  <si>
    <t>FN-wniesienie wkładu na pokrycie kapitału zakładowego do spółki z o. o  powstałej w wyniku przekształcenia ZOZ (podatek vat)</t>
  </si>
  <si>
    <t>70095</t>
  </si>
  <si>
    <t>GKM-zwrot kaucji mieszkaniowych</t>
  </si>
  <si>
    <t>710</t>
  </si>
  <si>
    <t>Działalność usługowa</t>
  </si>
  <si>
    <t>208 400,00</t>
  </si>
  <si>
    <t>71004</t>
  </si>
  <si>
    <t>Plany zagospodarowania przestrzennego</t>
  </si>
  <si>
    <t>68 400,00</t>
  </si>
  <si>
    <t>UP-komisje uzdrowiskowe i urbanistyczne</t>
  </si>
  <si>
    <t>67 000,00</t>
  </si>
  <si>
    <t>459434</t>
  </si>
  <si>
    <t>* zakup art.komputerowych i części do ksera</t>
  </si>
  <si>
    <t>* zakup regałów do archiwum</t>
  </si>
  <si>
    <t>* zakup paliwa i części do auta</t>
  </si>
  <si>
    <t>* zakup materiałów i wyposażenia</t>
  </si>
  <si>
    <t>* pozostałe zakupy</t>
  </si>
  <si>
    <t>* konserwacja instalacji p-poż i systemu alarmowego, monitoring p-poż.ratusza</t>
  </si>
  <si>
    <t>* monitoring stacji PKP</t>
  </si>
  <si>
    <t>* windykacja należności</t>
  </si>
  <si>
    <t>OR-wydatki bieżące-Rada Miejska w tym:</t>
  </si>
  <si>
    <t>* arykuły spożywcze</t>
  </si>
  <si>
    <t>* materiały  biurowe</t>
  </si>
  <si>
    <t xml:space="preserve">* wyposażenie </t>
  </si>
  <si>
    <t>FN- Program na rzecz społeczności romskiej w Polsce-Nowy Dom VIII - wkład własny</t>
  </si>
  <si>
    <t>UP-zmiana studium Gminy</t>
  </si>
  <si>
    <t>4600</t>
  </si>
  <si>
    <t>Kary i odszkodowania wypłacane na rzecz osób prawnych i innych jednostek organizacyjnych</t>
  </si>
  <si>
    <t>UP- kary i grzywny dla osób prawnych</t>
  </si>
  <si>
    <t>4610</t>
  </si>
  <si>
    <r>
      <t>WPiRL-Przebudowa Sali widowiskowej w MGOK w Bystrzycy Kł. oraz zakup niezbędnego wyposażenia Sali -</t>
    </r>
    <r>
      <rPr>
        <b/>
        <sz val="11"/>
        <color indexed="8"/>
        <rFont val="Arial"/>
        <family val="2"/>
      </rPr>
      <t xml:space="preserve"> projekt RPO 2007-2013</t>
    </r>
  </si>
  <si>
    <r>
      <t>WPiRL-Przebudowa Sali widowiskowej w MGOK w Bystrzycy Kł. oraz zakup niezbędnego wyposażenia Sali-</t>
    </r>
    <r>
      <rPr>
        <b/>
        <sz val="11"/>
        <color indexed="8"/>
        <rFont val="Arial"/>
        <family val="2"/>
      </rPr>
      <t>projekt RPO 2007-2013</t>
    </r>
  </si>
  <si>
    <r>
      <t xml:space="preserve">WT-remont i adaptacja na cele kultury i turystyki bram i baszt stanowiących element średniowiecznego systemu fortyfikacyjnego - </t>
    </r>
    <r>
      <rPr>
        <b/>
        <sz val="11"/>
        <color indexed="8"/>
        <rFont val="Arial"/>
        <family val="2"/>
      </rPr>
      <t>projekt RPO 2007-2013</t>
    </r>
  </si>
  <si>
    <r>
      <t>WT-remont i adaptacja na cele kultury i turystyki bram i baszt stanowiących element średniowiecznego systemu fortyfikacyjnego-</t>
    </r>
    <r>
      <rPr>
        <b/>
        <sz val="11"/>
        <color indexed="8"/>
        <rFont val="Arial"/>
        <family val="2"/>
      </rPr>
      <t>projekt RPO 2007-2013</t>
    </r>
  </si>
  <si>
    <t xml:space="preserve"> "Na nartach po górach" mikroprojekt Euroregion Glacensis</t>
  </si>
  <si>
    <t xml:space="preserve"> ,,Komunikujemy się z czeskimi sąsiadami w języku angielskim" mikroprojekt  Euroregion Glacensis</t>
  </si>
  <si>
    <r>
      <t xml:space="preserve">SO- zakup samochodu dla OSP Wilkanów- </t>
    </r>
    <r>
      <rPr>
        <b/>
        <sz val="11"/>
        <color indexed="8"/>
        <rFont val="Arial"/>
        <family val="2"/>
      </rPr>
      <t>projekt Modernizacja Zintegrowanego Ochronnego Systemu Orlickich i Bystrzyckich Gór</t>
    </r>
  </si>
  <si>
    <r>
      <t>SO- zakup samochodu dla OSP Wilkanów -</t>
    </r>
    <r>
      <rPr>
        <b/>
        <sz val="11"/>
        <color indexed="8"/>
        <rFont val="Arial"/>
        <family val="2"/>
      </rPr>
      <t>projekt Modernizacja Zintegrowanego Ochronnego Systemu Orlickich i Bystrzyckich Gór</t>
    </r>
  </si>
  <si>
    <t>Dostawa i montaż lamp ulicznych-projekt PROW-2007-2013</t>
  </si>
  <si>
    <t>GKM- usługi doradztwa podatkowego /przebudowa targowiska</t>
  </si>
  <si>
    <r>
      <t>Modernizacja budynku SP NR 1 w Bystrzycy Kł.-</t>
    </r>
    <r>
      <rPr>
        <b/>
        <sz val="11"/>
        <color indexed="8"/>
        <rFont val="Arial"/>
        <family val="2"/>
      </rPr>
      <t>projekt RPO 2007-2013</t>
    </r>
  </si>
  <si>
    <t>Koszty postępowania sądowego i prokuratorskiego</t>
  </si>
  <si>
    <t>UP- wydatki bieżące</t>
  </si>
  <si>
    <t xml:space="preserve"> Zakup materiałów i wyposażenia</t>
  </si>
  <si>
    <t>GKM-zakup nagłosnienia do kaplicy ul.1 Maja</t>
  </si>
  <si>
    <t>GKM-ubezpieczenie ogrodzenia cmentarnego</t>
  </si>
  <si>
    <t>FN-wydatki bieżące</t>
  </si>
  <si>
    <t>zadanie zlecone</t>
  </si>
  <si>
    <t>Podatek od towarów i usług/Vat/</t>
  </si>
  <si>
    <t>FN-opłaty sądowe za wpis do hipotek</t>
  </si>
  <si>
    <t xml:space="preserve">WPiS- Transgraniczne więzi przyjaźni"projekt </t>
  </si>
  <si>
    <t>Składki  na Fundusz Pracy</t>
  </si>
  <si>
    <t>WPiS-wspólpraca międzynarodowa</t>
  </si>
  <si>
    <t>WPiS-promocja Gminy w telewizji ogólnopolskiej</t>
  </si>
  <si>
    <t>Zakup usług obejmujących tłumaczenia</t>
  </si>
  <si>
    <t>Nagrody o charakterze szczególnym niezaliczane do wynagrodzeń</t>
  </si>
  <si>
    <t>SO-Gminne zawody sportow-pożarnicze "Strażacy na Start"</t>
  </si>
  <si>
    <t>Podatek od  towarów i usług /Vat/</t>
  </si>
  <si>
    <t>305 086,00</t>
  </si>
  <si>
    <t>85401</t>
  </si>
  <si>
    <t>Świetlice szkolne</t>
  </si>
  <si>
    <t>248 236,00</t>
  </si>
  <si>
    <t>127 095,00</t>
  </si>
  <si>
    <t>43 629,00</t>
  </si>
  <si>
    <t>50 816,00</t>
  </si>
  <si>
    <t>32 650,00</t>
  </si>
  <si>
    <t>14 070,00</t>
  </si>
  <si>
    <t>3 870,00</t>
  </si>
  <si>
    <t>26 986,00</t>
  </si>
  <si>
    <t>10 359,00</t>
  </si>
  <si>
    <t>9 767,00</t>
  </si>
  <si>
    <t>6 860,00</t>
  </si>
  <si>
    <t>15 112,00</t>
  </si>
  <si>
    <t>1 392,00</t>
  </si>
  <si>
    <t>10 753,00</t>
  </si>
  <si>
    <t>8 553,00</t>
  </si>
  <si>
    <t>760,00</t>
  </si>
  <si>
    <t>17 360,00</t>
  </si>
  <si>
    <t>13 200,00</t>
  </si>
  <si>
    <t>4 160,00</t>
  </si>
  <si>
    <t>85415</t>
  </si>
  <si>
    <t>Pomoc materialna dla uczniów</t>
  </si>
  <si>
    <t>56 850,00</t>
  </si>
  <si>
    <t>3240</t>
  </si>
  <si>
    <t>Stypendia dla uczniów</t>
  </si>
  <si>
    <t>55 850,00</t>
  </si>
  <si>
    <t>WE-Lokalny program stypendialny dla uczniów romskich-wkład własny Program romski 2013</t>
  </si>
  <si>
    <t>WE-pomoc materialna dla uczniów o charakterze socjalnym-wkład własny gminy</t>
  </si>
  <si>
    <t>50 500,00</t>
  </si>
  <si>
    <t>WE-stypendia motywacyjne dla uczniów</t>
  </si>
  <si>
    <t>5 030,00</t>
  </si>
  <si>
    <t>3260</t>
  </si>
  <si>
    <t>Inne formy pomocy dla uczniów</t>
  </si>
  <si>
    <t>900</t>
  </si>
  <si>
    <t>Gospodarka komunalna i ochrona środowiska</t>
  </si>
  <si>
    <t>2 292 917,00</t>
  </si>
  <si>
    <t>90001</t>
  </si>
  <si>
    <t>Gospodarka ściekowa i ochrona wód</t>
  </si>
  <si>
    <t>263 000,00</t>
  </si>
  <si>
    <t>261 000,00</t>
  </si>
  <si>
    <t>GKM-czyszczenie studzienek ściekowych</t>
  </si>
  <si>
    <t>GKM-opłata za wody opadowe-ZWIK Spółka zo.o w Bystrzycy Kłodzkiej</t>
  </si>
  <si>
    <t>RGŻ-OŚ-budowa przydomowych oczyszczalni ścieków</t>
  </si>
  <si>
    <t>RGŻ-opłata do Urzędu Marszałkowskiego za odprowadzanie wód opadowych do ziemi</t>
  </si>
  <si>
    <t>90002</t>
  </si>
  <si>
    <t>Gospodarka odpadami</t>
  </si>
  <si>
    <t>54 000,00</t>
  </si>
  <si>
    <t>RGŻ-odbiór i unieszkodliwianie padłej zwierzyny</t>
  </si>
  <si>
    <t>RGŻ-OŚ-dopłata do selektywnej zbiórki odpadów</t>
  </si>
  <si>
    <t>RGŻ-OŚ-utylizacja i usuwanie azbestu</t>
  </si>
  <si>
    <t>90003</t>
  </si>
  <si>
    <t>Oczyszczanie miast i wsi</t>
  </si>
  <si>
    <t>946 840,00</t>
  </si>
  <si>
    <t>GKM-odśnieżanie miasta i terenu</t>
  </si>
  <si>
    <t>24 640,00</t>
  </si>
  <si>
    <t>RGŻ-f.sołecki-Długopole Dolne-zakup materiałów budowlanych i paliwa do utrzymania czystości i porządku na terenie sołectwa</t>
  </si>
  <si>
    <t>2 710,00</t>
  </si>
  <si>
    <t>RGŻ-f.sołecki-Długopole Zdrój-Sprzątanie wiosenne i jesienne połączone z ogniskiem integracyjnym oraz wywóz odpadów wielkogabarytowych</t>
  </si>
  <si>
    <t>RGŻ-f.sołecki-Długopole Zdrój-zakup paliwa i sprzętu do sprzątania oraz jego naprawa i konserwacja</t>
  </si>
  <si>
    <t xml:space="preserve">* opał </t>
  </si>
  <si>
    <t>* środki czystości</t>
  </si>
  <si>
    <t>* art.remontowe</t>
  </si>
  <si>
    <t>* usługa żywieniowa</t>
  </si>
  <si>
    <t>* usługi komunalne, opłaty pocztowe,monitoring</t>
  </si>
  <si>
    <t>RGŻ-f.sołecki-Gorzanów-Zakup materiałów do drobnych remontów mienia gminnego oraz utrzymania porządku i czystości na terenie sołectwa</t>
  </si>
  <si>
    <t>566,00</t>
  </si>
  <si>
    <t>RGŻ-f.sołecki-Idzików-Zakup artykułów do utrzymania czystości i porządku w tym zakup kosiarki</t>
  </si>
  <si>
    <t>2 515,00</t>
  </si>
  <si>
    <t>RGŻ-f.sołecki-Lasówka-sprzątanie Lasówki</t>
  </si>
  <si>
    <t>RGŻ-f.sołecki-Marianówka-Zakup paliwa do kosiarek i pilarek</t>
  </si>
  <si>
    <t>RGŻ-f.sołecki-Mielnik-Zakup artykułów do utrzymania mienia gminnego i porządku (paliwo, farby, plandeki)</t>
  </si>
  <si>
    <t>558,00</t>
  </si>
  <si>
    <t>RGŻ-f.sołecki-Międzygórze-Zakup ławek oraz koszy na śmieci</t>
  </si>
  <si>
    <t>RGŻ-f.sołecki-Nowa Bystrzyca-Zakup paliwa, części do kosiarki oraz materiałów do utrzymania porządku i pielęgnacji zieleni</t>
  </si>
  <si>
    <t>RGŻ-f.sołecki-Nowy Waliszów-zakup paliwa do koszenia</t>
  </si>
  <si>
    <t>647,00</t>
  </si>
  <si>
    <t>RGŻ-f.sołecki-Piotrowice-Zakup artykułów do utrzymania porządku (paliwo)</t>
  </si>
  <si>
    <t>2 013,00</t>
  </si>
  <si>
    <t>RGŻ-f.sołecki-Piotrowice-Zakup kosza i worków na śmieci</t>
  </si>
  <si>
    <t>280,00</t>
  </si>
  <si>
    <t>RGŻ-f.sołecki-Pławnica-zakup paliwa</t>
  </si>
  <si>
    <t>RGŻ-f.sołecki-Ponikwa-utrzymanie porządku na wsi</t>
  </si>
  <si>
    <t>380,00</t>
  </si>
  <si>
    <t>RGŻ-f.sołecki-Poręba-Zakup paliwa do kosiarek i pilarek wykorzystywanych do pielęgnacji zieleni</t>
  </si>
  <si>
    <t>RGŻ-f.sołecki-Stara Bystrzyca-Zakup artykułów do prac gospodarczych na terenie wsi</t>
  </si>
  <si>
    <t>184,00</t>
  </si>
  <si>
    <t>RGŻ-f.sołecki-Stara Łomnica-zakup paliwa, oleju, żyłki, drobnych części zamiennych do kosiarki sołeckiej</t>
  </si>
  <si>
    <t>1 131,00</t>
  </si>
  <si>
    <t>RGŻ-f.sołecki-Starkówek-sprzątanie sołectwa</t>
  </si>
  <si>
    <t>426,00</t>
  </si>
  <si>
    <t>RGŻ-f.sołecki-Stary Waliszów-Prace porządkowe we wsi</t>
  </si>
  <si>
    <t>268,00</t>
  </si>
  <si>
    <t>RGŻ-f.sołecki-Stary Waliszów-Zakup paliwa do wykaszania rowów i poboczy dróg</t>
  </si>
  <si>
    <t>RGŻ-f.sołecki-Szklarka-zakup paliwa</t>
  </si>
  <si>
    <t>RGŻ-f.sołecki-Topolice-Zabezpieczenie środków na konserwację kosiarki (olej, potrzebne części, ostrzenie noży)</t>
  </si>
  <si>
    <t>374,00</t>
  </si>
  <si>
    <t>RGŻ-f.sołecki-Zabłocie-Zakup środków  do utrzymania porządku i czystości</t>
  </si>
  <si>
    <t>488,00</t>
  </si>
  <si>
    <t>RGŻ-f.sołecki-Zalesie-zakup materiałów do kosiarki spalinowej</t>
  </si>
  <si>
    <t>902 200,00</t>
  </si>
  <si>
    <t>GKM-deratyzacja miasta</t>
  </si>
  <si>
    <t>GKM-oczyszczanie placów, ulic, chodników i wsi</t>
  </si>
  <si>
    <t>614 000,00</t>
  </si>
  <si>
    <t>211 000,00</t>
  </si>
  <si>
    <t>GKM-wywóz śmieci-odpady wielogabarytowe</t>
  </si>
  <si>
    <t>RGŻ-f.sołecki-Poręba-wywóz kontenera</t>
  </si>
  <si>
    <t>RGŻ-f.sołecki-Stary Waliszów-Wywóz odpadów wielkogabarytowych</t>
  </si>
  <si>
    <t>RGŻ-f.sołecki-Zalesie-opłata za podstawienie konetnera</t>
  </si>
  <si>
    <t>RGŻ-OŚ-zarządzanie wysypiskiem-rekultywacja, monitoring</t>
  </si>
  <si>
    <t>RGŻ-pielęgnacyjna przycinka drzew</t>
  </si>
  <si>
    <t>90004</t>
  </si>
  <si>
    <t>Utrzymanie zieleni w miastach i gminach</t>
  </si>
  <si>
    <t>58 200,00</t>
  </si>
  <si>
    <t>GKM-utrzymanie zieleni</t>
  </si>
  <si>
    <t>RGŻ-zakup sadzonek do nasadzeń miejskich</t>
  </si>
  <si>
    <t>47 200,00</t>
  </si>
  <si>
    <t>GKM-utrzymanie fontann w Długopolu Zdrój i Międzygórzu</t>
  </si>
  <si>
    <t>3 600,00</t>
  </si>
  <si>
    <t>RGŻ-wycinka drzew zagrażąjących bezpieczeństwu</t>
  </si>
  <si>
    <t>90015</t>
  </si>
  <si>
    <t>Oświetlenie ulic, placów i dróg</t>
  </si>
  <si>
    <t>878 136,00</t>
  </si>
  <si>
    <t>70 000,00</t>
  </si>
  <si>
    <t>GKM-remonty i wymiany instalacji oświetlenia ulicznego</t>
  </si>
  <si>
    <t>GKM-zakup opraw oświetleniowych</t>
  </si>
  <si>
    <t>650 000,00</t>
  </si>
  <si>
    <t>GKM-energia elektryczna miasto i teren</t>
  </si>
  <si>
    <t>132 000,00</t>
  </si>
  <si>
    <t>GKM-konserwacja oświetlenia ulicznego</t>
  </si>
  <si>
    <t>68 000,00</t>
  </si>
  <si>
    <t>5 200,00</t>
  </si>
  <si>
    <t>GKM-dzierżawa linii n/n w celu podwieszenia opraw oś.drogowego-Wyszki, Poręba, Ponikwa</t>
  </si>
  <si>
    <t>20 936,00</t>
  </si>
  <si>
    <t>RGŻ-f.sołecki-Mostowice-Oświetlenie wsi Mostowice</t>
  </si>
  <si>
    <t>4 936,00</t>
  </si>
  <si>
    <t>RGŻ-f.sołecki-Ponikwa-Wykonanie oświetlenia ulicznego</t>
  </si>
  <si>
    <t>RGŻ-f.sołecki-Stara Łomnica-Oświetlenie solarowe</t>
  </si>
  <si>
    <t>RGŻ-f.sołecki-Starkówek-Oświetlenie solarowe</t>
  </si>
  <si>
    <t>90095</t>
  </si>
  <si>
    <t>92 741,00</t>
  </si>
  <si>
    <t>42 290,00</t>
  </si>
  <si>
    <t>GKM-utrzymanie placów zabaw</t>
  </si>
  <si>
    <t>RGŻ-f.sołecki-Długopole Zdrój-przygotowanie terenu pod plac zabaw dla dzieci oraz zakup sprzetu na plac zabaw</t>
  </si>
  <si>
    <t>RGŻ-f.sołecki-Długopole Zdrój-Zakup gier dla dzieci do ,,Sołtysówki"</t>
  </si>
  <si>
    <t>RGŻ-f.sołecki-Długopole Zdrój-Zakup kwiatów i krzewów (rabaty, kwietniki, ziemia, środki do pielęgnacji)</t>
  </si>
  <si>
    <t>RGŻ-f.sołecki-Gorzanów-Dofinansowanie budowy placu zabaw przy szkole w Gorzanowie</t>
  </si>
  <si>
    <t>RGŻ-f.sołecki-Mielnik-Wyposażenie palcu zabaw</t>
  </si>
  <si>
    <t>RGŻ-f.sołecki-Nowa Bystrzyca-Zakup i montaż wiaty przystankowej</t>
  </si>
  <si>
    <t>RGŻ-f.sołecki-Piotrowice-Zakup wkładek zamkowych do skrzynki elektrycznej</t>
  </si>
  <si>
    <t>RGŻ-f.sołecki-Stara Bystrzyca-zakup drewna do wykonania stołów i ławek do wiaty</t>
  </si>
  <si>
    <t>RGŻ-f.sołecki-Starkówek-Wyposażenie wiaty na działce 41/2; budowa grila, zakup agregatu prądotwórczego</t>
  </si>
  <si>
    <t>RGŻ-f.sołecki-Szklarka-Zakup namiotu-pawilonu</t>
  </si>
  <si>
    <t>RGŻ-f.sołecki-Wilkanów-Doposażenie Małego Przedszkola w Wilkanowie</t>
  </si>
  <si>
    <t>RGŻ-f.sołecki-Wilkanów-Zakup bramy wyjazdowej do budynku gospodarczego</t>
  </si>
  <si>
    <t>RGŻ-wydatki bieżące</t>
  </si>
  <si>
    <t>RGŻ-zakup i  montaż 48  tabliczek informacyjnych o treści ,,Posprzątaj po swoim psie"</t>
  </si>
  <si>
    <t>90,00</t>
  </si>
  <si>
    <t>RGŻ-zakup i zamontowanie 34 koszy na psie odchody</t>
  </si>
  <si>
    <t>3 700,00</t>
  </si>
  <si>
    <t>GKM-utrzymanie szaletów</t>
  </si>
  <si>
    <t>7 708,00</t>
  </si>
  <si>
    <t>RGŻ-f.sołecki-Długopole Zdrój-Utrzymanie ,,Sołtysówki" (drobne remonty)</t>
  </si>
  <si>
    <t>%</t>
  </si>
  <si>
    <t>w tym:</t>
  </si>
  <si>
    <t>bieżące</t>
  </si>
  <si>
    <t>majątkowe</t>
  </si>
  <si>
    <t>RGŻ-wyłapywanie bezdomnych psów i pomoc weterynaryjna</t>
  </si>
  <si>
    <t>RGŻ-f.sołecki-Marianówka-Utrzymanie strony internetowej ,,Przystanek Marianówka"</t>
  </si>
  <si>
    <t>20 943,00</t>
  </si>
  <si>
    <t>RGŻ-f.sołecki-Stara Łomnica-Zakup i montaż wiaty przystankowej</t>
  </si>
  <si>
    <t>5 943,00</t>
  </si>
  <si>
    <t>RGŻ-f.sołecki-Stary Waliszów-Budowa wiaty przy WDK-pierwszy etap-pozwolenia, projekty, zakup materiałów</t>
  </si>
  <si>
    <t>921</t>
  </si>
  <si>
    <t>Kultura i ochrona dziedzictwa narodowego</t>
  </si>
  <si>
    <t>3 114 362,00</t>
  </si>
  <si>
    <t>92105</t>
  </si>
  <si>
    <t>Pozostałe zadania w zakresie kultury</t>
  </si>
  <si>
    <t>40 400,00</t>
  </si>
  <si>
    <t>WPiS-Dni św.Floriana-Dni Miasta</t>
  </si>
  <si>
    <t>18 400,00</t>
  </si>
  <si>
    <t>RGŻ-f.sołecki-Długopole Zdrój-organizacja Dnia Dziecka</t>
  </si>
  <si>
    <t>RGŻ-f.sołecki-Lasówka-organizacja imprez sportowych, rekreacyjnych i integracyjnych</t>
  </si>
  <si>
    <t>RGŻ-f.sołecki-Marianówka-Dofinansowanie imprez (festyny, dzień kobiet, dzień dziecka)</t>
  </si>
  <si>
    <t>RGŻ-f.sołecki-Międzygórze-Organizacja zabawy Mikołajkowej dla dzieci</t>
  </si>
  <si>
    <t>RGŻ-f.sołecki-Spalona-Dofinansowanie obchodów 400-lecia wsi Spalona</t>
  </si>
  <si>
    <t>RGŻ-f.sołecki-Spalona-Organizacja Dnia Dziecka</t>
  </si>
  <si>
    <t>RGŻ-f.sołecki-Starkówek-Organizacja imprez okolicznościowych: stoły wielkanocne, Dzień Kobiet, Dzień Dziecka</t>
  </si>
  <si>
    <t>RGŻ-f.sołecki-Stary Waliszów-Organizacja imprez okolicznościowych dla mieszkańców</t>
  </si>
  <si>
    <t>RGŻ-f.sołecki-Wilkanów-Organizacja zabawy mikołajkowej i choinkowej dla dzieci</t>
  </si>
  <si>
    <t>RGŻ-f.sołecki-Zalesie-Dofinansowanie imprez kulturalnych: Dzień Dziecka, Andrzejki</t>
  </si>
  <si>
    <t xml:space="preserve">WPiS-wydanie albumu-Związek Sybiraków </t>
  </si>
  <si>
    <t>13 000,00</t>
  </si>
  <si>
    <t>WPiS-spotkania muzyczno-poetyckie z twórczością Tadeusza Prejznera</t>
  </si>
  <si>
    <t>WPiS-wyjazdy zespołów ludowych</t>
  </si>
  <si>
    <t>92108</t>
  </si>
  <si>
    <t>Filharmonie, orkiestry, chóry i kapele</t>
  </si>
  <si>
    <t>WPiS-Orkiestra Zdrojowa Długopole Zdrój</t>
  </si>
  <si>
    <t>92109</t>
  </si>
  <si>
    <t>Domy i ośrodki kultury, świetlice i kluby</t>
  </si>
  <si>
    <t>919 631,00</t>
  </si>
  <si>
    <t>2480</t>
  </si>
  <si>
    <t>WT-dot.dla stowarz.zad.k.fiz-BT KROKUS-prowadzenie sekcji piłki ręcznej dla dzieci i młodzieży</t>
  </si>
  <si>
    <t>WT-dot.dla stowarz.zad.k.fiz-Bystrzyckie Stowarzyszenie Tenisa Stołowego-Organizacja zajęć tenisa stołowego na terenie miasta</t>
  </si>
  <si>
    <t>WT-dot.dla stowarz.zad.k.fiz-KS POLONIA-prowadzenie sekcji piłki nożnej</t>
  </si>
  <si>
    <t>WT-dot.dla stowarz.zad.k.fiz-LKS ZAMEK Gorzanów-organizacja zajęć sportowych dla dzieci, młodzieży i osób dorosłych</t>
  </si>
  <si>
    <t>WT-dot.dla stowarz.zad.k.fiz-LZS IGLICZNA Wilkanów-Organizacja zajęć sportowych oraz prowadzenie sekcji piłki nożnej we wsi Wilkanów</t>
  </si>
  <si>
    <t xml:space="preserve">WT-dot.dla stowarz.zad.k.fiz-LZS Łomniczanka-organizacja zajęć sportowych dla dzieci,młodzieży i osób dorosłych </t>
  </si>
  <si>
    <t xml:space="preserve">WT-dot.dla stowarz.zad.k.fiz-MKS TAEKWON-DO Bystrzyca Kł zs.Ławica-Upowszechnianie kultury fizycznej poprzez szkolenie sportowe dzieci i młodzieży oraz poprzez organizację zawodów sportowych </t>
  </si>
  <si>
    <t>WT-dot.dla stowarz.zad.k.fiz-ULKS Bystrzyca Kł-Organizowanie zajęć sportowych z zakresu lekkoatletyki, piłki siatkowej, koszykowej, narciarstwa biegowego oraz rekreacji ruchowej</t>
  </si>
  <si>
    <t>WT-dot.dla stowarz.zad.k.fiz-ULKS SOKÓŁ Nowy Waliszów-organizacja zajęć sportowych dla dzieci i młodzieży</t>
  </si>
  <si>
    <t>WT-dot.dla stowarz.zad.k.fiz-Międzygórze Reaktywacja-Wiosenne przebudzenie-Kobieta Aktywna</t>
  </si>
  <si>
    <t>WPiS-stypendium sportowe za osiągnięcia w 2012 r.</t>
  </si>
  <si>
    <t>KF- "Na nartach po górach" projekt EG</t>
  </si>
  <si>
    <t>KF-prowadzenie zajęć sportowych</t>
  </si>
  <si>
    <t>4179</t>
  </si>
  <si>
    <t>OPS-b.g-organizacja i prowadzenie robót publicznych10 osóbx 6 mcy</t>
  </si>
  <si>
    <t>OPS-b.g-organizacja i prowadzenie robót publicznych-naprawa sprzętu i szkolenie bhp</t>
  </si>
  <si>
    <t>* zasiłki celowe</t>
  </si>
  <si>
    <t>* dożywianie uczniów w szkołach</t>
  </si>
  <si>
    <t>* zasiłki w zakresie dożywiania - sklepy</t>
  </si>
  <si>
    <t>* pobyt w schronisku</t>
  </si>
  <si>
    <t>* dofinansowanie do posiłków</t>
  </si>
  <si>
    <t>* zasiłki celowe na zakup opału i losowe</t>
  </si>
  <si>
    <t>* inne</t>
  </si>
  <si>
    <t>* zasiłki przyznane z powodu bezrobocia</t>
  </si>
  <si>
    <t>* zasiłki przyznane z powodu długotrwałej choroby</t>
  </si>
  <si>
    <t>* zasiłki przyznane z powodu niepełnosprawności</t>
  </si>
  <si>
    <t>* zasiłki w zakresie dożywiania - posiłki jednodaniowe</t>
  </si>
  <si>
    <t>* wspólnoty mieszkaniowe</t>
  </si>
  <si>
    <t>* użytkownikom innych mieszkań</t>
  </si>
  <si>
    <t>* ryczałty</t>
  </si>
  <si>
    <t>* posiłek jednodaniowy</t>
  </si>
  <si>
    <t>Dotacja podmiotowa z budżetu dla samorządowej instytucji kultury</t>
  </si>
  <si>
    <t>833 900,00</t>
  </si>
  <si>
    <t>FN-MGOK-dotacja na Rady Sołeckie przy MGOK</t>
  </si>
  <si>
    <t>FN-MGOK-dotacja na świetlice wiejskie</t>
  </si>
  <si>
    <t>61 800,00</t>
  </si>
  <si>
    <t>FN-MGOK-dotacja na WOK</t>
  </si>
  <si>
    <t>220 000,00</t>
  </si>
  <si>
    <t>FN-MGOK-dotacja podmiotowa MGOK</t>
  </si>
  <si>
    <t>412 000,00</t>
  </si>
  <si>
    <t>FN-MGOK-dotacja podmiotowa-podatek od nieruchomości</t>
  </si>
  <si>
    <t xml:space="preserve">GGG--rozbiórka terenu- utwardzenie terenu na ul.Strażackiej </t>
  </si>
  <si>
    <t>* wycena lokali, działek,prace geodezyjno-kartograficzne,akty notarialne,ogłoszenia prasowe,wypisy i wyrysy</t>
  </si>
  <si>
    <t>* artykuły biurowe, remontowe,druki</t>
  </si>
  <si>
    <t>* wynajem hali sportowej</t>
  </si>
  <si>
    <t>* usługi komunalne,pocztowe,certyfikaty</t>
  </si>
  <si>
    <t>UP- dotacja- Parafia Rzymsko-Katolicka Wilkanów, kościól pomocniczy w Międzygórzu-wykonanie remontu drewnianej elewacji wraz z dociepleniem</t>
  </si>
  <si>
    <t>UP- dotacja- Rzymsko Katolicki Kościół Rektoralny -Sanktuarium Matki Bożej Przyczyny Naszej Radości Maria Śnieżna-wykonanie przepony przeciwwilgociowej</t>
  </si>
  <si>
    <t>* materiały promocyjne</t>
  </si>
  <si>
    <t>* wyjazdy do miasta partnerskiego,usługi gastronomiczne,prenumerata czasopism promujacych gminę</t>
  </si>
  <si>
    <t>* zakup paliwa i olejów do ratraka i skutera w celu  utrzymania tras narciarskich</t>
  </si>
  <si>
    <t>KF-imprezy sportowe/ sędziowanie,przygotowanie tras/</t>
  </si>
  <si>
    <t>* zakup pucharów, nagród</t>
  </si>
  <si>
    <t>SO- Bezpieczny Ratownik" Dolny Sląsk- zakup sprzętu dla OSP Idzików wkład własny gminy</t>
  </si>
  <si>
    <t>WI-Zakup wyposażenia Skate Parku przy SP NR 2 w Bystrzycy Kł.</t>
  </si>
  <si>
    <t>* materiały biurowe i druki</t>
  </si>
  <si>
    <t>* tusze i tonery</t>
  </si>
  <si>
    <t>* prenumerata czasopism</t>
  </si>
  <si>
    <t>* art.spożywcze</t>
  </si>
  <si>
    <t>* materiały dla USC</t>
  </si>
  <si>
    <t>* energia elektryczna</t>
  </si>
  <si>
    <t>* woda</t>
  </si>
  <si>
    <t>* energia cieplna</t>
  </si>
  <si>
    <t>OR-wydatki bieżące- naprawa drukarek, i ksero</t>
  </si>
  <si>
    <t>* wydanie Biuletynu Bystrzyckiego</t>
  </si>
  <si>
    <t>* publikacje w gazecie Euroregion Glacensis,ogłoszenia w prasie</t>
  </si>
  <si>
    <t>* obsługa prawna</t>
  </si>
  <si>
    <t>* opłaty pocztowe</t>
  </si>
  <si>
    <t>* obsługa bhp</t>
  </si>
  <si>
    <t>* doradztwo prawne z podatku Vat</t>
  </si>
  <si>
    <t>* opieka autorska nad programami</t>
  </si>
  <si>
    <t>* usługi komunalne</t>
  </si>
  <si>
    <t>* pozostałe wydatki: podpis elektroniczny,opłaty RTV, usługi introligatorsk. Przeglądy, usługi telekomunikacyjne i inne usługi</t>
  </si>
  <si>
    <t>OR-wydatki bieżące- ubezpieczenia</t>
  </si>
  <si>
    <t>SP nr 2- doposażenie pracowni komputerowej</t>
  </si>
  <si>
    <t>* przeglądy instalacji</t>
  </si>
  <si>
    <t>* aktualizacja programów</t>
  </si>
  <si>
    <t>* usługi ZUK,ZwiK, przeglądy</t>
  </si>
  <si>
    <t>28 100,00</t>
  </si>
  <si>
    <t>FN-MGOK-dotacja Polsko-Czeski Jarmark Rozmaitości (Jarmark Trzech Kolorów)</t>
  </si>
  <si>
    <t>FN-MGOK-dotacja-Dni Długopola Zdrój</t>
  </si>
  <si>
    <t>FN-MGOK-dotacja-Dni Międzygórza</t>
  </si>
  <si>
    <t>FN-MGOK-dotacja-Dni Św. Floriana Patrona Bystrzycy Kłodzkiej-Dni Miasta</t>
  </si>
  <si>
    <t>FN-MGOK-dotacja-dożynki gminne</t>
  </si>
  <si>
    <t>FN-MGOK-dotacja-imprezy przy MGOK</t>
  </si>
  <si>
    <t>FN-MGOK-dotacja-pracownia artystyczna Domku z Kulturą</t>
  </si>
  <si>
    <t>FN-MGOK-dotacja-Prezentacja Ludowych Zespołów Śpiewaczych</t>
  </si>
  <si>
    <t>FN-MGOK-dotacja-teatr uliczny Bystrzak</t>
  </si>
  <si>
    <t>FN-MGOK-dotacja-zagospodarowanie czasu wolnego</t>
  </si>
  <si>
    <t>FN-MGOK-Jarmark Adentowy w Bystrzycy Kłodzkiej</t>
  </si>
  <si>
    <t>FN-MGOK-Polsko-Czeskie zawody BREAKDANCE</t>
  </si>
  <si>
    <t>FN-MGOK-Promyk Radości Polsko-Czeskiego Pogranicza</t>
  </si>
  <si>
    <t>FN-MGOK-Turniej Tańca Towarzyskiego</t>
  </si>
  <si>
    <t>FN-MGOK-udział w imprezach partnera czeskiego</t>
  </si>
  <si>
    <t>2489</t>
  </si>
  <si>
    <t>6 888,00</t>
  </si>
  <si>
    <t>60 543,00</t>
  </si>
  <si>
    <t>RGŻ-f.sołecki-Idzików-Doposażenie WDK w sprzęt AGD</t>
  </si>
  <si>
    <t>RGŻ-f.sołecki-Idzików-Zakup drzwi wewnętrznych w WDK-pomiszczenie biblioteki</t>
  </si>
  <si>
    <t>RGŻ-f.sołecki-Nowa Bystrzyca-Budowa ogrodzenia placu przy świetlicy wiejskiej</t>
  </si>
  <si>
    <t>5 157,00</t>
  </si>
  <si>
    <t>RGŻ-f.sołecki-Poręba-Zakup sprzętu do świetlicy wiejskiej (piłkarzyki, bilard, stół do tenisa stołowego, itp)</t>
  </si>
  <si>
    <t>2 772,00</t>
  </si>
  <si>
    <t>RGŻ-f.sołecki-Poręba-Zakup wyposażenia do aneksu kuchennego w świetlicy (kuchenka, lodówka, itp.)</t>
  </si>
  <si>
    <t>RGŻ-f.sołecki-Stara Łomnica-Wymiana drzwi (2szt), rolety, zakup farb do świetlicy wiejskiej</t>
  </si>
  <si>
    <t>6 800,00</t>
  </si>
  <si>
    <t>RGŻ-f.sołecki-Wilkanów-Zakup doposażenia dla OSP i LZS Igliczna</t>
  </si>
  <si>
    <t>RGŻ-f.sołecki-Wilkanów-Zakup materiałów budowlanych na budowę kostki wokół WDK i paliwa</t>
  </si>
  <si>
    <t>11 500,00</t>
  </si>
  <si>
    <t>RGŻ-f.sołecki-Wilkanów-Zakup nagłośnienia, krzeseł i ławostołów do WDK</t>
  </si>
  <si>
    <t>5 866,00</t>
  </si>
  <si>
    <t>RGŻ-f.sołecki-Wójtowice-Zakup wyposażenia do świetlicy</t>
  </si>
  <si>
    <t>7 189,00</t>
  </si>
  <si>
    <t>RGŻ-f.sołecki-Wyszki-Wykonanie ogrodzenia świetlicy wiejskiej</t>
  </si>
  <si>
    <t>RGŻ-f.sołecki-Zabłocie-Ogrodzenie placu przy świetlicy wiejskiej</t>
  </si>
  <si>
    <t>RGŻ-f.sołecki-Zalesie-Malowanie i wyposażenie świetlicy wiejskiej</t>
  </si>
  <si>
    <t>3 159,00</t>
  </si>
  <si>
    <t>17 900,00</t>
  </si>
  <si>
    <t>RGŻ-f.sołecki-Idzików-Remont pomieszczenia OSP</t>
  </si>
  <si>
    <t>RGŻ-f.sołecki-Stara Bystrzyca-Remont wnętrza Wiejskiego Domu Kultury</t>
  </si>
  <si>
    <t>15 400,00</t>
  </si>
  <si>
    <t>RGŻ-f.sołecki-Lasówka-wynajęcie sali na zebrania wiejskie</t>
  </si>
  <si>
    <t>92116</t>
  </si>
  <si>
    <t>Biblioteki</t>
  </si>
  <si>
    <t>569 000,00</t>
  </si>
  <si>
    <t>FN-Biblioteka dotacja podmiotowa</t>
  </si>
  <si>
    <t>560 000,00</t>
  </si>
  <si>
    <t>FN-Biblioteka dotacja zakup książek</t>
  </si>
  <si>
    <t>FN-Biblioteka dotacja-Konkurs "Okolica w literę ujęta"</t>
  </si>
  <si>
    <t>FN-Biblioteka dotacja-zagosp.wolnego czasu</t>
  </si>
  <si>
    <t>92118</t>
  </si>
  <si>
    <t>Muzea</t>
  </si>
  <si>
    <t>FN-Muzeum-dotacja podmiotowa</t>
  </si>
  <si>
    <t>230 000,00</t>
  </si>
  <si>
    <t>FN-Muzeum-zakup gablot</t>
  </si>
  <si>
    <t>92120</t>
  </si>
  <si>
    <t>Ochrona zabytków i opieka nad zabytkami</t>
  </si>
  <si>
    <t>1 315 331,00</t>
  </si>
  <si>
    <t>2720</t>
  </si>
  <si>
    <t>Dotacje celowe z budżetu na finansowanie lub dofinansowanie prac remontowych i konserwatorskich obiektów zabytkowych przekazane jednostkom niezaliczanym do sektora finansów publicznych</t>
  </si>
  <si>
    <t>UP-dot.na zabytki z rejestru zabytków</t>
  </si>
  <si>
    <t>WT-wydatki bieżące-baszty</t>
  </si>
  <si>
    <t>RGŻ-f.sołecki-Nowy Waliszów-Renowacja figury św. Antoniego</t>
  </si>
  <si>
    <t>96 500,00</t>
  </si>
  <si>
    <t>UP-program opieki nad zabytkami</t>
  </si>
  <si>
    <t>UP-przeniesienie malowideł do Ratusza</t>
  </si>
  <si>
    <t>UP-remont małych zabytków</t>
  </si>
  <si>
    <t>510 463,00</t>
  </si>
  <si>
    <t>432 368,00</t>
  </si>
  <si>
    <t>926</t>
  </si>
  <si>
    <t>Kultura fizyczna</t>
  </si>
  <si>
    <t>447 693,00</t>
  </si>
  <si>
    <t>92601</t>
  </si>
  <si>
    <t>Obiekty sportowe</t>
  </si>
  <si>
    <t>138 093,00</t>
  </si>
  <si>
    <t>KF-eksploatacja stadionu</t>
  </si>
  <si>
    <t>39 900,00</t>
  </si>
  <si>
    <t>KF-eksploatacja Orlika</t>
  </si>
  <si>
    <t>13 500,00</t>
  </si>
  <si>
    <t>26 400,00</t>
  </si>
  <si>
    <t>2 244,00</t>
  </si>
  <si>
    <t>9 373,00</t>
  </si>
  <si>
    <t>4 193,00</t>
  </si>
  <si>
    <t>5 180,00</t>
  </si>
  <si>
    <t>4 983,00</t>
  </si>
  <si>
    <t>790,00</t>
  </si>
  <si>
    <t>20 814,00</t>
  </si>
  <si>
    <t>15 214,00</t>
  </si>
  <si>
    <t>KF-obsługa narciarskich tras biegowych</t>
  </si>
  <si>
    <t>12 500,00</t>
  </si>
  <si>
    <t>4 800,00</t>
  </si>
  <si>
    <t>RGŻ-f.sołecki-Poręba-Zakup bramek i siatek na boisko wiejskie</t>
  </si>
  <si>
    <t>RGŻ-f.sołecki-Starkówek-utrzymanie boiska do piłki nożnej</t>
  </si>
  <si>
    <t>RGŻ-f.sołecki-Wójtowice-Zakup materiałów do utworzenia boiska do piłki plażowej</t>
  </si>
  <si>
    <t>3 120,00</t>
  </si>
  <si>
    <t>120,00</t>
  </si>
  <si>
    <t>29 393,00</t>
  </si>
  <si>
    <t>RGŻ-f.sołecki-Idzików-Modernizacja boiska sportowego i obiektów usytuowanych na boisku</t>
  </si>
  <si>
    <t>RGŻ-f.sołecki-Międzygórze-Remont ogrodzenia boiska</t>
  </si>
  <si>
    <t>9 393,00</t>
  </si>
  <si>
    <t>RGŻ-f.sołecki-Nowy Waliszów-Odtworzenie i remont boiska</t>
  </si>
  <si>
    <t>1 320,00</t>
  </si>
  <si>
    <t>720,00</t>
  </si>
  <si>
    <t>9 546,00</t>
  </si>
  <si>
    <t>2 746,00</t>
  </si>
  <si>
    <t>4 500,00</t>
  </si>
  <si>
    <t>92605</t>
  </si>
  <si>
    <t>Zadania w zakresie kultury fizycznej</t>
  </si>
  <si>
    <t>264 300,00</t>
  </si>
  <si>
    <t>210 000,00</t>
  </si>
  <si>
    <t>WT-dotacja na realizację zadań z zakresu kultury fizycznej i sportu dla organizacji poząrzadowych i stowarzyszeń</t>
  </si>
  <si>
    <t>3040</t>
  </si>
  <si>
    <t>Nagrody o charakterze szczególnym niezaliczone do wynagrodzeń</t>
  </si>
  <si>
    <t>KF-biegi górskie, MP w biegach górskich</t>
  </si>
  <si>
    <t>KF-imprezy sportowe</t>
  </si>
  <si>
    <t>* art.papiernicze, druki, prenumerata</t>
  </si>
  <si>
    <t>* wyposażenie</t>
  </si>
  <si>
    <t>* materiały remontowe igospodarcze</t>
  </si>
  <si>
    <t>SP Nr 2-wyprawka szkolna-Rządowy program-zakup podręczników</t>
  </si>
  <si>
    <t>RGŻ-f.sołecki-Międzygórze-Zakup nagród na zawody ,,Zjazd na saniach rogatych"</t>
  </si>
  <si>
    <t>KF-dowóz zawodników na zawody</t>
  </si>
  <si>
    <t>KF-projekt Town Hill-Fundusz Lokalny Masywu Śnieżnika w ramach Programu Działaj Lokalnie VII-wkład własny</t>
  </si>
  <si>
    <t>KF-zagospodarowanie wolnego czasu</t>
  </si>
  <si>
    <t>KF-wydatki bieżące</t>
  </si>
  <si>
    <t>92695</t>
  </si>
  <si>
    <t>45 300,00</t>
  </si>
  <si>
    <t>WE-Program nauki pływania</t>
  </si>
  <si>
    <t>33 600,00</t>
  </si>
  <si>
    <t>Razem:</t>
  </si>
  <si>
    <t>49 001 597,00</t>
  </si>
  <si>
    <t>Plan na 01.01.2013 r.</t>
  </si>
  <si>
    <t>Dział</t>
  </si>
  <si>
    <t>Rozdział</t>
  </si>
  <si>
    <t>Paragraf</t>
  </si>
  <si>
    <t>Treść</t>
  </si>
  <si>
    <t>010</t>
  </si>
  <si>
    <t>Rolnictwo i łowiectwo</t>
  </si>
  <si>
    <t>4 124 551,00</t>
  </si>
  <si>
    <t>01008</t>
  </si>
  <si>
    <t>Melioracje wodne</t>
  </si>
  <si>
    <t>10 000,00</t>
  </si>
  <si>
    <t>4300</t>
  </si>
  <si>
    <t>Zakup usług pozostałych</t>
  </si>
  <si>
    <t>RGŻ-roboty ziemne polegające na czyszczeniu i konserwacji rowów</t>
  </si>
  <si>
    <t>01030</t>
  </si>
  <si>
    <t>Izby rolnicze</t>
  </si>
  <si>
    <t>15 600,00</t>
  </si>
  <si>
    <t>2850</t>
  </si>
  <si>
    <t>Wpłaty gmin na rzecz izb rolniczych w wysokości 2% uzyskanych wpływów z podatku rolnego</t>
  </si>
  <si>
    <t>FN-2% wpływu podatku rolnego</t>
  </si>
  <si>
    <t>01041</t>
  </si>
  <si>
    <t xml:space="preserve">Program rozwoju Obszarów Wiejskich 2007-2013 </t>
  </si>
  <si>
    <t>4 098 951,00</t>
  </si>
  <si>
    <t>6057</t>
  </si>
  <si>
    <t>Wydatki inwestycyjne jednostek budżetowych</t>
  </si>
  <si>
    <t>2 500 000,00</t>
  </si>
  <si>
    <t>6059</t>
  </si>
  <si>
    <t>1 598 951,00</t>
  </si>
  <si>
    <t>020</t>
  </si>
  <si>
    <t>Leśnictwo</t>
  </si>
  <si>
    <t>10 300,00</t>
  </si>
  <si>
    <t>02001</t>
  </si>
  <si>
    <t>Gospodarka leśna</t>
  </si>
  <si>
    <t>4210</t>
  </si>
  <si>
    <t>Zakup materiałów i wyposażenia</t>
  </si>
  <si>
    <t>3 000,00</t>
  </si>
  <si>
    <t>RGŻ-prace w lasach gminnych</t>
  </si>
  <si>
    <t>7 300,00</t>
  </si>
  <si>
    <t>600</t>
  </si>
  <si>
    <t>Transport i łączność</t>
  </si>
  <si>
    <t>1 043 382,00</t>
  </si>
  <si>
    <t>60013</t>
  </si>
  <si>
    <t>Drogi publiczne wojewódzkie</t>
  </si>
  <si>
    <t>35 000,00</t>
  </si>
  <si>
    <t>4270</t>
  </si>
  <si>
    <t>Zakup usług remontowych</t>
  </si>
  <si>
    <t>15 000,00</t>
  </si>
  <si>
    <t>WI-opracowanie dokumentacji projektowej przystanek PKS zatoka w kostce przystanek Szklarka-Stara Łomnica</t>
  </si>
  <si>
    <t>6050</t>
  </si>
  <si>
    <t>20 000,00</t>
  </si>
  <si>
    <t>60016</t>
  </si>
  <si>
    <t>Drogi publiczne gminne</t>
  </si>
  <si>
    <t>344 039,00</t>
  </si>
  <si>
    <t>3020</t>
  </si>
  <si>
    <t>Wydatki osobowe niezaliczone do wynagrodzeń</t>
  </si>
  <si>
    <t>1 000,00</t>
  </si>
  <si>
    <t>OPS-b.g-organizacja i prowadzenie robót publicznych</t>
  </si>
  <si>
    <t>4010</t>
  </si>
  <si>
    <t>Wynagrodzenia osobowe pracowników</t>
  </si>
  <si>
    <t>50 000,00</t>
  </si>
  <si>
    <t>4040</t>
  </si>
  <si>
    <t>Dodatkowe wynagrodzenie roczne</t>
  </si>
  <si>
    <t>11 475,00</t>
  </si>
  <si>
    <t>4110</t>
  </si>
  <si>
    <t>Składki na ubezpieczenia społeczne</t>
  </si>
  <si>
    <t>9 000,00</t>
  </si>
  <si>
    <t>4120</t>
  </si>
  <si>
    <t>Składki na Fundusz Pracy</t>
  </si>
  <si>
    <t>1 225,00</t>
  </si>
  <si>
    <t>45 320,00</t>
  </si>
  <si>
    <t>GKM-utrzymanie dróg i placów</t>
  </si>
  <si>
    <t>5 000,00</t>
  </si>
  <si>
    <t>9 827,00</t>
  </si>
  <si>
    <t>RGŻ-f.sołecki-Długopole Dolne-zakup kostki granitowej</t>
  </si>
  <si>
    <t>RGŻ-f.sołecki-Długopole Zdrój-odwodnienie placu rekreacyjnego oraz konserwacja wiat i urządzeń</t>
  </si>
  <si>
    <t>2 800,00</t>
  </si>
  <si>
    <t>RGŻ-f.sołecki-Nowa Łomnica-wymiana części starego ogrodzenia na placu rekreacyjno-sportowym</t>
  </si>
  <si>
    <t>7 081,00</t>
  </si>
  <si>
    <t>RGŻ-f.sołecki-Topolice-Zakup tłucznia na remont drogi gminnej</t>
  </si>
  <si>
    <t>RGŻ-f.sołecki-Wyszki-Zakup tłucznia na drogi transportu rolnego</t>
  </si>
  <si>
    <t>5 612,00</t>
  </si>
  <si>
    <t>189 244,00</t>
  </si>
  <si>
    <t>GKM-rozbiórka budynku na parkingu za Netto</t>
  </si>
  <si>
    <t>60 000,00</t>
  </si>
  <si>
    <t>GKM-wydatki bieżące</t>
  </si>
  <si>
    <t>75 000,00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</si>
</sst>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name val="Arial"/>
      <family val="2"/>
    </font>
    <font>
      <b/>
      <sz val="10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30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Alignment="1" applyProtection="1">
      <alignment horizontal="left" vertical="top" wrapText="1"/>
      <protection locked="0"/>
    </xf>
    <xf numFmtId="4" fontId="5" fillId="33" borderId="0" xfId="0" applyNumberFormat="1" applyFont="1" applyFill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left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left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left"/>
      <protection locked="0"/>
    </xf>
    <xf numFmtId="49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4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8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9" fontId="5" fillId="35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2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2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7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9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5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2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35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3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46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2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47" xfId="0" applyNumberFormat="1" applyFont="1" applyFill="1" applyBorder="1" applyAlignment="1" applyProtection="1">
      <alignment horizontal="left"/>
      <protection locked="0"/>
    </xf>
    <xf numFmtId="49" fontId="5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NumberFormat="1" applyFont="1" applyFill="1" applyBorder="1" applyAlignment="1" applyProtection="1">
      <alignment horizontal="left"/>
      <protection locked="0"/>
    </xf>
    <xf numFmtId="49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5" xfId="0" applyNumberFormat="1" applyFont="1" applyFill="1" applyBorder="1" applyAlignment="1" applyProtection="1">
      <alignment horizontal="right"/>
      <protection locked="0"/>
    </xf>
    <xf numFmtId="49" fontId="5" fillId="33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0" applyNumberFormat="1" applyFont="1" applyFill="1" applyBorder="1" applyAlignment="1" applyProtection="1">
      <alignment horizontal="left"/>
      <protection locked="0"/>
    </xf>
    <xf numFmtId="49" fontId="5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5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0" applyNumberFormat="1" applyFont="1" applyFill="1" applyBorder="1" applyAlignment="1" applyProtection="1">
      <alignment horizontal="left"/>
      <protection locked="0"/>
    </xf>
    <xf numFmtId="4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8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8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NumberFormat="1" applyFont="1" applyFill="1" applyBorder="1" applyAlignment="1" applyProtection="1">
      <alignment horizontal="left"/>
      <protection locked="0"/>
    </xf>
    <xf numFmtId="49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59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6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4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7" xfId="0" applyNumberFormat="1" applyFont="1" applyFill="1" applyBorder="1" applyAlignment="1" applyProtection="1">
      <alignment horizontal="left"/>
      <protection locked="0"/>
    </xf>
    <xf numFmtId="49" fontId="5" fillId="33" borderId="6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8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7" fillId="36" borderId="0" xfId="0" applyNumberFormat="1" applyFont="1" applyFill="1" applyBorder="1" applyAlignment="1" applyProtection="1">
      <alignment horizontal="left"/>
      <protection locked="0"/>
    </xf>
    <xf numFmtId="49" fontId="6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3" borderId="21" xfId="0" applyNumberFormat="1" applyFont="1" applyFill="1" applyBorder="1" applyAlignment="1" applyProtection="1">
      <alignment horizontal="right" wrapText="1"/>
      <protection locked="0"/>
    </xf>
    <xf numFmtId="49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42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18" xfId="0" applyNumberFormat="1" applyFont="1" applyFill="1" applyBorder="1" applyAlignment="1" applyProtection="1">
      <alignment horizontal="left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63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8" xfId="0" applyNumberFormat="1" applyFont="1" applyFill="1" applyBorder="1" applyAlignment="1" applyProtection="1">
      <alignment vertical="center" wrapText="1"/>
      <protection locked="0"/>
    </xf>
    <xf numFmtId="49" fontId="5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Fill="1" applyBorder="1" applyAlignment="1" applyProtection="1">
      <alignment vertical="center" wrapText="1"/>
      <protection locked="0"/>
    </xf>
    <xf numFmtId="0" fontId="5" fillId="0" borderId="66" xfId="0" applyNumberFormat="1" applyFont="1" applyFill="1" applyBorder="1" applyAlignment="1" applyProtection="1">
      <alignment horizontal="left"/>
      <protection locked="0"/>
    </xf>
    <xf numFmtId="49" fontId="6" fillId="33" borderId="4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" fillId="33" borderId="0" xfId="0" applyNumberFormat="1" applyFont="1" applyFill="1" applyAlignment="1" applyProtection="1">
      <alignment horizontal="left" vertical="top" wrapText="1"/>
      <protection locked="0"/>
    </xf>
    <xf numFmtId="165" fontId="8" fillId="33" borderId="67" xfId="0" applyNumberFormat="1" applyFont="1" applyFill="1" applyBorder="1" applyAlignment="1" applyProtection="1">
      <alignment horizontal="center" vertical="center" wrapText="1"/>
      <protection locked="0"/>
    </xf>
    <xf numFmtId="165" fontId="8" fillId="33" borderId="26" xfId="0" applyNumberFormat="1" applyFont="1" applyFill="1" applyBorder="1" applyAlignment="1" applyProtection="1">
      <alignment horizontal="center" vertical="center" wrapText="1"/>
      <protection locked="0"/>
    </xf>
    <xf numFmtId="165" fontId="8" fillId="34" borderId="32" xfId="0" applyNumberFormat="1" applyFont="1" applyFill="1" applyBorder="1" applyAlignment="1" applyProtection="1">
      <alignment horizontal="right" vertical="center" wrapText="1"/>
      <protection locked="0"/>
    </xf>
    <xf numFmtId="165" fontId="1" fillId="34" borderId="32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32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165" fontId="1" fillId="37" borderId="3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2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46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24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62" xfId="0" applyNumberFormat="1" applyFont="1" applyFill="1" applyBorder="1" applyAlignment="1" applyProtection="1">
      <alignment horizontal="right" vertical="center" wrapText="1"/>
      <protection locked="0"/>
    </xf>
    <xf numFmtId="165" fontId="8" fillId="36" borderId="32" xfId="0" applyNumberFormat="1" applyFont="1" applyFill="1" applyBorder="1" applyAlignment="1" applyProtection="1">
      <alignment horizontal="right" vertical="center" wrapText="1"/>
      <protection locked="0"/>
    </xf>
    <xf numFmtId="165" fontId="1" fillId="35" borderId="21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" fillId="37" borderId="21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8" fillId="36" borderId="21" xfId="0" applyNumberFormat="1" applyFont="1" applyFill="1" applyBorder="1" applyAlignment="1" applyProtection="1">
      <alignment horizontal="right" vertical="center" wrapText="1"/>
      <protection locked="0"/>
    </xf>
    <xf numFmtId="165" fontId="8" fillId="34" borderId="2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27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165" fontId="9" fillId="36" borderId="21" xfId="0" applyNumberFormat="1" applyFont="1" applyFill="1" applyBorder="1" applyAlignment="1" applyProtection="1">
      <alignment horizontal="right" vertical="center" wrapText="1"/>
      <protection locked="0"/>
    </xf>
    <xf numFmtId="165" fontId="1" fillId="37" borderId="28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68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49" fontId="6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6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6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6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6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69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44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68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4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1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2"/>
  <sheetViews>
    <sheetView showGridLines="0" tabSelected="1" workbookViewId="0" topLeftCell="B1">
      <selection activeCell="G13" sqref="G13"/>
    </sheetView>
  </sheetViews>
  <sheetFormatPr defaultColWidth="9.33203125" defaultRowHeight="12.75"/>
  <cols>
    <col min="1" max="1" width="7" style="4" customWidth="1"/>
    <col min="2" max="2" width="11.16015625" style="4" customWidth="1"/>
    <col min="3" max="3" width="11.5" style="4" customWidth="1"/>
    <col min="4" max="4" width="58" style="4" customWidth="1"/>
    <col min="5" max="5" width="17.66015625" style="4" customWidth="1"/>
    <col min="6" max="6" width="17.83203125" style="4" customWidth="1"/>
    <col min="7" max="7" width="17" style="44" customWidth="1"/>
    <col min="8" max="8" width="8.16015625" style="279" customWidth="1"/>
    <col min="9" max="9" width="16.66015625" style="4" customWidth="1"/>
    <col min="10" max="10" width="17" style="4" customWidth="1"/>
    <col min="11" max="11" width="25.33203125" style="4" customWidth="1"/>
    <col min="12" max="16384" width="9.33203125" style="4" customWidth="1"/>
  </cols>
  <sheetData>
    <row r="1" spans="1:10" ht="34.5" customHeight="1">
      <c r="A1" s="299" t="s">
        <v>736</v>
      </c>
      <c r="B1" s="300"/>
      <c r="C1" s="300"/>
      <c r="D1" s="300"/>
      <c r="E1" s="300"/>
      <c r="F1" s="1"/>
      <c r="G1" s="2"/>
      <c r="H1" s="247"/>
      <c r="I1" s="3"/>
      <c r="J1" s="3"/>
    </row>
    <row r="2" spans="1:11" ht="41.25">
      <c r="A2" s="5" t="s">
        <v>1635</v>
      </c>
      <c r="B2" s="6" t="s">
        <v>1636</v>
      </c>
      <c r="C2" s="7" t="s">
        <v>1637</v>
      </c>
      <c r="D2" s="7" t="s">
        <v>1638</v>
      </c>
      <c r="E2" s="7" t="s">
        <v>1634</v>
      </c>
      <c r="F2" s="7" t="s">
        <v>737</v>
      </c>
      <c r="G2" s="8" t="s">
        <v>738</v>
      </c>
      <c r="H2" s="248" t="s">
        <v>1385</v>
      </c>
      <c r="I2" s="295" t="s">
        <v>1386</v>
      </c>
      <c r="J2" s="296"/>
      <c r="K2" s="9"/>
    </row>
    <row r="3" spans="1:11" ht="36.75" customHeight="1">
      <c r="A3" s="10"/>
      <c r="B3" s="10"/>
      <c r="C3" s="11"/>
      <c r="D3" s="11"/>
      <c r="E3" s="11"/>
      <c r="F3" s="11"/>
      <c r="G3" s="12"/>
      <c r="H3" s="249"/>
      <c r="I3" s="13" t="s">
        <v>1387</v>
      </c>
      <c r="J3" s="14" t="s">
        <v>1388</v>
      </c>
      <c r="K3" s="15"/>
    </row>
    <row r="4" spans="1:11" ht="13.5">
      <c r="A4" s="16" t="s">
        <v>1639</v>
      </c>
      <c r="B4" s="17"/>
      <c r="C4" s="18"/>
      <c r="D4" s="151" t="s">
        <v>1640</v>
      </c>
      <c r="E4" s="20" t="s">
        <v>1641</v>
      </c>
      <c r="F4" s="21">
        <f>F12+F9+F5+F40</f>
        <v>6045990.24</v>
      </c>
      <c r="G4" s="21">
        <f>G5+G9+G12+G40</f>
        <v>6025179.75</v>
      </c>
      <c r="H4" s="250">
        <f>G4/F4%</f>
        <v>99.65579683105807</v>
      </c>
      <c r="I4" s="22">
        <f>I5+I9+I12+I40</f>
        <v>1228684.6700000002</v>
      </c>
      <c r="J4" s="22">
        <f>J5+J9+J12+J40</f>
        <v>4796765.96</v>
      </c>
      <c r="K4" s="23"/>
    </row>
    <row r="5" spans="1:11" ht="13.5">
      <c r="A5" s="24"/>
      <c r="B5" s="25" t="s">
        <v>1642</v>
      </c>
      <c r="C5" s="149"/>
      <c r="D5" s="152" t="s">
        <v>1643</v>
      </c>
      <c r="E5" s="150" t="s">
        <v>1644</v>
      </c>
      <c r="F5" s="29">
        <f>F6</f>
        <v>39666</v>
      </c>
      <c r="G5" s="29">
        <f>G6</f>
        <v>37300</v>
      </c>
      <c r="H5" s="251">
        <f aca="true" t="shared" si="0" ref="H5:H72">G5/F5%</f>
        <v>94.03519386880451</v>
      </c>
      <c r="I5" s="30">
        <f>G5</f>
        <v>37300</v>
      </c>
      <c r="J5" s="31">
        <v>0</v>
      </c>
      <c r="K5" s="15"/>
    </row>
    <row r="6" spans="1:11" ht="13.5">
      <c r="A6" s="24"/>
      <c r="B6" s="32"/>
      <c r="C6" s="33" t="s">
        <v>1645</v>
      </c>
      <c r="D6" s="88" t="s">
        <v>1646</v>
      </c>
      <c r="E6" s="35" t="s">
        <v>1644</v>
      </c>
      <c r="F6" s="36">
        <f>F7+F8</f>
        <v>39666</v>
      </c>
      <c r="G6" s="36">
        <f>G7+G8</f>
        <v>37300</v>
      </c>
      <c r="H6" s="252">
        <f t="shared" si="0"/>
        <v>94.03519386880451</v>
      </c>
      <c r="I6" s="36">
        <f>G6</f>
        <v>37300</v>
      </c>
      <c r="J6" s="37">
        <v>0</v>
      </c>
      <c r="K6" s="15"/>
    </row>
    <row r="7" spans="1:11" ht="27">
      <c r="A7" s="24"/>
      <c r="B7" s="32"/>
      <c r="C7" s="38"/>
      <c r="D7" s="39" t="s">
        <v>1102</v>
      </c>
      <c r="E7" s="35" t="s">
        <v>1103</v>
      </c>
      <c r="F7" s="36">
        <v>30000</v>
      </c>
      <c r="G7" s="36">
        <v>30000</v>
      </c>
      <c r="H7" s="253">
        <f t="shared" si="0"/>
        <v>100</v>
      </c>
      <c r="I7" s="40"/>
      <c r="J7" s="37"/>
      <c r="K7" s="15"/>
    </row>
    <row r="8" spans="1:11" ht="27">
      <c r="A8" s="24"/>
      <c r="B8" s="32"/>
      <c r="C8" s="41"/>
      <c r="D8" s="42" t="s">
        <v>1647</v>
      </c>
      <c r="E8" s="43" t="s">
        <v>1644</v>
      </c>
      <c r="F8" s="224">
        <v>9666</v>
      </c>
      <c r="G8" s="223">
        <v>7300</v>
      </c>
      <c r="H8" s="253">
        <f t="shared" si="0"/>
        <v>75.5224498241258</v>
      </c>
      <c r="I8" s="40"/>
      <c r="J8" s="37"/>
      <c r="K8" s="15"/>
    </row>
    <row r="9" spans="1:11" ht="13.5">
      <c r="A9" s="24"/>
      <c r="B9" s="25" t="s">
        <v>1648</v>
      </c>
      <c r="C9" s="26"/>
      <c r="D9" s="45" t="s">
        <v>1649</v>
      </c>
      <c r="E9" s="28" t="s">
        <v>1650</v>
      </c>
      <c r="F9" s="29">
        <f>F10</f>
        <v>15934</v>
      </c>
      <c r="G9" s="29">
        <f>G10</f>
        <v>15934</v>
      </c>
      <c r="H9" s="251">
        <f t="shared" si="0"/>
        <v>100</v>
      </c>
      <c r="I9" s="29">
        <f>G9</f>
        <v>15934</v>
      </c>
      <c r="J9" s="46">
        <v>0</v>
      </c>
      <c r="K9" s="15"/>
    </row>
    <row r="10" spans="1:11" ht="27">
      <c r="A10" s="24"/>
      <c r="B10" s="32"/>
      <c r="C10" s="33" t="s">
        <v>1651</v>
      </c>
      <c r="D10" s="34" t="s">
        <v>1652</v>
      </c>
      <c r="E10" s="35" t="s">
        <v>1650</v>
      </c>
      <c r="F10" s="36">
        <f>F11</f>
        <v>15934</v>
      </c>
      <c r="G10" s="36">
        <f>G11</f>
        <v>15934</v>
      </c>
      <c r="H10" s="254">
        <f t="shared" si="0"/>
        <v>100</v>
      </c>
      <c r="I10" s="36">
        <f>G10</f>
        <v>15934</v>
      </c>
      <c r="J10" s="37">
        <v>0</v>
      </c>
      <c r="K10" s="15"/>
    </row>
    <row r="11" spans="1:11" ht="13.5">
      <c r="A11" s="24"/>
      <c r="B11" s="32"/>
      <c r="C11" s="47"/>
      <c r="D11" s="34" t="s">
        <v>1653</v>
      </c>
      <c r="E11" s="35" t="s">
        <v>1650</v>
      </c>
      <c r="F11" s="36">
        <v>15934</v>
      </c>
      <c r="G11" s="36">
        <v>15934</v>
      </c>
      <c r="H11" s="254">
        <f t="shared" si="0"/>
        <v>100</v>
      </c>
      <c r="I11" s="36"/>
      <c r="J11" s="37"/>
      <c r="K11" s="15"/>
    </row>
    <row r="12" spans="1:11" ht="27">
      <c r="A12" s="24"/>
      <c r="B12" s="25" t="s">
        <v>1654</v>
      </c>
      <c r="C12" s="26"/>
      <c r="D12" s="27" t="s">
        <v>1655</v>
      </c>
      <c r="E12" s="28" t="s">
        <v>1656</v>
      </c>
      <c r="F12" s="29">
        <f>F13+F22+F24+F29+F31+F34</f>
        <v>5485318</v>
      </c>
      <c r="G12" s="29">
        <f>G13+G22+G24+G29+G31+G34</f>
        <v>5466874.17</v>
      </c>
      <c r="H12" s="255">
        <f t="shared" si="0"/>
        <v>99.6637600591251</v>
      </c>
      <c r="I12" s="29">
        <f>I14+I16+I18+I20+I22+I25+I27+I29+I31+I35+I37</f>
        <v>670379.0900000001</v>
      </c>
      <c r="J12" s="46">
        <f>J35+J37</f>
        <v>4796765.96</v>
      </c>
      <c r="K12" s="23"/>
    </row>
    <row r="13" spans="1:11" ht="30" customHeight="1">
      <c r="A13" s="57"/>
      <c r="B13" s="48"/>
      <c r="C13" s="297" t="s">
        <v>95</v>
      </c>
      <c r="D13" s="298"/>
      <c r="E13" s="221"/>
      <c r="F13" s="222">
        <f>F14+F16+F18+F20</f>
        <v>320187</v>
      </c>
      <c r="G13" s="222">
        <f>G14+G16+G18+G20</f>
        <v>310284.05</v>
      </c>
      <c r="H13" s="256">
        <f t="shared" si="0"/>
        <v>96.90713551768185</v>
      </c>
      <c r="I13" s="52"/>
      <c r="J13" s="53"/>
      <c r="K13" s="23"/>
    </row>
    <row r="14" spans="1:11" ht="13.5">
      <c r="A14" s="24"/>
      <c r="B14" s="54"/>
      <c r="C14" s="49" t="s">
        <v>908</v>
      </c>
      <c r="D14" s="50" t="s">
        <v>1668</v>
      </c>
      <c r="E14" s="51" t="s">
        <v>1103</v>
      </c>
      <c r="F14" s="52">
        <f>F15</f>
        <v>6829</v>
      </c>
      <c r="G14" s="52">
        <f>G15</f>
        <v>6829.27</v>
      </c>
      <c r="H14" s="254">
        <f t="shared" si="0"/>
        <v>100.00395372675355</v>
      </c>
      <c r="I14" s="52">
        <f>G14</f>
        <v>6829.27</v>
      </c>
      <c r="J14" s="53">
        <v>0</v>
      </c>
      <c r="K14" s="15"/>
    </row>
    <row r="15" spans="1:11" ht="27" customHeight="1">
      <c r="A15" s="24"/>
      <c r="B15" s="54"/>
      <c r="C15" s="49"/>
      <c r="D15" s="50" t="s">
        <v>779</v>
      </c>
      <c r="E15" s="51" t="s">
        <v>1103</v>
      </c>
      <c r="F15" s="52">
        <v>6829</v>
      </c>
      <c r="G15" s="52">
        <v>6829.27</v>
      </c>
      <c r="H15" s="254">
        <f t="shared" si="0"/>
        <v>100.00395372675355</v>
      </c>
      <c r="I15" s="52"/>
      <c r="J15" s="53"/>
      <c r="K15" s="23"/>
    </row>
    <row r="16" spans="1:11" ht="13.5">
      <c r="A16" s="24"/>
      <c r="B16" s="54"/>
      <c r="C16" s="49" t="s">
        <v>910</v>
      </c>
      <c r="D16" s="50" t="s">
        <v>1668</v>
      </c>
      <c r="E16" s="51" t="s">
        <v>1103</v>
      </c>
      <c r="F16" s="52">
        <f>F17</f>
        <v>3671</v>
      </c>
      <c r="G16" s="52">
        <f>G17</f>
        <v>3670.73</v>
      </c>
      <c r="H16" s="254">
        <f t="shared" si="0"/>
        <v>99.9926450558431</v>
      </c>
      <c r="I16" s="52">
        <f>G16</f>
        <v>3670.73</v>
      </c>
      <c r="J16" s="53">
        <v>0</v>
      </c>
      <c r="K16" s="15"/>
    </row>
    <row r="17" spans="1:11" ht="27.75" customHeight="1">
      <c r="A17" s="24"/>
      <c r="B17" s="54"/>
      <c r="C17" s="49"/>
      <c r="D17" s="50" t="s">
        <v>779</v>
      </c>
      <c r="E17" s="51" t="s">
        <v>1103</v>
      </c>
      <c r="F17" s="52">
        <v>3671</v>
      </c>
      <c r="G17" s="52">
        <v>3670.73</v>
      </c>
      <c r="H17" s="254">
        <f t="shared" si="0"/>
        <v>99.9926450558431</v>
      </c>
      <c r="I17" s="52"/>
      <c r="J17" s="53"/>
      <c r="K17" s="15"/>
    </row>
    <row r="18" spans="1:11" ht="13.5">
      <c r="A18" s="24"/>
      <c r="B18" s="54"/>
      <c r="C18" s="58" t="s">
        <v>1104</v>
      </c>
      <c r="D18" s="164" t="s">
        <v>1679</v>
      </c>
      <c r="E18" s="165" t="s">
        <v>1103</v>
      </c>
      <c r="F18" s="166">
        <f>F19</f>
        <v>184185</v>
      </c>
      <c r="G18" s="166">
        <f>G19</f>
        <v>180861</v>
      </c>
      <c r="H18" s="257">
        <f aca="true" t="shared" si="1" ref="H18:H28">G18/F18%</f>
        <v>98.19529277628472</v>
      </c>
      <c r="I18" s="166">
        <f>G18</f>
        <v>180861</v>
      </c>
      <c r="J18" s="166">
        <v>0</v>
      </c>
      <c r="K18" s="15"/>
    </row>
    <row r="19" spans="1:11" ht="22.5" customHeight="1">
      <c r="A19" s="24"/>
      <c r="B19" s="54"/>
      <c r="C19" s="56"/>
      <c r="D19" s="86" t="s">
        <v>1105</v>
      </c>
      <c r="E19" s="162" t="s">
        <v>1103</v>
      </c>
      <c r="F19" s="122">
        <v>184185</v>
      </c>
      <c r="G19" s="122">
        <v>180861</v>
      </c>
      <c r="H19" s="258">
        <f t="shared" si="1"/>
        <v>98.19529277628472</v>
      </c>
      <c r="I19" s="122"/>
      <c r="J19" s="163"/>
      <c r="K19" s="15"/>
    </row>
    <row r="20" spans="1:11" ht="13.5">
      <c r="A20" s="24"/>
      <c r="B20" s="54"/>
      <c r="C20" s="58" t="s">
        <v>1107</v>
      </c>
      <c r="D20" s="59" t="s">
        <v>1679</v>
      </c>
      <c r="E20" s="162"/>
      <c r="F20" s="122">
        <f>F21</f>
        <v>125502</v>
      </c>
      <c r="G20" s="122">
        <f>G21</f>
        <v>118923.05</v>
      </c>
      <c r="H20" s="258">
        <f t="shared" si="1"/>
        <v>94.7578923045051</v>
      </c>
      <c r="I20" s="122">
        <f>G20</f>
        <v>118923.05</v>
      </c>
      <c r="J20" s="163">
        <v>0</v>
      </c>
      <c r="K20" s="15"/>
    </row>
    <row r="21" spans="1:11" ht="16.5" customHeight="1">
      <c r="A21" s="24"/>
      <c r="B21" s="54"/>
      <c r="C21" s="56"/>
      <c r="D21" s="50" t="s">
        <v>1105</v>
      </c>
      <c r="E21" s="51" t="s">
        <v>1103</v>
      </c>
      <c r="F21" s="52">
        <v>125502</v>
      </c>
      <c r="G21" s="52">
        <v>118923.05</v>
      </c>
      <c r="H21" s="254">
        <f>G21/F21%</f>
        <v>94.7578923045051</v>
      </c>
      <c r="I21" s="122"/>
      <c r="J21" s="163"/>
      <c r="K21" s="15"/>
    </row>
    <row r="22" spans="1:11" ht="16.5" customHeight="1">
      <c r="A22" s="24"/>
      <c r="B22" s="54"/>
      <c r="C22" s="203" t="s">
        <v>1645</v>
      </c>
      <c r="D22" s="181" t="s">
        <v>1646</v>
      </c>
      <c r="E22" s="162" t="s">
        <v>1103</v>
      </c>
      <c r="F22" s="122">
        <f>F23</f>
        <v>98</v>
      </c>
      <c r="G22" s="122">
        <f>G23</f>
        <v>98</v>
      </c>
      <c r="H22" s="254">
        <f>G22/F22%</f>
        <v>100</v>
      </c>
      <c r="I22" s="122">
        <f>G22</f>
        <v>98</v>
      </c>
      <c r="J22" s="163">
        <v>0</v>
      </c>
      <c r="K22" s="15"/>
    </row>
    <row r="23" spans="1:11" ht="16.5" customHeight="1">
      <c r="A23" s="24"/>
      <c r="B23" s="54"/>
      <c r="C23" s="246"/>
      <c r="D23" s="86" t="s">
        <v>1105</v>
      </c>
      <c r="E23" s="140">
        <v>0</v>
      </c>
      <c r="F23" s="52">
        <v>98</v>
      </c>
      <c r="G23" s="99">
        <v>98</v>
      </c>
      <c r="H23" s="254">
        <f>G23/F23%</f>
        <v>100</v>
      </c>
      <c r="I23" s="122"/>
      <c r="J23" s="163"/>
      <c r="K23" s="15"/>
    </row>
    <row r="24" spans="1:11" ht="49.5" customHeight="1">
      <c r="A24" s="64"/>
      <c r="B24" s="281"/>
      <c r="C24" s="118"/>
      <c r="D24" s="242" t="s">
        <v>1134</v>
      </c>
      <c r="E24" s="162"/>
      <c r="F24" s="245">
        <f>F25+F27</f>
        <v>337913</v>
      </c>
      <c r="G24" s="245">
        <f>G25+G27</f>
        <v>333838.1</v>
      </c>
      <c r="H24" s="254"/>
      <c r="I24" s="122"/>
      <c r="J24" s="163"/>
      <c r="K24" s="15"/>
    </row>
    <row r="25" spans="1:11" ht="16.5" customHeight="1">
      <c r="A25" s="24"/>
      <c r="B25" s="54"/>
      <c r="C25" s="125" t="s">
        <v>1104</v>
      </c>
      <c r="D25" s="164" t="s">
        <v>1679</v>
      </c>
      <c r="E25" s="162" t="s">
        <v>1103</v>
      </c>
      <c r="F25" s="122">
        <f>F26</f>
        <v>194000</v>
      </c>
      <c r="G25" s="122">
        <f>G26</f>
        <v>193434</v>
      </c>
      <c r="H25" s="254">
        <f>G25/F25%</f>
        <v>99.70824742268042</v>
      </c>
      <c r="I25" s="122">
        <f>G25</f>
        <v>193434</v>
      </c>
      <c r="J25" s="163">
        <v>0</v>
      </c>
      <c r="K25" s="15"/>
    </row>
    <row r="26" spans="1:11" ht="13.5">
      <c r="A26" s="24"/>
      <c r="B26" s="54"/>
      <c r="C26" s="56"/>
      <c r="D26" s="50" t="s">
        <v>1106</v>
      </c>
      <c r="E26" s="51" t="s">
        <v>1103</v>
      </c>
      <c r="F26" s="52">
        <v>194000</v>
      </c>
      <c r="G26" s="52">
        <v>193434</v>
      </c>
      <c r="H26" s="254">
        <f t="shared" si="1"/>
        <v>99.70824742268042</v>
      </c>
      <c r="I26" s="52"/>
      <c r="J26" s="53"/>
      <c r="K26" s="15"/>
    </row>
    <row r="27" spans="1:11" ht="13.5">
      <c r="A27" s="24"/>
      <c r="B27" s="54"/>
      <c r="C27" s="58" t="s">
        <v>1107</v>
      </c>
      <c r="D27" s="59" t="s">
        <v>1679</v>
      </c>
      <c r="E27" s="51" t="s">
        <v>1103</v>
      </c>
      <c r="F27" s="52">
        <f>F28</f>
        <v>143913</v>
      </c>
      <c r="G27" s="52">
        <f>G28</f>
        <v>140404.1</v>
      </c>
      <c r="H27" s="254">
        <f t="shared" si="1"/>
        <v>97.5617908041664</v>
      </c>
      <c r="I27" s="52">
        <f>G27</f>
        <v>140404.1</v>
      </c>
      <c r="J27" s="53">
        <v>0</v>
      </c>
      <c r="K27" s="15"/>
    </row>
    <row r="28" spans="1:11" ht="13.5">
      <c r="A28" s="24"/>
      <c r="B28" s="54"/>
      <c r="C28" s="56"/>
      <c r="D28" s="50" t="s">
        <v>1106</v>
      </c>
      <c r="E28" s="51" t="s">
        <v>1103</v>
      </c>
      <c r="F28" s="52">
        <v>143913</v>
      </c>
      <c r="G28" s="52">
        <v>140404.1</v>
      </c>
      <c r="H28" s="254">
        <f t="shared" si="1"/>
        <v>97.5617908041664</v>
      </c>
      <c r="I28" s="52"/>
      <c r="J28" s="53"/>
      <c r="K28" s="15"/>
    </row>
    <row r="29" spans="1:11" ht="13.5">
      <c r="A29" s="24"/>
      <c r="B29" s="54"/>
      <c r="C29" s="49" t="s">
        <v>1678</v>
      </c>
      <c r="D29" s="50" t="s">
        <v>1679</v>
      </c>
      <c r="E29" s="51" t="s">
        <v>1103</v>
      </c>
      <c r="F29" s="52">
        <f>F30</f>
        <v>17600</v>
      </c>
      <c r="G29" s="52">
        <f>G30</f>
        <v>17574.65</v>
      </c>
      <c r="H29" s="254">
        <f t="shared" si="0"/>
        <v>99.85596590909091</v>
      </c>
      <c r="I29" s="52">
        <f>G29</f>
        <v>17574.65</v>
      </c>
      <c r="J29" s="53">
        <v>0</v>
      </c>
      <c r="K29" s="15"/>
    </row>
    <row r="30" spans="1:11" ht="13.5">
      <c r="A30" s="24"/>
      <c r="B30" s="54"/>
      <c r="C30" s="55"/>
      <c r="D30" s="158" t="s">
        <v>1106</v>
      </c>
      <c r="E30" s="159" t="s">
        <v>1103</v>
      </c>
      <c r="F30" s="160">
        <v>17600</v>
      </c>
      <c r="G30" s="160">
        <v>17574.65</v>
      </c>
      <c r="H30" s="254">
        <f t="shared" si="0"/>
        <v>99.85596590909091</v>
      </c>
      <c r="I30" s="160"/>
      <c r="J30" s="161"/>
      <c r="K30" s="15"/>
    </row>
    <row r="31" spans="1:12" ht="13.5">
      <c r="A31" s="24"/>
      <c r="B31" s="57"/>
      <c r="C31" s="203" t="s">
        <v>1645</v>
      </c>
      <c r="D31" s="181" t="s">
        <v>1646</v>
      </c>
      <c r="E31" s="140">
        <v>0</v>
      </c>
      <c r="F31" s="52">
        <f>F23+F32+F33</f>
        <v>8585</v>
      </c>
      <c r="G31" s="99">
        <f>G23+G32+G33</f>
        <v>8584.29</v>
      </c>
      <c r="H31" s="257">
        <f t="shared" si="0"/>
        <v>99.99172976121143</v>
      </c>
      <c r="I31" s="100">
        <f>G31</f>
        <v>8584.29</v>
      </c>
      <c r="J31" s="53">
        <v>0</v>
      </c>
      <c r="K31" s="170"/>
      <c r="L31" s="143"/>
    </row>
    <row r="32" spans="1:11" ht="13.5">
      <c r="A32" s="24"/>
      <c r="B32" s="54"/>
      <c r="C32" s="168"/>
      <c r="D32" s="50" t="s">
        <v>1106</v>
      </c>
      <c r="E32" s="140">
        <v>0</v>
      </c>
      <c r="F32" s="52">
        <v>98</v>
      </c>
      <c r="G32" s="99">
        <v>98</v>
      </c>
      <c r="H32" s="257">
        <f t="shared" si="0"/>
        <v>100</v>
      </c>
      <c r="I32" s="100"/>
      <c r="J32" s="53"/>
      <c r="K32" s="15"/>
    </row>
    <row r="33" spans="1:11" ht="31.5" customHeight="1">
      <c r="A33" s="24"/>
      <c r="B33" s="54"/>
      <c r="C33" s="118"/>
      <c r="D33" s="238" t="s">
        <v>1202</v>
      </c>
      <c r="E33" s="139" t="s">
        <v>1103</v>
      </c>
      <c r="F33" s="52">
        <v>8389</v>
      </c>
      <c r="G33" s="99">
        <v>8388.29</v>
      </c>
      <c r="H33" s="259">
        <f t="shared" si="0"/>
        <v>99.99153653593993</v>
      </c>
      <c r="I33" s="100"/>
      <c r="J33" s="53"/>
      <c r="K33" s="15"/>
    </row>
    <row r="34" spans="1:11" ht="27">
      <c r="A34" s="24"/>
      <c r="B34" s="54"/>
      <c r="C34" s="239"/>
      <c r="D34" s="240" t="s">
        <v>1201</v>
      </c>
      <c r="E34" s="139"/>
      <c r="F34" s="222">
        <f>F35+F39</f>
        <v>4800935</v>
      </c>
      <c r="G34" s="222">
        <f>G35+G39</f>
        <v>4796495.08</v>
      </c>
      <c r="H34" s="260">
        <f t="shared" si="0"/>
        <v>99.90751968106213</v>
      </c>
      <c r="I34" s="100"/>
      <c r="J34" s="53"/>
      <c r="K34" s="15"/>
    </row>
    <row r="35" spans="1:11" ht="13.5">
      <c r="A35" s="24"/>
      <c r="B35" s="32"/>
      <c r="C35" s="33" t="s">
        <v>1657</v>
      </c>
      <c r="D35" s="34" t="s">
        <v>1658</v>
      </c>
      <c r="E35" s="35" t="s">
        <v>1659</v>
      </c>
      <c r="F35" s="36">
        <f>F36</f>
        <v>2878047</v>
      </c>
      <c r="G35" s="61">
        <f>G36</f>
        <v>2878046</v>
      </c>
      <c r="H35" s="261">
        <f t="shared" si="0"/>
        <v>99.9999652542158</v>
      </c>
      <c r="I35" s="40">
        <v>0</v>
      </c>
      <c r="J35" s="37">
        <f>G35</f>
        <v>2878046</v>
      </c>
      <c r="K35" s="15"/>
    </row>
    <row r="36" spans="1:11" ht="41.25">
      <c r="A36" s="24"/>
      <c r="B36" s="32"/>
      <c r="C36" s="47"/>
      <c r="D36" s="34" t="s">
        <v>182</v>
      </c>
      <c r="E36" s="35" t="s">
        <v>1659</v>
      </c>
      <c r="F36" s="36">
        <v>2878047</v>
      </c>
      <c r="G36" s="36">
        <v>2878046</v>
      </c>
      <c r="H36" s="254">
        <f t="shared" si="0"/>
        <v>99.9999652542158</v>
      </c>
      <c r="I36" s="36">
        <v>0</v>
      </c>
      <c r="J36" s="37">
        <f>G36</f>
        <v>2878046</v>
      </c>
      <c r="K36" s="15"/>
    </row>
    <row r="37" spans="1:11" ht="13.5">
      <c r="A37" s="24"/>
      <c r="B37" s="32"/>
      <c r="C37" s="33" t="s">
        <v>1660</v>
      </c>
      <c r="D37" s="34" t="s">
        <v>1658</v>
      </c>
      <c r="E37" s="35" t="s">
        <v>1661</v>
      </c>
      <c r="F37" s="36">
        <f>F38+F39</f>
        <v>1923159</v>
      </c>
      <c r="G37" s="36">
        <f>G38+G39</f>
        <v>1918719.96</v>
      </c>
      <c r="H37" s="254">
        <f t="shared" si="0"/>
        <v>99.76917977140735</v>
      </c>
      <c r="I37" s="36">
        <v>0</v>
      </c>
      <c r="J37" s="37">
        <f>G37</f>
        <v>1918719.96</v>
      </c>
      <c r="K37" s="15"/>
    </row>
    <row r="38" spans="1:11" ht="13.5">
      <c r="A38" s="24"/>
      <c r="B38" s="32"/>
      <c r="C38" s="38"/>
      <c r="D38" s="138" t="s">
        <v>1087</v>
      </c>
      <c r="E38" s="35" t="s">
        <v>1103</v>
      </c>
      <c r="F38" s="36">
        <v>271</v>
      </c>
      <c r="G38" s="36">
        <v>270.88</v>
      </c>
      <c r="H38" s="254">
        <f t="shared" si="0"/>
        <v>99.95571955719556</v>
      </c>
      <c r="I38" s="36"/>
      <c r="J38" s="37"/>
      <c r="K38" s="15"/>
    </row>
    <row r="39" spans="1:11" ht="41.25">
      <c r="A39" s="24"/>
      <c r="B39" s="32"/>
      <c r="C39" s="47"/>
      <c r="D39" s="34" t="s">
        <v>183</v>
      </c>
      <c r="E39" s="35" t="s">
        <v>1661</v>
      </c>
      <c r="F39" s="36">
        <v>1922888</v>
      </c>
      <c r="G39" s="36">
        <v>1918449.08</v>
      </c>
      <c r="H39" s="254">
        <f t="shared" si="0"/>
        <v>99.76915348163803</v>
      </c>
      <c r="I39" s="36">
        <v>0</v>
      </c>
      <c r="J39" s="37">
        <f>G39</f>
        <v>1918449.08</v>
      </c>
      <c r="K39" s="15"/>
    </row>
    <row r="40" spans="1:11" ht="13.5">
      <c r="A40" s="24"/>
      <c r="B40" s="62" t="s">
        <v>1108</v>
      </c>
      <c r="C40" s="62"/>
      <c r="D40" s="63" t="s">
        <v>214</v>
      </c>
      <c r="E40" s="28" t="s">
        <v>1103</v>
      </c>
      <c r="F40" s="29">
        <f>F42+F44+F46+F48+F50+F52+F54+F56+F58</f>
        <v>505072.24</v>
      </c>
      <c r="G40" s="29">
        <f>G42+G44+G46+G48+G50+G52+G54+G56+G58</f>
        <v>505071.58</v>
      </c>
      <c r="H40" s="255">
        <f t="shared" si="0"/>
        <v>99.9998693256236</v>
      </c>
      <c r="I40" s="29">
        <f>G40</f>
        <v>505071.58</v>
      </c>
      <c r="J40" s="46">
        <v>0</v>
      </c>
      <c r="K40" s="15"/>
    </row>
    <row r="41" spans="1:11" ht="13.5">
      <c r="A41" s="133"/>
      <c r="B41" s="169"/>
      <c r="C41" s="58"/>
      <c r="D41" s="65" t="s">
        <v>1110</v>
      </c>
      <c r="E41" s="66"/>
      <c r="F41" s="67">
        <f>F42+F44+F46+F48+F50+F52</f>
        <v>502028.24</v>
      </c>
      <c r="G41" s="67">
        <f>G42+G44+G46+G48+G50+G52</f>
        <v>502028.24</v>
      </c>
      <c r="H41" s="256">
        <f t="shared" si="0"/>
        <v>100</v>
      </c>
      <c r="I41" s="67">
        <f>G41</f>
        <v>502028.24</v>
      </c>
      <c r="J41" s="68">
        <v>0</v>
      </c>
      <c r="K41" s="15"/>
    </row>
    <row r="42" spans="1:11" ht="13.5">
      <c r="A42" s="32"/>
      <c r="B42" s="41"/>
      <c r="C42" s="69" t="s">
        <v>1691</v>
      </c>
      <c r="D42" s="70" t="s">
        <v>1692</v>
      </c>
      <c r="E42" s="71" t="s">
        <v>1103</v>
      </c>
      <c r="F42" s="72">
        <f>F43</f>
        <v>5355.37</v>
      </c>
      <c r="G42" s="72">
        <f>G43</f>
        <v>5355.37</v>
      </c>
      <c r="H42" s="254">
        <f>G42/F42%</f>
        <v>100</v>
      </c>
      <c r="I42" s="73">
        <f>G42</f>
        <v>5355.37</v>
      </c>
      <c r="J42" s="73">
        <v>0</v>
      </c>
      <c r="K42" s="15"/>
    </row>
    <row r="43" spans="1:11" ht="13.5">
      <c r="A43" s="32"/>
      <c r="B43" s="47"/>
      <c r="C43" s="47"/>
      <c r="D43" s="34" t="s">
        <v>1109</v>
      </c>
      <c r="E43" s="35" t="s">
        <v>1103</v>
      </c>
      <c r="F43" s="36">
        <v>5355.37</v>
      </c>
      <c r="G43" s="36">
        <v>5355.37</v>
      </c>
      <c r="H43" s="254">
        <f t="shared" si="0"/>
        <v>100</v>
      </c>
      <c r="I43" s="72"/>
      <c r="J43" s="72"/>
      <c r="K43" s="15"/>
    </row>
    <row r="44" spans="1:11" ht="13.5">
      <c r="A44" s="32"/>
      <c r="B44" s="41"/>
      <c r="C44" s="74" t="s">
        <v>1697</v>
      </c>
      <c r="D44" s="75" t="s">
        <v>1698</v>
      </c>
      <c r="E44" s="35" t="s">
        <v>1103</v>
      </c>
      <c r="F44" s="36">
        <f>F45</f>
        <v>800</v>
      </c>
      <c r="G44" s="36">
        <f>G45</f>
        <v>800</v>
      </c>
      <c r="H44" s="254">
        <f t="shared" si="0"/>
        <v>100</v>
      </c>
      <c r="I44" s="76">
        <f>G44</f>
        <v>800</v>
      </c>
      <c r="J44" s="76">
        <v>0</v>
      </c>
      <c r="K44" s="15"/>
    </row>
    <row r="45" spans="1:11" ht="13.5">
      <c r="A45" s="32"/>
      <c r="B45" s="47"/>
      <c r="C45" s="47"/>
      <c r="D45" s="34" t="s">
        <v>1109</v>
      </c>
      <c r="E45" s="35" t="s">
        <v>1103</v>
      </c>
      <c r="F45" s="36">
        <v>800</v>
      </c>
      <c r="G45" s="36">
        <v>800</v>
      </c>
      <c r="H45" s="254">
        <f t="shared" si="0"/>
        <v>100</v>
      </c>
      <c r="I45" s="73"/>
      <c r="J45" s="73"/>
      <c r="K45" s="15"/>
    </row>
    <row r="46" spans="1:11" ht="13.5">
      <c r="A46" s="32"/>
      <c r="B46" s="41"/>
      <c r="C46" s="74" t="s">
        <v>1700</v>
      </c>
      <c r="D46" s="75" t="s">
        <v>1701</v>
      </c>
      <c r="E46" s="35" t="s">
        <v>1103</v>
      </c>
      <c r="F46" s="36">
        <f>F47</f>
        <v>115</v>
      </c>
      <c r="G46" s="36">
        <f>G47</f>
        <v>115</v>
      </c>
      <c r="H46" s="254">
        <f t="shared" si="0"/>
        <v>100.00000000000001</v>
      </c>
      <c r="I46" s="72">
        <f>G46</f>
        <v>115</v>
      </c>
      <c r="J46" s="72">
        <v>0</v>
      </c>
      <c r="K46" s="15"/>
    </row>
    <row r="47" spans="1:11" ht="13.5">
      <c r="A47" s="32"/>
      <c r="B47" s="47"/>
      <c r="C47" s="47"/>
      <c r="D47" s="34" t="s">
        <v>1109</v>
      </c>
      <c r="E47" s="35" t="s">
        <v>1103</v>
      </c>
      <c r="F47" s="36">
        <v>115</v>
      </c>
      <c r="G47" s="36">
        <v>115</v>
      </c>
      <c r="H47" s="254">
        <f t="shared" si="0"/>
        <v>100.00000000000001</v>
      </c>
      <c r="I47" s="36"/>
      <c r="J47" s="36"/>
      <c r="K47" s="15"/>
    </row>
    <row r="48" spans="1:11" ht="13.5">
      <c r="A48" s="32"/>
      <c r="B48" s="41"/>
      <c r="C48" s="74" t="s">
        <v>1667</v>
      </c>
      <c r="D48" s="75" t="s">
        <v>1112</v>
      </c>
      <c r="E48" s="35" t="s">
        <v>1103</v>
      </c>
      <c r="F48" s="36">
        <f>F49</f>
        <v>436.32</v>
      </c>
      <c r="G48" s="72">
        <f>G49</f>
        <v>436.32</v>
      </c>
      <c r="H48" s="254">
        <f t="shared" si="0"/>
        <v>100</v>
      </c>
      <c r="I48" s="36">
        <f>G48</f>
        <v>436.32</v>
      </c>
      <c r="J48" s="36">
        <v>0</v>
      </c>
      <c r="K48" s="15"/>
    </row>
    <row r="49" spans="1:11" ht="13.5">
      <c r="A49" s="32"/>
      <c r="B49" s="47"/>
      <c r="C49" s="47"/>
      <c r="D49" s="34" t="s">
        <v>1109</v>
      </c>
      <c r="E49" s="35" t="s">
        <v>1103</v>
      </c>
      <c r="F49" s="36">
        <v>436.32</v>
      </c>
      <c r="G49" s="36">
        <v>436.32</v>
      </c>
      <c r="H49" s="254">
        <f t="shared" si="0"/>
        <v>100</v>
      </c>
      <c r="I49" s="36"/>
      <c r="J49" s="36"/>
      <c r="K49" s="15"/>
    </row>
    <row r="50" spans="1:11" ht="13.5">
      <c r="A50" s="32"/>
      <c r="B50" s="41"/>
      <c r="C50" s="74" t="s">
        <v>1645</v>
      </c>
      <c r="D50" s="75" t="s">
        <v>1646</v>
      </c>
      <c r="E50" s="35" t="s">
        <v>1103</v>
      </c>
      <c r="F50" s="36">
        <f>F51</f>
        <v>3137</v>
      </c>
      <c r="G50" s="36">
        <f>G51</f>
        <v>3137</v>
      </c>
      <c r="H50" s="254">
        <f t="shared" si="0"/>
        <v>100</v>
      </c>
      <c r="I50" s="36">
        <f>G50</f>
        <v>3137</v>
      </c>
      <c r="J50" s="36">
        <v>0</v>
      </c>
      <c r="K50" s="15"/>
    </row>
    <row r="51" spans="1:11" ht="13.5">
      <c r="A51" s="110"/>
      <c r="B51" s="78"/>
      <c r="C51" s="78"/>
      <c r="D51" s="89" t="s">
        <v>1109</v>
      </c>
      <c r="E51" s="35" t="s">
        <v>1103</v>
      </c>
      <c r="F51" s="36">
        <v>3137</v>
      </c>
      <c r="G51" s="36">
        <v>3137</v>
      </c>
      <c r="H51" s="254">
        <f t="shared" si="0"/>
        <v>100</v>
      </c>
      <c r="I51" s="36"/>
      <c r="J51" s="36"/>
      <c r="K51" s="15"/>
    </row>
    <row r="52" spans="1:11" ht="13.5">
      <c r="A52" s="32"/>
      <c r="B52" s="41"/>
      <c r="C52" s="69" t="s">
        <v>47</v>
      </c>
      <c r="D52" s="70" t="s">
        <v>48</v>
      </c>
      <c r="E52" s="35" t="s">
        <v>1103</v>
      </c>
      <c r="F52" s="36">
        <f>F53</f>
        <v>492184.55</v>
      </c>
      <c r="G52" s="36">
        <f>G53</f>
        <v>492184.55</v>
      </c>
      <c r="H52" s="254">
        <f t="shared" si="0"/>
        <v>100.00000000000001</v>
      </c>
      <c r="I52" s="36">
        <f>G52</f>
        <v>492184.55</v>
      </c>
      <c r="J52" s="36">
        <v>0</v>
      </c>
      <c r="K52" s="15"/>
    </row>
    <row r="53" spans="1:11" ht="13.5">
      <c r="A53" s="32"/>
      <c r="B53" s="47"/>
      <c r="C53" s="47"/>
      <c r="D53" s="34" t="s">
        <v>1109</v>
      </c>
      <c r="E53" s="35" t="s">
        <v>1103</v>
      </c>
      <c r="F53" s="36">
        <v>492184.55</v>
      </c>
      <c r="G53" s="36">
        <v>492184.55</v>
      </c>
      <c r="H53" s="254">
        <f t="shared" si="0"/>
        <v>100.00000000000001</v>
      </c>
      <c r="I53" s="36"/>
      <c r="J53" s="36"/>
      <c r="K53" s="15"/>
    </row>
    <row r="54" spans="1:11" ht="13.5">
      <c r="A54" s="32"/>
      <c r="B54" s="47"/>
      <c r="C54" s="74" t="s">
        <v>57</v>
      </c>
      <c r="D54" s="75" t="s">
        <v>58</v>
      </c>
      <c r="E54" s="35" t="s">
        <v>1103</v>
      </c>
      <c r="F54" s="36">
        <f>F55</f>
        <v>744</v>
      </c>
      <c r="G54" s="76">
        <f>G55</f>
        <v>743.5</v>
      </c>
      <c r="H54" s="254">
        <f aca="true" t="shared" si="2" ref="H54:H59">G54/F54%</f>
        <v>99.93279569892472</v>
      </c>
      <c r="I54" s="36">
        <f>G54</f>
        <v>743.5</v>
      </c>
      <c r="J54" s="36">
        <v>0</v>
      </c>
      <c r="K54" s="15"/>
    </row>
    <row r="55" spans="1:11" ht="27">
      <c r="A55" s="32"/>
      <c r="B55" s="47"/>
      <c r="C55" s="47"/>
      <c r="D55" s="34" t="s">
        <v>1111</v>
      </c>
      <c r="E55" s="35" t="s">
        <v>1103</v>
      </c>
      <c r="F55" s="61">
        <v>744</v>
      </c>
      <c r="G55" s="73">
        <v>743.5</v>
      </c>
      <c r="H55" s="262">
        <f t="shared" si="2"/>
        <v>99.93279569892472</v>
      </c>
      <c r="I55" s="36"/>
      <c r="J55" s="36"/>
      <c r="K55" s="15"/>
    </row>
    <row r="56" spans="1:11" ht="13.5">
      <c r="A56" s="32"/>
      <c r="B56" s="47"/>
      <c r="C56" s="74" t="s">
        <v>1667</v>
      </c>
      <c r="D56" s="75" t="s">
        <v>1112</v>
      </c>
      <c r="E56" s="35" t="s">
        <v>1103</v>
      </c>
      <c r="F56" s="36">
        <f>F57</f>
        <v>300</v>
      </c>
      <c r="G56" s="72">
        <f>G57</f>
        <v>300</v>
      </c>
      <c r="H56" s="254">
        <f t="shared" si="2"/>
        <v>100</v>
      </c>
      <c r="I56" s="36">
        <f>G56</f>
        <v>300</v>
      </c>
      <c r="J56" s="36">
        <v>0</v>
      </c>
      <c r="K56" s="15"/>
    </row>
    <row r="57" spans="1:11" ht="13.5">
      <c r="A57" s="32"/>
      <c r="B57" s="47"/>
      <c r="C57" s="47"/>
      <c r="D57" s="34" t="s">
        <v>1114</v>
      </c>
      <c r="E57" s="35"/>
      <c r="F57" s="36">
        <v>300</v>
      </c>
      <c r="G57" s="36">
        <v>300</v>
      </c>
      <c r="H57" s="254">
        <f t="shared" si="2"/>
        <v>100</v>
      </c>
      <c r="I57" s="36"/>
      <c r="J57" s="36"/>
      <c r="K57" s="15"/>
    </row>
    <row r="58" spans="1:11" ht="13.5">
      <c r="A58" s="32"/>
      <c r="B58" s="47"/>
      <c r="C58" s="74" t="s">
        <v>1645</v>
      </c>
      <c r="D58" s="75" t="s">
        <v>1646</v>
      </c>
      <c r="E58" s="35" t="s">
        <v>1103</v>
      </c>
      <c r="F58" s="36">
        <f>F59</f>
        <v>2000</v>
      </c>
      <c r="G58" s="36">
        <f>G59</f>
        <v>1999.84</v>
      </c>
      <c r="H58" s="254">
        <f t="shared" si="2"/>
        <v>99.99199999999999</v>
      </c>
      <c r="I58" s="36">
        <f>G58</f>
        <v>1999.84</v>
      </c>
      <c r="J58" s="36">
        <v>0</v>
      </c>
      <c r="K58" s="15"/>
    </row>
    <row r="59" spans="1:11" ht="27">
      <c r="A59" s="32"/>
      <c r="B59" s="47"/>
      <c r="C59" s="47"/>
      <c r="D59" s="34" t="s">
        <v>1113</v>
      </c>
      <c r="E59" s="35"/>
      <c r="F59" s="36">
        <v>2000</v>
      </c>
      <c r="G59" s="36">
        <v>1999.84</v>
      </c>
      <c r="H59" s="254">
        <f t="shared" si="2"/>
        <v>99.99199999999999</v>
      </c>
      <c r="I59" s="36"/>
      <c r="J59" s="36"/>
      <c r="K59" s="15"/>
    </row>
    <row r="60" spans="1:11" ht="13.5">
      <c r="A60" s="17" t="s">
        <v>1662</v>
      </c>
      <c r="B60" s="18"/>
      <c r="C60" s="18"/>
      <c r="D60" s="19" t="s">
        <v>1663</v>
      </c>
      <c r="E60" s="20" t="s">
        <v>1664</v>
      </c>
      <c r="F60" s="21">
        <f>F61</f>
        <v>10300</v>
      </c>
      <c r="G60" s="21">
        <f>G61</f>
        <v>7899.61</v>
      </c>
      <c r="H60" s="263">
        <f t="shared" si="0"/>
        <v>76.6952427184466</v>
      </c>
      <c r="I60" s="21">
        <f>I61</f>
        <v>7899.61</v>
      </c>
      <c r="J60" s="21">
        <f>J61</f>
        <v>0</v>
      </c>
      <c r="K60" s="15"/>
    </row>
    <row r="61" spans="1:11" ht="13.5">
      <c r="A61" s="32"/>
      <c r="B61" s="26" t="s">
        <v>1665</v>
      </c>
      <c r="C61" s="26"/>
      <c r="D61" s="27" t="s">
        <v>1666</v>
      </c>
      <c r="E61" s="28" t="s">
        <v>1664</v>
      </c>
      <c r="F61" s="29">
        <f>F62+F64</f>
        <v>10300</v>
      </c>
      <c r="G61" s="29">
        <f>G62+G64</f>
        <v>7899.61</v>
      </c>
      <c r="H61" s="255">
        <f t="shared" si="0"/>
        <v>76.6952427184466</v>
      </c>
      <c r="I61" s="29">
        <f>I62+I64</f>
        <v>7899.61</v>
      </c>
      <c r="J61" s="29">
        <f>J62+J64</f>
        <v>0</v>
      </c>
      <c r="K61" s="15"/>
    </row>
    <row r="62" spans="1:11" ht="13.5">
      <c r="A62" s="32"/>
      <c r="B62" s="47"/>
      <c r="C62" s="33" t="s">
        <v>1667</v>
      </c>
      <c r="D62" s="34" t="s">
        <v>1668</v>
      </c>
      <c r="E62" s="35" t="s">
        <v>1669</v>
      </c>
      <c r="F62" s="144">
        <f>F63</f>
        <v>2800</v>
      </c>
      <c r="G62" s="144">
        <f>G63</f>
        <v>407.44</v>
      </c>
      <c r="H62" s="254">
        <f t="shared" si="0"/>
        <v>14.551428571428572</v>
      </c>
      <c r="I62" s="36">
        <f>G62</f>
        <v>407.44</v>
      </c>
      <c r="J62" s="36">
        <v>0</v>
      </c>
      <c r="K62" s="15"/>
    </row>
    <row r="63" spans="1:11" ht="13.5">
      <c r="A63" s="32"/>
      <c r="B63" s="47"/>
      <c r="C63" s="47"/>
      <c r="D63" s="34" t="s">
        <v>1670</v>
      </c>
      <c r="E63" s="35" t="s">
        <v>1669</v>
      </c>
      <c r="F63" s="144">
        <v>2800</v>
      </c>
      <c r="G63" s="36">
        <v>407.44</v>
      </c>
      <c r="H63" s="254">
        <f t="shared" si="0"/>
        <v>14.551428571428572</v>
      </c>
      <c r="I63" s="36"/>
      <c r="J63" s="36"/>
      <c r="K63" s="15"/>
    </row>
    <row r="64" spans="1:11" ht="13.5">
      <c r="A64" s="32"/>
      <c r="B64" s="47"/>
      <c r="C64" s="33" t="s">
        <v>1645</v>
      </c>
      <c r="D64" s="34" t="s">
        <v>1646</v>
      </c>
      <c r="E64" s="35" t="s">
        <v>1671</v>
      </c>
      <c r="F64" s="36">
        <f>F65</f>
        <v>7500</v>
      </c>
      <c r="G64" s="36">
        <f>G65</f>
        <v>7492.17</v>
      </c>
      <c r="H64" s="254">
        <f t="shared" si="0"/>
        <v>99.8956</v>
      </c>
      <c r="I64" s="36">
        <f>G64</f>
        <v>7492.17</v>
      </c>
      <c r="J64" s="36">
        <v>0</v>
      </c>
      <c r="K64" s="15"/>
    </row>
    <row r="65" spans="1:11" ht="13.5">
      <c r="A65" s="32"/>
      <c r="B65" s="47"/>
      <c r="C65" s="47"/>
      <c r="D65" s="34" t="s">
        <v>1670</v>
      </c>
      <c r="E65" s="35" t="s">
        <v>1671</v>
      </c>
      <c r="F65" s="36">
        <v>7500</v>
      </c>
      <c r="G65" s="36">
        <v>7492.17</v>
      </c>
      <c r="H65" s="254">
        <f t="shared" si="0"/>
        <v>99.8956</v>
      </c>
      <c r="I65" s="36"/>
      <c r="J65" s="36"/>
      <c r="K65" s="15"/>
    </row>
    <row r="66" spans="1:11" ht="13.5">
      <c r="A66" s="17" t="s">
        <v>1672</v>
      </c>
      <c r="B66" s="18"/>
      <c r="C66" s="18"/>
      <c r="D66" s="19" t="s">
        <v>1673</v>
      </c>
      <c r="E66" s="20" t="s">
        <v>1674</v>
      </c>
      <c r="F66" s="21">
        <f>F67+F73+F76+F142+F166+F183</f>
        <v>2233681</v>
      </c>
      <c r="G66" s="21">
        <f>G67+G73+G76+G142+G166+G183</f>
        <v>2097911.42</v>
      </c>
      <c r="H66" s="263">
        <f t="shared" si="0"/>
        <v>93.92171129180934</v>
      </c>
      <c r="I66" s="21">
        <f>I67+I73+I76+I142+I166+I183</f>
        <v>1963224.6300000001</v>
      </c>
      <c r="J66" s="21">
        <f>J67+J73+J76+J142+J166+J183</f>
        <v>134686.79</v>
      </c>
      <c r="K66" s="23"/>
    </row>
    <row r="67" spans="1:11" ht="13.5">
      <c r="A67" s="32"/>
      <c r="B67" s="26" t="s">
        <v>1675</v>
      </c>
      <c r="C67" s="26"/>
      <c r="D67" s="27" t="s">
        <v>1676</v>
      </c>
      <c r="E67" s="28" t="s">
        <v>1677</v>
      </c>
      <c r="F67" s="29">
        <f>F68+F70</f>
        <v>37600</v>
      </c>
      <c r="G67" s="29">
        <f>G68+G70</f>
        <v>37589</v>
      </c>
      <c r="H67" s="255">
        <f t="shared" si="0"/>
        <v>99.97074468085107</v>
      </c>
      <c r="I67" s="29">
        <f>I68</f>
        <v>0</v>
      </c>
      <c r="J67" s="29">
        <f>J68+J70</f>
        <v>37589</v>
      </c>
      <c r="K67" s="15"/>
    </row>
    <row r="68" spans="1:11" ht="13.5">
      <c r="A68" s="32"/>
      <c r="B68" s="47"/>
      <c r="C68" s="33" t="s">
        <v>1678</v>
      </c>
      <c r="D68" s="34" t="s">
        <v>1679</v>
      </c>
      <c r="E68" s="35" t="s">
        <v>1680</v>
      </c>
      <c r="F68" s="36">
        <v>0</v>
      </c>
      <c r="G68" s="36">
        <v>0</v>
      </c>
      <c r="H68" s="254">
        <v>0</v>
      </c>
      <c r="I68" s="36">
        <f>G68</f>
        <v>0</v>
      </c>
      <c r="J68" s="36">
        <v>0</v>
      </c>
      <c r="K68" s="15"/>
    </row>
    <row r="69" spans="1:11" ht="41.25">
      <c r="A69" s="32"/>
      <c r="B69" s="47"/>
      <c r="C69" s="47"/>
      <c r="D69" s="34" t="s">
        <v>1681</v>
      </c>
      <c r="E69" s="35" t="s">
        <v>1680</v>
      </c>
      <c r="F69" s="36">
        <v>0</v>
      </c>
      <c r="G69" s="36">
        <v>0</v>
      </c>
      <c r="H69" s="254">
        <v>0</v>
      </c>
      <c r="I69" s="36"/>
      <c r="J69" s="36"/>
      <c r="K69" s="15"/>
    </row>
    <row r="70" spans="1:11" ht="13.5">
      <c r="A70" s="32"/>
      <c r="B70" s="47"/>
      <c r="C70" s="33" t="s">
        <v>1682</v>
      </c>
      <c r="D70" s="34" t="s">
        <v>1658</v>
      </c>
      <c r="E70" s="35" t="s">
        <v>1683</v>
      </c>
      <c r="F70" s="36">
        <f>F71+F72</f>
        <v>37600</v>
      </c>
      <c r="G70" s="36">
        <f>G71+G72</f>
        <v>37589</v>
      </c>
      <c r="H70" s="254">
        <f t="shared" si="0"/>
        <v>99.97074468085107</v>
      </c>
      <c r="I70" s="36">
        <v>0</v>
      </c>
      <c r="J70" s="36">
        <f>G70</f>
        <v>37589</v>
      </c>
      <c r="K70" s="15"/>
    </row>
    <row r="71" spans="1:11" ht="27">
      <c r="A71" s="32"/>
      <c r="B71" s="47"/>
      <c r="C71" s="38"/>
      <c r="D71" s="34" t="s">
        <v>1115</v>
      </c>
      <c r="E71" s="35" t="s">
        <v>1103</v>
      </c>
      <c r="F71" s="36">
        <v>17600</v>
      </c>
      <c r="G71" s="36">
        <v>17589</v>
      </c>
      <c r="H71" s="254">
        <f t="shared" si="0"/>
        <v>99.9375</v>
      </c>
      <c r="I71" s="36"/>
      <c r="J71" s="36"/>
      <c r="K71" s="15"/>
    </row>
    <row r="72" spans="1:11" ht="27">
      <c r="A72" s="32"/>
      <c r="B72" s="78"/>
      <c r="C72" s="78"/>
      <c r="D72" s="34" t="s">
        <v>1069</v>
      </c>
      <c r="E72" s="35" t="s">
        <v>1683</v>
      </c>
      <c r="F72" s="36">
        <v>20000</v>
      </c>
      <c r="G72" s="36">
        <v>20000</v>
      </c>
      <c r="H72" s="254">
        <f t="shared" si="0"/>
        <v>100</v>
      </c>
      <c r="I72" s="79"/>
      <c r="J72" s="141"/>
      <c r="K72" s="15"/>
    </row>
    <row r="73" spans="1:11" ht="13.5">
      <c r="A73" s="24"/>
      <c r="B73" s="62" t="s">
        <v>1116</v>
      </c>
      <c r="C73" s="62"/>
      <c r="D73" s="63" t="s">
        <v>1117</v>
      </c>
      <c r="E73" s="28" t="s">
        <v>1103</v>
      </c>
      <c r="F73" s="29">
        <f>F74</f>
        <v>86100</v>
      </c>
      <c r="G73" s="29">
        <f>G74</f>
        <v>86100</v>
      </c>
      <c r="H73" s="264">
        <f>G73/F73%</f>
        <v>100</v>
      </c>
      <c r="I73" s="30">
        <f>I74</f>
        <v>0</v>
      </c>
      <c r="J73" s="30">
        <f>G73</f>
        <v>86100</v>
      </c>
      <c r="K73" s="15"/>
    </row>
    <row r="74" spans="1:11" ht="54.75">
      <c r="A74" s="110"/>
      <c r="B74" s="282"/>
      <c r="C74" s="58" t="s">
        <v>1118</v>
      </c>
      <c r="D74" s="283" t="s">
        <v>1119</v>
      </c>
      <c r="E74" s="51" t="s">
        <v>1103</v>
      </c>
      <c r="F74" s="52">
        <f>F75</f>
        <v>86100</v>
      </c>
      <c r="G74" s="52">
        <f>G75</f>
        <v>86100</v>
      </c>
      <c r="H74" s="265">
        <f aca="true" t="shared" si="3" ref="H74:H142">G74/F74%</f>
        <v>100</v>
      </c>
      <c r="I74" s="52">
        <v>0</v>
      </c>
      <c r="J74" s="52">
        <f>G74</f>
        <v>86100</v>
      </c>
      <c r="K74" s="15"/>
    </row>
    <row r="75" spans="1:11" ht="54.75">
      <c r="A75" s="32"/>
      <c r="B75" s="56"/>
      <c r="C75" s="56"/>
      <c r="D75" s="86" t="s">
        <v>1070</v>
      </c>
      <c r="E75" s="51" t="s">
        <v>1103</v>
      </c>
      <c r="F75" s="52">
        <v>86100</v>
      </c>
      <c r="G75" s="52">
        <v>86100</v>
      </c>
      <c r="H75" s="265">
        <f t="shared" si="3"/>
        <v>100</v>
      </c>
      <c r="I75" s="52"/>
      <c r="J75" s="52"/>
      <c r="K75" s="15"/>
    </row>
    <row r="76" spans="1:11" ht="13.5">
      <c r="A76" s="32"/>
      <c r="B76" s="26" t="s">
        <v>1684</v>
      </c>
      <c r="C76" s="26"/>
      <c r="D76" s="27" t="s">
        <v>1685</v>
      </c>
      <c r="E76" s="28" t="s">
        <v>1686</v>
      </c>
      <c r="F76" s="29">
        <f>F77+F79+F81+F83+F85+F87+F90+F103+F117+F119+F133+F135+F138+F140</f>
        <v>468062</v>
      </c>
      <c r="G76" s="29">
        <f>G77+G79+G81+G83+G85+G87+G90+G103+G117+G119+G133+G135+G138+G140</f>
        <v>411842.03</v>
      </c>
      <c r="H76" s="266">
        <f t="shared" si="3"/>
        <v>87.9887771278164</v>
      </c>
      <c r="I76" s="29">
        <f>I77+I79+I81+I83+I85+I87+I90+I103+I117+I119+I133+I135+I138+I140</f>
        <v>411842.03</v>
      </c>
      <c r="J76" s="29">
        <v>0</v>
      </c>
      <c r="K76" s="15"/>
    </row>
    <row r="77" spans="1:11" ht="13.5">
      <c r="A77" s="32"/>
      <c r="B77" s="47"/>
      <c r="C77" s="33" t="s">
        <v>1687</v>
      </c>
      <c r="D77" s="34" t="s">
        <v>1688</v>
      </c>
      <c r="E77" s="35" t="s">
        <v>1689</v>
      </c>
      <c r="F77" s="36">
        <v>2160</v>
      </c>
      <c r="G77" s="36">
        <v>2160</v>
      </c>
      <c r="H77" s="265">
        <f t="shared" si="3"/>
        <v>100</v>
      </c>
      <c r="I77" s="36">
        <f>G77</f>
        <v>2160</v>
      </c>
      <c r="J77" s="36">
        <v>0</v>
      </c>
      <c r="K77" s="15"/>
    </row>
    <row r="78" spans="1:11" ht="27">
      <c r="A78" s="32"/>
      <c r="B78" s="47"/>
      <c r="C78" s="47"/>
      <c r="D78" s="34" t="s">
        <v>1690</v>
      </c>
      <c r="E78" s="35" t="s">
        <v>1689</v>
      </c>
      <c r="F78" s="144">
        <v>2160</v>
      </c>
      <c r="G78" s="36">
        <v>2160</v>
      </c>
      <c r="H78" s="265">
        <f t="shared" si="3"/>
        <v>100</v>
      </c>
      <c r="I78" s="36"/>
      <c r="J78" s="36"/>
      <c r="K78" s="23"/>
    </row>
    <row r="79" spans="1:11" ht="13.5">
      <c r="A79" s="32"/>
      <c r="B79" s="47"/>
      <c r="C79" s="33" t="s">
        <v>1691</v>
      </c>
      <c r="D79" s="34" t="s">
        <v>1692</v>
      </c>
      <c r="E79" s="35" t="s">
        <v>1693</v>
      </c>
      <c r="F79" s="144">
        <f>F80</f>
        <v>95918</v>
      </c>
      <c r="G79" s="144">
        <f>G80</f>
        <v>92342.76</v>
      </c>
      <c r="H79" s="265">
        <f t="shared" si="3"/>
        <v>96.27260785254072</v>
      </c>
      <c r="I79" s="36">
        <f>G79</f>
        <v>92342.76</v>
      </c>
      <c r="J79" s="36">
        <v>0</v>
      </c>
      <c r="K79" s="15"/>
    </row>
    <row r="80" spans="1:11" ht="27">
      <c r="A80" s="32"/>
      <c r="B80" s="47"/>
      <c r="C80" s="47"/>
      <c r="D80" s="34" t="s">
        <v>1438</v>
      </c>
      <c r="E80" s="35" t="s">
        <v>1693</v>
      </c>
      <c r="F80" s="144">
        <v>95918</v>
      </c>
      <c r="G80" s="36">
        <v>92342.76</v>
      </c>
      <c r="H80" s="265">
        <f t="shared" si="3"/>
        <v>96.27260785254072</v>
      </c>
      <c r="I80" s="36"/>
      <c r="J80" s="36"/>
      <c r="K80" s="15"/>
    </row>
    <row r="81" spans="1:11" ht="13.5">
      <c r="A81" s="32"/>
      <c r="B81" s="47"/>
      <c r="C81" s="33" t="s">
        <v>1694</v>
      </c>
      <c r="D81" s="34" t="s">
        <v>1695</v>
      </c>
      <c r="E81" s="35" t="s">
        <v>1696</v>
      </c>
      <c r="F81" s="36">
        <f>F82</f>
        <v>4900</v>
      </c>
      <c r="G81" s="36">
        <f>G82</f>
        <v>4896</v>
      </c>
      <c r="H81" s="265">
        <f t="shared" si="3"/>
        <v>99.91836734693878</v>
      </c>
      <c r="I81" s="36">
        <f>G81</f>
        <v>4896</v>
      </c>
      <c r="J81" s="36">
        <v>0</v>
      </c>
      <c r="K81" s="15"/>
    </row>
    <row r="82" spans="1:11" ht="27">
      <c r="A82" s="32"/>
      <c r="B82" s="47"/>
      <c r="C82" s="47"/>
      <c r="D82" s="34" t="s">
        <v>1690</v>
      </c>
      <c r="E82" s="35" t="s">
        <v>1696</v>
      </c>
      <c r="F82" s="144">
        <v>4900</v>
      </c>
      <c r="G82" s="36">
        <v>4896</v>
      </c>
      <c r="H82" s="265">
        <f t="shared" si="3"/>
        <v>99.91836734693878</v>
      </c>
      <c r="I82" s="36"/>
      <c r="J82" s="36"/>
      <c r="K82" s="15"/>
    </row>
    <row r="83" spans="1:11" ht="13.5">
      <c r="A83" s="32"/>
      <c r="B83" s="47"/>
      <c r="C83" s="33" t="s">
        <v>1697</v>
      </c>
      <c r="D83" s="34" t="s">
        <v>1698</v>
      </c>
      <c r="E83" s="35" t="s">
        <v>1699</v>
      </c>
      <c r="F83" s="144">
        <f>F84</f>
        <v>17000</v>
      </c>
      <c r="G83" s="144">
        <f>G84</f>
        <v>16862.14</v>
      </c>
      <c r="H83" s="265">
        <f t="shared" si="3"/>
        <v>99.18905882352941</v>
      </c>
      <c r="I83" s="36">
        <f>G83</f>
        <v>16862.14</v>
      </c>
      <c r="J83" s="36">
        <v>0</v>
      </c>
      <c r="K83" s="15"/>
    </row>
    <row r="84" spans="1:11" ht="27">
      <c r="A84" s="32"/>
      <c r="B84" s="47"/>
      <c r="C84" s="47"/>
      <c r="D84" s="34" t="s">
        <v>1690</v>
      </c>
      <c r="E84" s="35" t="s">
        <v>1699</v>
      </c>
      <c r="F84" s="144">
        <v>17000</v>
      </c>
      <c r="G84" s="36">
        <v>16862.14</v>
      </c>
      <c r="H84" s="265">
        <f t="shared" si="3"/>
        <v>99.18905882352941</v>
      </c>
      <c r="I84" s="36"/>
      <c r="J84" s="36"/>
      <c r="K84" s="15"/>
    </row>
    <row r="85" spans="1:11" ht="13.5">
      <c r="A85" s="32"/>
      <c r="B85" s="47"/>
      <c r="C85" s="33" t="s">
        <v>1700</v>
      </c>
      <c r="D85" s="34" t="s">
        <v>1701</v>
      </c>
      <c r="E85" s="35" t="s">
        <v>1702</v>
      </c>
      <c r="F85" s="36">
        <f>F86</f>
        <v>2111</v>
      </c>
      <c r="G85" s="36">
        <f>G86</f>
        <v>2110.91</v>
      </c>
      <c r="H85" s="265">
        <f t="shared" si="3"/>
        <v>99.99573661771672</v>
      </c>
      <c r="I85" s="36">
        <f>G85</f>
        <v>2110.91</v>
      </c>
      <c r="J85" s="36">
        <v>0</v>
      </c>
      <c r="K85" s="15"/>
    </row>
    <row r="86" spans="1:11" ht="27">
      <c r="A86" s="32"/>
      <c r="B86" s="47"/>
      <c r="C86" s="47"/>
      <c r="D86" s="34" t="s">
        <v>1690</v>
      </c>
      <c r="E86" s="35" t="s">
        <v>1702</v>
      </c>
      <c r="F86" s="36">
        <v>2111</v>
      </c>
      <c r="G86" s="36">
        <v>2110.91</v>
      </c>
      <c r="H86" s="265">
        <f t="shared" si="3"/>
        <v>99.99573661771672</v>
      </c>
      <c r="I86" s="36"/>
      <c r="J86" s="36"/>
      <c r="K86" s="15"/>
    </row>
    <row r="87" spans="1:11" ht="13.5">
      <c r="A87" s="32"/>
      <c r="B87" s="41"/>
      <c r="C87" s="74" t="s">
        <v>57</v>
      </c>
      <c r="D87" s="75" t="s">
        <v>58</v>
      </c>
      <c r="E87" s="35" t="s">
        <v>1103</v>
      </c>
      <c r="F87" s="36">
        <f>F88+F89</f>
        <v>2800</v>
      </c>
      <c r="G87" s="36">
        <f>G88+G89</f>
        <v>2540</v>
      </c>
      <c r="H87" s="265">
        <f t="shared" si="3"/>
        <v>90.71428571428571</v>
      </c>
      <c r="I87" s="36">
        <f>G87</f>
        <v>2540</v>
      </c>
      <c r="J87" s="36">
        <v>0</v>
      </c>
      <c r="K87" s="15"/>
    </row>
    <row r="88" spans="1:11" ht="27">
      <c r="A88" s="32"/>
      <c r="B88" s="41"/>
      <c r="C88" s="234"/>
      <c r="D88" s="34" t="s">
        <v>1690</v>
      </c>
      <c r="E88" s="142" t="s">
        <v>1103</v>
      </c>
      <c r="F88" s="36">
        <v>800</v>
      </c>
      <c r="G88" s="36">
        <v>800</v>
      </c>
      <c r="H88" s="265">
        <f t="shared" si="3"/>
        <v>100</v>
      </c>
      <c r="I88" s="36"/>
      <c r="J88" s="36"/>
      <c r="K88" s="15"/>
    </row>
    <row r="89" spans="1:11" ht="13.5">
      <c r="A89" s="32"/>
      <c r="B89" s="81"/>
      <c r="C89" s="133"/>
      <c r="D89" s="75" t="s">
        <v>1120</v>
      </c>
      <c r="E89" s="35" t="s">
        <v>1103</v>
      </c>
      <c r="F89" s="36">
        <v>2000</v>
      </c>
      <c r="G89" s="36">
        <v>1740</v>
      </c>
      <c r="H89" s="265">
        <f t="shared" si="3"/>
        <v>87</v>
      </c>
      <c r="I89" s="36"/>
      <c r="J89" s="36"/>
      <c r="K89" s="15"/>
    </row>
    <row r="90" spans="1:11" ht="13.5">
      <c r="A90" s="32"/>
      <c r="B90" s="41"/>
      <c r="C90" s="74" t="s">
        <v>1667</v>
      </c>
      <c r="D90" s="75" t="s">
        <v>1668</v>
      </c>
      <c r="E90" s="35" t="s">
        <v>1703</v>
      </c>
      <c r="F90" s="36">
        <f>F91+F93+F94+F95+F97+F98+F99+F100+F101+F102</f>
        <v>35346</v>
      </c>
      <c r="G90" s="36">
        <f>G91+G93+G94+G95+G97+G98+G99+G100+G101+G102</f>
        <v>31480.460000000003</v>
      </c>
      <c r="H90" s="265">
        <f t="shared" si="3"/>
        <v>89.06371300854411</v>
      </c>
      <c r="I90" s="36">
        <f>G90</f>
        <v>31480.460000000003</v>
      </c>
      <c r="J90" s="36">
        <v>0</v>
      </c>
      <c r="K90" s="15"/>
    </row>
    <row r="91" spans="1:11" ht="13.5">
      <c r="A91" s="32"/>
      <c r="B91" s="47"/>
      <c r="C91" s="47"/>
      <c r="D91" s="34" t="s">
        <v>1704</v>
      </c>
      <c r="E91" s="35" t="s">
        <v>1705</v>
      </c>
      <c r="F91" s="36">
        <v>21600</v>
      </c>
      <c r="G91" s="36">
        <v>17961.08</v>
      </c>
      <c r="H91" s="265">
        <f t="shared" si="3"/>
        <v>83.15314814814816</v>
      </c>
      <c r="I91" s="36"/>
      <c r="J91" s="36"/>
      <c r="K91" s="15"/>
    </row>
    <row r="92" spans="1:11" ht="41.25">
      <c r="A92" s="32"/>
      <c r="B92" s="47"/>
      <c r="C92" s="47"/>
      <c r="D92" s="34" t="s">
        <v>1148</v>
      </c>
      <c r="E92" s="35"/>
      <c r="F92" s="36"/>
      <c r="G92" s="36">
        <v>17961.08</v>
      </c>
      <c r="H92" s="265"/>
      <c r="I92" s="36"/>
      <c r="J92" s="36"/>
      <c r="K92" s="15"/>
    </row>
    <row r="93" spans="1:11" ht="48" customHeight="1">
      <c r="A93" s="32"/>
      <c r="B93" s="47"/>
      <c r="C93" s="47"/>
      <c r="D93" s="138" t="s">
        <v>96</v>
      </c>
      <c r="E93" s="35" t="s">
        <v>1706</v>
      </c>
      <c r="F93" s="36">
        <v>9827</v>
      </c>
      <c r="G93" s="36">
        <v>9600.99</v>
      </c>
      <c r="H93" s="265">
        <f t="shared" si="3"/>
        <v>97.70011193650147</v>
      </c>
      <c r="I93" s="36"/>
      <c r="J93" s="36"/>
      <c r="K93" s="15"/>
    </row>
    <row r="94" spans="1:11" ht="34.5" customHeight="1">
      <c r="A94" s="110"/>
      <c r="B94" s="78"/>
      <c r="C94" s="78"/>
      <c r="D94" s="34" t="s">
        <v>1707</v>
      </c>
      <c r="E94" s="35" t="s">
        <v>1644</v>
      </c>
      <c r="F94" s="36">
        <v>0</v>
      </c>
      <c r="G94" s="36">
        <v>0</v>
      </c>
      <c r="H94" s="265">
        <v>0</v>
      </c>
      <c r="I94" s="79"/>
      <c r="J94" s="79"/>
      <c r="K94" s="15"/>
    </row>
    <row r="95" spans="1:11" ht="41.25">
      <c r="A95" s="32"/>
      <c r="B95" s="47"/>
      <c r="C95" s="47"/>
      <c r="D95" s="34" t="s">
        <v>1708</v>
      </c>
      <c r="E95" s="35" t="s">
        <v>1709</v>
      </c>
      <c r="F95" s="36">
        <v>1180</v>
      </c>
      <c r="G95" s="36">
        <v>1179.99</v>
      </c>
      <c r="H95" s="265">
        <f t="shared" si="3"/>
        <v>99.99915254237288</v>
      </c>
      <c r="I95" s="72"/>
      <c r="J95" s="72"/>
      <c r="K95" s="15"/>
    </row>
    <row r="96" spans="1:11" ht="41.25">
      <c r="A96" s="32"/>
      <c r="B96" s="47"/>
      <c r="C96" s="47"/>
      <c r="D96" s="34" t="s">
        <v>1710</v>
      </c>
      <c r="E96" s="35" t="s">
        <v>1711</v>
      </c>
      <c r="F96" s="36">
        <v>0</v>
      </c>
      <c r="G96" s="36">
        <v>0</v>
      </c>
      <c r="H96" s="265">
        <v>0</v>
      </c>
      <c r="I96" s="36"/>
      <c r="J96" s="36"/>
      <c r="K96" s="15"/>
    </row>
    <row r="97" spans="1:11" ht="13.5">
      <c r="A97" s="32"/>
      <c r="B97" s="47"/>
      <c r="C97" s="47"/>
      <c r="D97" s="34" t="s">
        <v>188</v>
      </c>
      <c r="E97" s="35" t="s">
        <v>1103</v>
      </c>
      <c r="F97" s="36">
        <v>30</v>
      </c>
      <c r="G97" s="36">
        <v>30</v>
      </c>
      <c r="H97" s="265">
        <f t="shared" si="3"/>
        <v>100</v>
      </c>
      <c r="I97" s="36"/>
      <c r="J97" s="36"/>
      <c r="K97" s="15"/>
    </row>
    <row r="98" spans="1:11" ht="27">
      <c r="A98" s="32"/>
      <c r="B98" s="47"/>
      <c r="C98" s="47"/>
      <c r="D98" s="34" t="s">
        <v>27</v>
      </c>
      <c r="E98" s="142" t="s">
        <v>1103</v>
      </c>
      <c r="F98" s="36">
        <v>2543</v>
      </c>
      <c r="G98" s="36">
        <v>2542.41</v>
      </c>
      <c r="H98" s="265">
        <f t="shared" si="3"/>
        <v>99.97679905623279</v>
      </c>
      <c r="I98" s="36"/>
      <c r="J98" s="36"/>
      <c r="K98" s="15"/>
    </row>
    <row r="99" spans="1:11" ht="27">
      <c r="A99" s="32"/>
      <c r="B99" s="47"/>
      <c r="C99" s="47"/>
      <c r="D99" s="34" t="s">
        <v>42</v>
      </c>
      <c r="E99" s="142" t="s">
        <v>1103</v>
      </c>
      <c r="F99" s="36">
        <v>136</v>
      </c>
      <c r="G99" s="36">
        <v>135.99</v>
      </c>
      <c r="H99" s="265">
        <f t="shared" si="3"/>
        <v>99.99264705882352</v>
      </c>
      <c r="I99" s="36"/>
      <c r="J99" s="36"/>
      <c r="K99" s="15"/>
    </row>
    <row r="100" spans="1:11" ht="27">
      <c r="A100" s="32"/>
      <c r="B100" s="47"/>
      <c r="C100" s="47"/>
      <c r="D100" s="34" t="s">
        <v>1712</v>
      </c>
      <c r="E100" s="35" t="s">
        <v>1705</v>
      </c>
      <c r="F100" s="36">
        <v>0</v>
      </c>
      <c r="G100" s="36">
        <v>0</v>
      </c>
      <c r="H100" s="265">
        <v>0</v>
      </c>
      <c r="I100" s="36"/>
      <c r="J100" s="36"/>
      <c r="K100" s="15"/>
    </row>
    <row r="101" spans="1:11" ht="27">
      <c r="A101" s="32"/>
      <c r="B101" s="47"/>
      <c r="C101" s="47"/>
      <c r="D101" s="34" t="s">
        <v>23</v>
      </c>
      <c r="E101" s="142" t="s">
        <v>1103</v>
      </c>
      <c r="F101" s="36">
        <v>30</v>
      </c>
      <c r="G101" s="36">
        <v>30</v>
      </c>
      <c r="H101" s="265">
        <f t="shared" si="3"/>
        <v>100</v>
      </c>
      <c r="I101" s="36"/>
      <c r="J101" s="36"/>
      <c r="K101" s="15"/>
    </row>
    <row r="102" spans="1:11" ht="27">
      <c r="A102" s="32"/>
      <c r="B102" s="47"/>
      <c r="C102" s="47"/>
      <c r="D102" s="34" t="s">
        <v>1713</v>
      </c>
      <c r="E102" s="35" t="s">
        <v>1714</v>
      </c>
      <c r="F102" s="36">
        <v>0</v>
      </c>
      <c r="G102" s="36">
        <v>0</v>
      </c>
      <c r="H102" s="265">
        <v>0</v>
      </c>
      <c r="I102" s="36"/>
      <c r="J102" s="36"/>
      <c r="K102" s="15"/>
    </row>
    <row r="103" spans="1:11" ht="13.5">
      <c r="A103" s="32"/>
      <c r="B103" s="47"/>
      <c r="C103" s="33" t="s">
        <v>1678</v>
      </c>
      <c r="D103" s="34" t="s">
        <v>1679</v>
      </c>
      <c r="E103" s="35" t="s">
        <v>1715</v>
      </c>
      <c r="F103" s="36">
        <f>SUM(F104:F116)</f>
        <v>237751</v>
      </c>
      <c r="G103" s="36">
        <f>G104+G105+G106+G109+G110+G111+G112+G113+G114+G115+G116</f>
        <v>193905.15000000002</v>
      </c>
      <c r="H103" s="265">
        <f t="shared" si="3"/>
        <v>81.55807967158918</v>
      </c>
      <c r="I103" s="36">
        <f>G103</f>
        <v>193905.15000000002</v>
      </c>
      <c r="J103" s="36">
        <v>0</v>
      </c>
      <c r="K103" s="15"/>
    </row>
    <row r="104" spans="1:11" ht="27">
      <c r="A104" s="32"/>
      <c r="B104" s="47"/>
      <c r="C104" s="47"/>
      <c r="D104" s="34" t="s">
        <v>1465</v>
      </c>
      <c r="E104" s="35" t="s">
        <v>1717</v>
      </c>
      <c r="F104" s="36">
        <v>100000</v>
      </c>
      <c r="G104" s="36">
        <v>59945.54</v>
      </c>
      <c r="H104" s="265">
        <f t="shared" si="3"/>
        <v>59.94554</v>
      </c>
      <c r="I104" s="36"/>
      <c r="J104" s="36"/>
      <c r="K104" s="15"/>
    </row>
    <row r="105" spans="1:11" ht="13.5">
      <c r="A105" s="32"/>
      <c r="B105" s="47"/>
      <c r="C105" s="47"/>
      <c r="D105" s="34" t="s">
        <v>1716</v>
      </c>
      <c r="E105" s="35" t="s">
        <v>1103</v>
      </c>
      <c r="F105" s="36">
        <v>20000</v>
      </c>
      <c r="G105" s="36">
        <v>19999.2</v>
      </c>
      <c r="H105" s="265">
        <f t="shared" si="3"/>
        <v>99.99600000000001</v>
      </c>
      <c r="I105" s="36"/>
      <c r="J105" s="36"/>
      <c r="K105" s="15"/>
    </row>
    <row r="106" spans="1:11" ht="13.5">
      <c r="A106" s="32"/>
      <c r="B106" s="47"/>
      <c r="C106" s="47"/>
      <c r="D106" s="34" t="s">
        <v>1718</v>
      </c>
      <c r="E106" s="35" t="s">
        <v>1719</v>
      </c>
      <c r="F106" s="36">
        <v>63600</v>
      </c>
      <c r="G106" s="36">
        <v>60218.53</v>
      </c>
      <c r="H106" s="265">
        <f t="shared" si="3"/>
        <v>94.68322327044025</v>
      </c>
      <c r="I106" s="36"/>
      <c r="J106" s="36"/>
      <c r="K106" s="15"/>
    </row>
    <row r="107" spans="1:11" ht="13.5">
      <c r="A107" s="32"/>
      <c r="B107" s="47"/>
      <c r="C107" s="47"/>
      <c r="D107" s="34" t="s">
        <v>933</v>
      </c>
      <c r="E107" s="35"/>
      <c r="F107" s="36"/>
      <c r="G107" s="36">
        <v>56780.3</v>
      </c>
      <c r="H107" s="265"/>
      <c r="I107" s="36"/>
      <c r="J107" s="36"/>
      <c r="K107" s="15"/>
    </row>
    <row r="108" spans="1:11" ht="13.5">
      <c r="A108" s="32"/>
      <c r="B108" s="47"/>
      <c r="C108" s="47"/>
      <c r="D108" s="34" t="s">
        <v>934</v>
      </c>
      <c r="E108" s="35"/>
      <c r="F108" s="36"/>
      <c r="G108" s="36">
        <v>3438.23</v>
      </c>
      <c r="H108" s="265"/>
      <c r="I108" s="36"/>
      <c r="J108" s="36"/>
      <c r="K108" s="15"/>
    </row>
    <row r="109" spans="1:11" ht="27">
      <c r="A109" s="32"/>
      <c r="B109" s="47"/>
      <c r="C109" s="47"/>
      <c r="D109" s="34" t="s">
        <v>23</v>
      </c>
      <c r="E109" s="35" t="s">
        <v>24</v>
      </c>
      <c r="F109" s="36">
        <v>20970</v>
      </c>
      <c r="G109" s="36">
        <v>20970</v>
      </c>
      <c r="H109" s="265">
        <f t="shared" si="3"/>
        <v>100</v>
      </c>
      <c r="I109" s="36"/>
      <c r="J109" s="36"/>
      <c r="K109" s="15"/>
    </row>
    <row r="110" spans="1:11" ht="27">
      <c r="A110" s="32"/>
      <c r="B110" s="47"/>
      <c r="C110" s="47"/>
      <c r="D110" s="34" t="s">
        <v>25</v>
      </c>
      <c r="E110" s="35" t="s">
        <v>26</v>
      </c>
      <c r="F110" s="36">
        <v>5813</v>
      </c>
      <c r="G110" s="36">
        <v>5813</v>
      </c>
      <c r="H110" s="265">
        <f t="shared" si="3"/>
        <v>100</v>
      </c>
      <c r="I110" s="36"/>
      <c r="J110" s="36"/>
      <c r="K110" s="15"/>
    </row>
    <row r="111" spans="1:11" ht="27">
      <c r="A111" s="32"/>
      <c r="B111" s="47"/>
      <c r="C111" s="47"/>
      <c r="D111" s="34" t="s">
        <v>27</v>
      </c>
      <c r="E111" s="35" t="s">
        <v>28</v>
      </c>
      <c r="F111" s="36">
        <v>0</v>
      </c>
      <c r="G111" s="36">
        <v>0</v>
      </c>
      <c r="H111" s="265">
        <v>0</v>
      </c>
      <c r="I111" s="36"/>
      <c r="J111" s="36"/>
      <c r="K111" s="15"/>
    </row>
    <row r="112" spans="1:11" ht="27">
      <c r="A112" s="32"/>
      <c r="B112" s="47"/>
      <c r="C112" s="47"/>
      <c r="D112" s="34" t="s">
        <v>29</v>
      </c>
      <c r="E112" s="35" t="s">
        <v>30</v>
      </c>
      <c r="F112" s="36">
        <v>3966</v>
      </c>
      <c r="G112" s="36">
        <v>3966</v>
      </c>
      <c r="H112" s="265">
        <f t="shared" si="3"/>
        <v>100.00000000000001</v>
      </c>
      <c r="I112" s="36"/>
      <c r="J112" s="36"/>
      <c r="K112" s="15"/>
    </row>
    <row r="113" spans="1:11" ht="27">
      <c r="A113" s="32"/>
      <c r="B113" s="47"/>
      <c r="C113" s="47"/>
      <c r="D113" s="34" t="s">
        <v>31</v>
      </c>
      <c r="E113" s="35" t="s">
        <v>32</v>
      </c>
      <c r="F113" s="36">
        <v>0</v>
      </c>
      <c r="G113" s="36">
        <v>0</v>
      </c>
      <c r="H113" s="265">
        <v>0</v>
      </c>
      <c r="I113" s="36"/>
      <c r="J113" s="36"/>
      <c r="K113" s="15"/>
    </row>
    <row r="114" spans="1:11" ht="13.5">
      <c r="A114" s="110"/>
      <c r="B114" s="78"/>
      <c r="C114" s="78"/>
      <c r="D114" s="34" t="s">
        <v>33</v>
      </c>
      <c r="E114" s="35" t="s">
        <v>34</v>
      </c>
      <c r="F114" s="36">
        <v>14648</v>
      </c>
      <c r="G114" s="36">
        <v>14648</v>
      </c>
      <c r="H114" s="265">
        <f t="shared" si="3"/>
        <v>100</v>
      </c>
      <c r="I114" s="36"/>
      <c r="J114" s="36"/>
      <c r="K114" s="15"/>
    </row>
    <row r="115" spans="1:11" ht="13.5">
      <c r="A115" s="32"/>
      <c r="B115" s="47"/>
      <c r="C115" s="47"/>
      <c r="D115" s="34" t="s">
        <v>189</v>
      </c>
      <c r="E115" s="35" t="s">
        <v>1103</v>
      </c>
      <c r="F115" s="36">
        <v>5280</v>
      </c>
      <c r="G115" s="36">
        <v>5270.37</v>
      </c>
      <c r="H115" s="265">
        <f t="shared" si="3"/>
        <v>99.81761363636365</v>
      </c>
      <c r="I115" s="36"/>
      <c r="J115" s="36"/>
      <c r="K115" s="15"/>
    </row>
    <row r="116" spans="1:11" ht="27">
      <c r="A116" s="32"/>
      <c r="B116" s="47"/>
      <c r="C116" s="47"/>
      <c r="D116" s="34" t="s">
        <v>35</v>
      </c>
      <c r="E116" s="35" t="s">
        <v>36</v>
      </c>
      <c r="F116" s="36">
        <v>3474</v>
      </c>
      <c r="G116" s="36">
        <v>3074.51</v>
      </c>
      <c r="H116" s="265">
        <f t="shared" si="3"/>
        <v>88.50057570523892</v>
      </c>
      <c r="I116" s="36"/>
      <c r="J116" s="36"/>
      <c r="K116" s="15"/>
    </row>
    <row r="117" spans="1:11" ht="13.5">
      <c r="A117" s="32"/>
      <c r="B117" s="47"/>
      <c r="C117" s="33" t="s">
        <v>37</v>
      </c>
      <c r="D117" s="34" t="s">
        <v>38</v>
      </c>
      <c r="E117" s="35" t="s">
        <v>39</v>
      </c>
      <c r="F117" s="36">
        <f>F118</f>
        <v>360</v>
      </c>
      <c r="G117" s="36">
        <f>G118</f>
        <v>360</v>
      </c>
      <c r="H117" s="265">
        <f t="shared" si="3"/>
        <v>100</v>
      </c>
      <c r="I117" s="36">
        <f>G117</f>
        <v>360</v>
      </c>
      <c r="J117" s="36">
        <v>0</v>
      </c>
      <c r="K117" s="15"/>
    </row>
    <row r="118" spans="1:11" ht="27">
      <c r="A118" s="32"/>
      <c r="B118" s="47"/>
      <c r="C118" s="78"/>
      <c r="D118" s="34" t="s">
        <v>1690</v>
      </c>
      <c r="E118" s="35" t="s">
        <v>39</v>
      </c>
      <c r="F118" s="36">
        <v>360</v>
      </c>
      <c r="G118" s="36">
        <v>360</v>
      </c>
      <c r="H118" s="265">
        <f t="shared" si="3"/>
        <v>100</v>
      </c>
      <c r="I118" s="36"/>
      <c r="J118" s="36"/>
      <c r="K118" s="15"/>
    </row>
    <row r="119" spans="1:11" ht="13.5">
      <c r="A119" s="32"/>
      <c r="B119" s="47"/>
      <c r="C119" s="83" t="s">
        <v>1645</v>
      </c>
      <c r="D119" s="34" t="s">
        <v>1646</v>
      </c>
      <c r="E119" s="35" t="s">
        <v>40</v>
      </c>
      <c r="F119" s="36">
        <f>F120+F125+F126+F127+F128+F129+F130+F131+F132</f>
        <v>43768</v>
      </c>
      <c r="G119" s="36">
        <f>G120+G125+G126+G127+G128+G129+G130+G131+G132</f>
        <v>39237.2</v>
      </c>
      <c r="H119" s="265">
        <f t="shared" si="3"/>
        <v>89.64814476329738</v>
      </c>
      <c r="I119" s="36">
        <f>G119</f>
        <v>39237.2</v>
      </c>
      <c r="J119" s="36">
        <v>0</v>
      </c>
      <c r="K119" s="15"/>
    </row>
    <row r="120" spans="1:11" ht="13.5">
      <c r="A120" s="32"/>
      <c r="B120" s="47"/>
      <c r="C120" s="47"/>
      <c r="D120" s="34" t="s">
        <v>1718</v>
      </c>
      <c r="E120" s="35" t="s">
        <v>1644</v>
      </c>
      <c r="F120" s="36">
        <v>8000</v>
      </c>
      <c r="G120" s="36">
        <v>3704.11</v>
      </c>
      <c r="H120" s="265">
        <f t="shared" si="3"/>
        <v>46.301375</v>
      </c>
      <c r="I120" s="36"/>
      <c r="J120" s="36"/>
      <c r="K120" s="15"/>
    </row>
    <row r="121" spans="1:11" ht="13.5">
      <c r="A121" s="32"/>
      <c r="B121" s="47"/>
      <c r="C121" s="47"/>
      <c r="D121" s="34" t="s">
        <v>935</v>
      </c>
      <c r="E121" s="35"/>
      <c r="F121" s="36"/>
      <c r="G121" s="36">
        <v>1970</v>
      </c>
      <c r="H121" s="265"/>
      <c r="I121" s="36"/>
      <c r="J121" s="36"/>
      <c r="K121" s="15"/>
    </row>
    <row r="122" spans="1:11" ht="13.5">
      <c r="A122" s="32"/>
      <c r="B122" s="47"/>
      <c r="C122" s="47"/>
      <c r="D122" s="34" t="s">
        <v>936</v>
      </c>
      <c r="E122" s="35"/>
      <c r="F122" s="36"/>
      <c r="G122" s="36">
        <v>906.93</v>
      </c>
      <c r="H122" s="265"/>
      <c r="I122" s="36"/>
      <c r="J122" s="36"/>
      <c r="K122" s="15"/>
    </row>
    <row r="123" spans="1:11" ht="13.5">
      <c r="A123" s="32"/>
      <c r="B123" s="47"/>
      <c r="C123" s="47"/>
      <c r="D123" s="34" t="s">
        <v>937</v>
      </c>
      <c r="E123" s="35"/>
      <c r="F123" s="36"/>
      <c r="G123" s="36">
        <v>762.48</v>
      </c>
      <c r="H123" s="265"/>
      <c r="I123" s="36"/>
      <c r="J123" s="36"/>
      <c r="K123" s="15"/>
    </row>
    <row r="124" spans="1:11" ht="13.5">
      <c r="A124" s="32"/>
      <c r="B124" s="47"/>
      <c r="C124" s="47"/>
      <c r="D124" s="34" t="s">
        <v>938</v>
      </c>
      <c r="E124" s="35"/>
      <c r="F124" s="36"/>
      <c r="G124" s="36">
        <v>65</v>
      </c>
      <c r="H124" s="265"/>
      <c r="I124" s="36"/>
      <c r="J124" s="36"/>
      <c r="K124" s="15"/>
    </row>
    <row r="125" spans="1:11" ht="27">
      <c r="A125" s="32"/>
      <c r="B125" s="47"/>
      <c r="C125" s="47"/>
      <c r="D125" s="34" t="s">
        <v>1439</v>
      </c>
      <c r="E125" s="35" t="s">
        <v>41</v>
      </c>
      <c r="F125" s="36">
        <v>3471</v>
      </c>
      <c r="G125" s="36">
        <v>3321</v>
      </c>
      <c r="H125" s="265">
        <f t="shared" si="3"/>
        <v>95.67847882454623</v>
      </c>
      <c r="I125" s="36"/>
      <c r="J125" s="36"/>
      <c r="K125" s="15"/>
    </row>
    <row r="126" spans="1:11" ht="27.75" customHeight="1">
      <c r="A126" s="32"/>
      <c r="B126" s="47"/>
      <c r="C126" s="47"/>
      <c r="D126" s="34" t="s">
        <v>1707</v>
      </c>
      <c r="E126" s="142" t="s">
        <v>1103</v>
      </c>
      <c r="F126" s="36">
        <v>10000</v>
      </c>
      <c r="G126" s="36">
        <v>10000</v>
      </c>
      <c r="H126" s="265">
        <f t="shared" si="3"/>
        <v>100</v>
      </c>
      <c r="I126" s="36"/>
      <c r="J126" s="36"/>
      <c r="K126" s="23"/>
    </row>
    <row r="127" spans="1:11" ht="27">
      <c r="A127" s="32"/>
      <c r="B127" s="47"/>
      <c r="C127" s="47"/>
      <c r="D127" s="34" t="s">
        <v>31</v>
      </c>
      <c r="E127" s="142" t="s">
        <v>1103</v>
      </c>
      <c r="F127" s="36">
        <v>2770</v>
      </c>
      <c r="G127" s="36">
        <v>2770</v>
      </c>
      <c r="H127" s="265">
        <f t="shared" si="3"/>
        <v>100</v>
      </c>
      <c r="I127" s="36"/>
      <c r="J127" s="36"/>
      <c r="K127" s="15"/>
    </row>
    <row r="128" spans="1:11" ht="41.25">
      <c r="A128" s="32"/>
      <c r="B128" s="47"/>
      <c r="C128" s="47"/>
      <c r="D128" s="34" t="s">
        <v>1708</v>
      </c>
      <c r="E128" s="142" t="s">
        <v>1103</v>
      </c>
      <c r="F128" s="36">
        <v>1620</v>
      </c>
      <c r="G128" s="36">
        <v>1620</v>
      </c>
      <c r="H128" s="265">
        <f t="shared" si="3"/>
        <v>100</v>
      </c>
      <c r="I128" s="36"/>
      <c r="J128" s="36"/>
      <c r="K128" s="15"/>
    </row>
    <row r="129" spans="1:11" ht="13.5">
      <c r="A129" s="32"/>
      <c r="B129" s="47"/>
      <c r="C129" s="47"/>
      <c r="D129" s="34" t="s">
        <v>191</v>
      </c>
      <c r="E129" s="35" t="s">
        <v>1103</v>
      </c>
      <c r="F129" s="36">
        <v>5000</v>
      </c>
      <c r="G129" s="36">
        <v>5000</v>
      </c>
      <c r="H129" s="265">
        <f t="shared" si="3"/>
        <v>100</v>
      </c>
      <c r="I129" s="36"/>
      <c r="J129" s="36"/>
      <c r="K129" s="15"/>
    </row>
    <row r="130" spans="1:11" ht="27">
      <c r="A130" s="32"/>
      <c r="B130" s="47"/>
      <c r="C130" s="47"/>
      <c r="D130" s="34" t="s">
        <v>190</v>
      </c>
      <c r="E130" s="35" t="s">
        <v>1103</v>
      </c>
      <c r="F130" s="36">
        <v>7081</v>
      </c>
      <c r="G130" s="36">
        <v>7050.09</v>
      </c>
      <c r="H130" s="265">
        <f t="shared" si="3"/>
        <v>99.56347973450077</v>
      </c>
      <c r="I130" s="36"/>
      <c r="J130" s="36"/>
      <c r="K130" s="15"/>
    </row>
    <row r="131" spans="1:14" ht="27">
      <c r="A131" s="32"/>
      <c r="B131" s="47"/>
      <c r="C131" s="47"/>
      <c r="D131" s="34" t="s">
        <v>1713</v>
      </c>
      <c r="E131" s="142" t="s">
        <v>1103</v>
      </c>
      <c r="F131" s="36">
        <v>5612</v>
      </c>
      <c r="G131" s="36">
        <v>5612</v>
      </c>
      <c r="H131" s="265">
        <f t="shared" si="3"/>
        <v>100</v>
      </c>
      <c r="I131" s="36"/>
      <c r="J131" s="36"/>
      <c r="K131" s="15"/>
      <c r="N131" s="182"/>
    </row>
    <row r="132" spans="1:11" ht="27">
      <c r="A132" s="32"/>
      <c r="B132" s="47"/>
      <c r="C132" s="47"/>
      <c r="D132" s="34" t="s">
        <v>42</v>
      </c>
      <c r="E132" s="35" t="s">
        <v>43</v>
      </c>
      <c r="F132" s="36">
        <v>214</v>
      </c>
      <c r="G132" s="36">
        <v>160</v>
      </c>
      <c r="H132" s="265">
        <f t="shared" si="3"/>
        <v>74.76635514018692</v>
      </c>
      <c r="I132" s="36"/>
      <c r="J132" s="36"/>
      <c r="K132" s="15"/>
    </row>
    <row r="133" spans="1:11" ht="13.5">
      <c r="A133" s="32"/>
      <c r="B133" s="47"/>
      <c r="C133" s="33" t="s">
        <v>44</v>
      </c>
      <c r="D133" s="34" t="s">
        <v>45</v>
      </c>
      <c r="E133" s="35" t="s">
        <v>46</v>
      </c>
      <c r="F133" s="36">
        <f>F134</f>
        <v>34</v>
      </c>
      <c r="G133" s="36">
        <f>G134</f>
        <v>33.43</v>
      </c>
      <c r="H133" s="265">
        <f t="shared" si="3"/>
        <v>98.3235294117647</v>
      </c>
      <c r="I133" s="36">
        <f>G133</f>
        <v>33.43</v>
      </c>
      <c r="J133" s="36">
        <v>0</v>
      </c>
      <c r="K133" s="15"/>
    </row>
    <row r="134" spans="1:11" ht="27">
      <c r="A134" s="32"/>
      <c r="B134" s="47"/>
      <c r="C134" s="47"/>
      <c r="D134" s="34" t="s">
        <v>1690</v>
      </c>
      <c r="E134" s="35" t="s">
        <v>46</v>
      </c>
      <c r="F134" s="36">
        <v>34</v>
      </c>
      <c r="G134" s="36">
        <v>33.43</v>
      </c>
      <c r="H134" s="265">
        <f t="shared" si="3"/>
        <v>98.3235294117647</v>
      </c>
      <c r="I134" s="36"/>
      <c r="J134" s="36"/>
      <c r="K134" s="15"/>
    </row>
    <row r="135" spans="1:11" ht="13.5">
      <c r="A135" s="32"/>
      <c r="B135" s="47"/>
      <c r="C135" s="33" t="s">
        <v>47</v>
      </c>
      <c r="D135" s="34" t="s">
        <v>48</v>
      </c>
      <c r="E135" s="35" t="s">
        <v>49</v>
      </c>
      <c r="F135" s="36">
        <f>F136+F137</f>
        <v>19024</v>
      </c>
      <c r="G135" s="36">
        <f>G136+G137</f>
        <v>19023.98</v>
      </c>
      <c r="H135" s="265">
        <f t="shared" si="3"/>
        <v>99.99989486963834</v>
      </c>
      <c r="I135" s="36">
        <f>G135</f>
        <v>19023.98</v>
      </c>
      <c r="J135" s="36">
        <v>0</v>
      </c>
      <c r="K135" s="15"/>
    </row>
    <row r="136" spans="1:11" ht="13.5">
      <c r="A136" s="32"/>
      <c r="B136" s="47"/>
      <c r="C136" s="47"/>
      <c r="D136" s="34" t="s">
        <v>1718</v>
      </c>
      <c r="E136" s="35" t="s">
        <v>1683</v>
      </c>
      <c r="F136" s="36">
        <v>18665</v>
      </c>
      <c r="G136" s="36">
        <v>18665</v>
      </c>
      <c r="H136" s="265">
        <f t="shared" si="3"/>
        <v>100</v>
      </c>
      <c r="I136" s="36"/>
      <c r="J136" s="36"/>
      <c r="K136" s="15"/>
    </row>
    <row r="137" spans="1:11" ht="27">
      <c r="A137" s="110"/>
      <c r="B137" s="78"/>
      <c r="C137" s="78"/>
      <c r="D137" s="34" t="s">
        <v>1690</v>
      </c>
      <c r="E137" s="35" t="s">
        <v>50</v>
      </c>
      <c r="F137" s="36">
        <v>359</v>
      </c>
      <c r="G137" s="36">
        <v>358.98</v>
      </c>
      <c r="H137" s="265">
        <f t="shared" si="3"/>
        <v>99.99442896935935</v>
      </c>
      <c r="I137" s="36"/>
      <c r="J137" s="36"/>
      <c r="K137" s="15"/>
    </row>
    <row r="138" spans="1:11" ht="27">
      <c r="A138" s="32"/>
      <c r="B138" s="47"/>
      <c r="C138" s="83" t="s">
        <v>51</v>
      </c>
      <c r="D138" s="34" t="s">
        <v>52</v>
      </c>
      <c r="E138" s="35" t="s">
        <v>53</v>
      </c>
      <c r="F138" s="36">
        <f>F139</f>
        <v>6390</v>
      </c>
      <c r="G138" s="36">
        <f>G139</f>
        <v>6390</v>
      </c>
      <c r="H138" s="265">
        <f t="shared" si="3"/>
        <v>100</v>
      </c>
      <c r="I138" s="36">
        <f>G138</f>
        <v>6390</v>
      </c>
      <c r="J138" s="36">
        <v>0</v>
      </c>
      <c r="K138" s="15"/>
    </row>
    <row r="139" spans="1:11" ht="27">
      <c r="A139" s="32"/>
      <c r="B139" s="47"/>
      <c r="C139" s="47"/>
      <c r="D139" s="34" t="s">
        <v>1690</v>
      </c>
      <c r="E139" s="35" t="s">
        <v>53</v>
      </c>
      <c r="F139" s="36">
        <v>6390</v>
      </c>
      <c r="G139" s="36">
        <v>6390</v>
      </c>
      <c r="H139" s="265">
        <f t="shared" si="3"/>
        <v>100</v>
      </c>
      <c r="I139" s="36"/>
      <c r="J139" s="36"/>
      <c r="K139" s="15"/>
    </row>
    <row r="140" spans="1:11" ht="27">
      <c r="A140" s="32"/>
      <c r="B140" s="41"/>
      <c r="C140" s="74" t="s">
        <v>192</v>
      </c>
      <c r="D140" s="75" t="s">
        <v>193</v>
      </c>
      <c r="E140" s="35" t="s">
        <v>1103</v>
      </c>
      <c r="F140" s="36">
        <v>500</v>
      </c>
      <c r="G140" s="36">
        <f>G141</f>
        <v>500</v>
      </c>
      <c r="H140" s="265">
        <f t="shared" si="3"/>
        <v>100</v>
      </c>
      <c r="I140" s="36">
        <f>G140</f>
        <v>500</v>
      </c>
      <c r="J140" s="36">
        <v>0</v>
      </c>
      <c r="K140" s="15"/>
    </row>
    <row r="141" spans="1:11" ht="27">
      <c r="A141" s="32"/>
      <c r="B141" s="47"/>
      <c r="C141" s="47"/>
      <c r="D141" s="34" t="s">
        <v>194</v>
      </c>
      <c r="E141" s="35" t="s">
        <v>1103</v>
      </c>
      <c r="F141" s="36">
        <v>500</v>
      </c>
      <c r="G141" s="36">
        <v>500</v>
      </c>
      <c r="H141" s="265">
        <f t="shared" si="3"/>
        <v>100</v>
      </c>
      <c r="I141" s="36"/>
      <c r="J141" s="36"/>
      <c r="K141" s="15"/>
    </row>
    <row r="142" spans="1:11" ht="13.5">
      <c r="A142" s="32"/>
      <c r="B142" s="26" t="s">
        <v>54</v>
      </c>
      <c r="C142" s="26"/>
      <c r="D142" s="27" t="s">
        <v>55</v>
      </c>
      <c r="E142" s="28" t="s">
        <v>56</v>
      </c>
      <c r="F142" s="29">
        <f>F143+F145+F150+F160</f>
        <v>342675</v>
      </c>
      <c r="G142" s="29">
        <f>G143+G145+G150+G160</f>
        <v>333758.52</v>
      </c>
      <c r="H142" s="266">
        <f t="shared" si="3"/>
        <v>97.39797767564019</v>
      </c>
      <c r="I142" s="29">
        <f>I145+I143+I150+I160</f>
        <v>333758.52</v>
      </c>
      <c r="J142" s="29">
        <v>0</v>
      </c>
      <c r="K142" s="15"/>
    </row>
    <row r="143" spans="1:11" ht="13.5">
      <c r="A143" s="32"/>
      <c r="B143" s="47"/>
      <c r="C143" s="33" t="s">
        <v>57</v>
      </c>
      <c r="D143" s="34" t="s">
        <v>58</v>
      </c>
      <c r="E143" s="35" t="s">
        <v>59</v>
      </c>
      <c r="F143" s="36">
        <f>F144</f>
        <v>0</v>
      </c>
      <c r="G143" s="36">
        <f>G144</f>
        <v>0</v>
      </c>
      <c r="H143" s="265">
        <v>0</v>
      </c>
      <c r="I143" s="36">
        <f>G143</f>
        <v>0</v>
      </c>
      <c r="J143" s="36">
        <v>0</v>
      </c>
      <c r="K143" s="15"/>
    </row>
    <row r="144" spans="1:11" ht="27">
      <c r="A144" s="32"/>
      <c r="B144" s="47"/>
      <c r="C144" s="47"/>
      <c r="D144" s="34" t="s">
        <v>60</v>
      </c>
      <c r="E144" s="35" t="s">
        <v>59</v>
      </c>
      <c r="F144" s="36">
        <v>0</v>
      </c>
      <c r="G144" s="36">
        <v>0</v>
      </c>
      <c r="H144" s="265">
        <v>0</v>
      </c>
      <c r="I144" s="36"/>
      <c r="J144" s="36"/>
      <c r="K144" s="15"/>
    </row>
    <row r="145" spans="1:11" ht="13.5">
      <c r="A145" s="32"/>
      <c r="B145" s="47"/>
      <c r="C145" s="33" t="s">
        <v>1667</v>
      </c>
      <c r="D145" s="34" t="s">
        <v>1668</v>
      </c>
      <c r="E145" s="35" t="s">
        <v>1683</v>
      </c>
      <c r="F145" s="36">
        <f>F146</f>
        <v>86000</v>
      </c>
      <c r="G145" s="36">
        <f>G146</f>
        <v>85757.03</v>
      </c>
      <c r="H145" s="265">
        <f aca="true" t="shared" si="4" ref="H145:H233">G145/F145%</f>
        <v>99.71747674418604</v>
      </c>
      <c r="I145" s="36">
        <f>G145</f>
        <v>85757.03</v>
      </c>
      <c r="J145" s="36">
        <v>0</v>
      </c>
      <c r="K145" s="15"/>
    </row>
    <row r="146" spans="1:11" ht="27">
      <c r="A146" s="32"/>
      <c r="B146" s="47"/>
      <c r="C146" s="47"/>
      <c r="D146" s="34" t="s">
        <v>60</v>
      </c>
      <c r="E146" s="35" t="s">
        <v>1683</v>
      </c>
      <c r="F146" s="36">
        <v>86000</v>
      </c>
      <c r="G146" s="36">
        <v>85757.03</v>
      </c>
      <c r="H146" s="265">
        <f t="shared" si="4"/>
        <v>99.71747674418604</v>
      </c>
      <c r="I146" s="36"/>
      <c r="J146" s="36"/>
      <c r="K146" s="15"/>
    </row>
    <row r="147" spans="1:11" ht="13.5">
      <c r="A147" s="32"/>
      <c r="B147" s="47"/>
      <c r="C147" s="47"/>
      <c r="D147" s="34" t="s">
        <v>939</v>
      </c>
      <c r="E147" s="35"/>
      <c r="F147" s="36"/>
      <c r="G147" s="36">
        <v>59710.86</v>
      </c>
      <c r="H147" s="265"/>
      <c r="I147" s="36"/>
      <c r="J147" s="36"/>
      <c r="K147" s="15"/>
    </row>
    <row r="148" spans="1:11" ht="13.5">
      <c r="A148" s="32"/>
      <c r="B148" s="47"/>
      <c r="C148" s="47"/>
      <c r="D148" s="34" t="s">
        <v>940</v>
      </c>
      <c r="E148" s="35"/>
      <c r="F148" s="36"/>
      <c r="G148" s="36">
        <v>12720.42</v>
      </c>
      <c r="H148" s="265"/>
      <c r="I148" s="36"/>
      <c r="J148" s="36"/>
      <c r="K148" s="15"/>
    </row>
    <row r="149" spans="1:11" ht="13.5">
      <c r="A149" s="32"/>
      <c r="B149" s="47"/>
      <c r="C149" s="47"/>
      <c r="D149" s="34" t="s">
        <v>1147</v>
      </c>
      <c r="E149" s="35"/>
      <c r="F149" s="36"/>
      <c r="G149" s="36">
        <v>13325.75</v>
      </c>
      <c r="H149" s="265"/>
      <c r="I149" s="36"/>
      <c r="J149" s="36"/>
      <c r="K149" s="15"/>
    </row>
    <row r="150" spans="1:11" ht="13.5">
      <c r="A150" s="32"/>
      <c r="B150" s="47"/>
      <c r="C150" s="33" t="s">
        <v>1678</v>
      </c>
      <c r="D150" s="34" t="s">
        <v>1679</v>
      </c>
      <c r="E150" s="35" t="s">
        <v>61</v>
      </c>
      <c r="F150" s="36">
        <f>F151+F157+F158+F159</f>
        <v>146675</v>
      </c>
      <c r="G150" s="36">
        <f>G151+G157+G158+G159</f>
        <v>139572.03</v>
      </c>
      <c r="H150" s="265">
        <f t="shared" si="4"/>
        <v>95.15734106016704</v>
      </c>
      <c r="I150" s="36">
        <f>G150</f>
        <v>139572.03</v>
      </c>
      <c r="J150" s="36">
        <v>0</v>
      </c>
      <c r="K150" s="15"/>
    </row>
    <row r="151" spans="1:11" ht="27">
      <c r="A151" s="32"/>
      <c r="B151" s="47"/>
      <c r="C151" s="47"/>
      <c r="D151" s="34" t="s">
        <v>60</v>
      </c>
      <c r="E151" s="35" t="s">
        <v>62</v>
      </c>
      <c r="F151" s="36">
        <v>30880</v>
      </c>
      <c r="G151" s="36">
        <v>28065.25</v>
      </c>
      <c r="H151" s="265">
        <f t="shared" si="4"/>
        <v>90.88487694300518</v>
      </c>
      <c r="I151" s="36"/>
      <c r="J151" s="36"/>
      <c r="K151" s="15"/>
    </row>
    <row r="152" spans="1:11" ht="33.75" customHeight="1">
      <c r="A152" s="32"/>
      <c r="B152" s="47"/>
      <c r="C152" s="47"/>
      <c r="D152" s="34" t="s">
        <v>205</v>
      </c>
      <c r="E152" s="35"/>
      <c r="F152" s="36"/>
      <c r="G152" s="36">
        <v>3800</v>
      </c>
      <c r="H152" s="265"/>
      <c r="I152" s="36"/>
      <c r="J152" s="36"/>
      <c r="K152" s="15"/>
    </row>
    <row r="153" spans="1:11" ht="29.25" customHeight="1">
      <c r="A153" s="32"/>
      <c r="B153" s="47"/>
      <c r="C153" s="47"/>
      <c r="D153" s="34" t="s">
        <v>1145</v>
      </c>
      <c r="E153" s="35"/>
      <c r="F153" s="36"/>
      <c r="G153" s="36">
        <v>4858.5</v>
      </c>
      <c r="H153" s="265"/>
      <c r="I153" s="36"/>
      <c r="J153" s="36"/>
      <c r="K153" s="15"/>
    </row>
    <row r="154" spans="1:11" ht="26.25" customHeight="1">
      <c r="A154" s="32"/>
      <c r="B154" s="47"/>
      <c r="C154" s="47"/>
      <c r="D154" s="34" t="s">
        <v>204</v>
      </c>
      <c r="E154" s="35"/>
      <c r="F154" s="36"/>
      <c r="G154" s="36">
        <v>8782.2</v>
      </c>
      <c r="H154" s="265"/>
      <c r="I154" s="36"/>
      <c r="J154" s="36"/>
      <c r="K154" s="15"/>
    </row>
    <row r="155" spans="1:11" ht="13.5">
      <c r="A155" s="32"/>
      <c r="B155" s="47"/>
      <c r="C155" s="47"/>
      <c r="D155" s="34" t="s">
        <v>933</v>
      </c>
      <c r="E155" s="35"/>
      <c r="F155" s="36"/>
      <c r="G155" s="36">
        <v>10120.26</v>
      </c>
      <c r="H155" s="265"/>
      <c r="I155" s="36"/>
      <c r="J155" s="36"/>
      <c r="K155" s="15"/>
    </row>
    <row r="156" spans="1:11" ht="13.5">
      <c r="A156" s="32"/>
      <c r="B156" s="47"/>
      <c r="C156" s="47"/>
      <c r="D156" s="34" t="s">
        <v>1146</v>
      </c>
      <c r="E156" s="35"/>
      <c r="F156" s="36"/>
      <c r="G156" s="36">
        <v>504.29</v>
      </c>
      <c r="H156" s="265">
        <v>0</v>
      </c>
      <c r="I156" s="36"/>
      <c r="J156" s="36"/>
      <c r="K156" s="15"/>
    </row>
    <row r="157" spans="1:11" ht="27">
      <c r="A157" s="32"/>
      <c r="B157" s="47"/>
      <c r="C157" s="47"/>
      <c r="D157" s="138" t="s">
        <v>753</v>
      </c>
      <c r="E157" s="142" t="s">
        <v>1103</v>
      </c>
      <c r="F157" s="36">
        <v>82446</v>
      </c>
      <c r="G157" s="36">
        <v>78158</v>
      </c>
      <c r="H157" s="265">
        <f t="shared" si="4"/>
        <v>94.79901996458287</v>
      </c>
      <c r="I157" s="36"/>
      <c r="J157" s="36"/>
      <c r="K157" s="15"/>
    </row>
    <row r="158" spans="1:11" ht="33.75" customHeight="1">
      <c r="A158" s="110"/>
      <c r="B158" s="78"/>
      <c r="C158" s="78"/>
      <c r="D158" s="138" t="s">
        <v>754</v>
      </c>
      <c r="E158" s="142" t="s">
        <v>1103</v>
      </c>
      <c r="F158" s="36">
        <v>29006</v>
      </c>
      <c r="G158" s="36">
        <v>29005.79</v>
      </c>
      <c r="H158" s="265">
        <f t="shared" si="4"/>
        <v>99.99927601185962</v>
      </c>
      <c r="I158" s="36"/>
      <c r="J158" s="36"/>
      <c r="K158" s="15"/>
    </row>
    <row r="159" spans="1:11" ht="27">
      <c r="A159" s="32"/>
      <c r="B159" s="47"/>
      <c r="C159" s="47"/>
      <c r="D159" s="34" t="s">
        <v>943</v>
      </c>
      <c r="E159" s="35" t="s">
        <v>944</v>
      </c>
      <c r="F159" s="36">
        <v>4343</v>
      </c>
      <c r="G159" s="36">
        <v>4342.99</v>
      </c>
      <c r="H159" s="265">
        <f t="shared" si="4"/>
        <v>99.9997697444163</v>
      </c>
      <c r="I159" s="36"/>
      <c r="J159" s="36"/>
      <c r="K159" s="15"/>
    </row>
    <row r="160" spans="1:11" ht="13.5">
      <c r="A160" s="32"/>
      <c r="B160" s="47"/>
      <c r="C160" s="33" t="s">
        <v>1645</v>
      </c>
      <c r="D160" s="34" t="s">
        <v>1646</v>
      </c>
      <c r="E160" s="35" t="s">
        <v>945</v>
      </c>
      <c r="F160" s="36">
        <f>F161</f>
        <v>110000</v>
      </c>
      <c r="G160" s="36">
        <f>G161</f>
        <v>108429.46</v>
      </c>
      <c r="H160" s="265">
        <f t="shared" si="4"/>
        <v>98.57223636363636</v>
      </c>
      <c r="I160" s="36">
        <f>G160</f>
        <v>108429.46</v>
      </c>
      <c r="J160" s="36">
        <v>0</v>
      </c>
      <c r="K160" s="15"/>
    </row>
    <row r="161" spans="1:11" ht="27">
      <c r="A161" s="32"/>
      <c r="B161" s="47"/>
      <c r="C161" s="47"/>
      <c r="D161" s="34" t="s">
        <v>60</v>
      </c>
      <c r="E161" s="35" t="s">
        <v>945</v>
      </c>
      <c r="F161" s="36">
        <v>110000</v>
      </c>
      <c r="G161" s="36">
        <v>108429.46</v>
      </c>
      <c r="H161" s="265">
        <f t="shared" si="4"/>
        <v>98.57223636363636</v>
      </c>
      <c r="I161" s="36"/>
      <c r="J161" s="36"/>
      <c r="K161" s="15"/>
    </row>
    <row r="162" spans="1:11" ht="13.5">
      <c r="A162" s="32"/>
      <c r="B162" s="47"/>
      <c r="C162" s="47"/>
      <c r="D162" s="34" t="s">
        <v>201</v>
      </c>
      <c r="E162" s="35"/>
      <c r="F162" s="36"/>
      <c r="G162" s="36">
        <v>103030.04</v>
      </c>
      <c r="H162" s="265"/>
      <c r="I162" s="36"/>
      <c r="J162" s="36"/>
      <c r="K162" s="15"/>
    </row>
    <row r="163" spans="1:11" ht="13.5">
      <c r="A163" s="32"/>
      <c r="B163" s="47"/>
      <c r="C163" s="47"/>
      <c r="D163" s="34" t="s">
        <v>202</v>
      </c>
      <c r="E163" s="35"/>
      <c r="F163" s="36"/>
      <c r="G163" s="36">
        <v>4512.87</v>
      </c>
      <c r="H163" s="265"/>
      <c r="I163" s="36"/>
      <c r="J163" s="36"/>
      <c r="K163" s="15"/>
    </row>
    <row r="164" spans="1:11" ht="13.5">
      <c r="A164" s="32"/>
      <c r="B164" s="47"/>
      <c r="C164" s="47"/>
      <c r="D164" s="34" t="s">
        <v>203</v>
      </c>
      <c r="E164" s="35"/>
      <c r="F164" s="36"/>
      <c r="G164" s="36">
        <v>796.55</v>
      </c>
      <c r="H164" s="265"/>
      <c r="I164" s="36"/>
      <c r="J164" s="36"/>
      <c r="K164" s="15"/>
    </row>
    <row r="165" spans="1:11" ht="13.5">
      <c r="A165" s="32"/>
      <c r="B165" s="47"/>
      <c r="C165" s="47"/>
      <c r="D165" s="34" t="s">
        <v>938</v>
      </c>
      <c r="E165" s="35"/>
      <c r="F165" s="36"/>
      <c r="G165" s="36">
        <v>90</v>
      </c>
      <c r="H165" s="265"/>
      <c r="I165" s="36"/>
      <c r="J165" s="36"/>
      <c r="K165" s="15"/>
    </row>
    <row r="166" spans="1:11" ht="13.5">
      <c r="A166" s="32"/>
      <c r="B166" s="26" t="s">
        <v>946</v>
      </c>
      <c r="C166" s="26"/>
      <c r="D166" s="27" t="s">
        <v>947</v>
      </c>
      <c r="E166" s="28" t="s">
        <v>948</v>
      </c>
      <c r="F166" s="29">
        <f>F167+F169+F171+F181</f>
        <v>1272178</v>
      </c>
      <c r="G166" s="29">
        <f>G167+G169+G171+G181</f>
        <v>1201667.25</v>
      </c>
      <c r="H166" s="266">
        <f t="shared" si="4"/>
        <v>94.45747764856804</v>
      </c>
      <c r="I166" s="29">
        <f>I167+I169+I171+I181</f>
        <v>1201667.25</v>
      </c>
      <c r="J166" s="29">
        <v>0</v>
      </c>
      <c r="K166" s="15"/>
    </row>
    <row r="167" spans="1:11" ht="13.5">
      <c r="A167" s="32"/>
      <c r="B167" s="56"/>
      <c r="C167" s="153" t="s">
        <v>1697</v>
      </c>
      <c r="D167" s="34" t="s">
        <v>1698</v>
      </c>
      <c r="E167" s="52" t="str">
        <f>E168</f>
        <v>0</v>
      </c>
      <c r="F167" s="52">
        <f>F168</f>
        <v>2230</v>
      </c>
      <c r="G167" s="52">
        <f>G168</f>
        <v>2229.12</v>
      </c>
      <c r="H167" s="267">
        <f t="shared" si="4"/>
        <v>99.96053811659192</v>
      </c>
      <c r="I167" s="52">
        <f>G167</f>
        <v>2229.12</v>
      </c>
      <c r="J167" s="52">
        <v>0</v>
      </c>
      <c r="K167" s="15"/>
    </row>
    <row r="168" spans="1:11" ht="13.5">
      <c r="A168" s="32"/>
      <c r="B168" s="56"/>
      <c r="C168" s="49"/>
      <c r="D168" s="148" t="s">
        <v>755</v>
      </c>
      <c r="E168" s="139" t="s">
        <v>1103</v>
      </c>
      <c r="F168" s="52">
        <v>2230</v>
      </c>
      <c r="G168" s="52">
        <v>2229.12</v>
      </c>
      <c r="H168" s="267">
        <f t="shared" si="4"/>
        <v>99.96053811659192</v>
      </c>
      <c r="I168" s="52"/>
      <c r="J168" s="52"/>
      <c r="K168" s="15"/>
    </row>
    <row r="169" spans="1:11" ht="13.5">
      <c r="A169" s="32"/>
      <c r="B169" s="47"/>
      <c r="C169" s="33" t="s">
        <v>57</v>
      </c>
      <c r="D169" s="34" t="s">
        <v>58</v>
      </c>
      <c r="E169" s="35" t="s">
        <v>949</v>
      </c>
      <c r="F169" s="36">
        <f>F170</f>
        <v>28790</v>
      </c>
      <c r="G169" s="36">
        <f>G170</f>
        <v>12708.32</v>
      </c>
      <c r="H169" s="265">
        <f t="shared" si="4"/>
        <v>44.14143799930532</v>
      </c>
      <c r="I169" s="36">
        <f>G169</f>
        <v>12708.32</v>
      </c>
      <c r="J169" s="36">
        <v>0</v>
      </c>
      <c r="K169" s="15"/>
    </row>
    <row r="170" spans="1:11" ht="13.5">
      <c r="A170" s="32"/>
      <c r="B170" s="47"/>
      <c r="C170" s="47"/>
      <c r="D170" s="34" t="s">
        <v>950</v>
      </c>
      <c r="E170" s="35" t="s">
        <v>949</v>
      </c>
      <c r="F170" s="36">
        <v>28790</v>
      </c>
      <c r="G170" s="36">
        <v>12708.32</v>
      </c>
      <c r="H170" s="265">
        <f t="shared" si="4"/>
        <v>44.14143799930532</v>
      </c>
      <c r="I170" s="36"/>
      <c r="J170" s="36"/>
      <c r="K170" s="15"/>
    </row>
    <row r="171" spans="1:11" ht="13.5">
      <c r="A171" s="32"/>
      <c r="B171" s="47"/>
      <c r="C171" s="33" t="s">
        <v>1678</v>
      </c>
      <c r="D171" s="34" t="s">
        <v>1679</v>
      </c>
      <c r="E171" s="51" t="s">
        <v>951</v>
      </c>
      <c r="F171" s="76">
        <f>SUM(F172:F180)</f>
        <v>1239928</v>
      </c>
      <c r="G171" s="76">
        <f>SUM(G172:G180)</f>
        <v>1185499.81</v>
      </c>
      <c r="H171" s="265">
        <f t="shared" si="4"/>
        <v>95.61037495725559</v>
      </c>
      <c r="I171" s="36">
        <f>G171</f>
        <v>1185499.81</v>
      </c>
      <c r="J171" s="36">
        <v>0</v>
      </c>
      <c r="K171" s="15"/>
    </row>
    <row r="172" spans="1:11" ht="27">
      <c r="A172" s="32"/>
      <c r="B172" s="81"/>
      <c r="C172" s="157"/>
      <c r="D172" s="132" t="s">
        <v>764</v>
      </c>
      <c r="E172" s="154" t="s">
        <v>951</v>
      </c>
      <c r="F172" s="73">
        <v>79520</v>
      </c>
      <c r="G172" s="40">
        <v>25094.8</v>
      </c>
      <c r="H172" s="265">
        <f t="shared" si="4"/>
        <v>31.557847082494966</v>
      </c>
      <c r="I172" s="36"/>
      <c r="J172" s="36"/>
      <c r="K172" s="15"/>
    </row>
    <row r="173" spans="1:11" ht="27">
      <c r="A173" s="133"/>
      <c r="B173" s="155"/>
      <c r="C173" s="133"/>
      <c r="D173" s="132" t="s">
        <v>756</v>
      </c>
      <c r="E173" s="142" t="s">
        <v>1103</v>
      </c>
      <c r="F173" s="72">
        <v>182811</v>
      </c>
      <c r="G173" s="36">
        <v>182811</v>
      </c>
      <c r="H173" s="265">
        <f t="shared" si="4"/>
        <v>100</v>
      </c>
      <c r="I173" s="36"/>
      <c r="J173" s="36"/>
      <c r="K173" s="15"/>
    </row>
    <row r="174" spans="1:11" ht="27">
      <c r="A174" s="133"/>
      <c r="B174" s="155"/>
      <c r="C174" s="133"/>
      <c r="D174" s="132" t="s">
        <v>757</v>
      </c>
      <c r="E174" s="142" t="s">
        <v>1103</v>
      </c>
      <c r="F174" s="36">
        <v>45704</v>
      </c>
      <c r="G174" s="36">
        <v>45703.21</v>
      </c>
      <c r="H174" s="265">
        <f t="shared" si="4"/>
        <v>99.99827148608436</v>
      </c>
      <c r="I174" s="36"/>
      <c r="J174" s="36"/>
      <c r="K174" s="15"/>
    </row>
    <row r="175" spans="1:11" ht="27">
      <c r="A175" s="133"/>
      <c r="B175" s="155"/>
      <c r="C175" s="133"/>
      <c r="D175" s="132" t="s">
        <v>758</v>
      </c>
      <c r="E175" s="142" t="s">
        <v>1103</v>
      </c>
      <c r="F175" s="36">
        <v>386376</v>
      </c>
      <c r="G175" s="36">
        <v>386376</v>
      </c>
      <c r="H175" s="265">
        <f t="shared" si="4"/>
        <v>100</v>
      </c>
      <c r="I175" s="36"/>
      <c r="J175" s="36"/>
      <c r="K175" s="15"/>
    </row>
    <row r="176" spans="1:11" ht="27">
      <c r="A176" s="133"/>
      <c r="B176" s="155"/>
      <c r="C176" s="133"/>
      <c r="D176" s="132" t="s">
        <v>759</v>
      </c>
      <c r="E176" s="142" t="s">
        <v>1103</v>
      </c>
      <c r="F176" s="36">
        <v>96595</v>
      </c>
      <c r="G176" s="36">
        <v>96594.24</v>
      </c>
      <c r="H176" s="265">
        <f t="shared" si="4"/>
        <v>99.99921320979347</v>
      </c>
      <c r="I176" s="36"/>
      <c r="J176" s="36"/>
      <c r="K176" s="15"/>
    </row>
    <row r="177" spans="1:11" ht="27">
      <c r="A177" s="133"/>
      <c r="B177" s="155"/>
      <c r="C177" s="133"/>
      <c r="D177" s="132" t="s">
        <v>760</v>
      </c>
      <c r="E177" s="142" t="s">
        <v>1103</v>
      </c>
      <c r="F177" s="36">
        <v>269571</v>
      </c>
      <c r="G177" s="36">
        <v>269571</v>
      </c>
      <c r="H177" s="265">
        <f t="shared" si="4"/>
        <v>100</v>
      </c>
      <c r="I177" s="36"/>
      <c r="J177" s="36"/>
      <c r="K177" s="15"/>
    </row>
    <row r="178" spans="1:11" ht="27">
      <c r="A178" s="133"/>
      <c r="B178" s="155"/>
      <c r="C178" s="133"/>
      <c r="D178" s="132" t="s">
        <v>761</v>
      </c>
      <c r="E178" s="142" t="s">
        <v>1103</v>
      </c>
      <c r="F178" s="36">
        <v>67394</v>
      </c>
      <c r="G178" s="36">
        <v>67393.32</v>
      </c>
      <c r="H178" s="265">
        <f t="shared" si="4"/>
        <v>99.99899100810161</v>
      </c>
      <c r="I178" s="36"/>
      <c r="J178" s="36"/>
      <c r="K178" s="15"/>
    </row>
    <row r="179" spans="1:11" ht="27">
      <c r="A179" s="133"/>
      <c r="B179" s="155"/>
      <c r="C179" s="133"/>
      <c r="D179" s="132" t="s">
        <v>762</v>
      </c>
      <c r="E179" s="142" t="s">
        <v>1103</v>
      </c>
      <c r="F179" s="36">
        <v>72400</v>
      </c>
      <c r="G179" s="36">
        <v>72400</v>
      </c>
      <c r="H179" s="265">
        <f t="shared" si="4"/>
        <v>100</v>
      </c>
      <c r="I179" s="36"/>
      <c r="J179" s="36"/>
      <c r="K179" s="15"/>
    </row>
    <row r="180" spans="1:11" ht="27">
      <c r="A180" s="133"/>
      <c r="B180" s="155"/>
      <c r="C180" s="133"/>
      <c r="D180" s="132" t="s">
        <v>763</v>
      </c>
      <c r="E180" s="142" t="s">
        <v>1103</v>
      </c>
      <c r="F180" s="36">
        <v>39557</v>
      </c>
      <c r="G180" s="36">
        <v>39556.24</v>
      </c>
      <c r="H180" s="265">
        <f t="shared" si="4"/>
        <v>99.99807872184442</v>
      </c>
      <c r="I180" s="36"/>
      <c r="J180" s="36"/>
      <c r="K180" s="15"/>
    </row>
    <row r="181" spans="1:11" ht="13.5">
      <c r="A181" s="69"/>
      <c r="B181" s="241"/>
      <c r="C181" s="145" t="s">
        <v>1645</v>
      </c>
      <c r="D181" s="132" t="s">
        <v>1646</v>
      </c>
      <c r="E181" s="144" t="str">
        <f>E182</f>
        <v>0</v>
      </c>
      <c r="F181" s="36">
        <f>F182</f>
        <v>1230</v>
      </c>
      <c r="G181" s="36">
        <f>G182</f>
        <v>1230</v>
      </c>
      <c r="H181" s="265">
        <f t="shared" si="4"/>
        <v>100</v>
      </c>
      <c r="I181" s="36">
        <f>G181</f>
        <v>1230</v>
      </c>
      <c r="J181" s="36">
        <v>0</v>
      </c>
      <c r="K181" s="15"/>
    </row>
    <row r="182" spans="1:11" ht="13.5">
      <c r="A182" s="133"/>
      <c r="B182" s="155"/>
      <c r="C182" s="133"/>
      <c r="D182" s="132" t="s">
        <v>765</v>
      </c>
      <c r="E182" s="142" t="s">
        <v>1103</v>
      </c>
      <c r="F182" s="36">
        <v>1230</v>
      </c>
      <c r="G182" s="36">
        <v>1230</v>
      </c>
      <c r="H182" s="265">
        <f t="shared" si="4"/>
        <v>100</v>
      </c>
      <c r="I182" s="36"/>
      <c r="J182" s="36"/>
      <c r="K182" s="15"/>
    </row>
    <row r="183" spans="1:11" ht="13.5">
      <c r="A183" s="133"/>
      <c r="B183" s="156" t="s">
        <v>195</v>
      </c>
      <c r="C183" s="62"/>
      <c r="D183" s="63" t="s">
        <v>214</v>
      </c>
      <c r="E183" s="28" t="s">
        <v>1103</v>
      </c>
      <c r="F183" s="29">
        <f>F184+F186+F188+F190</f>
        <v>27066</v>
      </c>
      <c r="G183" s="29">
        <f>G184+G186+G188+G190</f>
        <v>26954.620000000003</v>
      </c>
      <c r="H183" s="266">
        <f t="shared" si="4"/>
        <v>99.58848740116751</v>
      </c>
      <c r="I183" s="29">
        <f>I184+I186+I188</f>
        <v>15956.830000000002</v>
      </c>
      <c r="J183" s="29">
        <f>J190</f>
        <v>10997.79</v>
      </c>
      <c r="K183" s="23"/>
    </row>
    <row r="184" spans="1:11" ht="13.5">
      <c r="A184" s="32"/>
      <c r="B184" s="41"/>
      <c r="C184" s="74" t="s">
        <v>1697</v>
      </c>
      <c r="D184" s="75" t="s">
        <v>1698</v>
      </c>
      <c r="E184" s="35" t="s">
        <v>1103</v>
      </c>
      <c r="F184" s="36">
        <f>F185</f>
        <v>2427</v>
      </c>
      <c r="G184" s="36">
        <f>G185</f>
        <v>2426.19</v>
      </c>
      <c r="H184" s="265">
        <f t="shared" si="4"/>
        <v>99.96662546353524</v>
      </c>
      <c r="I184" s="36">
        <f>G184</f>
        <v>2426.19</v>
      </c>
      <c r="J184" s="36">
        <v>0</v>
      </c>
      <c r="K184" s="15"/>
    </row>
    <row r="185" spans="1:11" ht="13.5">
      <c r="A185" s="32"/>
      <c r="B185" s="47"/>
      <c r="C185" s="47"/>
      <c r="D185" s="34" t="s">
        <v>196</v>
      </c>
      <c r="E185" s="35"/>
      <c r="F185" s="36">
        <v>2427</v>
      </c>
      <c r="G185" s="36">
        <v>2426.19</v>
      </c>
      <c r="H185" s="265">
        <f t="shared" si="4"/>
        <v>99.96662546353524</v>
      </c>
      <c r="I185" s="36"/>
      <c r="J185" s="36"/>
      <c r="K185" s="15"/>
    </row>
    <row r="186" spans="1:11" ht="13.5">
      <c r="A186" s="32"/>
      <c r="B186" s="41"/>
      <c r="C186" s="74" t="s">
        <v>57</v>
      </c>
      <c r="D186" s="75" t="s">
        <v>58</v>
      </c>
      <c r="E186" s="35" t="s">
        <v>1103</v>
      </c>
      <c r="F186" s="36">
        <f>F187</f>
        <v>13246</v>
      </c>
      <c r="G186" s="36">
        <f>G187</f>
        <v>13145.61</v>
      </c>
      <c r="H186" s="265">
        <f t="shared" si="4"/>
        <v>99.2421108259097</v>
      </c>
      <c r="I186" s="36">
        <f>G186</f>
        <v>13145.61</v>
      </c>
      <c r="J186" s="36">
        <v>0</v>
      </c>
      <c r="K186" s="23"/>
    </row>
    <row r="187" spans="1:11" ht="13.5">
      <c r="A187" s="32"/>
      <c r="B187" s="47"/>
      <c r="C187" s="47"/>
      <c r="D187" s="34" t="s">
        <v>196</v>
      </c>
      <c r="E187" s="35"/>
      <c r="F187" s="36">
        <v>13246</v>
      </c>
      <c r="G187" s="36">
        <v>13145.61</v>
      </c>
      <c r="H187" s="265">
        <f t="shared" si="4"/>
        <v>99.2421108259097</v>
      </c>
      <c r="I187" s="36"/>
      <c r="J187" s="36"/>
      <c r="K187" s="15"/>
    </row>
    <row r="188" spans="1:11" ht="13.5">
      <c r="A188" s="32"/>
      <c r="B188" s="41"/>
      <c r="C188" s="145" t="s">
        <v>1667</v>
      </c>
      <c r="D188" s="132" t="s">
        <v>1668</v>
      </c>
      <c r="E188" s="36" t="str">
        <f>E189</f>
        <v>0</v>
      </c>
      <c r="F188" s="36">
        <f>F189</f>
        <v>390</v>
      </c>
      <c r="G188" s="36">
        <f>G189</f>
        <v>385.03</v>
      </c>
      <c r="H188" s="265">
        <f t="shared" si="4"/>
        <v>98.72564102564102</v>
      </c>
      <c r="I188" s="36">
        <f>G188</f>
        <v>385.03</v>
      </c>
      <c r="J188" s="36">
        <v>0</v>
      </c>
      <c r="K188" s="15"/>
    </row>
    <row r="189" spans="1:11" ht="13.5">
      <c r="A189" s="32"/>
      <c r="B189" s="47"/>
      <c r="C189" s="47"/>
      <c r="D189" s="138" t="s">
        <v>1718</v>
      </c>
      <c r="E189" s="142" t="s">
        <v>1103</v>
      </c>
      <c r="F189" s="36">
        <v>390</v>
      </c>
      <c r="G189" s="36">
        <v>385.03</v>
      </c>
      <c r="H189" s="265">
        <f t="shared" si="4"/>
        <v>98.72564102564102</v>
      </c>
      <c r="I189" s="36"/>
      <c r="J189" s="36"/>
      <c r="K189" s="15"/>
    </row>
    <row r="190" spans="1:11" ht="13.5">
      <c r="A190" s="32"/>
      <c r="B190" s="41"/>
      <c r="C190" s="145" t="s">
        <v>1682</v>
      </c>
      <c r="D190" s="75" t="s">
        <v>258</v>
      </c>
      <c r="E190" s="142" t="s">
        <v>1103</v>
      </c>
      <c r="F190" s="36">
        <f>F191+F192+F193+F194</f>
        <v>11003</v>
      </c>
      <c r="G190" s="36">
        <f>G191+G192+G193+G194</f>
        <v>10997.79</v>
      </c>
      <c r="H190" s="265">
        <f t="shared" si="4"/>
        <v>99.95264927746979</v>
      </c>
      <c r="I190" s="36">
        <v>0</v>
      </c>
      <c r="J190" s="36">
        <f>G190</f>
        <v>10997.79</v>
      </c>
      <c r="K190" s="15"/>
    </row>
    <row r="191" spans="1:11" ht="27">
      <c r="A191" s="32"/>
      <c r="B191" s="47"/>
      <c r="C191" s="47"/>
      <c r="D191" s="34" t="s">
        <v>1370</v>
      </c>
      <c r="E191" s="142" t="s">
        <v>1103</v>
      </c>
      <c r="F191" s="36">
        <v>5000</v>
      </c>
      <c r="G191" s="36">
        <v>4995.17</v>
      </c>
      <c r="H191" s="265">
        <f t="shared" si="4"/>
        <v>99.9034</v>
      </c>
      <c r="I191" s="36"/>
      <c r="J191" s="36"/>
      <c r="K191" s="15"/>
    </row>
    <row r="192" spans="1:11" ht="27">
      <c r="A192" s="32"/>
      <c r="B192" s="47"/>
      <c r="C192" s="47"/>
      <c r="D192" s="138" t="s">
        <v>802</v>
      </c>
      <c r="E192" s="142" t="s">
        <v>1103</v>
      </c>
      <c r="F192" s="36">
        <v>30</v>
      </c>
      <c r="G192" s="36">
        <v>30</v>
      </c>
      <c r="H192" s="265">
        <f t="shared" si="4"/>
        <v>100</v>
      </c>
      <c r="I192" s="36"/>
      <c r="J192" s="36"/>
      <c r="K192" s="15"/>
    </row>
    <row r="193" spans="1:11" ht="27">
      <c r="A193" s="32"/>
      <c r="B193" s="47"/>
      <c r="C193" s="47"/>
      <c r="D193" s="34" t="s">
        <v>1392</v>
      </c>
      <c r="E193" s="184" t="s">
        <v>1103</v>
      </c>
      <c r="F193" s="76">
        <v>5943</v>
      </c>
      <c r="G193" s="36">
        <v>5942.62</v>
      </c>
      <c r="H193" s="265">
        <f t="shared" si="4"/>
        <v>99.99360592293455</v>
      </c>
      <c r="I193" s="36"/>
      <c r="J193" s="36"/>
      <c r="K193" s="15"/>
    </row>
    <row r="194" spans="1:11" ht="33.75" customHeight="1">
      <c r="A194" s="32"/>
      <c r="B194" s="47"/>
      <c r="C194" s="47"/>
      <c r="D194" s="183" t="s">
        <v>1019</v>
      </c>
      <c r="E194" s="185">
        <v>0</v>
      </c>
      <c r="F194" s="185">
        <v>30</v>
      </c>
      <c r="G194" s="186">
        <v>30</v>
      </c>
      <c r="H194" s="265">
        <v>30</v>
      </c>
      <c r="I194" s="36"/>
      <c r="J194" s="36"/>
      <c r="K194" s="15"/>
    </row>
    <row r="195" spans="1:11" ht="22.5" customHeight="1">
      <c r="A195" s="17" t="s">
        <v>952</v>
      </c>
      <c r="B195" s="18"/>
      <c r="C195" s="18"/>
      <c r="D195" s="19" t="s">
        <v>953</v>
      </c>
      <c r="E195" s="20" t="s">
        <v>954</v>
      </c>
      <c r="F195" s="21">
        <f>F196+F227</f>
        <v>46840</v>
      </c>
      <c r="G195" s="21">
        <f>G196+G227</f>
        <v>44731.71</v>
      </c>
      <c r="H195" s="268">
        <f t="shared" si="4"/>
        <v>95.4989538855679</v>
      </c>
      <c r="I195" s="21">
        <f>I196+I227</f>
        <v>42197.91</v>
      </c>
      <c r="J195" s="21">
        <f>J196+J227</f>
        <v>0</v>
      </c>
      <c r="K195" s="15"/>
    </row>
    <row r="196" spans="1:11" ht="35.25" customHeight="1">
      <c r="A196" s="32"/>
      <c r="B196" s="26" t="s">
        <v>955</v>
      </c>
      <c r="C196" s="26"/>
      <c r="D196" s="27" t="s">
        <v>956</v>
      </c>
      <c r="E196" s="28" t="s">
        <v>957</v>
      </c>
      <c r="F196" s="29">
        <f>F197+F202+F205+F208+F211+F215+F217+F221+F223+F225</f>
        <v>34440</v>
      </c>
      <c r="G196" s="29">
        <f>G197+G202+G205+G208+G211+G215+G217+G221+G223+G225</f>
        <v>32841.71</v>
      </c>
      <c r="H196" s="266">
        <f t="shared" si="4"/>
        <v>95.35920441347271</v>
      </c>
      <c r="I196" s="29">
        <f>I197+I202+I205+I208+I211+I215+I217+I221+I223+I225</f>
        <v>30307.910000000003</v>
      </c>
      <c r="J196" s="29">
        <v>0</v>
      </c>
      <c r="K196" s="15"/>
    </row>
    <row r="197" spans="1:11" ht="41.25">
      <c r="A197" s="32"/>
      <c r="B197" s="47"/>
      <c r="C197" s="33" t="s">
        <v>958</v>
      </c>
      <c r="D197" s="34" t="s">
        <v>959</v>
      </c>
      <c r="E197" s="35" t="s">
        <v>960</v>
      </c>
      <c r="F197" s="36">
        <f>F198+F199+F200+F201</f>
        <v>6000</v>
      </c>
      <c r="G197" s="36">
        <f>G198+G199+G200+G201</f>
        <v>6000</v>
      </c>
      <c r="H197" s="265">
        <f t="shared" si="4"/>
        <v>100</v>
      </c>
      <c r="I197" s="36">
        <f>G197</f>
        <v>6000</v>
      </c>
      <c r="J197" s="36">
        <v>0</v>
      </c>
      <c r="K197" s="15"/>
    </row>
    <row r="198" spans="1:11" ht="41.25">
      <c r="A198" s="32"/>
      <c r="B198" s="47"/>
      <c r="C198" s="47"/>
      <c r="D198" s="34" t="s">
        <v>963</v>
      </c>
      <c r="E198" s="35" t="s">
        <v>960</v>
      </c>
      <c r="F198" s="36">
        <v>0</v>
      </c>
      <c r="G198" s="36">
        <v>0</v>
      </c>
      <c r="H198" s="265">
        <v>0</v>
      </c>
      <c r="I198" s="36"/>
      <c r="J198" s="36"/>
      <c r="K198" s="15"/>
    </row>
    <row r="199" spans="1:11" ht="41.25">
      <c r="A199" s="32"/>
      <c r="B199" s="47"/>
      <c r="C199" s="47"/>
      <c r="D199" s="39" t="s">
        <v>739</v>
      </c>
      <c r="E199" s="35" t="s">
        <v>1103</v>
      </c>
      <c r="F199" s="36">
        <v>2000</v>
      </c>
      <c r="G199" s="36">
        <v>2000</v>
      </c>
      <c r="H199" s="265">
        <f t="shared" si="4"/>
        <v>100</v>
      </c>
      <c r="I199" s="36"/>
      <c r="J199" s="36"/>
      <c r="K199" s="15"/>
    </row>
    <row r="200" spans="1:11" ht="27">
      <c r="A200" s="110"/>
      <c r="B200" s="78"/>
      <c r="C200" s="113"/>
      <c r="D200" s="42" t="s">
        <v>1135</v>
      </c>
      <c r="E200" s="43" t="s">
        <v>1103</v>
      </c>
      <c r="F200" s="36">
        <v>2000</v>
      </c>
      <c r="G200" s="36">
        <v>2000</v>
      </c>
      <c r="H200" s="265">
        <f t="shared" si="4"/>
        <v>100</v>
      </c>
      <c r="I200" s="36"/>
      <c r="J200" s="36"/>
      <c r="K200" s="15"/>
    </row>
    <row r="201" spans="1:11" ht="54.75">
      <c r="A201" s="32"/>
      <c r="B201" s="47"/>
      <c r="C201" s="113"/>
      <c r="D201" s="70" t="s">
        <v>197</v>
      </c>
      <c r="E201" s="35" t="s">
        <v>1103</v>
      </c>
      <c r="F201" s="36">
        <v>2000</v>
      </c>
      <c r="G201" s="36">
        <v>2000</v>
      </c>
      <c r="H201" s="265">
        <f t="shared" si="4"/>
        <v>100</v>
      </c>
      <c r="I201" s="36"/>
      <c r="J201" s="36"/>
      <c r="K201" s="15"/>
    </row>
    <row r="202" spans="1:11" ht="13.5">
      <c r="A202" s="32"/>
      <c r="B202" s="47"/>
      <c r="C202" s="83" t="s">
        <v>1697</v>
      </c>
      <c r="D202" s="34" t="s">
        <v>1698</v>
      </c>
      <c r="E202" s="35" t="s">
        <v>964</v>
      </c>
      <c r="F202" s="36">
        <f>F203+F204</f>
        <v>200</v>
      </c>
      <c r="G202" s="36">
        <f>G203+G204</f>
        <v>0</v>
      </c>
      <c r="H202" s="265">
        <f t="shared" si="4"/>
        <v>0</v>
      </c>
      <c r="I202" s="36">
        <f>G202</f>
        <v>0</v>
      </c>
      <c r="J202" s="36">
        <v>0</v>
      </c>
      <c r="K202" s="15"/>
    </row>
    <row r="203" spans="1:11" ht="13.5">
      <c r="A203" s="32"/>
      <c r="B203" s="47"/>
      <c r="C203" s="47"/>
      <c r="D203" s="34" t="s">
        <v>965</v>
      </c>
      <c r="E203" s="35" t="s">
        <v>966</v>
      </c>
      <c r="F203" s="36">
        <v>200</v>
      </c>
      <c r="G203" s="36">
        <v>0</v>
      </c>
      <c r="H203" s="265">
        <f t="shared" si="4"/>
        <v>0</v>
      </c>
      <c r="I203" s="36">
        <v>0</v>
      </c>
      <c r="J203" s="36">
        <v>0</v>
      </c>
      <c r="K203" s="15"/>
    </row>
    <row r="204" spans="1:11" ht="27">
      <c r="A204" s="32"/>
      <c r="B204" s="47"/>
      <c r="C204" s="47"/>
      <c r="D204" s="34" t="s">
        <v>967</v>
      </c>
      <c r="E204" s="35" t="s">
        <v>968</v>
      </c>
      <c r="F204" s="36">
        <v>0</v>
      </c>
      <c r="G204" s="36">
        <v>0</v>
      </c>
      <c r="H204" s="265">
        <v>0</v>
      </c>
      <c r="I204" s="36">
        <v>0</v>
      </c>
      <c r="J204" s="36">
        <v>0</v>
      </c>
      <c r="K204" s="15"/>
    </row>
    <row r="205" spans="1:11" ht="13.5">
      <c r="A205" s="32"/>
      <c r="B205" s="47"/>
      <c r="C205" s="33" t="s">
        <v>1700</v>
      </c>
      <c r="D205" s="34" t="s">
        <v>1701</v>
      </c>
      <c r="E205" s="35" t="s">
        <v>969</v>
      </c>
      <c r="F205" s="36">
        <f>F206+F207</f>
        <v>276</v>
      </c>
      <c r="G205" s="36">
        <f>G206+G207</f>
        <v>0</v>
      </c>
      <c r="H205" s="265">
        <f t="shared" si="4"/>
        <v>0</v>
      </c>
      <c r="I205" s="36">
        <f>G205</f>
        <v>0</v>
      </c>
      <c r="J205" s="36">
        <v>0</v>
      </c>
      <c r="K205" s="15"/>
    </row>
    <row r="206" spans="1:11" ht="13.5">
      <c r="A206" s="32"/>
      <c r="B206" s="47"/>
      <c r="C206" s="47"/>
      <c r="D206" s="34" t="s">
        <v>965</v>
      </c>
      <c r="E206" s="35" t="s">
        <v>1077</v>
      </c>
      <c r="F206" s="36">
        <v>40</v>
      </c>
      <c r="G206" s="36">
        <v>0</v>
      </c>
      <c r="H206" s="265">
        <f t="shared" si="4"/>
        <v>0</v>
      </c>
      <c r="I206" s="36">
        <v>0</v>
      </c>
      <c r="J206" s="36">
        <v>0</v>
      </c>
      <c r="K206" s="15"/>
    </row>
    <row r="207" spans="1:11" ht="27">
      <c r="A207" s="32"/>
      <c r="B207" s="47"/>
      <c r="C207" s="47"/>
      <c r="D207" s="34" t="s">
        <v>967</v>
      </c>
      <c r="E207" s="35" t="s">
        <v>1078</v>
      </c>
      <c r="F207" s="36">
        <v>236</v>
      </c>
      <c r="G207" s="36">
        <v>0</v>
      </c>
      <c r="H207" s="265">
        <f t="shared" si="4"/>
        <v>0</v>
      </c>
      <c r="I207" s="36">
        <v>0</v>
      </c>
      <c r="J207" s="36">
        <v>0</v>
      </c>
      <c r="K207" s="15"/>
    </row>
    <row r="208" spans="1:11" ht="13.5">
      <c r="A208" s="32"/>
      <c r="B208" s="47"/>
      <c r="C208" s="33" t="s">
        <v>57</v>
      </c>
      <c r="D208" s="34" t="s">
        <v>58</v>
      </c>
      <c r="E208" s="35" t="s">
        <v>1079</v>
      </c>
      <c r="F208" s="36">
        <f>F209+F210</f>
        <v>1140</v>
      </c>
      <c r="G208" s="36">
        <f>G209+G210</f>
        <v>1140</v>
      </c>
      <c r="H208" s="265">
        <f t="shared" si="4"/>
        <v>100</v>
      </c>
      <c r="I208" s="36">
        <f>G208</f>
        <v>1140</v>
      </c>
      <c r="J208" s="36">
        <v>0</v>
      </c>
      <c r="K208" s="15"/>
    </row>
    <row r="209" spans="1:11" ht="13.5">
      <c r="A209" s="32"/>
      <c r="B209" s="47"/>
      <c r="C209" s="47"/>
      <c r="D209" s="34" t="s">
        <v>965</v>
      </c>
      <c r="E209" s="35" t="s">
        <v>1080</v>
      </c>
      <c r="F209" s="36">
        <v>1140</v>
      </c>
      <c r="G209" s="36">
        <v>1140</v>
      </c>
      <c r="H209" s="265">
        <f t="shared" si="4"/>
        <v>100</v>
      </c>
      <c r="I209" s="36"/>
      <c r="J209" s="36"/>
      <c r="K209" s="15"/>
    </row>
    <row r="210" spans="1:11" ht="27">
      <c r="A210" s="32"/>
      <c r="B210" s="47"/>
      <c r="C210" s="47"/>
      <c r="D210" s="34" t="s">
        <v>967</v>
      </c>
      <c r="E210" s="35" t="s">
        <v>1081</v>
      </c>
      <c r="F210" s="36">
        <v>0</v>
      </c>
      <c r="G210" s="36">
        <v>0</v>
      </c>
      <c r="H210" s="265">
        <v>0</v>
      </c>
      <c r="I210" s="36"/>
      <c r="J210" s="36"/>
      <c r="K210" s="15"/>
    </row>
    <row r="211" spans="1:11" ht="13.5">
      <c r="A211" s="32"/>
      <c r="B211" s="47"/>
      <c r="C211" s="33" t="s">
        <v>1667</v>
      </c>
      <c r="D211" s="34" t="s">
        <v>1668</v>
      </c>
      <c r="E211" s="35" t="s">
        <v>1082</v>
      </c>
      <c r="F211" s="36">
        <f>SUM(F212:F214)</f>
        <v>1960</v>
      </c>
      <c r="G211" s="36">
        <f>G212+G213+G214</f>
        <v>1911.9</v>
      </c>
      <c r="H211" s="265">
        <f t="shared" si="4"/>
        <v>97.54591836734694</v>
      </c>
      <c r="I211" s="36">
        <f>G211</f>
        <v>1911.9</v>
      </c>
      <c r="J211" s="36">
        <v>0</v>
      </c>
      <c r="K211" s="15"/>
    </row>
    <row r="212" spans="1:11" ht="13.5">
      <c r="A212" s="32"/>
      <c r="B212" s="47"/>
      <c r="C212" s="47"/>
      <c r="D212" s="34" t="s">
        <v>965</v>
      </c>
      <c r="E212" s="35" t="s">
        <v>1083</v>
      </c>
      <c r="F212" s="36">
        <v>260</v>
      </c>
      <c r="G212" s="36">
        <v>260</v>
      </c>
      <c r="H212" s="265">
        <f t="shared" si="4"/>
        <v>100</v>
      </c>
      <c r="I212" s="36"/>
      <c r="J212" s="36"/>
      <c r="K212" s="15"/>
    </row>
    <row r="213" spans="1:11" ht="27">
      <c r="A213" s="32"/>
      <c r="B213" s="47"/>
      <c r="C213" s="47"/>
      <c r="D213" s="34" t="s">
        <v>1084</v>
      </c>
      <c r="E213" s="35" t="s">
        <v>1085</v>
      </c>
      <c r="F213" s="36">
        <v>1100</v>
      </c>
      <c r="G213" s="36">
        <v>1054.65</v>
      </c>
      <c r="H213" s="265">
        <f t="shared" si="4"/>
        <v>95.87727272727274</v>
      </c>
      <c r="I213" s="36"/>
      <c r="J213" s="36"/>
      <c r="K213" s="15"/>
    </row>
    <row r="214" spans="1:11" ht="27">
      <c r="A214" s="32"/>
      <c r="B214" s="47"/>
      <c r="C214" s="47"/>
      <c r="D214" s="34" t="s">
        <v>967</v>
      </c>
      <c r="E214" s="35" t="s">
        <v>1085</v>
      </c>
      <c r="F214" s="36">
        <v>600</v>
      </c>
      <c r="G214" s="36">
        <v>597.25</v>
      </c>
      <c r="H214" s="265">
        <f t="shared" si="4"/>
        <v>99.54166666666667</v>
      </c>
      <c r="I214" s="36"/>
      <c r="J214" s="36"/>
      <c r="K214" s="15"/>
    </row>
    <row r="215" spans="1:11" ht="13.5">
      <c r="A215" s="32"/>
      <c r="B215" s="41"/>
      <c r="C215" s="74" t="s">
        <v>1678</v>
      </c>
      <c r="D215" s="75" t="s">
        <v>1679</v>
      </c>
      <c r="E215" s="35" t="s">
        <v>1103</v>
      </c>
      <c r="F215" s="36">
        <f>F216</f>
        <v>2534</v>
      </c>
      <c r="G215" s="36">
        <f>G216</f>
        <v>2533.8</v>
      </c>
      <c r="H215" s="265">
        <f t="shared" si="4"/>
        <v>99.99210734017365</v>
      </c>
      <c r="I215" s="36">
        <f>I216</f>
        <v>0</v>
      </c>
      <c r="J215" s="36">
        <v>0</v>
      </c>
      <c r="K215" s="15"/>
    </row>
    <row r="216" spans="1:11" ht="30" customHeight="1">
      <c r="A216" s="32"/>
      <c r="B216" s="47"/>
      <c r="C216" s="47"/>
      <c r="D216" s="34" t="s">
        <v>1084</v>
      </c>
      <c r="E216" s="35" t="s">
        <v>1103</v>
      </c>
      <c r="F216" s="36">
        <v>2534</v>
      </c>
      <c r="G216" s="36">
        <v>2533.8</v>
      </c>
      <c r="H216" s="265">
        <f t="shared" si="4"/>
        <v>99.99210734017365</v>
      </c>
      <c r="I216" s="36"/>
      <c r="J216" s="36"/>
      <c r="K216" s="15"/>
    </row>
    <row r="217" spans="1:11" ht="18" customHeight="1">
      <c r="A217" s="32"/>
      <c r="B217" s="47"/>
      <c r="C217" s="33" t="s">
        <v>1645</v>
      </c>
      <c r="D217" s="34" t="s">
        <v>1646</v>
      </c>
      <c r="E217" s="35" t="s">
        <v>1086</v>
      </c>
      <c r="F217" s="36">
        <f>F218+F219+F220</f>
        <v>21930</v>
      </c>
      <c r="G217" s="36">
        <f>G218+G219+G220</f>
        <v>20946.33</v>
      </c>
      <c r="H217" s="265">
        <f t="shared" si="4"/>
        <v>95.51450068399453</v>
      </c>
      <c r="I217" s="36">
        <f>G217</f>
        <v>20946.33</v>
      </c>
      <c r="J217" s="36">
        <v>0</v>
      </c>
      <c r="K217" s="15"/>
    </row>
    <row r="218" spans="1:11" ht="54.75">
      <c r="A218" s="32"/>
      <c r="B218" s="47"/>
      <c r="C218" s="47"/>
      <c r="D218" s="34" t="s">
        <v>207</v>
      </c>
      <c r="E218" s="35" t="s">
        <v>1689</v>
      </c>
      <c r="F218" s="36">
        <v>600</v>
      </c>
      <c r="G218" s="36">
        <v>595</v>
      </c>
      <c r="H218" s="265">
        <f t="shared" si="4"/>
        <v>99.16666666666667</v>
      </c>
      <c r="I218" s="36"/>
      <c r="J218" s="36"/>
      <c r="K218" s="15"/>
    </row>
    <row r="219" spans="1:11" ht="32.25" customHeight="1">
      <c r="A219" s="110"/>
      <c r="B219" s="78"/>
      <c r="C219" s="78"/>
      <c r="D219" s="34" t="s">
        <v>1084</v>
      </c>
      <c r="E219" s="35" t="s">
        <v>208</v>
      </c>
      <c r="F219" s="36">
        <v>8066</v>
      </c>
      <c r="G219" s="36">
        <v>7846.1</v>
      </c>
      <c r="H219" s="265">
        <f t="shared" si="4"/>
        <v>97.2737416315398</v>
      </c>
      <c r="I219" s="36"/>
      <c r="J219" s="36"/>
      <c r="K219" s="15"/>
    </row>
    <row r="220" spans="1:11" ht="27">
      <c r="A220" s="32"/>
      <c r="B220" s="47"/>
      <c r="C220" s="47"/>
      <c r="D220" s="34" t="s">
        <v>967</v>
      </c>
      <c r="E220" s="35" t="s">
        <v>209</v>
      </c>
      <c r="F220" s="36">
        <v>13264</v>
      </c>
      <c r="G220" s="36">
        <v>12505.23</v>
      </c>
      <c r="H220" s="265">
        <f t="shared" si="4"/>
        <v>94.27947828709289</v>
      </c>
      <c r="I220" s="36"/>
      <c r="J220" s="36"/>
      <c r="K220" s="15"/>
    </row>
    <row r="221" spans="1:11" ht="13.5">
      <c r="A221" s="32"/>
      <c r="B221" s="47"/>
      <c r="C221" s="33" t="s">
        <v>44</v>
      </c>
      <c r="D221" s="34" t="s">
        <v>45</v>
      </c>
      <c r="E221" s="35" t="s">
        <v>966</v>
      </c>
      <c r="F221" s="36">
        <f>F222</f>
        <v>156</v>
      </c>
      <c r="G221" s="36">
        <f>G222</f>
        <v>66.03</v>
      </c>
      <c r="H221" s="265">
        <f t="shared" si="4"/>
        <v>42.32692307692307</v>
      </c>
      <c r="I221" s="36">
        <f>G221</f>
        <v>66.03</v>
      </c>
      <c r="J221" s="36">
        <v>0</v>
      </c>
      <c r="K221" s="15"/>
    </row>
    <row r="222" spans="1:11" ht="38.25" customHeight="1">
      <c r="A222" s="32"/>
      <c r="B222" s="47"/>
      <c r="C222" s="47"/>
      <c r="D222" s="34" t="s">
        <v>1084</v>
      </c>
      <c r="E222" s="35" t="s">
        <v>966</v>
      </c>
      <c r="F222" s="36">
        <v>156</v>
      </c>
      <c r="G222" s="36">
        <v>66.03</v>
      </c>
      <c r="H222" s="265">
        <f t="shared" si="4"/>
        <v>42.32692307692307</v>
      </c>
      <c r="I222" s="36"/>
      <c r="J222" s="36"/>
      <c r="K222" s="15"/>
    </row>
    <row r="223" spans="1:11" ht="13.5">
      <c r="A223" s="32"/>
      <c r="B223" s="47"/>
      <c r="C223" s="33" t="s">
        <v>210</v>
      </c>
      <c r="D223" s="34" t="s">
        <v>211</v>
      </c>
      <c r="E223" s="35" t="s">
        <v>966</v>
      </c>
      <c r="F223" s="36">
        <f>F224</f>
        <v>0</v>
      </c>
      <c r="G223" s="36">
        <f>G224</f>
        <v>0</v>
      </c>
      <c r="H223" s="265">
        <v>0</v>
      </c>
      <c r="I223" s="36">
        <f>G223</f>
        <v>0</v>
      </c>
      <c r="J223" s="36">
        <v>0</v>
      </c>
      <c r="K223" s="15"/>
    </row>
    <row r="224" spans="1:11" ht="29.25" customHeight="1">
      <c r="A224" s="32"/>
      <c r="B224" s="47"/>
      <c r="C224" s="47"/>
      <c r="D224" s="34" t="s">
        <v>1084</v>
      </c>
      <c r="E224" s="35" t="s">
        <v>966</v>
      </c>
      <c r="F224" s="36">
        <v>0</v>
      </c>
      <c r="G224" s="36">
        <v>0</v>
      </c>
      <c r="H224" s="265">
        <v>0</v>
      </c>
      <c r="I224" s="36"/>
      <c r="J224" s="36"/>
      <c r="K224" s="15"/>
    </row>
    <row r="225" spans="1:11" ht="13.5">
      <c r="A225" s="32"/>
      <c r="B225" s="47"/>
      <c r="C225" s="33" t="s">
        <v>47</v>
      </c>
      <c r="D225" s="34" t="s">
        <v>48</v>
      </c>
      <c r="E225" s="35" t="s">
        <v>212</v>
      </c>
      <c r="F225" s="36">
        <f>F226</f>
        <v>244</v>
      </c>
      <c r="G225" s="36">
        <f>G226</f>
        <v>243.65</v>
      </c>
      <c r="H225" s="265">
        <f t="shared" si="4"/>
        <v>99.85655737704919</v>
      </c>
      <c r="I225" s="36">
        <f aca="true" t="shared" si="5" ref="I225:I230">G225</f>
        <v>243.65</v>
      </c>
      <c r="J225" s="36">
        <v>0</v>
      </c>
      <c r="K225" s="15"/>
    </row>
    <row r="226" spans="1:11" ht="30.75" customHeight="1">
      <c r="A226" s="32"/>
      <c r="B226" s="47"/>
      <c r="C226" s="47"/>
      <c r="D226" s="34" t="s">
        <v>1084</v>
      </c>
      <c r="E226" s="35" t="s">
        <v>212</v>
      </c>
      <c r="F226" s="36">
        <v>244</v>
      </c>
      <c r="G226" s="36">
        <v>243.65</v>
      </c>
      <c r="H226" s="265">
        <f t="shared" si="4"/>
        <v>99.85655737704919</v>
      </c>
      <c r="I226" s="36"/>
      <c r="J226" s="36"/>
      <c r="K226" s="15"/>
    </row>
    <row r="227" spans="1:11" ht="20.25" customHeight="1">
      <c r="A227" s="32"/>
      <c r="B227" s="114" t="s">
        <v>213</v>
      </c>
      <c r="C227" s="114"/>
      <c r="D227" s="27" t="s">
        <v>214</v>
      </c>
      <c r="E227" s="28" t="s">
        <v>215</v>
      </c>
      <c r="F227" s="29">
        <f>F228+F230</f>
        <v>12400</v>
      </c>
      <c r="G227" s="29">
        <f>G228+G230</f>
        <v>11890</v>
      </c>
      <c r="H227" s="266">
        <f t="shared" si="4"/>
        <v>95.88709677419355</v>
      </c>
      <c r="I227" s="29">
        <f t="shared" si="5"/>
        <v>11890</v>
      </c>
      <c r="J227" s="29">
        <v>0</v>
      </c>
      <c r="K227" s="15"/>
    </row>
    <row r="228" spans="1:11" ht="64.5" customHeight="1">
      <c r="A228" s="32"/>
      <c r="B228" s="47"/>
      <c r="C228" s="83" t="s">
        <v>216</v>
      </c>
      <c r="D228" s="34" t="s">
        <v>217</v>
      </c>
      <c r="E228" s="35" t="s">
        <v>218</v>
      </c>
      <c r="F228" s="35" t="s">
        <v>218</v>
      </c>
      <c r="G228" s="36">
        <f>G229</f>
        <v>9690</v>
      </c>
      <c r="H228" s="265">
        <f t="shared" si="4"/>
        <v>95</v>
      </c>
      <c r="I228" s="36">
        <f t="shared" si="5"/>
        <v>9690</v>
      </c>
      <c r="J228" s="36">
        <v>0</v>
      </c>
      <c r="K228" s="15"/>
    </row>
    <row r="229" spans="1:11" ht="27">
      <c r="A229" s="32"/>
      <c r="B229" s="47"/>
      <c r="C229" s="47"/>
      <c r="D229" s="34" t="s">
        <v>219</v>
      </c>
      <c r="E229" s="35" t="s">
        <v>218</v>
      </c>
      <c r="F229" s="35" t="s">
        <v>218</v>
      </c>
      <c r="G229" s="36">
        <v>9690</v>
      </c>
      <c r="H229" s="265">
        <f t="shared" si="4"/>
        <v>95</v>
      </c>
      <c r="I229" s="36"/>
      <c r="J229" s="36"/>
      <c r="K229" s="15"/>
    </row>
    <row r="230" spans="1:11" ht="13.5">
      <c r="A230" s="32"/>
      <c r="B230" s="47"/>
      <c r="C230" s="33" t="s">
        <v>47</v>
      </c>
      <c r="D230" s="34" t="s">
        <v>48</v>
      </c>
      <c r="E230" s="35" t="s">
        <v>220</v>
      </c>
      <c r="F230" s="35" t="s">
        <v>220</v>
      </c>
      <c r="G230" s="36">
        <f>G231</f>
        <v>2200</v>
      </c>
      <c r="H230" s="265">
        <f t="shared" si="4"/>
        <v>100</v>
      </c>
      <c r="I230" s="36">
        <f t="shared" si="5"/>
        <v>2200</v>
      </c>
      <c r="J230" s="36">
        <v>0</v>
      </c>
      <c r="K230" s="15"/>
    </row>
    <row r="231" spans="1:11" ht="34.5" customHeight="1">
      <c r="A231" s="32"/>
      <c r="B231" s="47"/>
      <c r="C231" s="47"/>
      <c r="D231" s="34" t="s">
        <v>221</v>
      </c>
      <c r="E231" s="35" t="s">
        <v>220</v>
      </c>
      <c r="F231" s="35" t="s">
        <v>220</v>
      </c>
      <c r="G231" s="36">
        <v>2200</v>
      </c>
      <c r="H231" s="265">
        <f t="shared" si="4"/>
        <v>100</v>
      </c>
      <c r="I231" s="36"/>
      <c r="J231" s="36"/>
      <c r="K231" s="15"/>
    </row>
    <row r="232" spans="1:11" ht="13.5">
      <c r="A232" s="17" t="s">
        <v>222</v>
      </c>
      <c r="B232" s="18"/>
      <c r="C232" s="18"/>
      <c r="D232" s="19" t="s">
        <v>223</v>
      </c>
      <c r="E232" s="20" t="s">
        <v>224</v>
      </c>
      <c r="F232" s="21">
        <f>F233+F240+F264+F304</f>
        <v>5771663</v>
      </c>
      <c r="G232" s="21">
        <f>G233+G240+G264+G304</f>
        <v>5545252.07</v>
      </c>
      <c r="H232" s="269">
        <f>H233+H240+H264+H304</f>
        <v>388.6598208322854</v>
      </c>
      <c r="I232" s="21">
        <f>I233+I240+I264+I304</f>
        <v>5516396.64</v>
      </c>
      <c r="J232" s="21">
        <f>J233+J240+J264+J304</f>
        <v>28855.43</v>
      </c>
      <c r="K232" s="23"/>
    </row>
    <row r="233" spans="1:11" ht="13.5">
      <c r="A233" s="32"/>
      <c r="B233" s="26" t="s">
        <v>225</v>
      </c>
      <c r="C233" s="26"/>
      <c r="D233" s="27" t="s">
        <v>226</v>
      </c>
      <c r="E233" s="28" t="s">
        <v>227</v>
      </c>
      <c r="F233" s="29" t="str">
        <f>F237</f>
        <v>290 960,00</v>
      </c>
      <c r="G233" s="29">
        <f>G234+G237</f>
        <v>290959.58999999997</v>
      </c>
      <c r="H233" s="266">
        <f t="shared" si="4"/>
        <v>99.99985908715973</v>
      </c>
      <c r="I233" s="29">
        <f>I234+I237</f>
        <v>290959.58999999997</v>
      </c>
      <c r="J233" s="29">
        <v>0</v>
      </c>
      <c r="K233" s="23"/>
    </row>
    <row r="234" spans="1:11" ht="41.25">
      <c r="A234" s="32"/>
      <c r="B234" s="47"/>
      <c r="C234" s="33" t="s">
        <v>228</v>
      </c>
      <c r="D234" s="34" t="s">
        <v>229</v>
      </c>
      <c r="E234" s="35" t="s">
        <v>227</v>
      </c>
      <c r="F234" s="36">
        <v>0</v>
      </c>
      <c r="G234" s="36">
        <v>0</v>
      </c>
      <c r="H234" s="265">
        <v>0</v>
      </c>
      <c r="I234" s="36">
        <f>G234</f>
        <v>0</v>
      </c>
      <c r="J234" s="36">
        <v>0</v>
      </c>
      <c r="K234" s="15"/>
    </row>
    <row r="235" spans="1:11" ht="13.5">
      <c r="A235" s="32"/>
      <c r="B235" s="47"/>
      <c r="C235" s="47"/>
      <c r="D235" s="34" t="s">
        <v>230</v>
      </c>
      <c r="E235" s="36" t="s">
        <v>231</v>
      </c>
      <c r="F235" s="36">
        <v>0</v>
      </c>
      <c r="G235" s="36">
        <v>0</v>
      </c>
      <c r="H235" s="265">
        <v>0</v>
      </c>
      <c r="I235" s="36"/>
      <c r="J235" s="36"/>
      <c r="K235" s="15"/>
    </row>
    <row r="236" spans="1:11" ht="13.5">
      <c r="A236" s="32"/>
      <c r="B236" s="47"/>
      <c r="C236" s="47"/>
      <c r="D236" s="34" t="s">
        <v>232</v>
      </c>
      <c r="E236" s="35" t="s">
        <v>233</v>
      </c>
      <c r="F236" s="36">
        <v>0</v>
      </c>
      <c r="G236" s="36">
        <v>0</v>
      </c>
      <c r="H236" s="265">
        <v>0</v>
      </c>
      <c r="I236" s="36"/>
      <c r="J236" s="36"/>
      <c r="K236" s="15"/>
    </row>
    <row r="237" spans="1:11" ht="41.25">
      <c r="A237" s="32"/>
      <c r="B237" s="41"/>
      <c r="C237" s="74" t="s">
        <v>198</v>
      </c>
      <c r="D237" s="75" t="s">
        <v>199</v>
      </c>
      <c r="E237" s="35" t="s">
        <v>1103</v>
      </c>
      <c r="F237" s="51" t="s">
        <v>227</v>
      </c>
      <c r="G237" s="36">
        <f>G238+G239</f>
        <v>290959.58999999997</v>
      </c>
      <c r="H237" s="265">
        <f aca="true" t="shared" si="6" ref="H237:H246">G237/F237%</f>
        <v>99.99985908715973</v>
      </c>
      <c r="I237" s="36">
        <f>G237</f>
        <v>290959.58999999997</v>
      </c>
      <c r="J237" s="36">
        <v>0</v>
      </c>
      <c r="K237" s="15"/>
    </row>
    <row r="238" spans="1:11" ht="13.5">
      <c r="A238" s="110"/>
      <c r="B238" s="78"/>
      <c r="C238" s="78"/>
      <c r="D238" s="34" t="s">
        <v>230</v>
      </c>
      <c r="E238" s="35" t="s">
        <v>1103</v>
      </c>
      <c r="F238" s="36">
        <v>48000</v>
      </c>
      <c r="G238" s="36">
        <v>48000</v>
      </c>
      <c r="H238" s="265">
        <f t="shared" si="6"/>
        <v>100</v>
      </c>
      <c r="I238" s="36"/>
      <c r="J238" s="36"/>
      <c r="K238" s="15"/>
    </row>
    <row r="239" spans="1:11" ht="13.5">
      <c r="A239" s="32"/>
      <c r="B239" s="47"/>
      <c r="C239" s="47"/>
      <c r="D239" s="34" t="s">
        <v>232</v>
      </c>
      <c r="E239" s="35" t="s">
        <v>1103</v>
      </c>
      <c r="F239" s="36">
        <v>242960</v>
      </c>
      <c r="G239" s="36">
        <v>242959.59</v>
      </c>
      <c r="H239" s="265">
        <f t="shared" si="6"/>
        <v>99.99983124794205</v>
      </c>
      <c r="I239" s="36"/>
      <c r="J239" s="36"/>
      <c r="K239" s="15"/>
    </row>
    <row r="240" spans="1:11" ht="27">
      <c r="A240" s="32"/>
      <c r="B240" s="26" t="s">
        <v>234</v>
      </c>
      <c r="C240" s="26"/>
      <c r="D240" s="27" t="s">
        <v>235</v>
      </c>
      <c r="E240" s="28" t="s">
        <v>236</v>
      </c>
      <c r="F240" s="29">
        <f>F241+F243+F245+F249+F252+F254+F256+F258+F260+F262</f>
        <v>3223366</v>
      </c>
      <c r="G240" s="29">
        <f>G241+G243+G245+G249+G252+G254+G256+G258+G260+G262</f>
        <v>3118936.79</v>
      </c>
      <c r="H240" s="266">
        <f t="shared" si="6"/>
        <v>96.76024348460585</v>
      </c>
      <c r="I240" s="29">
        <f>I241+I243+I245+I249+I252+I254+I256+I258+I260</f>
        <v>3109206.79</v>
      </c>
      <c r="J240" s="29">
        <f>J262</f>
        <v>9730</v>
      </c>
      <c r="K240" s="23"/>
    </row>
    <row r="241" spans="1:11" ht="13.5">
      <c r="A241" s="32"/>
      <c r="B241" s="47"/>
      <c r="C241" s="33" t="s">
        <v>1667</v>
      </c>
      <c r="D241" s="34" t="s">
        <v>1668</v>
      </c>
      <c r="E241" s="35" t="s">
        <v>237</v>
      </c>
      <c r="F241" s="36">
        <f>F242</f>
        <v>235670</v>
      </c>
      <c r="G241" s="36">
        <f>G242</f>
        <v>235669.43</v>
      </c>
      <c r="H241" s="265">
        <f t="shared" si="6"/>
        <v>99.99975813637714</v>
      </c>
      <c r="I241" s="36">
        <f>G241</f>
        <v>235669.43</v>
      </c>
      <c r="J241" s="36">
        <v>0</v>
      </c>
      <c r="K241" s="15"/>
    </row>
    <row r="242" spans="1:11" ht="27">
      <c r="A242" s="32"/>
      <c r="B242" s="47"/>
      <c r="C242" s="47"/>
      <c r="D242" s="34" t="s">
        <v>238</v>
      </c>
      <c r="E242" s="35" t="s">
        <v>237</v>
      </c>
      <c r="F242" s="36">
        <v>235670</v>
      </c>
      <c r="G242" s="36">
        <v>235669.43</v>
      </c>
      <c r="H242" s="265">
        <f t="shared" si="6"/>
        <v>99.99975813637714</v>
      </c>
      <c r="I242" s="36"/>
      <c r="J242" s="36"/>
      <c r="K242" s="15"/>
    </row>
    <row r="243" spans="1:11" ht="13.5">
      <c r="A243" s="32"/>
      <c r="B243" s="47"/>
      <c r="C243" s="33" t="s">
        <v>239</v>
      </c>
      <c r="D243" s="34" t="s">
        <v>240</v>
      </c>
      <c r="E243" s="35" t="s">
        <v>241</v>
      </c>
      <c r="F243" s="36">
        <f>F244</f>
        <v>219610</v>
      </c>
      <c r="G243" s="36">
        <f>G244</f>
        <v>219609.21</v>
      </c>
      <c r="H243" s="265">
        <f t="shared" si="6"/>
        <v>99.99964027139019</v>
      </c>
      <c r="I243" s="36">
        <f>G243</f>
        <v>219609.21</v>
      </c>
      <c r="J243" s="36">
        <v>0</v>
      </c>
      <c r="K243" s="15"/>
    </row>
    <row r="244" spans="1:11" ht="27">
      <c r="A244" s="32"/>
      <c r="B244" s="47"/>
      <c r="C244" s="47"/>
      <c r="D244" s="34" t="s">
        <v>238</v>
      </c>
      <c r="E244" s="35" t="s">
        <v>241</v>
      </c>
      <c r="F244" s="36">
        <v>219610</v>
      </c>
      <c r="G244" s="36">
        <v>219609.21</v>
      </c>
      <c r="H244" s="265">
        <f t="shared" si="6"/>
        <v>99.99964027139019</v>
      </c>
      <c r="I244" s="36"/>
      <c r="J244" s="36"/>
      <c r="K244" s="15"/>
    </row>
    <row r="245" spans="1:11" ht="13.5">
      <c r="A245" s="32"/>
      <c r="B245" s="47"/>
      <c r="C245" s="33" t="s">
        <v>1678</v>
      </c>
      <c r="D245" s="34" t="s">
        <v>1679</v>
      </c>
      <c r="E245" s="35" t="s">
        <v>242</v>
      </c>
      <c r="F245" s="36">
        <f>SUM(F246:F248)</f>
        <v>689336</v>
      </c>
      <c r="G245" s="36">
        <f>G246+G247+G248</f>
        <v>652347.4600000001</v>
      </c>
      <c r="H245" s="265">
        <f t="shared" si="6"/>
        <v>94.6341783977625</v>
      </c>
      <c r="I245" s="36">
        <f>G245</f>
        <v>652347.4600000001</v>
      </c>
      <c r="J245" s="36">
        <v>0</v>
      </c>
      <c r="K245" s="15"/>
    </row>
    <row r="246" spans="1:11" ht="27">
      <c r="A246" s="32"/>
      <c r="B246" s="47"/>
      <c r="C246" s="47"/>
      <c r="D246" s="34" t="s">
        <v>243</v>
      </c>
      <c r="E246" s="35" t="s">
        <v>244</v>
      </c>
      <c r="F246" s="36">
        <v>360000</v>
      </c>
      <c r="G246" s="36">
        <v>323024.88</v>
      </c>
      <c r="H246" s="265">
        <f t="shared" si="6"/>
        <v>89.72913333333334</v>
      </c>
      <c r="I246" s="36"/>
      <c r="J246" s="36"/>
      <c r="K246" s="15"/>
    </row>
    <row r="247" spans="1:11" ht="27">
      <c r="A247" s="32"/>
      <c r="B247" s="47"/>
      <c r="C247" s="47"/>
      <c r="D247" s="34" t="s">
        <v>238</v>
      </c>
      <c r="E247" s="35" t="s">
        <v>245</v>
      </c>
      <c r="F247" s="36">
        <v>293336</v>
      </c>
      <c r="G247" s="36">
        <v>293335.4</v>
      </c>
      <c r="H247" s="265">
        <f aca="true" t="shared" si="7" ref="H247:H254">G247/F247%</f>
        <v>99.99979545640494</v>
      </c>
      <c r="I247" s="36"/>
      <c r="J247" s="36"/>
      <c r="K247" s="15"/>
    </row>
    <row r="248" spans="1:11" ht="13.5">
      <c r="A248" s="32"/>
      <c r="B248" s="47"/>
      <c r="C248" s="83"/>
      <c r="D248" s="34" t="s">
        <v>246</v>
      </c>
      <c r="E248" s="35" t="s">
        <v>247</v>
      </c>
      <c r="F248" s="36">
        <v>36000</v>
      </c>
      <c r="G248" s="36">
        <v>35987.18</v>
      </c>
      <c r="H248" s="265">
        <f t="shared" si="7"/>
        <v>99.96438888888889</v>
      </c>
      <c r="I248" s="36"/>
      <c r="J248" s="36"/>
      <c r="K248" s="15"/>
    </row>
    <row r="249" spans="1:11" ht="13.5">
      <c r="A249" s="32"/>
      <c r="B249" s="47"/>
      <c r="C249" s="33" t="s">
        <v>1645</v>
      </c>
      <c r="D249" s="34" t="s">
        <v>1646</v>
      </c>
      <c r="E249" s="35" t="s">
        <v>248</v>
      </c>
      <c r="F249" s="36">
        <f>F250+F251</f>
        <v>807044</v>
      </c>
      <c r="G249" s="36">
        <f>G250+G251</f>
        <v>742425.46</v>
      </c>
      <c r="H249" s="265">
        <f t="shared" si="7"/>
        <v>91.99318252784235</v>
      </c>
      <c r="I249" s="36">
        <f>G249</f>
        <v>742425.46</v>
      </c>
      <c r="J249" s="36">
        <v>0</v>
      </c>
      <c r="K249" s="15"/>
    </row>
    <row r="250" spans="1:11" ht="27">
      <c r="A250" s="32"/>
      <c r="B250" s="47"/>
      <c r="C250" s="47"/>
      <c r="D250" s="34" t="s">
        <v>238</v>
      </c>
      <c r="E250" s="35" t="s">
        <v>249</v>
      </c>
      <c r="F250" s="36">
        <v>258030</v>
      </c>
      <c r="G250" s="36">
        <v>258029.31</v>
      </c>
      <c r="H250" s="265">
        <f t="shared" si="7"/>
        <v>99.9997325892338</v>
      </c>
      <c r="I250" s="36"/>
      <c r="J250" s="36"/>
      <c r="K250" s="15"/>
    </row>
    <row r="251" spans="1:11" ht="13.5">
      <c r="A251" s="32"/>
      <c r="B251" s="47"/>
      <c r="C251" s="47"/>
      <c r="D251" s="34" t="s">
        <v>1121</v>
      </c>
      <c r="E251" s="35" t="s">
        <v>1122</v>
      </c>
      <c r="F251" s="36">
        <v>549014</v>
      </c>
      <c r="G251" s="36">
        <v>484396.15</v>
      </c>
      <c r="H251" s="265">
        <f t="shared" si="7"/>
        <v>88.230199958471</v>
      </c>
      <c r="I251" s="36"/>
      <c r="J251" s="36"/>
      <c r="K251" s="15"/>
    </row>
    <row r="252" spans="1:11" ht="27">
      <c r="A252" s="32"/>
      <c r="B252" s="47"/>
      <c r="C252" s="33" t="s">
        <v>1123</v>
      </c>
      <c r="D252" s="34" t="s">
        <v>1124</v>
      </c>
      <c r="E252" s="35" t="s">
        <v>1125</v>
      </c>
      <c r="F252" s="36">
        <f>F253</f>
        <v>1197791</v>
      </c>
      <c r="G252" s="36">
        <f>G253</f>
        <v>1197790.51</v>
      </c>
      <c r="H252" s="265">
        <f t="shared" si="7"/>
        <v>99.99995909136068</v>
      </c>
      <c r="I252" s="36">
        <f>G252</f>
        <v>1197790.51</v>
      </c>
      <c r="J252" s="36">
        <v>0</v>
      </c>
      <c r="K252" s="15"/>
    </row>
    <row r="253" spans="1:11" ht="27">
      <c r="A253" s="32"/>
      <c r="B253" s="47"/>
      <c r="C253" s="47"/>
      <c r="D253" s="34" t="s">
        <v>238</v>
      </c>
      <c r="E253" s="35" t="s">
        <v>1125</v>
      </c>
      <c r="F253" s="36">
        <v>1197791</v>
      </c>
      <c r="G253" s="36">
        <v>1197790.51</v>
      </c>
      <c r="H253" s="265">
        <f t="shared" si="7"/>
        <v>99.99995909136068</v>
      </c>
      <c r="I253" s="36"/>
      <c r="J253" s="36"/>
      <c r="K253" s="15"/>
    </row>
    <row r="254" spans="1:11" ht="13.5">
      <c r="A254" s="32"/>
      <c r="B254" s="47"/>
      <c r="C254" s="33" t="s">
        <v>47</v>
      </c>
      <c r="D254" s="34" t="s">
        <v>48</v>
      </c>
      <c r="E254" s="35" t="s">
        <v>1126</v>
      </c>
      <c r="F254" s="36">
        <f>F255</f>
        <v>28506</v>
      </c>
      <c r="G254" s="36">
        <f>G255</f>
        <v>28506</v>
      </c>
      <c r="H254" s="265">
        <f t="shared" si="7"/>
        <v>100</v>
      </c>
      <c r="I254" s="36">
        <f>G254</f>
        <v>28506</v>
      </c>
      <c r="J254" s="36">
        <v>0</v>
      </c>
      <c r="K254" s="15"/>
    </row>
    <row r="255" spans="1:11" ht="27">
      <c r="A255" s="32"/>
      <c r="B255" s="47"/>
      <c r="C255" s="47"/>
      <c r="D255" s="34" t="s">
        <v>238</v>
      </c>
      <c r="E255" s="35" t="s">
        <v>1126</v>
      </c>
      <c r="F255" s="36">
        <v>28506</v>
      </c>
      <c r="G255" s="36">
        <v>28506</v>
      </c>
      <c r="H255" s="265">
        <f aca="true" t="shared" si="8" ref="H255:H331">G255/F255%</f>
        <v>100</v>
      </c>
      <c r="I255" s="36"/>
      <c r="J255" s="36"/>
      <c r="K255" s="15"/>
    </row>
    <row r="256" spans="1:11" ht="13.5">
      <c r="A256" s="32"/>
      <c r="B256" s="41"/>
      <c r="C256" s="145" t="s">
        <v>281</v>
      </c>
      <c r="D256" s="132" t="s">
        <v>766</v>
      </c>
      <c r="E256" s="36" t="str">
        <f>E257</f>
        <v>0</v>
      </c>
      <c r="F256" s="36">
        <f>F257</f>
        <v>20000</v>
      </c>
      <c r="G256" s="36">
        <f>G257</f>
        <v>18825</v>
      </c>
      <c r="H256" s="265">
        <f t="shared" si="8"/>
        <v>94.125</v>
      </c>
      <c r="I256" s="36">
        <f>G256</f>
        <v>18825</v>
      </c>
      <c r="J256" s="36">
        <v>0</v>
      </c>
      <c r="K256" s="15"/>
    </row>
    <row r="257" spans="1:11" ht="13.5">
      <c r="A257" s="32"/>
      <c r="B257" s="41"/>
      <c r="C257" s="74"/>
      <c r="D257" s="132" t="s">
        <v>767</v>
      </c>
      <c r="E257" s="142" t="s">
        <v>1103</v>
      </c>
      <c r="F257" s="36">
        <v>20000</v>
      </c>
      <c r="G257" s="36">
        <v>18825</v>
      </c>
      <c r="H257" s="265">
        <f t="shared" si="8"/>
        <v>94.125</v>
      </c>
      <c r="I257" s="36"/>
      <c r="J257" s="36"/>
      <c r="K257" s="15"/>
    </row>
    <row r="258" spans="1:11" ht="13.5">
      <c r="A258" s="32"/>
      <c r="B258" s="41"/>
      <c r="C258" s="74" t="s">
        <v>200</v>
      </c>
      <c r="D258" s="75" t="s">
        <v>254</v>
      </c>
      <c r="E258" s="35" t="s">
        <v>1103</v>
      </c>
      <c r="F258" s="36">
        <f>F259</f>
        <v>8413</v>
      </c>
      <c r="G258" s="36">
        <f>G259</f>
        <v>6767.78</v>
      </c>
      <c r="H258" s="265">
        <f t="shared" si="8"/>
        <v>80.44431237370736</v>
      </c>
      <c r="I258" s="36">
        <f>G258</f>
        <v>6767.78</v>
      </c>
      <c r="J258" s="36">
        <v>0</v>
      </c>
      <c r="K258" s="15"/>
    </row>
    <row r="259" spans="1:11" ht="13.5">
      <c r="A259" s="32"/>
      <c r="B259" s="47"/>
      <c r="C259" s="47"/>
      <c r="D259" s="34" t="s">
        <v>255</v>
      </c>
      <c r="E259" s="35"/>
      <c r="F259" s="36">
        <v>8413</v>
      </c>
      <c r="G259" s="36">
        <v>6767.78</v>
      </c>
      <c r="H259" s="265">
        <f t="shared" si="8"/>
        <v>80.44431237370736</v>
      </c>
      <c r="I259" s="36"/>
      <c r="J259" s="36"/>
      <c r="K259" s="15"/>
    </row>
    <row r="260" spans="1:11" ht="27">
      <c r="A260" s="32"/>
      <c r="B260" s="41"/>
      <c r="C260" s="145" t="s">
        <v>1192</v>
      </c>
      <c r="D260" s="132" t="s">
        <v>1204</v>
      </c>
      <c r="E260" s="36" t="str">
        <f>E261</f>
        <v>0</v>
      </c>
      <c r="F260" s="36">
        <f>F261</f>
        <v>7266</v>
      </c>
      <c r="G260" s="36">
        <f>G261</f>
        <v>7265.94</v>
      </c>
      <c r="H260" s="265">
        <f t="shared" si="8"/>
        <v>99.99917423616846</v>
      </c>
      <c r="I260" s="36">
        <f>G260</f>
        <v>7265.94</v>
      </c>
      <c r="J260" s="36">
        <v>0</v>
      </c>
      <c r="K260" s="15"/>
    </row>
    <row r="261" spans="1:11" ht="13.5">
      <c r="A261" s="32"/>
      <c r="B261" s="41"/>
      <c r="C261" s="74"/>
      <c r="D261" s="132" t="s">
        <v>768</v>
      </c>
      <c r="E261" s="142" t="s">
        <v>1103</v>
      </c>
      <c r="F261" s="36">
        <v>7266</v>
      </c>
      <c r="G261" s="36">
        <v>7265.94</v>
      </c>
      <c r="H261" s="265">
        <f t="shared" si="8"/>
        <v>99.99917423616846</v>
      </c>
      <c r="I261" s="36"/>
      <c r="J261" s="36"/>
      <c r="K261" s="15"/>
    </row>
    <row r="262" spans="1:11" ht="27">
      <c r="A262" s="110"/>
      <c r="B262" s="117"/>
      <c r="C262" s="74" t="s">
        <v>420</v>
      </c>
      <c r="D262" s="75" t="s">
        <v>421</v>
      </c>
      <c r="E262" s="35" t="s">
        <v>1103</v>
      </c>
      <c r="F262" s="36">
        <v>9730</v>
      </c>
      <c r="G262" s="36">
        <f>G263</f>
        <v>9730</v>
      </c>
      <c r="H262" s="265">
        <f t="shared" si="8"/>
        <v>100</v>
      </c>
      <c r="I262" s="36">
        <v>0</v>
      </c>
      <c r="J262" s="36">
        <f>G262</f>
        <v>9730</v>
      </c>
      <c r="K262" s="15"/>
    </row>
    <row r="263" spans="1:11" ht="27">
      <c r="A263" s="32"/>
      <c r="B263" s="41"/>
      <c r="C263" s="69"/>
      <c r="D263" s="75" t="s">
        <v>256</v>
      </c>
      <c r="E263" s="35" t="s">
        <v>1103</v>
      </c>
      <c r="F263" s="36">
        <v>9730</v>
      </c>
      <c r="G263" s="36">
        <v>9730</v>
      </c>
      <c r="H263" s="265">
        <f t="shared" si="8"/>
        <v>100</v>
      </c>
      <c r="I263" s="36"/>
      <c r="J263" s="36"/>
      <c r="K263" s="15"/>
    </row>
    <row r="264" spans="1:11" ht="13.5">
      <c r="A264" s="32"/>
      <c r="B264" s="26" t="s">
        <v>1127</v>
      </c>
      <c r="C264" s="84"/>
      <c r="D264" s="27" t="s">
        <v>1128</v>
      </c>
      <c r="E264" s="28" t="s">
        <v>1129</v>
      </c>
      <c r="F264" s="29">
        <f>F265+F267+F269+F273+F275+F278+F283+F285+F287+F289+F291+F294+F296+F298+F300</f>
        <v>2180337</v>
      </c>
      <c r="G264" s="29">
        <f>G265+G267+G269+G273+G275+G278+G283+G285+G287+G289+G291+G294+G296+G298+G300</f>
        <v>2060355.69</v>
      </c>
      <c r="H264" s="266">
        <f t="shared" si="8"/>
        <v>94.49712085792243</v>
      </c>
      <c r="I264" s="29">
        <f>I265+I267+I269+I273+I275+I278+I283+I285+I287+I289+I291+I294+I296</f>
        <v>2041230.26</v>
      </c>
      <c r="J264" s="29">
        <f>J296+J298+J300</f>
        <v>19125.43</v>
      </c>
      <c r="K264" s="23"/>
    </row>
    <row r="265" spans="1:11" ht="13.5">
      <c r="A265" s="32"/>
      <c r="B265" s="47"/>
      <c r="C265" s="33" t="s">
        <v>1697</v>
      </c>
      <c r="D265" s="34" t="s">
        <v>1698</v>
      </c>
      <c r="E265" s="35" t="s">
        <v>1085</v>
      </c>
      <c r="F265" s="36">
        <v>500</v>
      </c>
      <c r="G265" s="36">
        <f>G266</f>
        <v>259.2</v>
      </c>
      <c r="H265" s="265">
        <f t="shared" si="8"/>
        <v>51.839999999999996</v>
      </c>
      <c r="I265" s="36">
        <f>G265</f>
        <v>259.2</v>
      </c>
      <c r="J265" s="36">
        <v>0</v>
      </c>
      <c r="K265" s="23"/>
    </row>
    <row r="266" spans="1:11" ht="13.5">
      <c r="A266" s="32"/>
      <c r="B266" s="47"/>
      <c r="C266" s="47"/>
      <c r="D266" s="34" t="s">
        <v>260</v>
      </c>
      <c r="E266" s="35" t="s">
        <v>1085</v>
      </c>
      <c r="F266" s="36">
        <v>500</v>
      </c>
      <c r="G266" s="36">
        <v>259.2</v>
      </c>
      <c r="H266" s="265">
        <f t="shared" si="8"/>
        <v>51.839999999999996</v>
      </c>
      <c r="I266" s="36"/>
      <c r="J266" s="36"/>
      <c r="K266" s="15"/>
    </row>
    <row r="267" spans="1:11" ht="13.5">
      <c r="A267" s="32"/>
      <c r="B267" s="47"/>
      <c r="C267" s="33" t="s">
        <v>57</v>
      </c>
      <c r="D267" s="34" t="s">
        <v>58</v>
      </c>
      <c r="E267" s="35" t="s">
        <v>261</v>
      </c>
      <c r="F267" s="36">
        <f>F268</f>
        <v>1700</v>
      </c>
      <c r="G267" s="36">
        <f>G268</f>
        <v>1657.7</v>
      </c>
      <c r="H267" s="265">
        <f t="shared" si="8"/>
        <v>97.51176470588236</v>
      </c>
      <c r="I267" s="36">
        <f>G267</f>
        <v>1657.7</v>
      </c>
      <c r="J267" s="36">
        <v>0</v>
      </c>
      <c r="K267" s="15"/>
    </row>
    <row r="268" spans="1:11" ht="13.5">
      <c r="A268" s="32"/>
      <c r="B268" s="47"/>
      <c r="C268" s="47"/>
      <c r="D268" s="34" t="s">
        <v>260</v>
      </c>
      <c r="E268" s="35" t="s">
        <v>261</v>
      </c>
      <c r="F268" s="36">
        <v>1700</v>
      </c>
      <c r="G268" s="36">
        <v>1657.7</v>
      </c>
      <c r="H268" s="265">
        <f t="shared" si="8"/>
        <v>97.51176470588236</v>
      </c>
      <c r="I268" s="36"/>
      <c r="J268" s="36"/>
      <c r="K268" s="23"/>
    </row>
    <row r="269" spans="1:11" ht="13.5">
      <c r="A269" s="32"/>
      <c r="B269" s="47"/>
      <c r="C269" s="33" t="s">
        <v>1667</v>
      </c>
      <c r="D269" s="34" t="s">
        <v>1668</v>
      </c>
      <c r="E269" s="35" t="s">
        <v>262</v>
      </c>
      <c r="F269" s="36">
        <f>SUM(F270:F272)</f>
        <v>45899</v>
      </c>
      <c r="G269" s="36">
        <f>G270+G271+G272</f>
        <v>8437.97</v>
      </c>
      <c r="H269" s="265">
        <f t="shared" si="8"/>
        <v>18.383777424344757</v>
      </c>
      <c r="I269" s="36">
        <f>G269</f>
        <v>8437.97</v>
      </c>
      <c r="J269" s="36">
        <v>0</v>
      </c>
      <c r="K269" s="15"/>
    </row>
    <row r="270" spans="1:11" ht="41.25">
      <c r="A270" s="32"/>
      <c r="B270" s="47"/>
      <c r="C270" s="47"/>
      <c r="D270" s="34" t="s">
        <v>289</v>
      </c>
      <c r="E270" s="35" t="s">
        <v>263</v>
      </c>
      <c r="F270" s="36">
        <v>38599</v>
      </c>
      <c r="G270" s="36">
        <v>3137.97</v>
      </c>
      <c r="H270" s="265">
        <f t="shared" si="8"/>
        <v>8.129666571672841</v>
      </c>
      <c r="I270" s="36"/>
      <c r="J270" s="36"/>
      <c r="K270" s="15"/>
    </row>
    <row r="271" spans="1:11" ht="13.5">
      <c r="A271" s="32"/>
      <c r="B271" s="47"/>
      <c r="C271" s="47"/>
      <c r="D271" s="34" t="s">
        <v>1718</v>
      </c>
      <c r="E271" s="35" t="s">
        <v>59</v>
      </c>
      <c r="F271" s="36">
        <v>2000</v>
      </c>
      <c r="G271" s="36">
        <v>0</v>
      </c>
      <c r="H271" s="265">
        <f t="shared" si="8"/>
        <v>0</v>
      </c>
      <c r="I271" s="36"/>
      <c r="J271" s="36"/>
      <c r="K271" s="15"/>
    </row>
    <row r="272" spans="1:11" ht="45" customHeight="1">
      <c r="A272" s="32"/>
      <c r="B272" s="47"/>
      <c r="C272" s="47"/>
      <c r="D272" s="34" t="s">
        <v>264</v>
      </c>
      <c r="E272" s="35" t="s">
        <v>265</v>
      </c>
      <c r="F272" s="36">
        <v>5300</v>
      </c>
      <c r="G272" s="36">
        <v>5300</v>
      </c>
      <c r="H272" s="265">
        <f t="shared" si="8"/>
        <v>100</v>
      </c>
      <c r="I272" s="36"/>
      <c r="J272" s="36"/>
      <c r="K272" s="15"/>
    </row>
    <row r="273" spans="1:11" ht="13.5">
      <c r="A273" s="32"/>
      <c r="B273" s="47"/>
      <c r="C273" s="33" t="s">
        <v>239</v>
      </c>
      <c r="D273" s="34" t="s">
        <v>240</v>
      </c>
      <c r="E273" s="35" t="s">
        <v>266</v>
      </c>
      <c r="F273" s="36">
        <v>6000</v>
      </c>
      <c r="G273" s="36">
        <f>G274</f>
        <v>1321.16</v>
      </c>
      <c r="H273" s="265">
        <f t="shared" si="8"/>
        <v>22.019333333333336</v>
      </c>
      <c r="I273" s="36">
        <f>G273</f>
        <v>1321.16</v>
      </c>
      <c r="J273" s="36">
        <v>0</v>
      </c>
      <c r="K273" s="15"/>
    </row>
    <row r="274" spans="1:11" ht="13.5">
      <c r="A274" s="32"/>
      <c r="B274" s="47"/>
      <c r="C274" s="47"/>
      <c r="D274" s="34" t="s">
        <v>260</v>
      </c>
      <c r="E274" s="35" t="s">
        <v>266</v>
      </c>
      <c r="F274" s="36">
        <v>6000</v>
      </c>
      <c r="G274" s="36">
        <v>1321.16</v>
      </c>
      <c r="H274" s="265">
        <f t="shared" si="8"/>
        <v>22.019333333333336</v>
      </c>
      <c r="I274" s="36"/>
      <c r="J274" s="36"/>
      <c r="K274" s="15"/>
    </row>
    <row r="275" spans="1:11" ht="13.5">
      <c r="A275" s="32"/>
      <c r="B275" s="47"/>
      <c r="C275" s="33" t="s">
        <v>1678</v>
      </c>
      <c r="D275" s="34" t="s">
        <v>1679</v>
      </c>
      <c r="E275" s="35" t="s">
        <v>267</v>
      </c>
      <c r="F275" s="36">
        <v>40000</v>
      </c>
      <c r="G275" s="36">
        <f>G276</f>
        <v>11500.5</v>
      </c>
      <c r="H275" s="265">
        <f t="shared" si="8"/>
        <v>28.75125</v>
      </c>
      <c r="I275" s="36">
        <f>G275</f>
        <v>11500.5</v>
      </c>
      <c r="J275" s="36">
        <v>0</v>
      </c>
      <c r="K275" s="15"/>
    </row>
    <row r="276" spans="1:11" ht="13.5">
      <c r="A276" s="32"/>
      <c r="B276" s="47"/>
      <c r="C276" s="78"/>
      <c r="D276" s="34" t="s">
        <v>260</v>
      </c>
      <c r="E276" s="35" t="s">
        <v>267</v>
      </c>
      <c r="F276" s="36">
        <v>40000</v>
      </c>
      <c r="G276" s="36">
        <v>11500.5</v>
      </c>
      <c r="H276" s="265">
        <f t="shared" si="8"/>
        <v>28.75125</v>
      </c>
      <c r="I276" s="36"/>
      <c r="J276" s="36"/>
      <c r="K276" s="15"/>
    </row>
    <row r="277" spans="1:11" ht="27">
      <c r="A277" s="32"/>
      <c r="B277" s="47"/>
      <c r="C277" s="47"/>
      <c r="D277" s="34" t="s">
        <v>1137</v>
      </c>
      <c r="E277" s="35"/>
      <c r="F277" s="36"/>
      <c r="G277" s="36"/>
      <c r="H277" s="265"/>
      <c r="I277" s="36"/>
      <c r="J277" s="36"/>
      <c r="K277" s="15"/>
    </row>
    <row r="278" spans="1:11" ht="13.5">
      <c r="A278" s="32"/>
      <c r="B278" s="41"/>
      <c r="C278" s="74" t="s">
        <v>1645</v>
      </c>
      <c r="D278" s="75" t="s">
        <v>1646</v>
      </c>
      <c r="E278" s="35" t="s">
        <v>268</v>
      </c>
      <c r="F278" s="36">
        <f>SUM(F279:F282)</f>
        <v>215813</v>
      </c>
      <c r="G278" s="36">
        <f>G279+G281+G282</f>
        <v>194444.34</v>
      </c>
      <c r="H278" s="265">
        <f t="shared" si="8"/>
        <v>90.09852974565943</v>
      </c>
      <c r="I278" s="36">
        <f>G278</f>
        <v>194444.34</v>
      </c>
      <c r="J278" s="36">
        <v>0</v>
      </c>
      <c r="K278" s="15"/>
    </row>
    <row r="279" spans="1:11" ht="13.5">
      <c r="A279" s="32"/>
      <c r="B279" s="47"/>
      <c r="C279" s="47"/>
      <c r="D279" s="34" t="s">
        <v>260</v>
      </c>
      <c r="E279" s="35" t="s">
        <v>269</v>
      </c>
      <c r="F279" s="36">
        <v>213613</v>
      </c>
      <c r="G279" s="36">
        <v>193914.78</v>
      </c>
      <c r="H279" s="265">
        <f t="shared" si="8"/>
        <v>90.77854812207121</v>
      </c>
      <c r="I279" s="36"/>
      <c r="J279" s="36"/>
      <c r="K279" s="15"/>
    </row>
    <row r="280" spans="1:11" ht="41.25">
      <c r="A280" s="32"/>
      <c r="B280" s="47"/>
      <c r="C280" s="47"/>
      <c r="D280" s="34" t="s">
        <v>1466</v>
      </c>
      <c r="E280" s="35"/>
      <c r="F280" s="36"/>
      <c r="G280" s="36"/>
      <c r="H280" s="265"/>
      <c r="I280" s="36"/>
      <c r="J280" s="36"/>
      <c r="K280" s="15"/>
    </row>
    <row r="281" spans="1:11" ht="13.5">
      <c r="A281" s="32"/>
      <c r="B281" s="47"/>
      <c r="C281" s="47"/>
      <c r="D281" s="34" t="s">
        <v>1718</v>
      </c>
      <c r="E281" s="35" t="s">
        <v>59</v>
      </c>
      <c r="F281" s="36">
        <v>2000</v>
      </c>
      <c r="G281" s="36">
        <v>329.56</v>
      </c>
      <c r="H281" s="265">
        <f t="shared" si="8"/>
        <v>16.478</v>
      </c>
      <c r="I281" s="36"/>
      <c r="J281" s="36"/>
      <c r="K281" s="15"/>
    </row>
    <row r="282" spans="1:11" ht="30" customHeight="1">
      <c r="A282" s="32"/>
      <c r="B282" s="47"/>
      <c r="C282" s="47"/>
      <c r="D282" s="34" t="s">
        <v>1136</v>
      </c>
      <c r="E282" s="35" t="s">
        <v>1103</v>
      </c>
      <c r="F282" s="36">
        <v>200</v>
      </c>
      <c r="G282" s="36">
        <v>200</v>
      </c>
      <c r="H282" s="265">
        <f t="shared" si="8"/>
        <v>100</v>
      </c>
      <c r="I282" s="36"/>
      <c r="J282" s="36"/>
      <c r="K282" s="15"/>
    </row>
    <row r="283" spans="1:11" ht="27">
      <c r="A283" s="32"/>
      <c r="B283" s="47"/>
      <c r="C283" s="33" t="s">
        <v>1123</v>
      </c>
      <c r="D283" s="34" t="s">
        <v>1124</v>
      </c>
      <c r="E283" s="35" t="s">
        <v>265</v>
      </c>
      <c r="F283" s="36">
        <f>F284</f>
        <v>0</v>
      </c>
      <c r="G283" s="36">
        <f>G284</f>
        <v>0</v>
      </c>
      <c r="H283" s="265">
        <v>0</v>
      </c>
      <c r="I283" s="36">
        <f>G283</f>
        <v>0</v>
      </c>
      <c r="J283" s="36">
        <v>0</v>
      </c>
      <c r="K283" s="15"/>
    </row>
    <row r="284" spans="1:11" ht="13.5">
      <c r="A284" s="32"/>
      <c r="B284" s="47"/>
      <c r="C284" s="47"/>
      <c r="D284" s="34" t="s">
        <v>260</v>
      </c>
      <c r="E284" s="35" t="s">
        <v>265</v>
      </c>
      <c r="F284" s="36">
        <v>0</v>
      </c>
      <c r="G284" s="36">
        <v>0</v>
      </c>
      <c r="H284" s="265">
        <v>0</v>
      </c>
      <c r="I284" s="36"/>
      <c r="J284" s="36"/>
      <c r="K284" s="15"/>
    </row>
    <row r="285" spans="1:11" ht="13.5">
      <c r="A285" s="110"/>
      <c r="B285" s="78"/>
      <c r="C285" s="111" t="s">
        <v>47</v>
      </c>
      <c r="D285" s="34" t="s">
        <v>48</v>
      </c>
      <c r="E285" s="35" t="s">
        <v>1680</v>
      </c>
      <c r="F285" s="36">
        <f>F286</f>
        <v>10472</v>
      </c>
      <c r="G285" s="36">
        <f>G286</f>
        <v>2393.84</v>
      </c>
      <c r="H285" s="265">
        <f t="shared" si="8"/>
        <v>22.859434682964096</v>
      </c>
      <c r="I285" s="36">
        <f>G285</f>
        <v>2393.84</v>
      </c>
      <c r="J285" s="36">
        <v>0</v>
      </c>
      <c r="K285" s="15"/>
    </row>
    <row r="286" spans="1:11" ht="41.25">
      <c r="A286" s="32"/>
      <c r="B286" s="47"/>
      <c r="C286" s="47"/>
      <c r="D286" s="34" t="s">
        <v>290</v>
      </c>
      <c r="E286" s="35" t="s">
        <v>1680</v>
      </c>
      <c r="F286" s="36">
        <v>10472</v>
      </c>
      <c r="G286" s="36">
        <v>2393.84</v>
      </c>
      <c r="H286" s="265">
        <f t="shared" si="8"/>
        <v>22.859434682964096</v>
      </c>
      <c r="I286" s="36"/>
      <c r="J286" s="36"/>
      <c r="K286" s="15"/>
    </row>
    <row r="287" spans="1:11" ht="13.5">
      <c r="A287" s="32"/>
      <c r="B287" s="47"/>
      <c r="C287" s="33" t="s">
        <v>270</v>
      </c>
      <c r="D287" s="34" t="s">
        <v>271</v>
      </c>
      <c r="E287" s="35" t="s">
        <v>279</v>
      </c>
      <c r="F287" s="36">
        <f>F288</f>
        <v>1801515</v>
      </c>
      <c r="G287" s="36">
        <f>G288</f>
        <v>1801515</v>
      </c>
      <c r="H287" s="265">
        <f t="shared" si="8"/>
        <v>99.99999999999999</v>
      </c>
      <c r="I287" s="36">
        <f>G287</f>
        <v>1801515</v>
      </c>
      <c r="J287" s="36">
        <v>0</v>
      </c>
      <c r="K287" s="15"/>
    </row>
    <row r="288" spans="1:11" ht="13.5">
      <c r="A288" s="32"/>
      <c r="B288" s="47"/>
      <c r="C288" s="47"/>
      <c r="D288" s="34" t="s">
        <v>280</v>
      </c>
      <c r="E288" s="35" t="s">
        <v>279</v>
      </c>
      <c r="F288" s="36">
        <v>1801515</v>
      </c>
      <c r="G288" s="36">
        <v>1801515</v>
      </c>
      <c r="H288" s="265">
        <f t="shared" si="8"/>
        <v>99.99999999999999</v>
      </c>
      <c r="I288" s="36"/>
      <c r="J288" s="36"/>
      <c r="K288" s="15"/>
    </row>
    <row r="289" spans="1:11" ht="13.5">
      <c r="A289" s="32"/>
      <c r="B289" s="47"/>
      <c r="C289" s="33" t="s">
        <v>281</v>
      </c>
      <c r="D289" s="34" t="s">
        <v>282</v>
      </c>
      <c r="E289" s="35" t="s">
        <v>1644</v>
      </c>
      <c r="F289" s="36">
        <v>12000</v>
      </c>
      <c r="G289" s="36">
        <f>G290</f>
        <v>11489.83</v>
      </c>
      <c r="H289" s="265">
        <f t="shared" si="8"/>
        <v>95.74858333333333</v>
      </c>
      <c r="I289" s="36">
        <f>G289</f>
        <v>11489.83</v>
      </c>
      <c r="J289" s="36">
        <v>0</v>
      </c>
      <c r="K289" s="15"/>
    </row>
    <row r="290" spans="1:11" ht="27">
      <c r="A290" s="32"/>
      <c r="B290" s="47"/>
      <c r="C290" s="47"/>
      <c r="D290" s="34" t="s">
        <v>291</v>
      </c>
      <c r="E290" s="35" t="s">
        <v>1644</v>
      </c>
      <c r="F290" s="36">
        <v>12000</v>
      </c>
      <c r="G290" s="36">
        <v>11489.83</v>
      </c>
      <c r="H290" s="265">
        <f t="shared" si="8"/>
        <v>95.74858333333333</v>
      </c>
      <c r="I290" s="36"/>
      <c r="J290" s="36"/>
      <c r="K290" s="15"/>
    </row>
    <row r="291" spans="1:11" ht="27">
      <c r="A291" s="32"/>
      <c r="B291" s="47"/>
      <c r="C291" s="33" t="s">
        <v>283</v>
      </c>
      <c r="D291" s="34" t="s">
        <v>284</v>
      </c>
      <c r="E291" s="35" t="s">
        <v>285</v>
      </c>
      <c r="F291" s="36">
        <f>F293</f>
        <v>11737</v>
      </c>
      <c r="G291" s="36">
        <f>G293</f>
        <v>8210.16</v>
      </c>
      <c r="H291" s="265">
        <f t="shared" si="8"/>
        <v>69.95109482832069</v>
      </c>
      <c r="I291" s="36">
        <f>G291</f>
        <v>8210.16</v>
      </c>
      <c r="J291" s="36">
        <v>0</v>
      </c>
      <c r="K291" s="134"/>
    </row>
    <row r="292" spans="1:11" ht="13.5">
      <c r="A292" s="32"/>
      <c r="B292" s="47"/>
      <c r="C292" s="47"/>
      <c r="D292" s="34" t="s">
        <v>742</v>
      </c>
      <c r="E292" s="35" t="s">
        <v>1103</v>
      </c>
      <c r="F292" s="36">
        <v>50</v>
      </c>
      <c r="G292" s="36">
        <v>0</v>
      </c>
      <c r="H292" s="265"/>
      <c r="I292" s="36">
        <v>0</v>
      </c>
      <c r="J292" s="36">
        <v>0</v>
      </c>
      <c r="K292" s="15"/>
    </row>
    <row r="293" spans="1:11" ht="13.5">
      <c r="A293" s="32"/>
      <c r="B293" s="47"/>
      <c r="C293" s="47"/>
      <c r="D293" s="34" t="s">
        <v>260</v>
      </c>
      <c r="E293" s="36">
        <v>7850</v>
      </c>
      <c r="F293" s="36">
        <v>11737</v>
      </c>
      <c r="G293" s="36">
        <v>8210.16</v>
      </c>
      <c r="H293" s="265">
        <f t="shared" si="8"/>
        <v>69.95109482832069</v>
      </c>
      <c r="I293" s="36"/>
      <c r="J293" s="36"/>
      <c r="K293" s="15"/>
    </row>
    <row r="294" spans="1:11" ht="13.5">
      <c r="A294" s="32"/>
      <c r="B294" s="41"/>
      <c r="C294" s="74" t="s">
        <v>200</v>
      </c>
      <c r="D294" s="75" t="s">
        <v>257</v>
      </c>
      <c r="E294" s="35" t="s">
        <v>1103</v>
      </c>
      <c r="F294" s="36">
        <f>F295</f>
        <v>1</v>
      </c>
      <c r="G294" s="36">
        <f>G295</f>
        <v>0.56</v>
      </c>
      <c r="H294" s="265">
        <f t="shared" si="8"/>
        <v>56.00000000000001</v>
      </c>
      <c r="I294" s="36">
        <f>G294</f>
        <v>0.56</v>
      </c>
      <c r="J294" s="36">
        <v>0</v>
      </c>
      <c r="K294" s="15"/>
    </row>
    <row r="295" spans="1:11" ht="13.5">
      <c r="A295" s="32"/>
      <c r="B295" s="47"/>
      <c r="C295" s="47"/>
      <c r="D295" s="34" t="s">
        <v>260</v>
      </c>
      <c r="E295" s="35" t="s">
        <v>1103</v>
      </c>
      <c r="F295" s="36">
        <v>1</v>
      </c>
      <c r="G295" s="36">
        <v>0.56</v>
      </c>
      <c r="H295" s="265">
        <f t="shared" si="8"/>
        <v>56.00000000000001</v>
      </c>
      <c r="I295" s="36"/>
      <c r="J295" s="36"/>
      <c r="K295" s="15"/>
    </row>
    <row r="296" spans="1:11" ht="65.25" customHeight="1">
      <c r="A296" s="32"/>
      <c r="B296" s="47"/>
      <c r="C296" s="33" t="s">
        <v>288</v>
      </c>
      <c r="D296" s="34" t="s">
        <v>1161</v>
      </c>
      <c r="E296" s="35" t="s">
        <v>1162</v>
      </c>
      <c r="F296" s="36">
        <v>0</v>
      </c>
      <c r="G296" s="36">
        <v>0</v>
      </c>
      <c r="H296" s="265">
        <v>0</v>
      </c>
      <c r="I296" s="36">
        <v>0</v>
      </c>
      <c r="J296" s="36">
        <f>G296</f>
        <v>0</v>
      </c>
      <c r="K296" s="15"/>
    </row>
    <row r="297" spans="1:13" ht="49.5" customHeight="1">
      <c r="A297" s="32"/>
      <c r="B297" s="47"/>
      <c r="C297" s="47"/>
      <c r="D297" s="34" t="s">
        <v>1163</v>
      </c>
      <c r="E297" s="35" t="s">
        <v>1162</v>
      </c>
      <c r="F297" s="36">
        <v>0</v>
      </c>
      <c r="G297" s="36">
        <v>0</v>
      </c>
      <c r="H297" s="265">
        <v>0</v>
      </c>
      <c r="I297" s="36"/>
      <c r="J297" s="36"/>
      <c r="K297" s="15"/>
      <c r="M297" s="15"/>
    </row>
    <row r="298" spans="1:11" ht="13.5">
      <c r="A298" s="32"/>
      <c r="B298" s="41"/>
      <c r="C298" s="74" t="s">
        <v>1682</v>
      </c>
      <c r="D298" s="75" t="s">
        <v>258</v>
      </c>
      <c r="E298" s="35"/>
      <c r="F298" s="36">
        <v>10000</v>
      </c>
      <c r="G298" s="36">
        <f>G299</f>
        <v>2706</v>
      </c>
      <c r="H298" s="265">
        <f t="shared" si="8"/>
        <v>27.06</v>
      </c>
      <c r="I298" s="36">
        <v>0</v>
      </c>
      <c r="J298" s="36">
        <f>G298</f>
        <v>2706</v>
      </c>
      <c r="K298" s="15"/>
    </row>
    <row r="299" spans="1:11" ht="33" customHeight="1">
      <c r="A299" s="32"/>
      <c r="B299" s="47"/>
      <c r="C299" s="47"/>
      <c r="D299" s="34" t="s">
        <v>292</v>
      </c>
      <c r="E299" s="35" t="s">
        <v>1103</v>
      </c>
      <c r="F299" s="36">
        <v>10000</v>
      </c>
      <c r="G299" s="36">
        <v>2706</v>
      </c>
      <c r="H299" s="265">
        <f t="shared" si="8"/>
        <v>27.06</v>
      </c>
      <c r="I299" s="36"/>
      <c r="J299" s="36"/>
      <c r="K299" s="15"/>
    </row>
    <row r="300" spans="1:11" ht="27">
      <c r="A300" s="32"/>
      <c r="B300" s="41"/>
      <c r="C300" s="74" t="s">
        <v>420</v>
      </c>
      <c r="D300" s="75" t="s">
        <v>421</v>
      </c>
      <c r="E300" s="131">
        <f>E301+E302+E303</f>
        <v>0</v>
      </c>
      <c r="F300" s="36">
        <f>F301+F302+F303</f>
        <v>24700</v>
      </c>
      <c r="G300" s="36">
        <f>G301+G302+G303</f>
        <v>16419.43</v>
      </c>
      <c r="H300" s="265">
        <v>0</v>
      </c>
      <c r="I300" s="36">
        <f>I301+I302+I303</f>
        <v>0</v>
      </c>
      <c r="J300" s="36">
        <f>G300</f>
        <v>16419.43</v>
      </c>
      <c r="K300" s="15"/>
    </row>
    <row r="301" spans="1:11" ht="13.5">
      <c r="A301" s="32"/>
      <c r="B301" s="81"/>
      <c r="C301" s="82"/>
      <c r="D301" s="135" t="s">
        <v>745</v>
      </c>
      <c r="E301" s="131">
        <v>0</v>
      </c>
      <c r="F301" s="36">
        <v>10000</v>
      </c>
      <c r="G301" s="36">
        <v>9719.43</v>
      </c>
      <c r="H301" s="265">
        <v>0</v>
      </c>
      <c r="I301" s="36"/>
      <c r="J301" s="76"/>
      <c r="K301" s="15"/>
    </row>
    <row r="302" spans="1:11" ht="21.75" customHeight="1">
      <c r="A302" s="32"/>
      <c r="B302" s="81"/>
      <c r="C302" s="133"/>
      <c r="D302" s="136" t="s">
        <v>744</v>
      </c>
      <c r="E302" s="131">
        <v>0</v>
      </c>
      <c r="F302" s="36">
        <v>6700</v>
      </c>
      <c r="G302" s="36">
        <v>6700</v>
      </c>
      <c r="H302" s="265">
        <v>0</v>
      </c>
      <c r="I302" s="61"/>
      <c r="J302" s="73"/>
      <c r="K302" s="15"/>
    </row>
    <row r="303" spans="1:11" ht="25.5" customHeight="1">
      <c r="A303" s="32"/>
      <c r="B303" s="47"/>
      <c r="C303" s="47"/>
      <c r="D303" s="34" t="s">
        <v>743</v>
      </c>
      <c r="E303" s="35" t="s">
        <v>1103</v>
      </c>
      <c r="F303" s="36">
        <v>8000</v>
      </c>
      <c r="G303" s="36">
        <v>0</v>
      </c>
      <c r="H303" s="265">
        <v>0</v>
      </c>
      <c r="I303" s="36"/>
      <c r="J303" s="72"/>
      <c r="K303" s="15"/>
    </row>
    <row r="304" spans="1:11" ht="19.5" customHeight="1">
      <c r="A304" s="110"/>
      <c r="B304" s="114" t="s">
        <v>1164</v>
      </c>
      <c r="C304" s="114"/>
      <c r="D304" s="27" t="s">
        <v>214</v>
      </c>
      <c r="E304" s="28" t="s">
        <v>59</v>
      </c>
      <c r="F304" s="29">
        <f>F306+F309+F312+F315</f>
        <v>77000</v>
      </c>
      <c r="G304" s="29">
        <f>G306+G309+G312+G315</f>
        <v>75000</v>
      </c>
      <c r="H304" s="266">
        <f t="shared" si="8"/>
        <v>97.40259740259741</v>
      </c>
      <c r="I304" s="29">
        <f>G304</f>
        <v>75000</v>
      </c>
      <c r="J304" s="29">
        <v>0</v>
      </c>
      <c r="K304" s="15"/>
    </row>
    <row r="305" spans="1:11" ht="19.5" customHeight="1">
      <c r="A305" s="32"/>
      <c r="B305" s="56"/>
      <c r="C305" s="56"/>
      <c r="D305" s="226" t="s">
        <v>1210</v>
      </c>
      <c r="E305" s="226"/>
      <c r="F305" s="222">
        <f>F307+F310+F313</f>
        <v>60000</v>
      </c>
      <c r="G305" s="222">
        <f>G307+G310+G313</f>
        <v>60000</v>
      </c>
      <c r="H305" s="270">
        <f t="shared" si="8"/>
        <v>100</v>
      </c>
      <c r="I305" s="227"/>
      <c r="J305" s="222"/>
      <c r="K305" s="15"/>
    </row>
    <row r="306" spans="1:11" ht="13.5">
      <c r="A306" s="32"/>
      <c r="B306" s="56"/>
      <c r="C306" s="116" t="s">
        <v>1667</v>
      </c>
      <c r="D306" s="121" t="s">
        <v>1668</v>
      </c>
      <c r="E306" s="66" t="s">
        <v>1103</v>
      </c>
      <c r="F306" s="52">
        <f>F307+F308</f>
        <v>15923</v>
      </c>
      <c r="G306" s="52">
        <f>G307+G308</f>
        <v>15922.759999999998</v>
      </c>
      <c r="H306" s="265">
        <f t="shared" si="8"/>
        <v>99.99849274634177</v>
      </c>
      <c r="I306" s="123">
        <f>G306</f>
        <v>15922.759999999998</v>
      </c>
      <c r="J306" s="52">
        <v>0</v>
      </c>
      <c r="K306" s="15"/>
    </row>
    <row r="307" spans="1:11" ht="27">
      <c r="A307" s="32"/>
      <c r="B307" s="56"/>
      <c r="C307" s="115"/>
      <c r="D307" s="119" t="s">
        <v>184</v>
      </c>
      <c r="E307" s="120" t="s">
        <v>1103</v>
      </c>
      <c r="F307" s="140">
        <v>12738</v>
      </c>
      <c r="G307" s="140">
        <v>12738.22</v>
      </c>
      <c r="H307" s="265">
        <f t="shared" si="8"/>
        <v>100.00172711571675</v>
      </c>
      <c r="I307" s="122"/>
      <c r="J307" s="52"/>
      <c r="K307" s="15"/>
    </row>
    <row r="308" spans="1:11" ht="27">
      <c r="A308" s="32"/>
      <c r="B308" s="56"/>
      <c r="C308" s="60"/>
      <c r="D308" s="86" t="s">
        <v>1187</v>
      </c>
      <c r="E308" s="51" t="s">
        <v>1103</v>
      </c>
      <c r="F308" s="52">
        <v>3185</v>
      </c>
      <c r="G308" s="52">
        <v>3184.54</v>
      </c>
      <c r="H308" s="265">
        <f t="shared" si="8"/>
        <v>99.98555729984301</v>
      </c>
      <c r="I308" s="52"/>
      <c r="J308" s="52"/>
      <c r="K308" s="15"/>
    </row>
    <row r="309" spans="1:11" ht="13.5">
      <c r="A309" s="32"/>
      <c r="B309" s="56"/>
      <c r="C309" s="49" t="s">
        <v>1678</v>
      </c>
      <c r="D309" s="50" t="s">
        <v>1679</v>
      </c>
      <c r="E309" s="51" t="s">
        <v>1103</v>
      </c>
      <c r="F309" s="52">
        <f>F310+F311</f>
        <v>43255</v>
      </c>
      <c r="G309" s="52">
        <f>G310+G311</f>
        <v>43255.24</v>
      </c>
      <c r="H309" s="265">
        <f t="shared" si="8"/>
        <v>100.00055484915038</v>
      </c>
      <c r="I309" s="52">
        <f>G309</f>
        <v>43255.24</v>
      </c>
      <c r="J309" s="52">
        <v>0</v>
      </c>
      <c r="K309" s="15"/>
    </row>
    <row r="310" spans="1:11" ht="27">
      <c r="A310" s="32"/>
      <c r="B310" s="56"/>
      <c r="C310" s="55"/>
      <c r="D310" s="50" t="s">
        <v>186</v>
      </c>
      <c r="E310" s="51" t="s">
        <v>1103</v>
      </c>
      <c r="F310" s="140">
        <v>34604</v>
      </c>
      <c r="G310" s="140">
        <v>34604.18</v>
      </c>
      <c r="H310" s="265">
        <f t="shared" si="8"/>
        <v>100.00052017107848</v>
      </c>
      <c r="I310" s="52"/>
      <c r="J310" s="52"/>
      <c r="K310" s="15"/>
    </row>
    <row r="311" spans="1:11" ht="27">
      <c r="A311" s="32"/>
      <c r="B311" s="56"/>
      <c r="C311" s="60"/>
      <c r="D311" s="50" t="s">
        <v>1187</v>
      </c>
      <c r="E311" s="51" t="s">
        <v>1103</v>
      </c>
      <c r="F311" s="52">
        <v>8651</v>
      </c>
      <c r="G311" s="52">
        <v>8651.06</v>
      </c>
      <c r="H311" s="265">
        <f t="shared" si="8"/>
        <v>100.00069356143797</v>
      </c>
      <c r="I311" s="52"/>
      <c r="J311" s="52"/>
      <c r="K311" s="15"/>
    </row>
    <row r="312" spans="1:11" ht="13.5">
      <c r="A312" s="32"/>
      <c r="B312" s="56"/>
      <c r="C312" s="137" t="s">
        <v>1645</v>
      </c>
      <c r="D312" s="34" t="s">
        <v>1646</v>
      </c>
      <c r="E312" s="228">
        <f>E313+E314</f>
        <v>0</v>
      </c>
      <c r="F312" s="140">
        <f>F313+F314</f>
        <v>15822</v>
      </c>
      <c r="G312" s="140">
        <f>G313+G314</f>
        <v>15822</v>
      </c>
      <c r="H312" s="265">
        <f t="shared" si="8"/>
        <v>100</v>
      </c>
      <c r="I312" s="52">
        <f>G312</f>
        <v>15822</v>
      </c>
      <c r="J312" s="52">
        <v>0</v>
      </c>
      <c r="K312" s="15"/>
    </row>
    <row r="313" spans="1:11" ht="27">
      <c r="A313" s="32"/>
      <c r="B313" s="56"/>
      <c r="C313" s="168"/>
      <c r="D313" s="50" t="s">
        <v>185</v>
      </c>
      <c r="E313" s="228">
        <v>0</v>
      </c>
      <c r="F313" s="140">
        <v>12658</v>
      </c>
      <c r="G313" s="140">
        <v>12657.6</v>
      </c>
      <c r="H313" s="265">
        <f t="shared" si="8"/>
        <v>99.99683994311899</v>
      </c>
      <c r="I313" s="52"/>
      <c r="J313" s="52"/>
      <c r="K313" s="15"/>
    </row>
    <row r="314" spans="1:11" ht="27">
      <c r="A314" s="32"/>
      <c r="B314" s="56"/>
      <c r="C314" s="168"/>
      <c r="D314" s="50" t="s">
        <v>1187</v>
      </c>
      <c r="E314" s="228">
        <v>0</v>
      </c>
      <c r="F314" s="140">
        <v>3164</v>
      </c>
      <c r="G314" s="140">
        <v>3164.4</v>
      </c>
      <c r="H314" s="265">
        <f t="shared" si="8"/>
        <v>100.01264222503161</v>
      </c>
      <c r="I314" s="52"/>
      <c r="J314" s="52"/>
      <c r="K314" s="15"/>
    </row>
    <row r="315" spans="1:11" ht="13.5">
      <c r="A315" s="32"/>
      <c r="B315" s="47"/>
      <c r="C315" s="33" t="s">
        <v>47</v>
      </c>
      <c r="D315" s="34" t="s">
        <v>48</v>
      </c>
      <c r="E315" s="35" t="s">
        <v>59</v>
      </c>
      <c r="F315" s="36">
        <v>2000</v>
      </c>
      <c r="G315" s="36">
        <f>G316</f>
        <v>0</v>
      </c>
      <c r="H315" s="265">
        <f t="shared" si="8"/>
        <v>0</v>
      </c>
      <c r="I315" s="36">
        <f>G315</f>
        <v>0</v>
      </c>
      <c r="J315" s="36">
        <v>0</v>
      </c>
      <c r="K315" s="15"/>
    </row>
    <row r="316" spans="1:11" ht="13.5">
      <c r="A316" s="32"/>
      <c r="B316" s="47"/>
      <c r="C316" s="47"/>
      <c r="D316" s="34" t="s">
        <v>1165</v>
      </c>
      <c r="E316" s="35" t="s">
        <v>59</v>
      </c>
      <c r="F316" s="36">
        <v>2000</v>
      </c>
      <c r="G316" s="36">
        <v>0</v>
      </c>
      <c r="H316" s="265">
        <f t="shared" si="8"/>
        <v>0</v>
      </c>
      <c r="I316" s="36"/>
      <c r="J316" s="36"/>
      <c r="K316" s="15"/>
    </row>
    <row r="317" spans="1:11" ht="13.5">
      <c r="A317" s="17" t="s">
        <v>1166</v>
      </c>
      <c r="B317" s="18"/>
      <c r="C317" s="18"/>
      <c r="D317" s="19" t="s">
        <v>1167</v>
      </c>
      <c r="E317" s="20" t="s">
        <v>1168</v>
      </c>
      <c r="F317" s="21">
        <f>F318+F337</f>
        <v>198400</v>
      </c>
      <c r="G317" s="21">
        <f>G318+G337</f>
        <v>158053.91</v>
      </c>
      <c r="H317" s="268">
        <f t="shared" si="8"/>
        <v>79.6642691532258</v>
      </c>
      <c r="I317" s="21">
        <f>I318+I337</f>
        <v>158053.91</v>
      </c>
      <c r="J317" s="21">
        <f>J318+J337</f>
        <v>0</v>
      </c>
      <c r="K317" s="15"/>
    </row>
    <row r="318" spans="1:11" ht="13.5">
      <c r="A318" s="32"/>
      <c r="B318" s="26" t="s">
        <v>1169</v>
      </c>
      <c r="C318" s="26"/>
      <c r="D318" s="27" t="s">
        <v>1170</v>
      </c>
      <c r="E318" s="28" t="s">
        <v>1171</v>
      </c>
      <c r="F318" s="29">
        <f>F319+F321+F323+F331+F333+F335</f>
        <v>58400</v>
      </c>
      <c r="G318" s="29">
        <f>G319+G321+G323+G333+G335</f>
        <v>43460.78</v>
      </c>
      <c r="H318" s="266">
        <f t="shared" si="8"/>
        <v>74.41914383561644</v>
      </c>
      <c r="I318" s="29">
        <f>I319+I321+I323+I331+I333+I335</f>
        <v>43460.78</v>
      </c>
      <c r="J318" s="29">
        <v>0</v>
      </c>
      <c r="K318" s="15"/>
    </row>
    <row r="319" spans="1:11" ht="13.5">
      <c r="A319" s="32"/>
      <c r="B319" s="55"/>
      <c r="C319" s="49" t="s">
        <v>1697</v>
      </c>
      <c r="D319" s="50" t="s">
        <v>1698</v>
      </c>
      <c r="E319" s="51" t="s">
        <v>1103</v>
      </c>
      <c r="F319" s="52">
        <v>88</v>
      </c>
      <c r="G319" s="52">
        <f>G320</f>
        <v>87.35</v>
      </c>
      <c r="H319" s="265">
        <f t="shared" si="8"/>
        <v>99.26136363636363</v>
      </c>
      <c r="I319" s="52">
        <f>G319</f>
        <v>87.35</v>
      </c>
      <c r="J319" s="52">
        <v>0</v>
      </c>
      <c r="K319" s="15"/>
    </row>
    <row r="320" spans="1:11" ht="13.5">
      <c r="A320" s="32"/>
      <c r="B320" s="56"/>
      <c r="C320" s="49"/>
      <c r="D320" s="34" t="s">
        <v>1172</v>
      </c>
      <c r="E320" s="51" t="s">
        <v>1103</v>
      </c>
      <c r="F320" s="52">
        <v>88</v>
      </c>
      <c r="G320" s="52">
        <v>87.35</v>
      </c>
      <c r="H320" s="265">
        <f t="shared" si="8"/>
        <v>99.26136363636363</v>
      </c>
      <c r="I320" s="52"/>
      <c r="J320" s="52"/>
      <c r="K320" s="15"/>
    </row>
    <row r="321" spans="1:11" ht="13.5">
      <c r="A321" s="32"/>
      <c r="B321" s="47"/>
      <c r="C321" s="33" t="s">
        <v>57</v>
      </c>
      <c r="D321" s="34" t="s">
        <v>58</v>
      </c>
      <c r="E321" s="35" t="s">
        <v>1689</v>
      </c>
      <c r="F321" s="36">
        <f>F322</f>
        <v>1050</v>
      </c>
      <c r="G321" s="36">
        <f>G322</f>
        <v>1050</v>
      </c>
      <c r="H321" s="265">
        <f t="shared" si="8"/>
        <v>100</v>
      </c>
      <c r="I321" s="36">
        <f>G321</f>
        <v>1050</v>
      </c>
      <c r="J321" s="36">
        <v>0</v>
      </c>
      <c r="K321" s="15"/>
    </row>
    <row r="322" spans="1:11" ht="13.5">
      <c r="A322" s="32"/>
      <c r="B322" s="47"/>
      <c r="C322" s="47"/>
      <c r="D322" s="34" t="s">
        <v>1172</v>
      </c>
      <c r="E322" s="35" t="s">
        <v>1689</v>
      </c>
      <c r="F322" s="36">
        <v>1050</v>
      </c>
      <c r="G322" s="36">
        <v>1050</v>
      </c>
      <c r="H322" s="265">
        <f t="shared" si="8"/>
        <v>100</v>
      </c>
      <c r="I322" s="36"/>
      <c r="J322" s="36"/>
      <c r="K322" s="15"/>
    </row>
    <row r="323" spans="1:11" ht="13.5">
      <c r="A323" s="32"/>
      <c r="B323" s="47"/>
      <c r="C323" s="33" t="s">
        <v>1645</v>
      </c>
      <c r="D323" s="34" t="s">
        <v>1646</v>
      </c>
      <c r="E323" s="35" t="s">
        <v>1173</v>
      </c>
      <c r="F323" s="36">
        <f>SUM(F324:F330)</f>
        <v>51622</v>
      </c>
      <c r="G323" s="36">
        <f>SUM(G324:G330)</f>
        <v>42083.43</v>
      </c>
      <c r="H323" s="265">
        <f t="shared" si="8"/>
        <v>81.52227732362171</v>
      </c>
      <c r="I323" s="36">
        <f>G323</f>
        <v>42083.43</v>
      </c>
      <c r="J323" s="36">
        <v>0</v>
      </c>
      <c r="K323" s="15"/>
    </row>
    <row r="324" spans="1:11" ht="13.5">
      <c r="A324" s="32"/>
      <c r="B324" s="47"/>
      <c r="C324" s="47"/>
      <c r="D324" s="34" t="s">
        <v>1172</v>
      </c>
      <c r="E324" s="35" t="s">
        <v>1689</v>
      </c>
      <c r="F324" s="36">
        <v>622</v>
      </c>
      <c r="G324" s="36">
        <v>0</v>
      </c>
      <c r="H324" s="265">
        <f t="shared" si="8"/>
        <v>0</v>
      </c>
      <c r="I324" s="36"/>
      <c r="J324" s="36"/>
      <c r="K324" s="15"/>
    </row>
    <row r="325" spans="1:11" ht="27">
      <c r="A325" s="32"/>
      <c r="B325" s="47"/>
      <c r="C325" s="47"/>
      <c r="D325" s="34" t="s">
        <v>1072</v>
      </c>
      <c r="E325" s="35" t="s">
        <v>1644</v>
      </c>
      <c r="F325" s="36">
        <v>10000</v>
      </c>
      <c r="G325" s="36">
        <v>10000.18</v>
      </c>
      <c r="H325" s="265">
        <f t="shared" si="8"/>
        <v>100.0018</v>
      </c>
      <c r="I325" s="36"/>
      <c r="J325" s="36"/>
      <c r="K325" s="15"/>
    </row>
    <row r="326" spans="1:11" ht="27">
      <c r="A326" s="32"/>
      <c r="B326" s="47"/>
      <c r="C326" s="47"/>
      <c r="D326" s="34" t="s">
        <v>1138</v>
      </c>
      <c r="E326" s="35" t="s">
        <v>1683</v>
      </c>
      <c r="F326" s="36">
        <v>10000</v>
      </c>
      <c r="G326" s="36">
        <v>10000</v>
      </c>
      <c r="H326" s="265">
        <f t="shared" si="8"/>
        <v>100</v>
      </c>
      <c r="I326" s="36"/>
      <c r="J326" s="36"/>
      <c r="K326" s="15"/>
    </row>
    <row r="327" spans="1:11" ht="27">
      <c r="A327" s="32"/>
      <c r="B327" s="47"/>
      <c r="C327" s="47"/>
      <c r="D327" s="34" t="s">
        <v>1071</v>
      </c>
      <c r="E327" s="35" t="s">
        <v>1644</v>
      </c>
      <c r="F327" s="36">
        <v>10000</v>
      </c>
      <c r="G327" s="36">
        <v>10000</v>
      </c>
      <c r="H327" s="265">
        <f t="shared" si="8"/>
        <v>100</v>
      </c>
      <c r="I327" s="36"/>
      <c r="J327" s="36"/>
      <c r="K327" s="15"/>
    </row>
    <row r="328" spans="1:11" ht="13.5">
      <c r="A328" s="32"/>
      <c r="B328" s="47"/>
      <c r="C328" s="47"/>
      <c r="D328" s="34" t="s">
        <v>297</v>
      </c>
      <c r="E328" s="35" t="s">
        <v>1644</v>
      </c>
      <c r="F328" s="36">
        <v>10000</v>
      </c>
      <c r="G328" s="36">
        <v>1683</v>
      </c>
      <c r="H328" s="265">
        <f t="shared" si="8"/>
        <v>16.83</v>
      </c>
      <c r="I328" s="36"/>
      <c r="J328" s="36"/>
      <c r="K328" s="15"/>
    </row>
    <row r="329" spans="1:11" ht="13.5">
      <c r="A329" s="110"/>
      <c r="B329" s="78"/>
      <c r="C329" s="78"/>
      <c r="D329" s="34" t="s">
        <v>1188</v>
      </c>
      <c r="E329" s="35" t="s">
        <v>1103</v>
      </c>
      <c r="F329" s="36">
        <v>10000</v>
      </c>
      <c r="G329" s="36">
        <v>10000</v>
      </c>
      <c r="H329" s="265">
        <f t="shared" si="8"/>
        <v>100</v>
      </c>
      <c r="I329" s="36"/>
      <c r="J329" s="36"/>
      <c r="K329" s="15"/>
    </row>
    <row r="330" spans="1:11" ht="13.5">
      <c r="A330" s="32"/>
      <c r="B330" s="47"/>
      <c r="C330" s="47"/>
      <c r="D330" s="34" t="s">
        <v>298</v>
      </c>
      <c r="E330" s="35" t="s">
        <v>1689</v>
      </c>
      <c r="F330" s="36">
        <v>1000</v>
      </c>
      <c r="G330" s="36">
        <v>400.25</v>
      </c>
      <c r="H330" s="265">
        <f t="shared" si="8"/>
        <v>40.025</v>
      </c>
      <c r="I330" s="36"/>
      <c r="J330" s="36"/>
      <c r="K330" s="15"/>
    </row>
    <row r="331" spans="1:11" ht="27">
      <c r="A331" s="32"/>
      <c r="B331" s="41"/>
      <c r="C331" s="74" t="s">
        <v>1189</v>
      </c>
      <c r="D331" s="75" t="s">
        <v>1190</v>
      </c>
      <c r="E331" s="35" t="s">
        <v>1103</v>
      </c>
      <c r="F331" s="36">
        <v>5000</v>
      </c>
      <c r="G331" s="36">
        <f>G332</f>
        <v>0</v>
      </c>
      <c r="H331" s="265">
        <f t="shared" si="8"/>
        <v>0</v>
      </c>
      <c r="I331" s="36">
        <f>G331</f>
        <v>0</v>
      </c>
      <c r="J331" s="36">
        <v>0</v>
      </c>
      <c r="K331" s="15"/>
    </row>
    <row r="332" spans="1:11" ht="13.5">
      <c r="A332" s="32"/>
      <c r="B332" s="41"/>
      <c r="C332" s="74"/>
      <c r="D332" s="75" t="s">
        <v>1191</v>
      </c>
      <c r="E332" s="35" t="s">
        <v>1103</v>
      </c>
      <c r="F332" s="36">
        <v>5000</v>
      </c>
      <c r="G332" s="36">
        <v>0</v>
      </c>
      <c r="H332" s="265">
        <f aca="true" t="shared" si="9" ref="H332:H397">G332/F332%</f>
        <v>0</v>
      </c>
      <c r="I332" s="36"/>
      <c r="J332" s="36"/>
      <c r="K332" s="15"/>
    </row>
    <row r="333" spans="1:11" ht="27">
      <c r="A333" s="32"/>
      <c r="B333" s="41"/>
      <c r="C333" s="74" t="s">
        <v>1192</v>
      </c>
      <c r="D333" s="75" t="s">
        <v>1204</v>
      </c>
      <c r="E333" s="35" t="s">
        <v>1103</v>
      </c>
      <c r="F333" s="36">
        <v>240</v>
      </c>
      <c r="G333" s="36">
        <f>G334</f>
        <v>240</v>
      </c>
      <c r="H333" s="265">
        <f t="shared" si="9"/>
        <v>100</v>
      </c>
      <c r="I333" s="36">
        <f>G333</f>
        <v>240</v>
      </c>
      <c r="J333" s="36">
        <v>0</v>
      </c>
      <c r="K333" s="15"/>
    </row>
    <row r="334" spans="1:11" ht="13.5">
      <c r="A334" s="32"/>
      <c r="B334" s="41"/>
      <c r="C334" s="74"/>
      <c r="D334" s="75" t="s">
        <v>1205</v>
      </c>
      <c r="E334" s="35" t="s">
        <v>1103</v>
      </c>
      <c r="F334" s="36">
        <v>240</v>
      </c>
      <c r="G334" s="36">
        <v>240</v>
      </c>
      <c r="H334" s="265">
        <f t="shared" si="9"/>
        <v>100</v>
      </c>
      <c r="I334" s="36"/>
      <c r="J334" s="36"/>
      <c r="K334" s="15"/>
    </row>
    <row r="335" spans="1:11" ht="27">
      <c r="A335" s="32"/>
      <c r="B335" s="41"/>
      <c r="C335" s="74" t="s">
        <v>299</v>
      </c>
      <c r="D335" s="75" t="s">
        <v>300</v>
      </c>
      <c r="E335" s="35" t="s">
        <v>301</v>
      </c>
      <c r="F335" s="36">
        <v>400</v>
      </c>
      <c r="G335" s="36">
        <f>G336</f>
        <v>0</v>
      </c>
      <c r="H335" s="265">
        <f t="shared" si="9"/>
        <v>0</v>
      </c>
      <c r="I335" s="36">
        <f>G335</f>
        <v>0</v>
      </c>
      <c r="J335" s="36">
        <v>0</v>
      </c>
      <c r="K335" s="15"/>
    </row>
    <row r="336" spans="1:11" ht="13.5">
      <c r="A336" s="32"/>
      <c r="B336" s="83"/>
      <c r="C336" s="47"/>
      <c r="D336" s="34" t="s">
        <v>298</v>
      </c>
      <c r="E336" s="35" t="s">
        <v>301</v>
      </c>
      <c r="F336" s="36">
        <v>400</v>
      </c>
      <c r="G336" s="36">
        <v>0</v>
      </c>
      <c r="H336" s="265">
        <f t="shared" si="9"/>
        <v>0</v>
      </c>
      <c r="I336" s="36"/>
      <c r="J336" s="36"/>
      <c r="K336" s="15"/>
    </row>
    <row r="337" spans="1:11" ht="13.5">
      <c r="A337" s="32"/>
      <c r="B337" s="26" t="s">
        <v>302</v>
      </c>
      <c r="C337" s="26"/>
      <c r="D337" s="27" t="s">
        <v>303</v>
      </c>
      <c r="E337" s="28" t="s">
        <v>304</v>
      </c>
      <c r="F337" s="29">
        <f>F338+F340+F342+F344</f>
        <v>140000</v>
      </c>
      <c r="G337" s="29">
        <f>G338+G340+G342+G344</f>
        <v>114593.13</v>
      </c>
      <c r="H337" s="266">
        <f t="shared" si="9"/>
        <v>81.85223571428571</v>
      </c>
      <c r="I337" s="29">
        <f>I338+I340+I342+I344</f>
        <v>114593.13</v>
      </c>
      <c r="J337" s="29">
        <v>0</v>
      </c>
      <c r="K337" s="15"/>
    </row>
    <row r="338" spans="1:11" ht="13.5">
      <c r="A338" s="32"/>
      <c r="B338" s="55"/>
      <c r="C338" s="49" t="s">
        <v>1667</v>
      </c>
      <c r="D338" s="50" t="s">
        <v>1206</v>
      </c>
      <c r="E338" s="51" t="s">
        <v>1103</v>
      </c>
      <c r="F338" s="52">
        <v>1190</v>
      </c>
      <c r="G338" s="52">
        <f>G339</f>
        <v>950</v>
      </c>
      <c r="H338" s="265">
        <f t="shared" si="9"/>
        <v>79.83193277310924</v>
      </c>
      <c r="I338" s="52">
        <f>G338</f>
        <v>950</v>
      </c>
      <c r="J338" s="52">
        <v>0</v>
      </c>
      <c r="K338" s="15"/>
    </row>
    <row r="339" spans="1:11" ht="13.5">
      <c r="A339" s="32"/>
      <c r="B339" s="56"/>
      <c r="C339" s="49"/>
      <c r="D339" s="50" t="s">
        <v>1207</v>
      </c>
      <c r="E339" s="51"/>
      <c r="F339" s="52">
        <v>1190</v>
      </c>
      <c r="G339" s="52">
        <v>950</v>
      </c>
      <c r="H339" s="265">
        <f t="shared" si="9"/>
        <v>79.83193277310924</v>
      </c>
      <c r="I339" s="52"/>
      <c r="J339" s="52"/>
      <c r="K339" s="15"/>
    </row>
    <row r="340" spans="1:11" ht="13.5">
      <c r="A340" s="32"/>
      <c r="B340" s="47"/>
      <c r="C340" s="33" t="s">
        <v>1645</v>
      </c>
      <c r="D340" s="34" t="s">
        <v>1646</v>
      </c>
      <c r="E340" s="35" t="s">
        <v>304</v>
      </c>
      <c r="F340" s="36">
        <v>136700</v>
      </c>
      <c r="G340" s="36">
        <f>G341</f>
        <v>112895.14</v>
      </c>
      <c r="H340" s="265">
        <f t="shared" si="9"/>
        <v>82.58605705925385</v>
      </c>
      <c r="I340" s="36">
        <f>G340</f>
        <v>112895.14</v>
      </c>
      <c r="J340" s="36">
        <v>0</v>
      </c>
      <c r="K340" s="15"/>
    </row>
    <row r="341" spans="1:11" ht="27">
      <c r="A341" s="32"/>
      <c r="B341" s="47"/>
      <c r="C341" s="47"/>
      <c r="D341" s="34" t="s">
        <v>305</v>
      </c>
      <c r="E341" s="35" t="s">
        <v>304</v>
      </c>
      <c r="F341" s="36">
        <v>136700</v>
      </c>
      <c r="G341" s="36">
        <v>112895.14</v>
      </c>
      <c r="H341" s="265">
        <f t="shared" si="9"/>
        <v>82.58605705925385</v>
      </c>
      <c r="I341" s="36"/>
      <c r="J341" s="36"/>
      <c r="K341" s="15"/>
    </row>
    <row r="342" spans="1:11" ht="13.5">
      <c r="A342" s="32"/>
      <c r="B342" s="41"/>
      <c r="C342" s="74" t="s">
        <v>47</v>
      </c>
      <c r="D342" s="75" t="s">
        <v>48</v>
      </c>
      <c r="E342" s="35" t="s">
        <v>1103</v>
      </c>
      <c r="F342" s="36">
        <v>110</v>
      </c>
      <c r="G342" s="36">
        <f>G343</f>
        <v>101.82</v>
      </c>
      <c r="H342" s="265">
        <f t="shared" si="9"/>
        <v>92.56363636363635</v>
      </c>
      <c r="I342" s="36">
        <f>G342</f>
        <v>101.82</v>
      </c>
      <c r="J342" s="36">
        <v>0</v>
      </c>
      <c r="K342" s="15"/>
    </row>
    <row r="343" spans="1:11" ht="13.5">
      <c r="A343" s="32"/>
      <c r="B343" s="47"/>
      <c r="C343" s="47"/>
      <c r="D343" s="34" t="s">
        <v>1208</v>
      </c>
      <c r="E343" s="35" t="s">
        <v>1103</v>
      </c>
      <c r="F343" s="36">
        <v>110</v>
      </c>
      <c r="G343" s="36">
        <v>101.82</v>
      </c>
      <c r="H343" s="265">
        <f t="shared" si="9"/>
        <v>92.56363636363635</v>
      </c>
      <c r="I343" s="36"/>
      <c r="J343" s="36"/>
      <c r="K343" s="15"/>
    </row>
    <row r="344" spans="1:11" ht="13.5">
      <c r="A344" s="32"/>
      <c r="B344" s="41"/>
      <c r="C344" s="74" t="s">
        <v>200</v>
      </c>
      <c r="D344" s="75" t="s">
        <v>254</v>
      </c>
      <c r="E344" s="35" t="s">
        <v>1103</v>
      </c>
      <c r="F344" s="36">
        <v>2000</v>
      </c>
      <c r="G344" s="36">
        <f>G345</f>
        <v>646.17</v>
      </c>
      <c r="H344" s="265">
        <f t="shared" si="9"/>
        <v>32.308499999999995</v>
      </c>
      <c r="I344" s="36">
        <f>G344</f>
        <v>646.17</v>
      </c>
      <c r="J344" s="36">
        <v>0</v>
      </c>
      <c r="K344" s="15"/>
    </row>
    <row r="345" spans="1:11" ht="13.5">
      <c r="A345" s="32"/>
      <c r="B345" s="47"/>
      <c r="C345" s="47"/>
      <c r="D345" s="34" t="s">
        <v>1209</v>
      </c>
      <c r="E345" s="35" t="s">
        <v>1103</v>
      </c>
      <c r="F345" s="36">
        <v>2000</v>
      </c>
      <c r="G345" s="36">
        <v>646.17</v>
      </c>
      <c r="H345" s="265">
        <f t="shared" si="9"/>
        <v>32.308499999999995</v>
      </c>
      <c r="I345" s="36"/>
      <c r="J345" s="36"/>
      <c r="K345" s="15"/>
    </row>
    <row r="346" spans="1:11" ht="13.5">
      <c r="A346" s="17" t="s">
        <v>306</v>
      </c>
      <c r="B346" s="18"/>
      <c r="C346" s="18"/>
      <c r="D346" s="19" t="s">
        <v>309</v>
      </c>
      <c r="E346" s="20" t="s">
        <v>310</v>
      </c>
      <c r="F346" s="21">
        <f>F347+F355+F381+F481+F540</f>
        <v>5786791</v>
      </c>
      <c r="G346" s="21">
        <f>G347+G355+G381+G481+G540</f>
        <v>5778205.66</v>
      </c>
      <c r="H346" s="268">
        <f t="shared" si="9"/>
        <v>99.85163901720314</v>
      </c>
      <c r="I346" s="21">
        <f>I347+I355+I381+I481+I540</f>
        <v>5650789.07</v>
      </c>
      <c r="J346" s="21">
        <f>J347+J355+J381+J481+J540</f>
        <v>127416.59000000001</v>
      </c>
      <c r="K346" s="23"/>
    </row>
    <row r="347" spans="1:11" ht="13.5">
      <c r="A347" s="32"/>
      <c r="B347" s="26" t="s">
        <v>311</v>
      </c>
      <c r="C347" s="26"/>
      <c r="D347" s="27" t="s">
        <v>312</v>
      </c>
      <c r="E347" s="28" t="s">
        <v>313</v>
      </c>
      <c r="F347" s="29" t="str">
        <f>F348</f>
        <v>147 906,00</v>
      </c>
      <c r="G347" s="29" t="str">
        <f>G348</f>
        <v>147 906,00</v>
      </c>
      <c r="H347" s="266">
        <f t="shared" si="9"/>
        <v>100</v>
      </c>
      <c r="I347" s="29">
        <f>I348</f>
        <v>147906</v>
      </c>
      <c r="J347" s="29">
        <f>J348</f>
        <v>0</v>
      </c>
      <c r="K347" s="15"/>
    </row>
    <row r="348" spans="1:11" ht="13.5">
      <c r="A348" s="32"/>
      <c r="B348" s="55"/>
      <c r="C348" s="49"/>
      <c r="D348" s="87" t="s">
        <v>1210</v>
      </c>
      <c r="E348" s="85" t="str">
        <f>E347</f>
        <v>147 906,00</v>
      </c>
      <c r="F348" s="85" t="str">
        <f>E348</f>
        <v>147 906,00</v>
      </c>
      <c r="G348" s="85" t="str">
        <f>F348</f>
        <v>147 906,00</v>
      </c>
      <c r="H348" s="270">
        <f t="shared" si="9"/>
        <v>100</v>
      </c>
      <c r="I348" s="85">
        <f>I349+I351+I353</f>
        <v>147906</v>
      </c>
      <c r="J348" s="85">
        <v>0</v>
      </c>
      <c r="K348" s="15"/>
    </row>
    <row r="349" spans="1:11" ht="13.5">
      <c r="A349" s="32"/>
      <c r="B349" s="47"/>
      <c r="C349" s="33" t="s">
        <v>1691</v>
      </c>
      <c r="D349" s="34" t="s">
        <v>1692</v>
      </c>
      <c r="E349" s="35" t="s">
        <v>314</v>
      </c>
      <c r="F349" s="35" t="s">
        <v>314</v>
      </c>
      <c r="G349" s="35" t="s">
        <v>314</v>
      </c>
      <c r="H349" s="265">
        <f t="shared" si="9"/>
        <v>100</v>
      </c>
      <c r="I349" s="36" t="str">
        <f>G349</f>
        <v>128 000,00</v>
      </c>
      <c r="J349" s="36">
        <v>0</v>
      </c>
      <c r="K349" s="15"/>
    </row>
    <row r="350" spans="1:11" ht="13.5">
      <c r="A350" s="32"/>
      <c r="B350" s="47"/>
      <c r="C350" s="47"/>
      <c r="D350" s="34" t="s">
        <v>315</v>
      </c>
      <c r="E350" s="35" t="s">
        <v>314</v>
      </c>
      <c r="F350" s="35" t="s">
        <v>314</v>
      </c>
      <c r="G350" s="35" t="s">
        <v>314</v>
      </c>
      <c r="H350" s="265">
        <f t="shared" si="9"/>
        <v>100</v>
      </c>
      <c r="I350" s="36"/>
      <c r="J350" s="36"/>
      <c r="K350" s="15"/>
    </row>
    <row r="351" spans="1:11" ht="13.5">
      <c r="A351" s="32"/>
      <c r="B351" s="47"/>
      <c r="C351" s="33" t="s">
        <v>1697</v>
      </c>
      <c r="D351" s="34" t="s">
        <v>1698</v>
      </c>
      <c r="E351" s="35" t="s">
        <v>316</v>
      </c>
      <c r="F351" s="35" t="s">
        <v>316</v>
      </c>
      <c r="G351" s="35" t="s">
        <v>316</v>
      </c>
      <c r="H351" s="265">
        <f t="shared" si="9"/>
        <v>100</v>
      </c>
      <c r="I351" s="36" t="str">
        <f>G351</f>
        <v>18 000,00</v>
      </c>
      <c r="J351" s="36">
        <v>0</v>
      </c>
      <c r="K351" s="15"/>
    </row>
    <row r="352" spans="1:11" ht="13.5">
      <c r="A352" s="32"/>
      <c r="B352" s="47"/>
      <c r="C352" s="47"/>
      <c r="D352" s="34" t="s">
        <v>315</v>
      </c>
      <c r="E352" s="35" t="s">
        <v>316</v>
      </c>
      <c r="F352" s="35" t="s">
        <v>316</v>
      </c>
      <c r="G352" s="35" t="s">
        <v>316</v>
      </c>
      <c r="H352" s="265">
        <f t="shared" si="9"/>
        <v>100</v>
      </c>
      <c r="I352" s="36"/>
      <c r="J352" s="36"/>
      <c r="K352" s="15"/>
    </row>
    <row r="353" spans="1:11" ht="13.5">
      <c r="A353" s="32"/>
      <c r="B353" s="47"/>
      <c r="C353" s="33" t="s">
        <v>1700</v>
      </c>
      <c r="D353" s="34" t="s">
        <v>1701</v>
      </c>
      <c r="E353" s="35" t="s">
        <v>317</v>
      </c>
      <c r="F353" s="35" t="s">
        <v>317</v>
      </c>
      <c r="G353" s="35" t="s">
        <v>317</v>
      </c>
      <c r="H353" s="265">
        <f t="shared" si="9"/>
        <v>100</v>
      </c>
      <c r="I353" s="36" t="str">
        <f>G353</f>
        <v>1 906,00</v>
      </c>
      <c r="J353" s="36">
        <v>0</v>
      </c>
      <c r="K353" s="15"/>
    </row>
    <row r="354" spans="1:11" ht="13.5">
      <c r="A354" s="32"/>
      <c r="B354" s="47"/>
      <c r="C354" s="47"/>
      <c r="D354" s="34" t="s">
        <v>315</v>
      </c>
      <c r="E354" s="35" t="s">
        <v>317</v>
      </c>
      <c r="F354" s="35" t="s">
        <v>317</v>
      </c>
      <c r="G354" s="35" t="s">
        <v>317</v>
      </c>
      <c r="H354" s="265">
        <f t="shared" si="9"/>
        <v>100</v>
      </c>
      <c r="I354" s="36"/>
      <c r="J354" s="36"/>
      <c r="K354" s="15"/>
    </row>
    <row r="355" spans="1:11" ht="13.5">
      <c r="A355" s="32"/>
      <c r="B355" s="26" t="s">
        <v>318</v>
      </c>
      <c r="C355" s="26"/>
      <c r="D355" s="27" t="s">
        <v>319</v>
      </c>
      <c r="E355" s="28" t="s">
        <v>320</v>
      </c>
      <c r="F355" s="29">
        <f>F356+F358+F364+F366+F369+F371+F373+F375+F377+F379</f>
        <v>256115</v>
      </c>
      <c r="G355" s="29">
        <f>G356+G358+G364+G366+G369+G371+G373+G375+G377+G379</f>
        <v>256111.02999999997</v>
      </c>
      <c r="H355" s="266">
        <f t="shared" si="9"/>
        <v>99.9984499150772</v>
      </c>
      <c r="I355" s="29">
        <f>I356+I358+I364+I366+I369+I371+I373+I375+I377+I379</f>
        <v>256111.02999999997</v>
      </c>
      <c r="J355" s="29">
        <v>0</v>
      </c>
      <c r="K355" s="15"/>
    </row>
    <row r="356" spans="1:11" ht="13.5">
      <c r="A356" s="32"/>
      <c r="B356" s="47"/>
      <c r="C356" s="33" t="s">
        <v>321</v>
      </c>
      <c r="D356" s="34" t="s">
        <v>322</v>
      </c>
      <c r="E356" s="35" t="s">
        <v>323</v>
      </c>
      <c r="F356" s="36">
        <f>F357</f>
        <v>237995</v>
      </c>
      <c r="G356" s="36">
        <f>G357</f>
        <v>237994.22</v>
      </c>
      <c r="H356" s="265">
        <f t="shared" si="9"/>
        <v>99.99967226202232</v>
      </c>
      <c r="I356" s="36">
        <f>G356</f>
        <v>237994.22</v>
      </c>
      <c r="J356" s="36">
        <v>0</v>
      </c>
      <c r="K356" s="15"/>
    </row>
    <row r="357" spans="1:11" ht="13.5">
      <c r="A357" s="32"/>
      <c r="B357" s="47"/>
      <c r="C357" s="47"/>
      <c r="D357" s="34" t="s">
        <v>324</v>
      </c>
      <c r="E357" s="35" t="s">
        <v>323</v>
      </c>
      <c r="F357" s="36">
        <v>237995</v>
      </c>
      <c r="G357" s="36">
        <v>237994.22</v>
      </c>
      <c r="H357" s="265">
        <f t="shared" si="9"/>
        <v>99.99967226202232</v>
      </c>
      <c r="I357" s="36"/>
      <c r="J357" s="36"/>
      <c r="K357" s="15"/>
    </row>
    <row r="358" spans="1:11" ht="13.5">
      <c r="A358" s="32"/>
      <c r="B358" s="47"/>
      <c r="C358" s="33" t="s">
        <v>1667</v>
      </c>
      <c r="D358" s="34" t="s">
        <v>1668</v>
      </c>
      <c r="E358" s="35" t="s">
        <v>325</v>
      </c>
      <c r="F358" s="36">
        <f>F359+F360</f>
        <v>7353</v>
      </c>
      <c r="G358" s="36">
        <f>G359+G360</f>
        <v>7352.08</v>
      </c>
      <c r="H358" s="265">
        <f t="shared" si="9"/>
        <v>99.98748810009519</v>
      </c>
      <c r="I358" s="36">
        <f>G358</f>
        <v>7352.08</v>
      </c>
      <c r="J358" s="36">
        <v>0</v>
      </c>
      <c r="K358" s="15"/>
    </row>
    <row r="359" spans="1:11" ht="13.5">
      <c r="A359" s="110"/>
      <c r="B359" s="78"/>
      <c r="C359" s="78"/>
      <c r="D359" s="34" t="s">
        <v>326</v>
      </c>
      <c r="E359" s="35" t="s">
        <v>1705</v>
      </c>
      <c r="F359" s="36">
        <v>0</v>
      </c>
      <c r="G359" s="36">
        <v>0</v>
      </c>
      <c r="H359" s="265">
        <v>0</v>
      </c>
      <c r="I359" s="36"/>
      <c r="J359" s="36"/>
      <c r="K359" s="15"/>
    </row>
    <row r="360" spans="1:11" ht="13.5">
      <c r="A360" s="32"/>
      <c r="B360" s="47"/>
      <c r="C360" s="47"/>
      <c r="D360" s="34" t="s">
        <v>1183</v>
      </c>
      <c r="E360" s="35" t="s">
        <v>1669</v>
      </c>
      <c r="F360" s="36">
        <v>7353</v>
      </c>
      <c r="G360" s="36">
        <v>7352.08</v>
      </c>
      <c r="H360" s="265">
        <f t="shared" si="9"/>
        <v>99.98748810009519</v>
      </c>
      <c r="I360" s="36"/>
      <c r="J360" s="36"/>
      <c r="K360" s="15"/>
    </row>
    <row r="361" spans="1:11" ht="13.5">
      <c r="A361" s="32"/>
      <c r="B361" s="81"/>
      <c r="C361" s="77"/>
      <c r="D361" s="34" t="s">
        <v>1184</v>
      </c>
      <c r="E361" s="35"/>
      <c r="F361" s="36"/>
      <c r="G361" s="36">
        <v>3215.75</v>
      </c>
      <c r="H361" s="265"/>
      <c r="I361" s="36"/>
      <c r="J361" s="36"/>
      <c r="K361" s="15"/>
    </row>
    <row r="362" spans="1:11" ht="13.5">
      <c r="A362" s="32"/>
      <c r="B362" s="81"/>
      <c r="C362" s="77"/>
      <c r="D362" s="34" t="s">
        <v>1185</v>
      </c>
      <c r="E362" s="35"/>
      <c r="F362" s="36"/>
      <c r="G362" s="36">
        <v>1113.25</v>
      </c>
      <c r="H362" s="265"/>
      <c r="I362" s="36"/>
      <c r="J362" s="36"/>
      <c r="K362" s="15"/>
    </row>
    <row r="363" spans="1:11" ht="13.5">
      <c r="A363" s="32"/>
      <c r="B363" s="81"/>
      <c r="C363" s="241"/>
      <c r="D363" s="75" t="s">
        <v>1186</v>
      </c>
      <c r="E363" s="35"/>
      <c r="F363" s="36"/>
      <c r="G363" s="36">
        <v>3023.08</v>
      </c>
      <c r="H363" s="265"/>
      <c r="I363" s="36"/>
      <c r="J363" s="36"/>
      <c r="K363" s="15"/>
    </row>
    <row r="364" spans="1:11" ht="13.5">
      <c r="A364" s="32"/>
      <c r="B364" s="41"/>
      <c r="C364" s="74" t="s">
        <v>1678</v>
      </c>
      <c r="D364" s="75" t="s">
        <v>1679</v>
      </c>
      <c r="E364" s="35" t="s">
        <v>1103</v>
      </c>
      <c r="F364" s="36">
        <f>F365</f>
        <v>1051</v>
      </c>
      <c r="G364" s="36">
        <f>G365</f>
        <v>1050.33</v>
      </c>
      <c r="H364" s="265">
        <f t="shared" si="9"/>
        <v>99.93625118934348</v>
      </c>
      <c r="I364" s="36">
        <f>G364</f>
        <v>1050.33</v>
      </c>
      <c r="J364" s="36">
        <v>0</v>
      </c>
      <c r="K364" s="15"/>
    </row>
    <row r="365" spans="1:11" ht="13.5">
      <c r="A365" s="32"/>
      <c r="B365" s="47"/>
      <c r="C365" s="47"/>
      <c r="D365" s="34" t="s">
        <v>338</v>
      </c>
      <c r="E365" s="35"/>
      <c r="F365" s="36">
        <v>1051</v>
      </c>
      <c r="G365" s="36">
        <v>1050.33</v>
      </c>
      <c r="H365" s="265">
        <f t="shared" si="9"/>
        <v>99.93625118934348</v>
      </c>
      <c r="I365" s="36"/>
      <c r="J365" s="36"/>
      <c r="K365" s="15"/>
    </row>
    <row r="366" spans="1:11" ht="13.5">
      <c r="A366" s="32"/>
      <c r="B366" s="47"/>
      <c r="C366" s="33" t="s">
        <v>1645</v>
      </c>
      <c r="D366" s="34" t="s">
        <v>1646</v>
      </c>
      <c r="E366" s="35" t="s">
        <v>325</v>
      </c>
      <c r="F366" s="36">
        <f>F367+F368</f>
        <v>998</v>
      </c>
      <c r="G366" s="36">
        <f>G367+G368</f>
        <v>997.97</v>
      </c>
      <c r="H366" s="265">
        <f t="shared" si="9"/>
        <v>99.99699398797596</v>
      </c>
      <c r="I366" s="36">
        <f>G366</f>
        <v>997.97</v>
      </c>
      <c r="J366" s="36">
        <v>0</v>
      </c>
      <c r="K366" s="15"/>
    </row>
    <row r="367" spans="1:11" ht="13.5">
      <c r="A367" s="32"/>
      <c r="B367" s="47"/>
      <c r="C367" s="47"/>
      <c r="D367" s="34" t="s">
        <v>326</v>
      </c>
      <c r="E367" s="35" t="s">
        <v>1705</v>
      </c>
      <c r="F367" s="36">
        <v>0</v>
      </c>
      <c r="G367" s="36">
        <v>0</v>
      </c>
      <c r="H367" s="265">
        <v>0</v>
      </c>
      <c r="I367" s="36"/>
      <c r="J367" s="36"/>
      <c r="K367" s="15"/>
    </row>
    <row r="368" spans="1:11" ht="13.5">
      <c r="A368" s="32"/>
      <c r="B368" s="47"/>
      <c r="C368" s="47"/>
      <c r="D368" s="34" t="s">
        <v>327</v>
      </c>
      <c r="E368" s="35" t="s">
        <v>1669</v>
      </c>
      <c r="F368" s="36">
        <v>998</v>
      </c>
      <c r="G368" s="36">
        <v>997.97</v>
      </c>
      <c r="H368" s="265">
        <f t="shared" si="9"/>
        <v>99.99699398797596</v>
      </c>
      <c r="I368" s="36"/>
      <c r="J368" s="36"/>
      <c r="K368" s="15"/>
    </row>
    <row r="369" spans="1:11" ht="13.5">
      <c r="A369" s="32"/>
      <c r="B369" s="47"/>
      <c r="C369" s="33" t="s">
        <v>328</v>
      </c>
      <c r="D369" s="34" t="s">
        <v>329</v>
      </c>
      <c r="E369" s="35" t="s">
        <v>960</v>
      </c>
      <c r="F369" s="36">
        <f>F370</f>
        <v>5724</v>
      </c>
      <c r="G369" s="36">
        <f>G370</f>
        <v>5723.89</v>
      </c>
      <c r="H369" s="265">
        <f t="shared" si="9"/>
        <v>99.9980782669462</v>
      </c>
      <c r="I369" s="36">
        <f>G369</f>
        <v>5723.89</v>
      </c>
      <c r="J369" s="36">
        <v>0</v>
      </c>
      <c r="K369" s="15"/>
    </row>
    <row r="370" spans="1:11" ht="13.5">
      <c r="A370" s="32"/>
      <c r="B370" s="47"/>
      <c r="C370" s="78"/>
      <c r="D370" s="34" t="s">
        <v>327</v>
      </c>
      <c r="E370" s="35" t="s">
        <v>960</v>
      </c>
      <c r="F370" s="36">
        <v>5724</v>
      </c>
      <c r="G370" s="36">
        <v>5723.89</v>
      </c>
      <c r="H370" s="265">
        <f t="shared" si="9"/>
        <v>99.9980782669462</v>
      </c>
      <c r="I370" s="36"/>
      <c r="J370" s="36"/>
      <c r="K370" s="15"/>
    </row>
    <row r="371" spans="1:11" ht="41.25">
      <c r="A371" s="32"/>
      <c r="B371" s="47"/>
      <c r="C371" s="83" t="s">
        <v>330</v>
      </c>
      <c r="D371" s="34" t="s">
        <v>331</v>
      </c>
      <c r="E371" s="35" t="s">
        <v>1085</v>
      </c>
      <c r="F371" s="36">
        <f>F372</f>
        <v>1303</v>
      </c>
      <c r="G371" s="36">
        <f>G372</f>
        <v>1302.93</v>
      </c>
      <c r="H371" s="265">
        <f t="shared" si="9"/>
        <v>99.99462778204145</v>
      </c>
      <c r="I371" s="36">
        <f>G371</f>
        <v>1302.93</v>
      </c>
      <c r="J371" s="36">
        <v>0</v>
      </c>
      <c r="K371" s="15"/>
    </row>
    <row r="372" spans="1:11" ht="13.5">
      <c r="A372" s="32"/>
      <c r="B372" s="47"/>
      <c r="C372" s="47"/>
      <c r="D372" s="34" t="s">
        <v>327</v>
      </c>
      <c r="E372" s="35" t="s">
        <v>1085</v>
      </c>
      <c r="F372" s="36">
        <v>1303</v>
      </c>
      <c r="G372" s="36">
        <v>1302.93</v>
      </c>
      <c r="H372" s="265">
        <f t="shared" si="9"/>
        <v>99.99462778204145</v>
      </c>
      <c r="I372" s="36"/>
      <c r="J372" s="36"/>
      <c r="K372" s="15"/>
    </row>
    <row r="373" spans="1:11" ht="41.25">
      <c r="A373" s="32"/>
      <c r="B373" s="47"/>
      <c r="C373" s="33" t="s">
        <v>332</v>
      </c>
      <c r="D373" s="34" t="s">
        <v>333</v>
      </c>
      <c r="E373" s="35" t="s">
        <v>1689</v>
      </c>
      <c r="F373" s="36">
        <f>F374</f>
        <v>1386</v>
      </c>
      <c r="G373" s="36">
        <f>G374</f>
        <v>1385.15</v>
      </c>
      <c r="H373" s="265">
        <f t="shared" si="9"/>
        <v>99.93867243867246</v>
      </c>
      <c r="I373" s="36">
        <f>G373</f>
        <v>1385.15</v>
      </c>
      <c r="J373" s="36">
        <v>0</v>
      </c>
      <c r="K373" s="15"/>
    </row>
    <row r="374" spans="1:11" ht="13.5">
      <c r="A374" s="32"/>
      <c r="B374" s="47"/>
      <c r="C374" s="47"/>
      <c r="D374" s="34" t="s">
        <v>327</v>
      </c>
      <c r="E374" s="35" t="s">
        <v>1689</v>
      </c>
      <c r="F374" s="36">
        <v>1386</v>
      </c>
      <c r="G374" s="36">
        <v>1385.15</v>
      </c>
      <c r="H374" s="265">
        <f t="shared" si="9"/>
        <v>99.93867243867246</v>
      </c>
      <c r="I374" s="36"/>
      <c r="J374" s="36"/>
      <c r="K374" s="15"/>
    </row>
    <row r="375" spans="1:11" ht="13.5">
      <c r="A375" s="32"/>
      <c r="B375" s="47"/>
      <c r="C375" s="33" t="s">
        <v>44</v>
      </c>
      <c r="D375" s="34" t="s">
        <v>45</v>
      </c>
      <c r="E375" s="35" t="s">
        <v>59</v>
      </c>
      <c r="F375" s="36">
        <v>0</v>
      </c>
      <c r="G375" s="36">
        <v>0</v>
      </c>
      <c r="H375" s="265">
        <v>0</v>
      </c>
      <c r="I375" s="36">
        <f>G375</f>
        <v>0</v>
      </c>
      <c r="J375" s="36">
        <v>0</v>
      </c>
      <c r="K375" s="15"/>
    </row>
    <row r="376" spans="1:11" ht="13.5">
      <c r="A376" s="32"/>
      <c r="B376" s="47"/>
      <c r="C376" s="47"/>
      <c r="D376" s="34" t="s">
        <v>327</v>
      </c>
      <c r="E376" s="35" t="s">
        <v>59</v>
      </c>
      <c r="F376" s="36">
        <v>0</v>
      </c>
      <c r="G376" s="36">
        <v>0</v>
      </c>
      <c r="H376" s="265">
        <v>0</v>
      </c>
      <c r="I376" s="36"/>
      <c r="J376" s="36"/>
      <c r="K376" s="15"/>
    </row>
    <row r="377" spans="1:11" ht="13.5">
      <c r="A377" s="32"/>
      <c r="B377" s="41"/>
      <c r="C377" s="74" t="s">
        <v>200</v>
      </c>
      <c r="D377" s="75" t="s">
        <v>1211</v>
      </c>
      <c r="E377" s="35" t="s">
        <v>1103</v>
      </c>
      <c r="F377" s="36">
        <f>F378</f>
        <v>305</v>
      </c>
      <c r="G377" s="36">
        <f>G378</f>
        <v>304.46</v>
      </c>
      <c r="H377" s="265">
        <f t="shared" si="9"/>
        <v>99.82295081967213</v>
      </c>
      <c r="I377" s="36">
        <f>G377</f>
        <v>304.46</v>
      </c>
      <c r="J377" s="36">
        <v>0</v>
      </c>
      <c r="K377" s="15"/>
    </row>
    <row r="378" spans="1:11" ht="13.5">
      <c r="A378" s="32"/>
      <c r="B378" s="47"/>
      <c r="C378" s="47"/>
      <c r="D378" s="34" t="s">
        <v>1209</v>
      </c>
      <c r="E378" s="35"/>
      <c r="F378" s="36">
        <v>305</v>
      </c>
      <c r="G378" s="36">
        <v>304.46</v>
      </c>
      <c r="H378" s="265">
        <f t="shared" si="9"/>
        <v>99.82295081967213</v>
      </c>
      <c r="I378" s="36"/>
      <c r="J378" s="36"/>
      <c r="K378" s="15"/>
    </row>
    <row r="379" spans="1:11" ht="27">
      <c r="A379" s="32"/>
      <c r="B379" s="47"/>
      <c r="C379" s="33" t="s">
        <v>299</v>
      </c>
      <c r="D379" s="34" t="s">
        <v>300</v>
      </c>
      <c r="E379" s="35" t="s">
        <v>1085</v>
      </c>
      <c r="F379" s="36">
        <v>0</v>
      </c>
      <c r="G379" s="36">
        <v>0</v>
      </c>
      <c r="H379" s="265">
        <v>0</v>
      </c>
      <c r="I379" s="36"/>
      <c r="J379" s="36"/>
      <c r="K379" s="15"/>
    </row>
    <row r="380" spans="1:11" ht="13.5">
      <c r="A380" s="32"/>
      <c r="B380" s="47"/>
      <c r="C380" s="47"/>
      <c r="D380" s="34" t="s">
        <v>327</v>
      </c>
      <c r="E380" s="35" t="s">
        <v>1085</v>
      </c>
      <c r="F380" s="36">
        <v>0</v>
      </c>
      <c r="G380" s="36">
        <v>0</v>
      </c>
      <c r="H380" s="265">
        <v>0</v>
      </c>
      <c r="I380" s="36">
        <f>G379</f>
        <v>0</v>
      </c>
      <c r="J380" s="36">
        <v>0</v>
      </c>
      <c r="K380" s="15"/>
    </row>
    <row r="381" spans="1:11" ht="13.5">
      <c r="A381" s="32"/>
      <c r="B381" s="26" t="s">
        <v>334</v>
      </c>
      <c r="C381" s="26"/>
      <c r="D381" s="27" t="s">
        <v>335</v>
      </c>
      <c r="E381" s="28" t="s">
        <v>336</v>
      </c>
      <c r="F381" s="29">
        <f>F382+F384+F386+F389+F391+F393+F397+F400+F402+F407+F423+F428+F431+F433+F448+F450+F452+F454+F456+F458+F460+F462+F464+F466+F469+F471+F473+F475+F477</f>
        <v>5126244</v>
      </c>
      <c r="G381" s="29">
        <f>G382+G384+G386+G389+G391+G393+G397+G400+G402+G407+G423+G428+G431+G433+G448+G450+G452+G454+G456+G458+G460+G462+G464+G466+G469+G471+G473+G475+G477</f>
        <v>5125658.46</v>
      </c>
      <c r="H381" s="266">
        <f t="shared" si="9"/>
        <v>99.98857760184649</v>
      </c>
      <c r="I381" s="29">
        <f>I382+I384+I386+I389+I391+I393+I397+I400+I402+I407+I423+I428+I431+I433+I448+I450+I452+I454+I456+I458+I460+I462+I464+I466+I471+I473+I475+I477+I469</f>
        <v>5052241.87</v>
      </c>
      <c r="J381" s="29">
        <f>J382+J384+J386+J389+J391+J393+J397+J400+J402+J407+J423+J428+J431+J433+J448+J450+J452+J454+J456+J458+J460+J462+J464+J466+J471+J473+J475+J477</f>
        <v>73416.59000000001</v>
      </c>
      <c r="K381" s="23"/>
    </row>
    <row r="382" spans="1:11" ht="13.5">
      <c r="A382" s="32"/>
      <c r="B382" s="47"/>
      <c r="C382" s="33" t="s">
        <v>1687</v>
      </c>
      <c r="D382" s="34" t="s">
        <v>1688</v>
      </c>
      <c r="E382" s="35" t="s">
        <v>337</v>
      </c>
      <c r="F382" s="36">
        <v>3500</v>
      </c>
      <c r="G382" s="36">
        <f>G383</f>
        <v>3490.85</v>
      </c>
      <c r="H382" s="265">
        <f t="shared" si="9"/>
        <v>99.73857142857143</v>
      </c>
      <c r="I382" s="36">
        <f>G382</f>
        <v>3490.85</v>
      </c>
      <c r="J382" s="36">
        <v>0</v>
      </c>
      <c r="K382" s="15"/>
    </row>
    <row r="383" spans="1:11" ht="13.5">
      <c r="A383" s="32"/>
      <c r="B383" s="47"/>
      <c r="C383" s="47"/>
      <c r="D383" s="34" t="s">
        <v>338</v>
      </c>
      <c r="E383" s="35" t="s">
        <v>337</v>
      </c>
      <c r="F383" s="36">
        <v>3500</v>
      </c>
      <c r="G383" s="36">
        <v>3490.85</v>
      </c>
      <c r="H383" s="265">
        <f t="shared" si="9"/>
        <v>99.73857142857143</v>
      </c>
      <c r="I383" s="36"/>
      <c r="J383" s="36"/>
      <c r="K383" s="23"/>
    </row>
    <row r="384" spans="1:11" ht="13.5">
      <c r="A384" s="32"/>
      <c r="B384" s="47"/>
      <c r="C384" s="33" t="s">
        <v>321</v>
      </c>
      <c r="D384" s="34" t="s">
        <v>322</v>
      </c>
      <c r="E384" s="35" t="s">
        <v>339</v>
      </c>
      <c r="F384" s="36">
        <f>F385</f>
        <v>80375</v>
      </c>
      <c r="G384" s="36">
        <f>G385</f>
        <v>80375</v>
      </c>
      <c r="H384" s="265">
        <f t="shared" si="9"/>
        <v>100</v>
      </c>
      <c r="I384" s="36">
        <f>G384</f>
        <v>80375</v>
      </c>
      <c r="J384" s="36">
        <v>0</v>
      </c>
      <c r="K384" s="15"/>
    </row>
    <row r="385" spans="1:11" ht="13.5">
      <c r="A385" s="32"/>
      <c r="B385" s="47"/>
      <c r="C385" s="47"/>
      <c r="D385" s="34" t="s">
        <v>340</v>
      </c>
      <c r="E385" s="35" t="s">
        <v>339</v>
      </c>
      <c r="F385" s="36">
        <v>80375</v>
      </c>
      <c r="G385" s="36">
        <v>80375</v>
      </c>
      <c r="H385" s="265">
        <f t="shared" si="9"/>
        <v>100</v>
      </c>
      <c r="I385" s="36"/>
      <c r="J385" s="36"/>
      <c r="K385" s="15"/>
    </row>
    <row r="386" spans="1:11" ht="13.5">
      <c r="A386" s="32"/>
      <c r="B386" s="47"/>
      <c r="C386" s="33" t="s">
        <v>1691</v>
      </c>
      <c r="D386" s="34" t="s">
        <v>1692</v>
      </c>
      <c r="E386" s="35" t="s">
        <v>341</v>
      </c>
      <c r="F386" s="36">
        <v>3104253</v>
      </c>
      <c r="G386" s="36">
        <f>G387+G388</f>
        <v>3104252.43</v>
      </c>
      <c r="H386" s="265">
        <f t="shared" si="9"/>
        <v>99.99998163809458</v>
      </c>
      <c r="I386" s="36">
        <f>G386</f>
        <v>3104252.43</v>
      </c>
      <c r="J386" s="36">
        <v>0</v>
      </c>
      <c r="K386" s="15"/>
    </row>
    <row r="387" spans="1:11" ht="13.5">
      <c r="A387" s="32"/>
      <c r="B387" s="47"/>
      <c r="C387" s="47"/>
      <c r="D387" s="34" t="s">
        <v>342</v>
      </c>
      <c r="E387" s="35" t="s">
        <v>343</v>
      </c>
      <c r="F387" s="36"/>
      <c r="G387" s="36">
        <v>67689.46</v>
      </c>
      <c r="H387" s="265"/>
      <c r="I387" s="36"/>
      <c r="J387" s="36"/>
      <c r="K387" s="15"/>
    </row>
    <row r="388" spans="1:11" ht="13.5">
      <c r="A388" s="110"/>
      <c r="B388" s="78"/>
      <c r="C388" s="78"/>
      <c r="D388" s="34" t="s">
        <v>338</v>
      </c>
      <c r="E388" s="35" t="s">
        <v>344</v>
      </c>
      <c r="F388" s="36"/>
      <c r="G388" s="36">
        <v>3036562.97</v>
      </c>
      <c r="H388" s="265"/>
      <c r="I388" s="36"/>
      <c r="J388" s="36"/>
      <c r="K388" s="15"/>
    </row>
    <row r="389" spans="1:11" ht="13.5">
      <c r="A389" s="32"/>
      <c r="B389" s="47"/>
      <c r="C389" s="83" t="s">
        <v>1694</v>
      </c>
      <c r="D389" s="34" t="s">
        <v>1695</v>
      </c>
      <c r="E389" s="35" t="s">
        <v>345</v>
      </c>
      <c r="F389" s="36">
        <f>F390</f>
        <v>247286</v>
      </c>
      <c r="G389" s="36">
        <f>G390</f>
        <v>247285.26</v>
      </c>
      <c r="H389" s="265">
        <f t="shared" si="9"/>
        <v>99.99970075135673</v>
      </c>
      <c r="I389" s="36">
        <f>G389</f>
        <v>247285.26</v>
      </c>
      <c r="J389" s="36">
        <v>0</v>
      </c>
      <c r="K389" s="15"/>
    </row>
    <row r="390" spans="1:11" ht="13.5">
      <c r="A390" s="32"/>
      <c r="B390" s="47"/>
      <c r="C390" s="47"/>
      <c r="D390" s="34" t="s">
        <v>338</v>
      </c>
      <c r="E390" s="35" t="s">
        <v>345</v>
      </c>
      <c r="F390" s="36">
        <v>247286</v>
      </c>
      <c r="G390" s="36">
        <v>247285.26</v>
      </c>
      <c r="H390" s="265">
        <f t="shared" si="9"/>
        <v>99.99970075135673</v>
      </c>
      <c r="I390" s="36"/>
      <c r="J390" s="36"/>
      <c r="K390" s="15"/>
    </row>
    <row r="391" spans="1:11" ht="13.5">
      <c r="A391" s="32"/>
      <c r="B391" s="47"/>
      <c r="C391" s="33" t="s">
        <v>346</v>
      </c>
      <c r="D391" s="34" t="s">
        <v>347</v>
      </c>
      <c r="E391" s="35" t="s">
        <v>348</v>
      </c>
      <c r="F391" s="36">
        <f>F392</f>
        <v>31084</v>
      </c>
      <c r="G391" s="36">
        <f>G392</f>
        <v>31083.32</v>
      </c>
      <c r="H391" s="265">
        <f t="shared" si="9"/>
        <v>99.99781237935916</v>
      </c>
      <c r="I391" s="36">
        <f>G391</f>
        <v>31083.32</v>
      </c>
      <c r="J391" s="36">
        <v>0</v>
      </c>
      <c r="K391" s="15"/>
    </row>
    <row r="392" spans="1:11" ht="13.5">
      <c r="A392" s="32"/>
      <c r="B392" s="47"/>
      <c r="C392" s="47"/>
      <c r="D392" s="34" t="s">
        <v>391</v>
      </c>
      <c r="E392" s="35" t="s">
        <v>348</v>
      </c>
      <c r="F392" s="36">
        <v>31084</v>
      </c>
      <c r="G392" s="36">
        <v>31083.32</v>
      </c>
      <c r="H392" s="265">
        <f t="shared" si="9"/>
        <v>99.99781237935916</v>
      </c>
      <c r="I392" s="36"/>
      <c r="J392" s="36"/>
      <c r="K392" s="15"/>
    </row>
    <row r="393" spans="1:11" ht="13.5">
      <c r="A393" s="32"/>
      <c r="B393" s="47"/>
      <c r="C393" s="33" t="s">
        <v>1697</v>
      </c>
      <c r="D393" s="34" t="s">
        <v>1698</v>
      </c>
      <c r="E393" s="35" t="s">
        <v>392</v>
      </c>
      <c r="F393" s="36">
        <f>F394+F395+F396</f>
        <v>584930</v>
      </c>
      <c r="G393" s="36">
        <f>G394+G395+G396</f>
        <v>584927.39</v>
      </c>
      <c r="H393" s="265">
        <f t="shared" si="9"/>
        <v>99.99955379276153</v>
      </c>
      <c r="I393" s="36">
        <f>G393</f>
        <v>584927.39</v>
      </c>
      <c r="J393" s="36">
        <v>0</v>
      </c>
      <c r="K393" s="15"/>
    </row>
    <row r="394" spans="1:11" ht="13.5">
      <c r="A394" s="32"/>
      <c r="B394" s="47"/>
      <c r="C394" s="47"/>
      <c r="D394" s="34" t="s">
        <v>391</v>
      </c>
      <c r="E394" s="35" t="s">
        <v>393</v>
      </c>
      <c r="F394" s="36">
        <v>2008</v>
      </c>
      <c r="G394" s="36">
        <v>2007.15</v>
      </c>
      <c r="H394" s="265">
        <f t="shared" si="9"/>
        <v>99.95766932270918</v>
      </c>
      <c r="I394" s="36"/>
      <c r="J394" s="36"/>
      <c r="K394" s="15"/>
    </row>
    <row r="395" spans="1:11" ht="13.5">
      <c r="A395" s="32"/>
      <c r="B395" s="47"/>
      <c r="C395" s="47"/>
      <c r="D395" s="34" t="s">
        <v>394</v>
      </c>
      <c r="E395" s="35" t="s">
        <v>59</v>
      </c>
      <c r="F395" s="36">
        <v>3739</v>
      </c>
      <c r="G395" s="36">
        <v>3738.16</v>
      </c>
      <c r="H395" s="265">
        <f t="shared" si="9"/>
        <v>99.97753410002674</v>
      </c>
      <c r="I395" s="36"/>
      <c r="J395" s="36"/>
      <c r="K395" s="15"/>
    </row>
    <row r="396" spans="1:11" ht="13.5">
      <c r="A396" s="32"/>
      <c r="B396" s="47"/>
      <c r="C396" s="47"/>
      <c r="D396" s="34" t="s">
        <v>338</v>
      </c>
      <c r="E396" s="35" t="s">
        <v>395</v>
      </c>
      <c r="F396" s="36">
        <v>579183</v>
      </c>
      <c r="G396" s="36">
        <v>579182.08</v>
      </c>
      <c r="H396" s="265">
        <f t="shared" si="9"/>
        <v>99.99984115555877</v>
      </c>
      <c r="I396" s="36"/>
      <c r="J396" s="36"/>
      <c r="K396" s="15"/>
    </row>
    <row r="397" spans="1:11" ht="13.5">
      <c r="A397" s="32"/>
      <c r="B397" s="47"/>
      <c r="C397" s="33" t="s">
        <v>1700</v>
      </c>
      <c r="D397" s="34" t="s">
        <v>1701</v>
      </c>
      <c r="E397" s="35" t="s">
        <v>396</v>
      </c>
      <c r="F397" s="36">
        <f>F398+F399</f>
        <v>60486</v>
      </c>
      <c r="G397" s="36">
        <f>G398+G399</f>
        <v>60485.18</v>
      </c>
      <c r="H397" s="265">
        <f t="shared" si="9"/>
        <v>99.9986443143868</v>
      </c>
      <c r="I397" s="36">
        <f>G397</f>
        <v>60485.18</v>
      </c>
      <c r="J397" s="36">
        <v>0</v>
      </c>
      <c r="K397" s="15"/>
    </row>
    <row r="398" spans="1:11" ht="13.5">
      <c r="A398" s="32"/>
      <c r="B398" s="47"/>
      <c r="C398" s="47"/>
      <c r="D398" s="34" t="s">
        <v>391</v>
      </c>
      <c r="E398" s="35" t="s">
        <v>301</v>
      </c>
      <c r="F398" s="36">
        <v>0</v>
      </c>
      <c r="G398" s="36">
        <v>0</v>
      </c>
      <c r="H398" s="265">
        <v>0</v>
      </c>
      <c r="I398" s="36"/>
      <c r="J398" s="36"/>
      <c r="K398" s="15"/>
    </row>
    <row r="399" spans="1:11" ht="13.5">
      <c r="A399" s="32"/>
      <c r="B399" s="47"/>
      <c r="C399" s="78"/>
      <c r="D399" s="34" t="s">
        <v>338</v>
      </c>
      <c r="E399" s="35" t="s">
        <v>397</v>
      </c>
      <c r="F399" s="36">
        <v>60486</v>
      </c>
      <c r="G399" s="36">
        <v>60485.18</v>
      </c>
      <c r="H399" s="265">
        <f aca="true" t="shared" si="10" ref="H399:H465">G399/F399%</f>
        <v>99.9986443143868</v>
      </c>
      <c r="I399" s="36"/>
      <c r="J399" s="36"/>
      <c r="K399" s="15"/>
    </row>
    <row r="400" spans="1:11" ht="27">
      <c r="A400" s="32"/>
      <c r="B400" s="47"/>
      <c r="C400" s="83" t="s">
        <v>398</v>
      </c>
      <c r="D400" s="34" t="s">
        <v>399</v>
      </c>
      <c r="E400" s="35" t="s">
        <v>400</v>
      </c>
      <c r="F400" s="36">
        <f>F401</f>
        <v>10654</v>
      </c>
      <c r="G400" s="36">
        <f>G401</f>
        <v>10654</v>
      </c>
      <c r="H400" s="265">
        <f t="shared" si="10"/>
        <v>100</v>
      </c>
      <c r="I400" s="36">
        <f>G400</f>
        <v>10654</v>
      </c>
      <c r="J400" s="36">
        <v>0</v>
      </c>
      <c r="K400" s="15"/>
    </row>
    <row r="401" spans="1:11" ht="13.5">
      <c r="A401" s="32"/>
      <c r="B401" s="47"/>
      <c r="C401" s="47"/>
      <c r="D401" s="34" t="s">
        <v>338</v>
      </c>
      <c r="E401" s="35" t="s">
        <v>400</v>
      </c>
      <c r="F401" s="36">
        <v>10654</v>
      </c>
      <c r="G401" s="36">
        <v>10654</v>
      </c>
      <c r="H401" s="265">
        <f t="shared" si="10"/>
        <v>100</v>
      </c>
      <c r="I401" s="36"/>
      <c r="J401" s="36"/>
      <c r="K401" s="15"/>
    </row>
    <row r="402" spans="1:11" ht="13.5">
      <c r="A402" s="32"/>
      <c r="B402" s="47"/>
      <c r="C402" s="33" t="s">
        <v>57</v>
      </c>
      <c r="D402" s="34" t="s">
        <v>58</v>
      </c>
      <c r="E402" s="35" t="s">
        <v>401</v>
      </c>
      <c r="F402" s="36">
        <f>F403+F404+F405+F406</f>
        <v>100714</v>
      </c>
      <c r="G402" s="36">
        <f>G403+G404+G405+G406</f>
        <v>100712.72</v>
      </c>
      <c r="H402" s="265">
        <f t="shared" si="10"/>
        <v>99.99872907440873</v>
      </c>
      <c r="I402" s="36">
        <f>G402</f>
        <v>100712.72</v>
      </c>
      <c r="J402" s="36">
        <v>0</v>
      </c>
      <c r="K402" s="15"/>
    </row>
    <row r="403" spans="1:11" ht="13.5">
      <c r="A403" s="32"/>
      <c r="B403" s="47"/>
      <c r="C403" s="47"/>
      <c r="D403" s="34" t="s">
        <v>391</v>
      </c>
      <c r="E403" s="35" t="s">
        <v>1699</v>
      </c>
      <c r="F403" s="36">
        <v>12237</v>
      </c>
      <c r="G403" s="36">
        <v>12236.5</v>
      </c>
      <c r="H403" s="265">
        <f t="shared" si="10"/>
        <v>99.9959140312168</v>
      </c>
      <c r="I403" s="36"/>
      <c r="J403" s="36"/>
      <c r="K403" s="15"/>
    </row>
    <row r="404" spans="1:11" ht="13.5">
      <c r="A404" s="32"/>
      <c r="B404" s="47"/>
      <c r="C404" s="47"/>
      <c r="D404" s="34" t="s">
        <v>394</v>
      </c>
      <c r="E404" s="35" t="s">
        <v>402</v>
      </c>
      <c r="F404" s="36">
        <v>47466</v>
      </c>
      <c r="G404" s="36">
        <v>47465.39</v>
      </c>
      <c r="H404" s="265">
        <f t="shared" si="10"/>
        <v>99.99871486959086</v>
      </c>
      <c r="I404" s="36"/>
      <c r="J404" s="36"/>
      <c r="K404" s="15"/>
    </row>
    <row r="405" spans="1:11" ht="13.5">
      <c r="A405" s="32"/>
      <c r="B405" s="47"/>
      <c r="C405" s="47"/>
      <c r="D405" s="34" t="s">
        <v>338</v>
      </c>
      <c r="E405" s="35" t="s">
        <v>59</v>
      </c>
      <c r="F405" s="36">
        <v>12293</v>
      </c>
      <c r="G405" s="36">
        <v>12292.83</v>
      </c>
      <c r="H405" s="265">
        <f t="shared" si="10"/>
        <v>99.99861709916212</v>
      </c>
      <c r="I405" s="36"/>
      <c r="J405" s="36"/>
      <c r="K405" s="15"/>
    </row>
    <row r="406" spans="1:11" ht="13.5">
      <c r="A406" s="32"/>
      <c r="B406" s="47"/>
      <c r="C406" s="47"/>
      <c r="D406" s="34" t="s">
        <v>403</v>
      </c>
      <c r="E406" s="35" t="s">
        <v>404</v>
      </c>
      <c r="F406" s="36">
        <v>28718</v>
      </c>
      <c r="G406" s="36">
        <v>28718</v>
      </c>
      <c r="H406" s="265">
        <f t="shared" si="10"/>
        <v>100</v>
      </c>
      <c r="I406" s="36"/>
      <c r="J406" s="36"/>
      <c r="K406" s="15"/>
    </row>
    <row r="407" spans="1:11" ht="13.5">
      <c r="A407" s="32"/>
      <c r="B407" s="47"/>
      <c r="C407" s="33" t="s">
        <v>1667</v>
      </c>
      <c r="D407" s="34" t="s">
        <v>1668</v>
      </c>
      <c r="E407" s="35" t="s">
        <v>405</v>
      </c>
      <c r="F407" s="36">
        <f>SUM(F408:F422)</f>
        <v>126205</v>
      </c>
      <c r="G407" s="36">
        <f>G408+G409+G410+G422</f>
        <v>126201.08</v>
      </c>
      <c r="H407" s="265">
        <f t="shared" si="10"/>
        <v>99.99689394239532</v>
      </c>
      <c r="I407" s="36">
        <f>G407</f>
        <v>126201.08</v>
      </c>
      <c r="J407" s="36">
        <v>0</v>
      </c>
      <c r="K407" s="15"/>
    </row>
    <row r="408" spans="1:11" ht="13.5">
      <c r="A408" s="32"/>
      <c r="B408" s="47"/>
      <c r="C408" s="47"/>
      <c r="D408" s="34" t="s">
        <v>391</v>
      </c>
      <c r="E408" s="35" t="s">
        <v>1669</v>
      </c>
      <c r="F408" s="36">
        <v>1242</v>
      </c>
      <c r="G408" s="36">
        <v>1241.99</v>
      </c>
      <c r="H408" s="265">
        <f t="shared" si="10"/>
        <v>99.99919484702093</v>
      </c>
      <c r="I408" s="36"/>
      <c r="J408" s="36"/>
      <c r="K408" s="15"/>
    </row>
    <row r="409" spans="1:11" ht="13.5">
      <c r="A409" s="32"/>
      <c r="B409" s="47"/>
      <c r="C409" s="47"/>
      <c r="D409" s="34" t="s">
        <v>406</v>
      </c>
      <c r="E409" s="35" t="s">
        <v>1689</v>
      </c>
      <c r="F409" s="36">
        <v>4000</v>
      </c>
      <c r="G409" s="36">
        <v>3936</v>
      </c>
      <c r="H409" s="265">
        <f t="shared" si="10"/>
        <v>98.4</v>
      </c>
      <c r="I409" s="36"/>
      <c r="J409" s="36"/>
      <c r="K409" s="15"/>
    </row>
    <row r="410" spans="1:11" ht="13.5">
      <c r="A410" s="32"/>
      <c r="B410" s="47"/>
      <c r="C410" s="47"/>
      <c r="D410" s="34" t="s">
        <v>338</v>
      </c>
      <c r="E410" s="35" t="s">
        <v>407</v>
      </c>
      <c r="F410" s="36">
        <v>108413</v>
      </c>
      <c r="G410" s="36">
        <v>108476.53</v>
      </c>
      <c r="H410" s="265">
        <f t="shared" si="10"/>
        <v>100.05859998339682</v>
      </c>
      <c r="I410" s="36"/>
      <c r="J410" s="36"/>
      <c r="K410" s="15"/>
    </row>
    <row r="411" spans="1:11" ht="13.5">
      <c r="A411" s="32"/>
      <c r="B411" s="47"/>
      <c r="C411" s="47"/>
      <c r="D411" s="34" t="s">
        <v>1479</v>
      </c>
      <c r="E411" s="35"/>
      <c r="F411" s="36"/>
      <c r="G411" s="36">
        <v>25901.3</v>
      </c>
      <c r="H411" s="265"/>
      <c r="I411" s="36"/>
      <c r="J411" s="36"/>
      <c r="K411" s="15"/>
    </row>
    <row r="412" spans="1:11" ht="13.5">
      <c r="A412" s="32"/>
      <c r="B412" s="47"/>
      <c r="C412" s="47"/>
      <c r="D412" s="34" t="s">
        <v>1480</v>
      </c>
      <c r="E412" s="35"/>
      <c r="F412" s="36"/>
      <c r="G412" s="36">
        <v>15485.3</v>
      </c>
      <c r="H412" s="265"/>
      <c r="I412" s="36"/>
      <c r="J412" s="36"/>
      <c r="K412" s="15"/>
    </row>
    <row r="413" spans="1:11" ht="13.5">
      <c r="A413" s="32"/>
      <c r="B413" s="47"/>
      <c r="C413" s="47"/>
      <c r="D413" s="34" t="s">
        <v>1175</v>
      </c>
      <c r="E413" s="35"/>
      <c r="F413" s="36"/>
      <c r="G413" s="36">
        <v>16487.16</v>
      </c>
      <c r="H413" s="265"/>
      <c r="I413" s="36"/>
      <c r="J413" s="36"/>
      <c r="K413" s="15"/>
    </row>
    <row r="414" spans="1:11" ht="13.5">
      <c r="A414" s="32"/>
      <c r="B414" s="47"/>
      <c r="C414" s="47"/>
      <c r="D414" s="34" t="s">
        <v>1176</v>
      </c>
      <c r="E414" s="35"/>
      <c r="F414" s="36"/>
      <c r="G414" s="36">
        <v>3936</v>
      </c>
      <c r="H414" s="265"/>
      <c r="I414" s="36"/>
      <c r="J414" s="36"/>
      <c r="K414" s="15"/>
    </row>
    <row r="415" spans="1:11" ht="13.5">
      <c r="A415" s="32"/>
      <c r="B415" s="47"/>
      <c r="C415" s="47"/>
      <c r="D415" s="34" t="s">
        <v>1177</v>
      </c>
      <c r="E415" s="35"/>
      <c r="F415" s="36"/>
      <c r="G415" s="36">
        <v>12067.52</v>
      </c>
      <c r="H415" s="265"/>
      <c r="I415" s="36"/>
      <c r="J415" s="36"/>
      <c r="K415" s="15"/>
    </row>
    <row r="416" spans="1:11" ht="13.5">
      <c r="A416" s="32"/>
      <c r="B416" s="47"/>
      <c r="C416" s="47"/>
      <c r="D416" s="34" t="s">
        <v>1283</v>
      </c>
      <c r="E416" s="35"/>
      <c r="F416" s="36"/>
      <c r="G416" s="36">
        <v>8538.15</v>
      </c>
      <c r="H416" s="265"/>
      <c r="I416" s="36"/>
      <c r="J416" s="36"/>
      <c r="K416" s="15"/>
    </row>
    <row r="417" spans="1:11" ht="13.5">
      <c r="A417" s="32"/>
      <c r="B417" s="47"/>
      <c r="C417" s="47"/>
      <c r="D417" s="34" t="s">
        <v>1481</v>
      </c>
      <c r="E417" s="35"/>
      <c r="F417" s="36"/>
      <c r="G417" s="36">
        <v>9780.87</v>
      </c>
      <c r="H417" s="265"/>
      <c r="I417" s="36"/>
      <c r="J417" s="36"/>
      <c r="K417" s="15"/>
    </row>
    <row r="418" spans="1:11" ht="13.5">
      <c r="A418" s="32"/>
      <c r="B418" s="47"/>
      <c r="C418" s="47"/>
      <c r="D418" s="34" t="s">
        <v>1178</v>
      </c>
      <c r="E418" s="35"/>
      <c r="F418" s="36"/>
      <c r="G418" s="36">
        <v>4614.26</v>
      </c>
      <c r="H418" s="265"/>
      <c r="I418" s="36"/>
      <c r="J418" s="36"/>
      <c r="K418" s="15"/>
    </row>
    <row r="419" spans="1:11" ht="13.5">
      <c r="A419" s="32"/>
      <c r="B419" s="47"/>
      <c r="C419" s="47"/>
      <c r="D419" s="34" t="s">
        <v>1482</v>
      </c>
      <c r="E419" s="35"/>
      <c r="F419" s="36"/>
      <c r="G419" s="36">
        <v>6772.98</v>
      </c>
      <c r="H419" s="265"/>
      <c r="I419" s="36"/>
      <c r="J419" s="36"/>
      <c r="K419" s="15"/>
    </row>
    <row r="420" spans="1:11" ht="13.5">
      <c r="A420" s="32"/>
      <c r="B420" s="47"/>
      <c r="C420" s="47"/>
      <c r="D420" s="34" t="s">
        <v>1179</v>
      </c>
      <c r="E420" s="35"/>
      <c r="F420" s="36"/>
      <c r="G420" s="36">
        <v>869.61</v>
      </c>
      <c r="H420" s="265"/>
      <c r="I420" s="36"/>
      <c r="J420" s="36"/>
      <c r="K420" s="15"/>
    </row>
    <row r="421" spans="1:11" ht="13.5">
      <c r="A421" s="110"/>
      <c r="B421" s="78"/>
      <c r="C421" s="78"/>
      <c r="D421" s="34" t="s">
        <v>1483</v>
      </c>
      <c r="E421" s="35"/>
      <c r="F421" s="36"/>
      <c r="G421" s="36">
        <v>4023.38</v>
      </c>
      <c r="H421" s="265"/>
      <c r="I421" s="36"/>
      <c r="J421" s="36"/>
      <c r="K421" s="15"/>
    </row>
    <row r="422" spans="1:11" ht="27">
      <c r="A422" s="32"/>
      <c r="B422" s="47"/>
      <c r="C422" s="47"/>
      <c r="D422" s="34" t="s">
        <v>408</v>
      </c>
      <c r="E422" s="35" t="s">
        <v>1669</v>
      </c>
      <c r="F422" s="36">
        <v>12550</v>
      </c>
      <c r="G422" s="36">
        <v>12546.56</v>
      </c>
      <c r="H422" s="265">
        <f t="shared" si="10"/>
        <v>99.97258964143425</v>
      </c>
      <c r="I422" s="36"/>
      <c r="J422" s="36"/>
      <c r="K422" s="15"/>
    </row>
    <row r="423" spans="1:11" ht="13.5">
      <c r="A423" s="32"/>
      <c r="B423" s="47"/>
      <c r="C423" s="33" t="s">
        <v>239</v>
      </c>
      <c r="D423" s="34" t="s">
        <v>240</v>
      </c>
      <c r="E423" s="35" t="s">
        <v>409</v>
      </c>
      <c r="F423" s="36">
        <f>F424</f>
        <v>94995</v>
      </c>
      <c r="G423" s="36">
        <f>G424</f>
        <v>94994.88</v>
      </c>
      <c r="H423" s="265">
        <f t="shared" si="10"/>
        <v>99.99987367756198</v>
      </c>
      <c r="I423" s="36">
        <f>G423</f>
        <v>94994.88</v>
      </c>
      <c r="J423" s="36">
        <v>0</v>
      </c>
      <c r="K423" s="15"/>
    </row>
    <row r="424" spans="1:11" ht="13.5">
      <c r="A424" s="32"/>
      <c r="B424" s="47"/>
      <c r="C424" s="47"/>
      <c r="D424" s="34" t="s">
        <v>338</v>
      </c>
      <c r="E424" s="35" t="s">
        <v>409</v>
      </c>
      <c r="F424" s="36">
        <v>94995</v>
      </c>
      <c r="G424" s="36">
        <v>94994.88</v>
      </c>
      <c r="H424" s="265">
        <f t="shared" si="10"/>
        <v>99.99987367756198</v>
      </c>
      <c r="I424" s="36"/>
      <c r="J424" s="36"/>
      <c r="K424" s="15"/>
    </row>
    <row r="425" spans="1:11" ht="13.5">
      <c r="A425" s="32"/>
      <c r="B425" s="47"/>
      <c r="C425" s="47"/>
      <c r="D425" s="34" t="s">
        <v>1485</v>
      </c>
      <c r="E425" s="35"/>
      <c r="F425" s="36"/>
      <c r="G425" s="36">
        <v>2065.63</v>
      </c>
      <c r="H425" s="265"/>
      <c r="I425" s="36"/>
      <c r="J425" s="36"/>
      <c r="K425" s="15"/>
    </row>
    <row r="426" spans="1:11" ht="13.5">
      <c r="A426" s="32"/>
      <c r="B426" s="47"/>
      <c r="C426" s="47"/>
      <c r="D426" s="34" t="s">
        <v>1486</v>
      </c>
      <c r="E426" s="35"/>
      <c r="F426" s="36"/>
      <c r="G426" s="36">
        <v>68116.21</v>
      </c>
      <c r="H426" s="265"/>
      <c r="I426" s="36"/>
      <c r="J426" s="36"/>
      <c r="K426" s="15"/>
    </row>
    <row r="427" spans="1:11" ht="13.5">
      <c r="A427" s="32"/>
      <c r="B427" s="47"/>
      <c r="C427" s="47"/>
      <c r="D427" s="34" t="s">
        <v>1484</v>
      </c>
      <c r="E427" s="35"/>
      <c r="F427" s="36"/>
      <c r="G427" s="36">
        <v>24813.04</v>
      </c>
      <c r="H427" s="265"/>
      <c r="I427" s="36"/>
      <c r="J427" s="36"/>
      <c r="K427" s="15"/>
    </row>
    <row r="428" spans="1:11" ht="13.5">
      <c r="A428" s="32"/>
      <c r="B428" s="47"/>
      <c r="C428" s="33" t="s">
        <v>1678</v>
      </c>
      <c r="D428" s="34" t="s">
        <v>1679</v>
      </c>
      <c r="E428" s="35" t="s">
        <v>1680</v>
      </c>
      <c r="F428" s="36">
        <f>F429+F430</f>
        <v>6198</v>
      </c>
      <c r="G428" s="36">
        <f>G429+G430</f>
        <v>6197.5</v>
      </c>
      <c r="H428" s="265">
        <f t="shared" si="10"/>
        <v>99.99193288157471</v>
      </c>
      <c r="I428" s="36">
        <f>G428</f>
        <v>6197.5</v>
      </c>
      <c r="J428" s="36">
        <v>0</v>
      </c>
      <c r="K428" s="15"/>
    </row>
    <row r="429" spans="1:11" ht="13.5">
      <c r="A429" s="32"/>
      <c r="B429" s="47"/>
      <c r="C429" s="47"/>
      <c r="D429" s="34" t="s">
        <v>406</v>
      </c>
      <c r="E429" s="35" t="s">
        <v>960</v>
      </c>
      <c r="F429" s="36">
        <v>0</v>
      </c>
      <c r="G429" s="36">
        <v>0</v>
      </c>
      <c r="H429" s="265">
        <v>0</v>
      </c>
      <c r="I429" s="36"/>
      <c r="J429" s="36"/>
      <c r="K429" s="15"/>
    </row>
    <row r="430" spans="1:11" ht="13.5">
      <c r="A430" s="32"/>
      <c r="B430" s="47"/>
      <c r="C430" s="47"/>
      <c r="D430" s="34" t="s">
        <v>1487</v>
      </c>
      <c r="E430" s="35" t="s">
        <v>410</v>
      </c>
      <c r="F430" s="36">
        <v>6198</v>
      </c>
      <c r="G430" s="36">
        <v>6197.5</v>
      </c>
      <c r="H430" s="265">
        <f t="shared" si="10"/>
        <v>99.99193288157471</v>
      </c>
      <c r="I430" s="36"/>
      <c r="J430" s="36"/>
      <c r="K430" s="15"/>
    </row>
    <row r="431" spans="1:11" ht="13.5">
      <c r="A431" s="32"/>
      <c r="B431" s="47"/>
      <c r="C431" s="33" t="s">
        <v>37</v>
      </c>
      <c r="D431" s="34" t="s">
        <v>38</v>
      </c>
      <c r="E431" s="35" t="s">
        <v>261</v>
      </c>
      <c r="F431" s="36">
        <f>F432</f>
        <v>1975</v>
      </c>
      <c r="G431" s="36">
        <f>G432</f>
        <v>1975</v>
      </c>
      <c r="H431" s="265">
        <f t="shared" si="10"/>
        <v>100</v>
      </c>
      <c r="I431" s="36">
        <f>G431</f>
        <v>1975</v>
      </c>
      <c r="J431" s="36">
        <v>0</v>
      </c>
      <c r="K431" s="15"/>
    </row>
    <row r="432" spans="1:11" ht="13.5">
      <c r="A432" s="32"/>
      <c r="B432" s="47"/>
      <c r="C432" s="47"/>
      <c r="D432" s="34" t="s">
        <v>338</v>
      </c>
      <c r="E432" s="35" t="s">
        <v>261</v>
      </c>
      <c r="F432" s="36">
        <v>1975</v>
      </c>
      <c r="G432" s="36">
        <v>1975</v>
      </c>
      <c r="H432" s="265">
        <f t="shared" si="10"/>
        <v>100</v>
      </c>
      <c r="I432" s="36"/>
      <c r="J432" s="36"/>
      <c r="K432" s="15"/>
    </row>
    <row r="433" spans="1:11" ht="13.5">
      <c r="A433" s="32"/>
      <c r="B433" s="47"/>
      <c r="C433" s="112" t="s">
        <v>1645</v>
      </c>
      <c r="D433" s="75" t="s">
        <v>1646</v>
      </c>
      <c r="E433" s="35" t="s">
        <v>411</v>
      </c>
      <c r="F433" s="36">
        <f>F434+F435</f>
        <v>380777</v>
      </c>
      <c r="G433" s="36">
        <f>G434+G435</f>
        <v>380247.11</v>
      </c>
      <c r="H433" s="265">
        <f t="shared" si="10"/>
        <v>99.86083980912713</v>
      </c>
      <c r="I433" s="36">
        <f>G433</f>
        <v>380247.11</v>
      </c>
      <c r="J433" s="36">
        <v>0</v>
      </c>
      <c r="K433" s="15"/>
    </row>
    <row r="434" spans="1:11" ht="13.5">
      <c r="A434" s="32"/>
      <c r="B434" s="47"/>
      <c r="C434" s="47"/>
      <c r="D434" s="34" t="s">
        <v>391</v>
      </c>
      <c r="E434" s="35" t="s">
        <v>1171</v>
      </c>
      <c r="F434" s="36">
        <v>114000</v>
      </c>
      <c r="G434" s="36">
        <v>113470.41</v>
      </c>
      <c r="H434" s="265">
        <f t="shared" si="10"/>
        <v>99.53544736842106</v>
      </c>
      <c r="I434" s="36"/>
      <c r="J434" s="36"/>
      <c r="K434" s="15"/>
    </row>
    <row r="435" spans="1:11" ht="13.5">
      <c r="A435" s="32"/>
      <c r="B435" s="47"/>
      <c r="C435" s="47"/>
      <c r="D435" s="34" t="s">
        <v>338</v>
      </c>
      <c r="E435" s="35" t="s">
        <v>412</v>
      </c>
      <c r="F435" s="36">
        <v>266777</v>
      </c>
      <c r="G435" s="36">
        <v>266776.7</v>
      </c>
      <c r="H435" s="265">
        <f t="shared" si="10"/>
        <v>99.99988754652763</v>
      </c>
      <c r="I435" s="36"/>
      <c r="J435" s="36"/>
      <c r="K435" s="15"/>
    </row>
    <row r="436" spans="1:11" ht="13.5">
      <c r="A436" s="32"/>
      <c r="B436" s="47"/>
      <c r="C436" s="47"/>
      <c r="D436" s="34" t="s">
        <v>1488</v>
      </c>
      <c r="E436" s="35"/>
      <c r="F436" s="36"/>
      <c r="G436" s="36">
        <v>28782</v>
      </c>
      <c r="H436" s="265"/>
      <c r="I436" s="36"/>
      <c r="J436" s="36"/>
      <c r="K436" s="15"/>
    </row>
    <row r="437" spans="1:11" ht="27">
      <c r="A437" s="32"/>
      <c r="B437" s="47"/>
      <c r="C437" s="47"/>
      <c r="D437" s="34" t="s">
        <v>1489</v>
      </c>
      <c r="E437" s="35"/>
      <c r="F437" s="36"/>
      <c r="G437" s="36">
        <v>7835.1</v>
      </c>
      <c r="H437" s="265"/>
      <c r="I437" s="36"/>
      <c r="J437" s="36"/>
      <c r="K437" s="15"/>
    </row>
    <row r="438" spans="1:11" ht="27">
      <c r="A438" s="32"/>
      <c r="B438" s="47"/>
      <c r="C438" s="47"/>
      <c r="D438" s="34" t="s">
        <v>1180</v>
      </c>
      <c r="E438" s="35"/>
      <c r="F438" s="36"/>
      <c r="G438" s="36">
        <v>14579.75</v>
      </c>
      <c r="H438" s="265"/>
      <c r="I438" s="36"/>
      <c r="J438" s="36"/>
      <c r="K438" s="15"/>
    </row>
    <row r="439" spans="1:11" ht="13.5">
      <c r="A439" s="32"/>
      <c r="B439" s="47"/>
      <c r="C439" s="47"/>
      <c r="D439" s="34" t="s">
        <v>1490</v>
      </c>
      <c r="E439" s="35"/>
      <c r="F439" s="36"/>
      <c r="G439" s="36">
        <v>56724.3</v>
      </c>
      <c r="H439" s="265"/>
      <c r="I439" s="36"/>
      <c r="J439" s="36"/>
      <c r="K439" s="15"/>
    </row>
    <row r="440" spans="1:11" ht="13.5">
      <c r="A440" s="32"/>
      <c r="B440" s="47"/>
      <c r="C440" s="47"/>
      <c r="D440" s="34" t="s">
        <v>1491</v>
      </c>
      <c r="E440" s="35"/>
      <c r="F440" s="36"/>
      <c r="G440" s="36">
        <v>79192.86</v>
      </c>
      <c r="H440" s="265"/>
      <c r="I440" s="36"/>
      <c r="J440" s="36"/>
      <c r="K440" s="15"/>
    </row>
    <row r="441" spans="1:11" ht="13.5">
      <c r="A441" s="32"/>
      <c r="B441" s="47"/>
      <c r="C441" s="47"/>
      <c r="D441" s="34" t="s">
        <v>1492</v>
      </c>
      <c r="E441" s="35"/>
      <c r="F441" s="36"/>
      <c r="G441" s="36">
        <v>5904</v>
      </c>
      <c r="H441" s="265"/>
      <c r="I441" s="36"/>
      <c r="J441" s="36"/>
      <c r="K441" s="15"/>
    </row>
    <row r="442" spans="1:11" ht="13.5">
      <c r="A442" s="32"/>
      <c r="B442" s="47"/>
      <c r="C442" s="47"/>
      <c r="D442" s="34" t="s">
        <v>1493</v>
      </c>
      <c r="E442" s="35"/>
      <c r="F442" s="36"/>
      <c r="G442" s="36">
        <v>11335.53</v>
      </c>
      <c r="H442" s="265"/>
      <c r="I442" s="36"/>
      <c r="J442" s="36"/>
      <c r="K442" s="15"/>
    </row>
    <row r="443" spans="1:11" ht="13.5">
      <c r="A443" s="32"/>
      <c r="B443" s="47"/>
      <c r="C443" s="47"/>
      <c r="D443" s="34" t="s">
        <v>1494</v>
      </c>
      <c r="E443" s="35"/>
      <c r="F443" s="36"/>
      <c r="G443" s="36">
        <v>34676.71</v>
      </c>
      <c r="H443" s="265"/>
      <c r="I443" s="36"/>
      <c r="J443" s="36"/>
      <c r="K443" s="15"/>
    </row>
    <row r="444" spans="1:11" ht="13.5">
      <c r="A444" s="32"/>
      <c r="B444" s="47"/>
      <c r="C444" s="47"/>
      <c r="D444" s="34" t="s">
        <v>1181</v>
      </c>
      <c r="E444" s="35"/>
      <c r="F444" s="36"/>
      <c r="G444" s="36">
        <v>3300</v>
      </c>
      <c r="H444" s="265"/>
      <c r="I444" s="36"/>
      <c r="J444" s="36"/>
      <c r="K444" s="15"/>
    </row>
    <row r="445" spans="1:11" ht="13.5">
      <c r="A445" s="32"/>
      <c r="B445" s="47"/>
      <c r="C445" s="47"/>
      <c r="D445" s="34" t="s">
        <v>1182</v>
      </c>
      <c r="E445" s="35"/>
      <c r="F445" s="36"/>
      <c r="G445" s="36">
        <v>4000.58</v>
      </c>
      <c r="H445" s="265"/>
      <c r="I445" s="36"/>
      <c r="J445" s="36"/>
      <c r="K445" s="15"/>
    </row>
    <row r="446" spans="1:11" ht="13.5">
      <c r="A446" s="32"/>
      <c r="B446" s="47"/>
      <c r="C446" s="47"/>
      <c r="D446" s="34" t="s">
        <v>1495</v>
      </c>
      <c r="E446" s="35"/>
      <c r="F446" s="36"/>
      <c r="G446" s="36">
        <v>1880.12</v>
      </c>
      <c r="H446" s="265"/>
      <c r="I446" s="36"/>
      <c r="J446" s="36"/>
      <c r="K446" s="15"/>
    </row>
    <row r="447" spans="1:11" ht="41.25">
      <c r="A447" s="32"/>
      <c r="B447" s="47"/>
      <c r="C447" s="47"/>
      <c r="D447" s="34" t="s">
        <v>1496</v>
      </c>
      <c r="E447" s="35"/>
      <c r="F447" s="36"/>
      <c r="G447" s="36">
        <v>18565.75</v>
      </c>
      <c r="H447" s="265"/>
      <c r="I447" s="36"/>
      <c r="J447" s="36"/>
      <c r="K447" s="15"/>
    </row>
    <row r="448" spans="1:11" ht="13.5">
      <c r="A448" s="32"/>
      <c r="B448" s="47"/>
      <c r="C448" s="33" t="s">
        <v>328</v>
      </c>
      <c r="D448" s="34" t="s">
        <v>329</v>
      </c>
      <c r="E448" s="35" t="s">
        <v>413</v>
      </c>
      <c r="F448" s="36">
        <f>F449</f>
        <v>5961</v>
      </c>
      <c r="G448" s="36">
        <f>G449</f>
        <v>5960.83</v>
      </c>
      <c r="H448" s="265">
        <f t="shared" si="10"/>
        <v>99.99714812950847</v>
      </c>
      <c r="I448" s="36">
        <f>G448</f>
        <v>5960.83</v>
      </c>
      <c r="J448" s="36">
        <v>0</v>
      </c>
      <c r="K448" s="15"/>
    </row>
    <row r="449" spans="1:11" ht="13.5">
      <c r="A449" s="110"/>
      <c r="B449" s="78"/>
      <c r="C449" s="78"/>
      <c r="D449" s="34" t="s">
        <v>338</v>
      </c>
      <c r="E449" s="35" t="s">
        <v>413</v>
      </c>
      <c r="F449" s="36">
        <v>5961</v>
      </c>
      <c r="G449" s="36">
        <v>5960.83</v>
      </c>
      <c r="H449" s="265">
        <f t="shared" si="10"/>
        <v>99.99714812950847</v>
      </c>
      <c r="I449" s="36"/>
      <c r="J449" s="36"/>
      <c r="K449" s="15"/>
    </row>
    <row r="450" spans="1:11" ht="41.25">
      <c r="A450" s="32"/>
      <c r="B450" s="47"/>
      <c r="C450" s="83" t="s">
        <v>330</v>
      </c>
      <c r="D450" s="34" t="s">
        <v>331</v>
      </c>
      <c r="E450" s="35" t="s">
        <v>1680</v>
      </c>
      <c r="F450" s="36">
        <f>F451</f>
        <v>13263</v>
      </c>
      <c r="G450" s="36">
        <f>G451</f>
        <v>13262.37</v>
      </c>
      <c r="H450" s="265">
        <f t="shared" si="10"/>
        <v>99.99524994345171</v>
      </c>
      <c r="I450" s="36">
        <f>G450</f>
        <v>13262.37</v>
      </c>
      <c r="J450" s="36">
        <v>0</v>
      </c>
      <c r="K450" s="15"/>
    </row>
    <row r="451" spans="1:11" ht="13.5">
      <c r="A451" s="32"/>
      <c r="B451" s="47"/>
      <c r="C451" s="47"/>
      <c r="D451" s="34" t="s">
        <v>338</v>
      </c>
      <c r="E451" s="35" t="s">
        <v>1680</v>
      </c>
      <c r="F451" s="36">
        <v>13263</v>
      </c>
      <c r="G451" s="36">
        <v>13262.37</v>
      </c>
      <c r="H451" s="265">
        <f t="shared" si="10"/>
        <v>99.99524994345171</v>
      </c>
      <c r="I451" s="36"/>
      <c r="J451" s="36"/>
      <c r="K451" s="15"/>
    </row>
    <row r="452" spans="1:11" ht="41.25">
      <c r="A452" s="32"/>
      <c r="B452" s="47"/>
      <c r="C452" s="33" t="s">
        <v>332</v>
      </c>
      <c r="D452" s="34" t="s">
        <v>333</v>
      </c>
      <c r="E452" s="35" t="s">
        <v>949</v>
      </c>
      <c r="F452" s="36">
        <f>F453</f>
        <v>29692</v>
      </c>
      <c r="G452" s="36">
        <f>G453</f>
        <v>29691.64</v>
      </c>
      <c r="H452" s="265">
        <f t="shared" si="10"/>
        <v>99.9987875522026</v>
      </c>
      <c r="I452" s="36">
        <f>G452</f>
        <v>29691.64</v>
      </c>
      <c r="J452" s="36">
        <v>0</v>
      </c>
      <c r="K452" s="15"/>
    </row>
    <row r="453" spans="1:11" ht="13.5">
      <c r="A453" s="32"/>
      <c r="B453" s="47"/>
      <c r="C453" s="47"/>
      <c r="D453" s="34" t="s">
        <v>338</v>
      </c>
      <c r="E453" s="35" t="s">
        <v>949</v>
      </c>
      <c r="F453" s="36">
        <v>29692</v>
      </c>
      <c r="G453" s="36">
        <v>29691.64</v>
      </c>
      <c r="H453" s="265">
        <f t="shared" si="10"/>
        <v>99.9987875522026</v>
      </c>
      <c r="I453" s="36"/>
      <c r="J453" s="36"/>
      <c r="K453" s="15"/>
    </row>
    <row r="454" spans="1:11" ht="13.5">
      <c r="A454" s="32"/>
      <c r="B454" s="47"/>
      <c r="C454" s="33" t="s">
        <v>414</v>
      </c>
      <c r="D454" s="34" t="s">
        <v>415</v>
      </c>
      <c r="E454" s="35" t="s">
        <v>966</v>
      </c>
      <c r="F454" s="36">
        <f>F455</f>
        <v>603</v>
      </c>
      <c r="G454" s="36">
        <f>G455</f>
        <v>603</v>
      </c>
      <c r="H454" s="265">
        <f t="shared" si="10"/>
        <v>100</v>
      </c>
      <c r="I454" s="36">
        <f>G454</f>
        <v>603</v>
      </c>
      <c r="J454" s="36">
        <v>0</v>
      </c>
      <c r="K454" s="15"/>
    </row>
    <row r="455" spans="1:11" ht="13.5">
      <c r="A455" s="32"/>
      <c r="B455" s="47"/>
      <c r="C455" s="47"/>
      <c r="D455" s="34" t="s">
        <v>338</v>
      </c>
      <c r="E455" s="35" t="s">
        <v>966</v>
      </c>
      <c r="F455" s="36">
        <v>603</v>
      </c>
      <c r="G455" s="36">
        <v>603</v>
      </c>
      <c r="H455" s="265">
        <f t="shared" si="10"/>
        <v>100</v>
      </c>
      <c r="I455" s="36"/>
      <c r="J455" s="36"/>
      <c r="K455" s="15"/>
    </row>
    <row r="456" spans="1:11" ht="27">
      <c r="A456" s="32"/>
      <c r="B456" s="47"/>
      <c r="C456" s="33" t="s">
        <v>1123</v>
      </c>
      <c r="D456" s="34" t="s">
        <v>1124</v>
      </c>
      <c r="E456" s="35" t="s">
        <v>59</v>
      </c>
      <c r="F456" s="36">
        <v>0</v>
      </c>
      <c r="G456" s="36">
        <v>0</v>
      </c>
      <c r="H456" s="265">
        <v>0</v>
      </c>
      <c r="I456" s="36">
        <f>G456</f>
        <v>0</v>
      </c>
      <c r="J456" s="36">
        <v>0</v>
      </c>
      <c r="K456" s="15"/>
    </row>
    <row r="457" spans="1:11" ht="13.5">
      <c r="A457" s="32"/>
      <c r="B457" s="47"/>
      <c r="C457" s="47"/>
      <c r="D457" s="34" t="s">
        <v>338</v>
      </c>
      <c r="E457" s="35" t="s">
        <v>59</v>
      </c>
      <c r="F457" s="36">
        <v>0</v>
      </c>
      <c r="G457" s="36">
        <v>0</v>
      </c>
      <c r="H457" s="265">
        <v>0</v>
      </c>
      <c r="I457" s="36"/>
      <c r="J457" s="36"/>
      <c r="K457" s="15"/>
    </row>
    <row r="458" spans="1:11" ht="13.5">
      <c r="A458" s="32"/>
      <c r="B458" s="47"/>
      <c r="C458" s="33" t="s">
        <v>44</v>
      </c>
      <c r="D458" s="34" t="s">
        <v>45</v>
      </c>
      <c r="E458" s="35" t="s">
        <v>416</v>
      </c>
      <c r="F458" s="36">
        <f>F459</f>
        <v>23942</v>
      </c>
      <c r="G458" s="36">
        <f>G459</f>
        <v>23941.99</v>
      </c>
      <c r="H458" s="265">
        <f t="shared" si="10"/>
        <v>99.99995823239496</v>
      </c>
      <c r="I458" s="36">
        <f>G458</f>
        <v>23941.99</v>
      </c>
      <c r="J458" s="36">
        <v>0</v>
      </c>
      <c r="K458" s="15"/>
    </row>
    <row r="459" spans="1:11" ht="13.5">
      <c r="A459" s="32"/>
      <c r="B459" s="47"/>
      <c r="C459" s="47"/>
      <c r="D459" s="34" t="s">
        <v>338</v>
      </c>
      <c r="E459" s="35" t="s">
        <v>416</v>
      </c>
      <c r="F459" s="36">
        <v>23942</v>
      </c>
      <c r="G459" s="36">
        <v>23941.99</v>
      </c>
      <c r="H459" s="265">
        <f t="shared" si="10"/>
        <v>99.99995823239496</v>
      </c>
      <c r="I459" s="36"/>
      <c r="J459" s="36"/>
      <c r="K459" s="15"/>
    </row>
    <row r="460" spans="1:11" ht="13.5">
      <c r="A460" s="32"/>
      <c r="B460" s="47"/>
      <c r="C460" s="111" t="s">
        <v>210</v>
      </c>
      <c r="D460" s="34" t="s">
        <v>211</v>
      </c>
      <c r="E460" s="35" t="s">
        <v>1082</v>
      </c>
      <c r="F460" s="36">
        <f>F461</f>
        <v>251</v>
      </c>
      <c r="G460" s="36">
        <f>G461</f>
        <v>250.42</v>
      </c>
      <c r="H460" s="265">
        <f t="shared" si="10"/>
        <v>99.76892430278885</v>
      </c>
      <c r="I460" s="36">
        <f>G460</f>
        <v>250.42</v>
      </c>
      <c r="J460" s="36">
        <v>0</v>
      </c>
      <c r="K460" s="15"/>
    </row>
    <row r="461" spans="1:11" ht="13.5">
      <c r="A461" s="32"/>
      <c r="B461" s="47"/>
      <c r="C461" s="47"/>
      <c r="D461" s="34" t="s">
        <v>338</v>
      </c>
      <c r="E461" s="35" t="s">
        <v>1082</v>
      </c>
      <c r="F461" s="36">
        <v>251</v>
      </c>
      <c r="G461" s="36">
        <v>250.42</v>
      </c>
      <c r="H461" s="265">
        <f t="shared" si="10"/>
        <v>99.76892430278885</v>
      </c>
      <c r="I461" s="36"/>
      <c r="J461" s="36"/>
      <c r="K461" s="15"/>
    </row>
    <row r="462" spans="1:11" ht="13.5">
      <c r="A462" s="32"/>
      <c r="B462" s="47"/>
      <c r="C462" s="33" t="s">
        <v>47</v>
      </c>
      <c r="D462" s="34" t="s">
        <v>48</v>
      </c>
      <c r="E462" s="35" t="s">
        <v>417</v>
      </c>
      <c r="F462" s="36">
        <f>F463</f>
        <v>26853</v>
      </c>
      <c r="G462" s="36">
        <f>G463</f>
        <v>26852.89</v>
      </c>
      <c r="H462" s="265">
        <f t="shared" si="10"/>
        <v>99.99959036234314</v>
      </c>
      <c r="I462" s="36">
        <f>G462</f>
        <v>26852.89</v>
      </c>
      <c r="J462" s="36">
        <v>0</v>
      </c>
      <c r="K462" s="15"/>
    </row>
    <row r="463" spans="1:11" ht="13.5">
      <c r="A463" s="32"/>
      <c r="B463" s="47"/>
      <c r="C463" s="47"/>
      <c r="D463" s="34" t="s">
        <v>1497</v>
      </c>
      <c r="E463" s="35" t="s">
        <v>417</v>
      </c>
      <c r="F463" s="36">
        <v>26853</v>
      </c>
      <c r="G463" s="36">
        <v>26852.89</v>
      </c>
      <c r="H463" s="265">
        <f t="shared" si="10"/>
        <v>99.99959036234314</v>
      </c>
      <c r="I463" s="36"/>
      <c r="J463" s="36"/>
      <c r="K463" s="15"/>
    </row>
    <row r="464" spans="1:11" ht="27">
      <c r="A464" s="32"/>
      <c r="B464" s="47"/>
      <c r="C464" s="33" t="s">
        <v>51</v>
      </c>
      <c r="D464" s="34" t="s">
        <v>52</v>
      </c>
      <c r="E464" s="35" t="s">
        <v>418</v>
      </c>
      <c r="F464" s="36">
        <f>F465</f>
        <v>80816</v>
      </c>
      <c r="G464" s="36">
        <f>G465</f>
        <v>80815.86</v>
      </c>
      <c r="H464" s="265">
        <f t="shared" si="10"/>
        <v>99.99982676697684</v>
      </c>
      <c r="I464" s="36">
        <f>G464</f>
        <v>80815.86</v>
      </c>
      <c r="J464" s="36">
        <v>0</v>
      </c>
      <c r="K464" s="15"/>
    </row>
    <row r="465" spans="1:11" ht="13.5">
      <c r="A465" s="32"/>
      <c r="B465" s="47"/>
      <c r="C465" s="47"/>
      <c r="D465" s="34" t="s">
        <v>338</v>
      </c>
      <c r="E465" s="35" t="s">
        <v>418</v>
      </c>
      <c r="F465" s="36">
        <v>80816</v>
      </c>
      <c r="G465" s="36">
        <v>80815.86</v>
      </c>
      <c r="H465" s="265">
        <f t="shared" si="10"/>
        <v>99.99982676697684</v>
      </c>
      <c r="I465" s="36"/>
      <c r="J465" s="36"/>
      <c r="K465" s="15"/>
    </row>
    <row r="466" spans="1:11" ht="13.5">
      <c r="A466" s="32"/>
      <c r="B466" s="47"/>
      <c r="C466" s="33" t="s">
        <v>281</v>
      </c>
      <c r="D466" s="34" t="s">
        <v>282</v>
      </c>
      <c r="E466" s="35" t="s">
        <v>419</v>
      </c>
      <c r="F466" s="36">
        <f>F467+F468</f>
        <v>30</v>
      </c>
      <c r="G466" s="36">
        <f>G467+G468</f>
        <v>30</v>
      </c>
      <c r="H466" s="265">
        <f aca="true" t="shared" si="11" ref="H466:H536">G466/F466%</f>
        <v>100</v>
      </c>
      <c r="I466" s="36">
        <f>G466</f>
        <v>30</v>
      </c>
      <c r="J466" s="36">
        <v>0</v>
      </c>
      <c r="K466" s="15"/>
    </row>
    <row r="467" spans="1:11" ht="13.5">
      <c r="A467" s="32"/>
      <c r="B467" s="47"/>
      <c r="C467" s="47"/>
      <c r="D467" s="34" t="s">
        <v>391</v>
      </c>
      <c r="E467" s="35" t="s">
        <v>966</v>
      </c>
      <c r="F467" s="36">
        <v>0</v>
      </c>
      <c r="G467" s="36">
        <v>0</v>
      </c>
      <c r="H467" s="265">
        <v>0</v>
      </c>
      <c r="I467" s="36"/>
      <c r="J467" s="36"/>
      <c r="K467" s="15"/>
    </row>
    <row r="468" spans="1:11" ht="13.5">
      <c r="A468" s="32"/>
      <c r="B468" s="47"/>
      <c r="C468" s="47"/>
      <c r="D468" s="34" t="s">
        <v>338</v>
      </c>
      <c r="E468" s="35" t="s">
        <v>960</v>
      </c>
      <c r="F468" s="36">
        <v>30</v>
      </c>
      <c r="G468" s="36">
        <v>30</v>
      </c>
      <c r="H468" s="265">
        <f t="shared" si="11"/>
        <v>100</v>
      </c>
      <c r="I468" s="36"/>
      <c r="J468" s="36"/>
      <c r="K468" s="15"/>
    </row>
    <row r="469" spans="1:11" ht="27">
      <c r="A469" s="32"/>
      <c r="B469" s="81"/>
      <c r="C469" s="91" t="s">
        <v>283</v>
      </c>
      <c r="D469" s="75" t="s">
        <v>187</v>
      </c>
      <c r="E469" s="36"/>
      <c r="F469" s="36">
        <f>F470</f>
        <v>3096</v>
      </c>
      <c r="G469" s="36">
        <f>G470</f>
        <v>3096</v>
      </c>
      <c r="H469" s="265">
        <f t="shared" si="11"/>
        <v>100</v>
      </c>
      <c r="I469" s="36">
        <f>G469</f>
        <v>3096</v>
      </c>
      <c r="J469" s="36">
        <v>0</v>
      </c>
      <c r="K469" s="15"/>
    </row>
    <row r="470" spans="1:11" ht="27">
      <c r="A470" s="32"/>
      <c r="B470" s="81"/>
      <c r="C470" s="77"/>
      <c r="D470" s="34" t="s">
        <v>1062</v>
      </c>
      <c r="E470" s="36"/>
      <c r="F470" s="36">
        <v>3096</v>
      </c>
      <c r="G470" s="36">
        <v>3096</v>
      </c>
      <c r="H470" s="265">
        <f t="shared" si="11"/>
        <v>100</v>
      </c>
      <c r="I470" s="36"/>
      <c r="J470" s="36"/>
      <c r="K470" s="15"/>
    </row>
    <row r="471" spans="1:11" ht="13.5">
      <c r="A471" s="32"/>
      <c r="B471" s="41"/>
      <c r="C471" s="74" t="s">
        <v>200</v>
      </c>
      <c r="D471" s="75" t="s">
        <v>1211</v>
      </c>
      <c r="E471" s="35" t="s">
        <v>1103</v>
      </c>
      <c r="F471" s="36">
        <f>F472</f>
        <v>14091</v>
      </c>
      <c r="G471" s="36">
        <f>G472</f>
        <v>14069.17</v>
      </c>
      <c r="H471" s="265">
        <f t="shared" si="11"/>
        <v>99.84507841884891</v>
      </c>
      <c r="I471" s="36">
        <f>G471</f>
        <v>14069.17</v>
      </c>
      <c r="J471" s="36">
        <v>0</v>
      </c>
      <c r="K471" s="15"/>
    </row>
    <row r="472" spans="1:11" ht="13.5">
      <c r="A472" s="32"/>
      <c r="B472" s="47"/>
      <c r="C472" s="47"/>
      <c r="D472" s="34" t="s">
        <v>1209</v>
      </c>
      <c r="E472" s="35"/>
      <c r="F472" s="36">
        <v>14091</v>
      </c>
      <c r="G472" s="36">
        <v>14069.17</v>
      </c>
      <c r="H472" s="265">
        <f t="shared" si="11"/>
        <v>99.84507841884891</v>
      </c>
      <c r="I472" s="36"/>
      <c r="J472" s="36"/>
      <c r="K472" s="15"/>
    </row>
    <row r="473" spans="1:11" ht="27">
      <c r="A473" s="32"/>
      <c r="B473" s="41"/>
      <c r="C473" s="74" t="s">
        <v>1192</v>
      </c>
      <c r="D473" s="75" t="s">
        <v>1204</v>
      </c>
      <c r="E473" s="35" t="s">
        <v>1103</v>
      </c>
      <c r="F473" s="36">
        <f>F474</f>
        <v>9675</v>
      </c>
      <c r="G473" s="36">
        <f>G474</f>
        <v>9674.06</v>
      </c>
      <c r="H473" s="265">
        <f t="shared" si="11"/>
        <v>99.99028423772609</v>
      </c>
      <c r="I473" s="36">
        <f>G473</f>
        <v>9674.06</v>
      </c>
      <c r="J473" s="36">
        <v>0</v>
      </c>
      <c r="K473" s="15"/>
    </row>
    <row r="474" spans="1:11" ht="13.5">
      <c r="A474" s="32"/>
      <c r="B474" s="47"/>
      <c r="C474" s="47"/>
      <c r="D474" s="34" t="s">
        <v>1212</v>
      </c>
      <c r="E474" s="35" t="s">
        <v>1103</v>
      </c>
      <c r="F474" s="36">
        <v>9675</v>
      </c>
      <c r="G474" s="36">
        <v>9674.06</v>
      </c>
      <c r="H474" s="265">
        <f t="shared" si="11"/>
        <v>99.99028423772609</v>
      </c>
      <c r="I474" s="36"/>
      <c r="J474" s="36"/>
      <c r="K474" s="15"/>
    </row>
    <row r="475" spans="1:11" ht="27">
      <c r="A475" s="110"/>
      <c r="B475" s="78"/>
      <c r="C475" s="111" t="s">
        <v>299</v>
      </c>
      <c r="D475" s="34" t="s">
        <v>300</v>
      </c>
      <c r="E475" s="35" t="s">
        <v>1644</v>
      </c>
      <c r="F475" s="36">
        <f>F476</f>
        <v>11112</v>
      </c>
      <c r="G475" s="36">
        <f>G476</f>
        <v>11111.92</v>
      </c>
      <c r="H475" s="265">
        <f t="shared" si="11"/>
        <v>99.99928005759539</v>
      </c>
      <c r="I475" s="36">
        <f>G475</f>
        <v>11111.92</v>
      </c>
      <c r="J475" s="36">
        <v>0</v>
      </c>
      <c r="K475" s="15"/>
    </row>
    <row r="476" spans="1:11" ht="13.5">
      <c r="A476" s="32"/>
      <c r="B476" s="47"/>
      <c r="C476" s="47"/>
      <c r="D476" s="34" t="s">
        <v>338</v>
      </c>
      <c r="E476" s="35" t="s">
        <v>1644</v>
      </c>
      <c r="F476" s="36">
        <v>11112</v>
      </c>
      <c r="G476" s="36">
        <v>11111.92</v>
      </c>
      <c r="H476" s="265">
        <f t="shared" si="11"/>
        <v>99.99928005759539</v>
      </c>
      <c r="I476" s="36"/>
      <c r="J476" s="36"/>
      <c r="K476" s="15"/>
    </row>
    <row r="477" spans="1:11" ht="27">
      <c r="A477" s="32"/>
      <c r="B477" s="47"/>
      <c r="C477" s="33" t="s">
        <v>420</v>
      </c>
      <c r="D477" s="34" t="s">
        <v>421</v>
      </c>
      <c r="E477" s="35" t="s">
        <v>24</v>
      </c>
      <c r="F477" s="36">
        <f>F478+F479+F480</f>
        <v>73427</v>
      </c>
      <c r="G477" s="36">
        <f>G478+G479+G480</f>
        <v>73416.59000000001</v>
      </c>
      <c r="H477" s="265">
        <f t="shared" si="11"/>
        <v>99.98582265379223</v>
      </c>
      <c r="I477" s="36">
        <v>0</v>
      </c>
      <c r="J477" s="36">
        <f>G477</f>
        <v>73416.59000000001</v>
      </c>
      <c r="K477" s="15"/>
    </row>
    <row r="478" spans="1:11" ht="13.5">
      <c r="A478" s="32"/>
      <c r="B478" s="47"/>
      <c r="C478" s="47"/>
      <c r="D478" s="34" t="s">
        <v>422</v>
      </c>
      <c r="E478" s="35" t="s">
        <v>266</v>
      </c>
      <c r="F478" s="36">
        <v>4640</v>
      </c>
      <c r="G478" s="36">
        <v>4634.15</v>
      </c>
      <c r="H478" s="265">
        <f t="shared" si="11"/>
        <v>99.8739224137931</v>
      </c>
      <c r="I478" s="36"/>
      <c r="J478" s="36"/>
      <c r="K478" s="15"/>
    </row>
    <row r="479" spans="1:11" ht="13.5">
      <c r="A479" s="32"/>
      <c r="B479" s="47"/>
      <c r="C479" s="47"/>
      <c r="D479" s="138" t="s">
        <v>799</v>
      </c>
      <c r="E479" s="142" t="s">
        <v>1103</v>
      </c>
      <c r="F479" s="36">
        <v>59247</v>
      </c>
      <c r="G479" s="36">
        <v>59246.66</v>
      </c>
      <c r="H479" s="265">
        <f t="shared" si="11"/>
        <v>99.99942613128091</v>
      </c>
      <c r="I479" s="36"/>
      <c r="J479" s="36"/>
      <c r="K479" s="15"/>
    </row>
    <row r="480" spans="1:11" ht="13.5">
      <c r="A480" s="32"/>
      <c r="B480" s="47"/>
      <c r="C480" s="47"/>
      <c r="D480" s="34" t="s">
        <v>423</v>
      </c>
      <c r="E480" s="35" t="s">
        <v>1680</v>
      </c>
      <c r="F480" s="36">
        <v>9540</v>
      </c>
      <c r="G480" s="36">
        <v>9535.78</v>
      </c>
      <c r="H480" s="265">
        <f t="shared" si="11"/>
        <v>99.95576519916143</v>
      </c>
      <c r="I480" s="36"/>
      <c r="J480" s="36"/>
      <c r="K480" s="15"/>
    </row>
    <row r="481" spans="1:11" ht="13.5">
      <c r="A481" s="32"/>
      <c r="B481" s="26" t="s">
        <v>424</v>
      </c>
      <c r="C481" s="26"/>
      <c r="D481" s="27" t="s">
        <v>425</v>
      </c>
      <c r="E481" s="28" t="s">
        <v>426</v>
      </c>
      <c r="F481" s="29">
        <f>F483+F485+F487+F489+F491+F493+F495+F497+F499+F501+F503+F505+F507+F509+F511+F513+F515+F517+F521+F531+F533+F535+F537</f>
        <v>174450</v>
      </c>
      <c r="G481" s="29">
        <f>G483+G485+G487+G489+G491+G493+G495+G497+G499+G501+G503+G505+G507+G509+G511+G513+G515+G517+G521+G531+G533+G535+G537</f>
        <v>166841.89999999997</v>
      </c>
      <c r="H481" s="266">
        <f t="shared" si="11"/>
        <v>95.63880768128402</v>
      </c>
      <c r="I481" s="29">
        <f>I483+I485+I487+I489+I491+I493+I495+I497+I499+I501+I503+I505+I507+I509+I511+I513+I515+I517+I521+I531+I533+I535+I537</f>
        <v>166841.89999999997</v>
      </c>
      <c r="J481" s="29">
        <f>J483+J485+J487+J489+J491+J493+J499+J501+J503+J505+J507+J509+J511+J513+J515+J517+J521+J531+J533+J535+J537</f>
        <v>0</v>
      </c>
      <c r="K481" s="15"/>
    </row>
    <row r="482" spans="1:11" ht="27">
      <c r="A482" s="32"/>
      <c r="B482" s="55"/>
      <c r="C482" s="49"/>
      <c r="D482" s="220" t="s">
        <v>1139</v>
      </c>
      <c r="E482" s="221"/>
      <c r="F482" s="222">
        <f>F483+F485+F487+F489+F491+F493+F495+F497+F499+F501+F503+F505+F507+F509+F511+F513</f>
        <v>49549</v>
      </c>
      <c r="G482" s="222">
        <f>G483+G485+G487+G489+G491+G493+G495+G497+G499+G501+G503+G505+G507+G509+G511+G513</f>
        <v>47519.53</v>
      </c>
      <c r="H482" s="270">
        <f t="shared" si="11"/>
        <v>95.90411511836767</v>
      </c>
      <c r="I482" s="222">
        <f>G482</f>
        <v>47519.53</v>
      </c>
      <c r="J482" s="222"/>
      <c r="K482" s="15"/>
    </row>
    <row r="483" spans="1:11" ht="13.5">
      <c r="A483" s="32"/>
      <c r="B483" s="56"/>
      <c r="C483" s="49" t="s">
        <v>893</v>
      </c>
      <c r="D483" s="50" t="s">
        <v>1692</v>
      </c>
      <c r="E483" s="51"/>
      <c r="F483" s="52">
        <v>7551</v>
      </c>
      <c r="G483" s="52">
        <f>G484</f>
        <v>7203.11</v>
      </c>
      <c r="H483" s="265">
        <f t="shared" si="11"/>
        <v>95.39279565620447</v>
      </c>
      <c r="I483" s="52">
        <f>G483</f>
        <v>7203.11</v>
      </c>
      <c r="J483" s="52">
        <v>0</v>
      </c>
      <c r="K483" s="23"/>
    </row>
    <row r="484" spans="1:11" ht="13.5">
      <c r="A484" s="32"/>
      <c r="B484" s="56"/>
      <c r="C484" s="49"/>
      <c r="D484" s="50" t="s">
        <v>1213</v>
      </c>
      <c r="E484" s="51"/>
      <c r="F484" s="52">
        <v>7551</v>
      </c>
      <c r="G484" s="52">
        <v>7203.11</v>
      </c>
      <c r="H484" s="265">
        <f t="shared" si="11"/>
        <v>95.39279565620447</v>
      </c>
      <c r="I484" s="52"/>
      <c r="J484" s="52"/>
      <c r="K484" s="15"/>
    </row>
    <row r="485" spans="1:11" ht="13.5">
      <c r="A485" s="32"/>
      <c r="B485" s="56"/>
      <c r="C485" s="49" t="s">
        <v>896</v>
      </c>
      <c r="D485" s="50" t="s">
        <v>1692</v>
      </c>
      <c r="E485" s="51"/>
      <c r="F485" s="52">
        <v>1332</v>
      </c>
      <c r="G485" s="52">
        <f>G486</f>
        <v>1271.14</v>
      </c>
      <c r="H485" s="265">
        <f t="shared" si="11"/>
        <v>95.43093093093094</v>
      </c>
      <c r="I485" s="52">
        <f>G485</f>
        <v>1271.14</v>
      </c>
      <c r="J485" s="52">
        <v>0</v>
      </c>
      <c r="K485" s="15"/>
    </row>
    <row r="486" spans="1:11" ht="13.5">
      <c r="A486" s="32"/>
      <c r="B486" s="56"/>
      <c r="C486" s="49"/>
      <c r="D486" s="50" t="s">
        <v>1213</v>
      </c>
      <c r="E486" s="51"/>
      <c r="F486" s="52">
        <v>1332</v>
      </c>
      <c r="G486" s="52">
        <v>1271.14</v>
      </c>
      <c r="H486" s="265">
        <f t="shared" si="11"/>
        <v>95.43093093093094</v>
      </c>
      <c r="I486" s="52"/>
      <c r="J486" s="52"/>
      <c r="K486" s="15"/>
    </row>
    <row r="487" spans="1:11" ht="13.5">
      <c r="A487" s="32"/>
      <c r="B487" s="56"/>
      <c r="C487" s="49" t="s">
        <v>898</v>
      </c>
      <c r="D487" s="50" t="s">
        <v>1698</v>
      </c>
      <c r="E487" s="51"/>
      <c r="F487" s="52">
        <v>1305</v>
      </c>
      <c r="G487" s="52">
        <f>G488</f>
        <v>1133.01</v>
      </c>
      <c r="H487" s="265">
        <f t="shared" si="11"/>
        <v>86.8206896551724</v>
      </c>
      <c r="I487" s="52">
        <f>G487</f>
        <v>1133.01</v>
      </c>
      <c r="J487" s="52">
        <v>0</v>
      </c>
      <c r="K487" s="15"/>
    </row>
    <row r="488" spans="1:11" ht="13.5">
      <c r="A488" s="32"/>
      <c r="B488" s="56"/>
      <c r="C488" s="49"/>
      <c r="D488" s="50" t="s">
        <v>1213</v>
      </c>
      <c r="E488" s="51"/>
      <c r="F488" s="52">
        <v>1305</v>
      </c>
      <c r="G488" s="52">
        <v>1133.01</v>
      </c>
      <c r="H488" s="265">
        <f t="shared" si="11"/>
        <v>86.8206896551724</v>
      </c>
      <c r="I488" s="52"/>
      <c r="J488" s="52"/>
      <c r="K488" s="15"/>
    </row>
    <row r="489" spans="1:11" ht="13.5">
      <c r="A489" s="32"/>
      <c r="B489" s="56"/>
      <c r="C489" s="49" t="s">
        <v>900</v>
      </c>
      <c r="D489" s="50" t="s">
        <v>1698</v>
      </c>
      <c r="E489" s="51"/>
      <c r="F489" s="52">
        <f>F490</f>
        <v>233</v>
      </c>
      <c r="G489" s="52">
        <f>G490</f>
        <v>232.83</v>
      </c>
      <c r="H489" s="265">
        <f t="shared" si="11"/>
        <v>99.92703862660944</v>
      </c>
      <c r="I489" s="52">
        <f>G489</f>
        <v>232.83</v>
      </c>
      <c r="J489" s="52">
        <v>0</v>
      </c>
      <c r="K489" s="15"/>
    </row>
    <row r="490" spans="1:11" ht="13.5">
      <c r="A490" s="32"/>
      <c r="B490" s="56"/>
      <c r="C490" s="49"/>
      <c r="D490" s="50" t="s">
        <v>1213</v>
      </c>
      <c r="E490" s="51"/>
      <c r="F490" s="52">
        <v>233</v>
      </c>
      <c r="G490" s="52">
        <v>232.83</v>
      </c>
      <c r="H490" s="265">
        <f t="shared" si="11"/>
        <v>99.92703862660944</v>
      </c>
      <c r="I490" s="52"/>
      <c r="J490" s="52"/>
      <c r="K490" s="15"/>
    </row>
    <row r="491" spans="1:11" ht="13.5">
      <c r="A491" s="32"/>
      <c r="B491" s="56"/>
      <c r="C491" s="49" t="s">
        <v>902</v>
      </c>
      <c r="D491" s="50" t="s">
        <v>1214</v>
      </c>
      <c r="E491" s="51"/>
      <c r="F491" s="52">
        <v>185</v>
      </c>
      <c r="G491" s="52">
        <f>G492</f>
        <v>61.39</v>
      </c>
      <c r="H491" s="265">
        <f t="shared" si="11"/>
        <v>33.18378378378378</v>
      </c>
      <c r="I491" s="52">
        <f>G491</f>
        <v>61.39</v>
      </c>
      <c r="J491" s="52">
        <v>0</v>
      </c>
      <c r="K491" s="15"/>
    </row>
    <row r="492" spans="1:11" ht="13.5">
      <c r="A492" s="32"/>
      <c r="B492" s="56"/>
      <c r="C492" s="49"/>
      <c r="D492" s="50" t="s">
        <v>1213</v>
      </c>
      <c r="E492" s="51"/>
      <c r="F492" s="52">
        <v>185</v>
      </c>
      <c r="G492" s="52">
        <v>61.39</v>
      </c>
      <c r="H492" s="265">
        <f t="shared" si="11"/>
        <v>33.18378378378378</v>
      </c>
      <c r="I492" s="52"/>
      <c r="J492" s="52"/>
      <c r="K492" s="15"/>
    </row>
    <row r="493" spans="1:11" ht="13.5">
      <c r="A493" s="32"/>
      <c r="B493" s="56"/>
      <c r="C493" s="49" t="s">
        <v>904</v>
      </c>
      <c r="D493" s="50" t="s">
        <v>1214</v>
      </c>
      <c r="E493" s="51"/>
      <c r="F493" s="52">
        <v>33</v>
      </c>
      <c r="G493" s="52">
        <f>G494</f>
        <v>10.85</v>
      </c>
      <c r="H493" s="265">
        <f t="shared" si="11"/>
        <v>32.878787878787875</v>
      </c>
      <c r="I493" s="52">
        <f>G493</f>
        <v>10.85</v>
      </c>
      <c r="J493" s="52">
        <v>0</v>
      </c>
      <c r="K493" s="15"/>
    </row>
    <row r="494" spans="1:11" ht="13.5">
      <c r="A494" s="32"/>
      <c r="B494" s="56"/>
      <c r="C494" s="49"/>
      <c r="D494" s="50" t="s">
        <v>1213</v>
      </c>
      <c r="E494" s="51"/>
      <c r="F494" s="52">
        <v>33</v>
      </c>
      <c r="G494" s="52">
        <v>10.85</v>
      </c>
      <c r="H494" s="265">
        <f t="shared" si="11"/>
        <v>32.878787878787875</v>
      </c>
      <c r="I494" s="52"/>
      <c r="J494" s="52"/>
      <c r="K494" s="15"/>
    </row>
    <row r="495" spans="1:11" ht="13.5">
      <c r="A495" s="32"/>
      <c r="B495" s="56"/>
      <c r="C495" s="167" t="s">
        <v>866</v>
      </c>
      <c r="D495" s="34" t="s">
        <v>58</v>
      </c>
      <c r="E495" s="139"/>
      <c r="F495" s="52">
        <f>F496</f>
        <v>875</v>
      </c>
      <c r="G495" s="52">
        <f>G496</f>
        <v>874.89</v>
      </c>
      <c r="H495" s="265">
        <f t="shared" si="11"/>
        <v>99.98742857142857</v>
      </c>
      <c r="I495" s="52">
        <f>G495</f>
        <v>874.89</v>
      </c>
      <c r="J495" s="52">
        <v>0</v>
      </c>
      <c r="K495" s="15"/>
    </row>
    <row r="496" spans="1:11" ht="13.5">
      <c r="A496" s="32"/>
      <c r="B496" s="56"/>
      <c r="C496" s="55"/>
      <c r="D496" s="50" t="s">
        <v>1213</v>
      </c>
      <c r="E496" s="139"/>
      <c r="F496" s="52">
        <v>875</v>
      </c>
      <c r="G496" s="52">
        <v>874.89</v>
      </c>
      <c r="H496" s="265">
        <f t="shared" si="11"/>
        <v>99.98742857142857</v>
      </c>
      <c r="I496" s="52"/>
      <c r="J496" s="52"/>
      <c r="K496" s="15"/>
    </row>
    <row r="497" spans="1:11" ht="13.5">
      <c r="A497" s="32"/>
      <c r="B497" s="56"/>
      <c r="C497" s="167" t="s">
        <v>1437</v>
      </c>
      <c r="D497" s="34" t="s">
        <v>58</v>
      </c>
      <c r="E497" s="139"/>
      <c r="F497" s="52">
        <f>F498</f>
        <v>122</v>
      </c>
      <c r="G497" s="52">
        <f>G498</f>
        <v>121.5</v>
      </c>
      <c r="H497" s="265">
        <f t="shared" si="11"/>
        <v>99.59016393442623</v>
      </c>
      <c r="I497" s="52">
        <f>G497</f>
        <v>121.5</v>
      </c>
      <c r="J497" s="52">
        <v>0</v>
      </c>
      <c r="K497" s="15"/>
    </row>
    <row r="498" spans="1:11" ht="13.5">
      <c r="A498" s="32"/>
      <c r="B498" s="56"/>
      <c r="C498" s="55"/>
      <c r="D498" s="50" t="s">
        <v>1213</v>
      </c>
      <c r="E498" s="139"/>
      <c r="F498" s="52">
        <v>122</v>
      </c>
      <c r="G498" s="52">
        <v>121.5</v>
      </c>
      <c r="H498" s="265">
        <f t="shared" si="11"/>
        <v>99.59016393442623</v>
      </c>
      <c r="I498" s="52"/>
      <c r="J498" s="52"/>
      <c r="K498" s="15"/>
    </row>
    <row r="499" spans="1:11" ht="13.5">
      <c r="A499" s="32"/>
      <c r="B499" s="56"/>
      <c r="C499" s="116" t="s">
        <v>908</v>
      </c>
      <c r="D499" s="34" t="s">
        <v>1668</v>
      </c>
      <c r="E499" s="51"/>
      <c r="F499" s="52">
        <f>F500</f>
        <v>0</v>
      </c>
      <c r="G499" s="52">
        <f>G500</f>
        <v>0</v>
      </c>
      <c r="H499" s="265">
        <v>0</v>
      </c>
      <c r="I499" s="52">
        <f>G499</f>
        <v>0</v>
      </c>
      <c r="J499" s="52">
        <v>0</v>
      </c>
      <c r="K499" s="15"/>
    </row>
    <row r="500" spans="1:11" ht="13.5">
      <c r="A500" s="32"/>
      <c r="B500" s="56"/>
      <c r="C500" s="60"/>
      <c r="D500" s="50" t="s">
        <v>1213</v>
      </c>
      <c r="E500" s="51"/>
      <c r="F500" s="52">
        <v>0</v>
      </c>
      <c r="G500" s="52">
        <v>0</v>
      </c>
      <c r="H500" s="265">
        <v>0</v>
      </c>
      <c r="I500" s="52"/>
      <c r="J500" s="52"/>
      <c r="K500" s="15"/>
    </row>
    <row r="501" spans="1:11" ht="13.5">
      <c r="A501" s="32"/>
      <c r="B501" s="56"/>
      <c r="C501" s="49" t="s">
        <v>910</v>
      </c>
      <c r="D501" s="34" t="s">
        <v>1668</v>
      </c>
      <c r="E501" s="51"/>
      <c r="F501" s="52">
        <f>F502</f>
        <v>829</v>
      </c>
      <c r="G501" s="52">
        <f>G502</f>
        <v>0</v>
      </c>
      <c r="H501" s="265">
        <f t="shared" si="11"/>
        <v>0</v>
      </c>
      <c r="I501" s="52">
        <f>G501</f>
        <v>0</v>
      </c>
      <c r="J501" s="52">
        <v>0</v>
      </c>
      <c r="K501" s="15"/>
    </row>
    <row r="502" spans="1:11" ht="13.5">
      <c r="A502" s="32"/>
      <c r="B502" s="56"/>
      <c r="C502" s="49"/>
      <c r="D502" s="50" t="s">
        <v>1213</v>
      </c>
      <c r="E502" s="51"/>
      <c r="F502" s="52">
        <v>829</v>
      </c>
      <c r="G502" s="52">
        <v>0</v>
      </c>
      <c r="H502" s="265">
        <f t="shared" si="11"/>
        <v>0</v>
      </c>
      <c r="I502" s="52"/>
      <c r="J502" s="52"/>
      <c r="K502" s="15"/>
    </row>
    <row r="503" spans="1:11" ht="13.5">
      <c r="A503" s="32"/>
      <c r="B503" s="56"/>
      <c r="C503" s="49" t="s">
        <v>914</v>
      </c>
      <c r="D503" s="34" t="s">
        <v>1646</v>
      </c>
      <c r="E503" s="51"/>
      <c r="F503" s="52">
        <f>F504</f>
        <v>30686</v>
      </c>
      <c r="G503" s="52">
        <f>G504</f>
        <v>30685.65</v>
      </c>
      <c r="H503" s="265">
        <f t="shared" si="11"/>
        <v>99.9988594147168</v>
      </c>
      <c r="I503" s="52">
        <f>G503</f>
        <v>30685.65</v>
      </c>
      <c r="J503" s="52">
        <v>0</v>
      </c>
      <c r="K503" s="15"/>
    </row>
    <row r="504" spans="1:11" ht="13.5">
      <c r="A504" s="32"/>
      <c r="B504" s="56"/>
      <c r="C504" s="49"/>
      <c r="D504" s="50" t="s">
        <v>1213</v>
      </c>
      <c r="E504" s="51"/>
      <c r="F504" s="52">
        <v>30686</v>
      </c>
      <c r="G504" s="52">
        <v>30685.65</v>
      </c>
      <c r="H504" s="265">
        <f t="shared" si="11"/>
        <v>99.9988594147168</v>
      </c>
      <c r="I504" s="52"/>
      <c r="J504" s="52"/>
      <c r="K504" s="15"/>
    </row>
    <row r="505" spans="1:11" ht="13.5">
      <c r="A505" s="32"/>
      <c r="B505" s="56"/>
      <c r="C505" s="49" t="s">
        <v>916</v>
      </c>
      <c r="D505" s="34" t="s">
        <v>1646</v>
      </c>
      <c r="E505" s="51"/>
      <c r="F505" s="52">
        <f>F506</f>
        <v>5416</v>
      </c>
      <c r="G505" s="52">
        <f>G506</f>
        <v>5415.11</v>
      </c>
      <c r="H505" s="265">
        <f t="shared" si="11"/>
        <v>99.9835672082718</v>
      </c>
      <c r="I505" s="52">
        <f>G505</f>
        <v>5415.11</v>
      </c>
      <c r="J505" s="52">
        <v>0</v>
      </c>
      <c r="K505" s="15"/>
    </row>
    <row r="506" spans="1:11" ht="13.5">
      <c r="A506" s="32"/>
      <c r="B506" s="56"/>
      <c r="C506" s="49"/>
      <c r="D506" s="50" t="s">
        <v>1213</v>
      </c>
      <c r="E506" s="51"/>
      <c r="F506" s="52">
        <v>5416</v>
      </c>
      <c r="G506" s="52">
        <v>5415.11</v>
      </c>
      <c r="H506" s="265">
        <f t="shared" si="11"/>
        <v>99.9835672082718</v>
      </c>
      <c r="I506" s="52"/>
      <c r="J506" s="52"/>
      <c r="K506" s="15"/>
    </row>
    <row r="507" spans="1:11" ht="13.5">
      <c r="A507" s="110"/>
      <c r="B507" s="118"/>
      <c r="C507" s="116" t="s">
        <v>918</v>
      </c>
      <c r="D507" s="34" t="s">
        <v>211</v>
      </c>
      <c r="E507" s="51"/>
      <c r="F507" s="52">
        <v>295</v>
      </c>
      <c r="G507" s="52">
        <f>G508</f>
        <v>198.1</v>
      </c>
      <c r="H507" s="265">
        <f t="shared" si="11"/>
        <v>67.15254237288136</v>
      </c>
      <c r="I507" s="52">
        <f>G507</f>
        <v>198.1</v>
      </c>
      <c r="J507" s="52">
        <v>0</v>
      </c>
      <c r="K507" s="15"/>
    </row>
    <row r="508" spans="1:11" ht="13.5">
      <c r="A508" s="32"/>
      <c r="B508" s="56"/>
      <c r="C508" s="60"/>
      <c r="D508" s="50" t="s">
        <v>1213</v>
      </c>
      <c r="E508" s="51"/>
      <c r="F508" s="52">
        <v>295</v>
      </c>
      <c r="G508" s="52">
        <v>198.1</v>
      </c>
      <c r="H508" s="265">
        <f t="shared" si="11"/>
        <v>67.15254237288136</v>
      </c>
      <c r="I508" s="52"/>
      <c r="J508" s="52"/>
      <c r="K508" s="15"/>
    </row>
    <row r="509" spans="1:11" ht="13.5">
      <c r="A509" s="32"/>
      <c r="B509" s="56"/>
      <c r="C509" s="49" t="s">
        <v>920</v>
      </c>
      <c r="D509" s="34" t="s">
        <v>211</v>
      </c>
      <c r="E509" s="51"/>
      <c r="F509" s="52">
        <v>52</v>
      </c>
      <c r="G509" s="52">
        <f>G510</f>
        <v>34.95</v>
      </c>
      <c r="H509" s="265">
        <f t="shared" si="11"/>
        <v>67.21153846153847</v>
      </c>
      <c r="I509" s="52">
        <f>G509</f>
        <v>34.95</v>
      </c>
      <c r="J509" s="52">
        <v>0</v>
      </c>
      <c r="K509" s="15"/>
    </row>
    <row r="510" spans="1:11" ht="13.5">
      <c r="A510" s="32"/>
      <c r="B510" s="56"/>
      <c r="C510" s="49"/>
      <c r="D510" s="50" t="s">
        <v>1213</v>
      </c>
      <c r="E510" s="51"/>
      <c r="F510" s="52">
        <v>52</v>
      </c>
      <c r="G510" s="52">
        <v>34.95</v>
      </c>
      <c r="H510" s="265">
        <f t="shared" si="11"/>
        <v>67.21153846153847</v>
      </c>
      <c r="I510" s="52"/>
      <c r="J510" s="52"/>
      <c r="K510" s="15"/>
    </row>
    <row r="511" spans="1:11" ht="13.5">
      <c r="A511" s="32"/>
      <c r="B511" s="56"/>
      <c r="C511" s="49" t="s">
        <v>922</v>
      </c>
      <c r="D511" s="34" t="s">
        <v>48</v>
      </c>
      <c r="E511" s="51"/>
      <c r="F511" s="52">
        <v>540</v>
      </c>
      <c r="G511" s="52">
        <f>G512</f>
        <v>235.45</v>
      </c>
      <c r="H511" s="265">
        <f t="shared" si="11"/>
        <v>43.60185185185185</v>
      </c>
      <c r="I511" s="52">
        <f>G511</f>
        <v>235.45</v>
      </c>
      <c r="J511" s="52">
        <v>0</v>
      </c>
      <c r="K511" s="15"/>
    </row>
    <row r="512" spans="1:11" ht="13.5">
      <c r="A512" s="32"/>
      <c r="B512" s="56"/>
      <c r="C512" s="49"/>
      <c r="D512" s="50" t="s">
        <v>1213</v>
      </c>
      <c r="E512" s="51"/>
      <c r="F512" s="52">
        <v>540</v>
      </c>
      <c r="G512" s="52">
        <v>235.45</v>
      </c>
      <c r="H512" s="265">
        <f t="shared" si="11"/>
        <v>43.60185185185185</v>
      </c>
      <c r="I512" s="52"/>
      <c r="J512" s="52"/>
      <c r="K512" s="15"/>
    </row>
    <row r="513" spans="1:11" ht="13.5">
      <c r="A513" s="32"/>
      <c r="B513" s="56"/>
      <c r="C513" s="49" t="s">
        <v>924</v>
      </c>
      <c r="D513" s="34" t="s">
        <v>48</v>
      </c>
      <c r="E513" s="51"/>
      <c r="F513" s="52">
        <v>95</v>
      </c>
      <c r="G513" s="52">
        <f>G514</f>
        <v>41.55</v>
      </c>
      <c r="H513" s="265">
        <f t="shared" si="11"/>
        <v>43.73684210526316</v>
      </c>
      <c r="I513" s="52">
        <f>G513</f>
        <v>41.55</v>
      </c>
      <c r="J513" s="52">
        <v>0</v>
      </c>
      <c r="K513" s="15"/>
    </row>
    <row r="514" spans="1:11" ht="13.5">
      <c r="A514" s="32"/>
      <c r="B514" s="56"/>
      <c r="C514" s="49"/>
      <c r="D514" s="50" t="s">
        <v>1213</v>
      </c>
      <c r="E514" s="51"/>
      <c r="F514" s="52">
        <v>95</v>
      </c>
      <c r="G514" s="52">
        <v>41.55</v>
      </c>
      <c r="H514" s="265">
        <f t="shared" si="11"/>
        <v>43.73684210526316</v>
      </c>
      <c r="I514" s="52"/>
      <c r="J514" s="52"/>
      <c r="K514" s="15"/>
    </row>
    <row r="515" spans="1:11" ht="13.5">
      <c r="A515" s="32"/>
      <c r="B515" s="47"/>
      <c r="C515" s="33" t="s">
        <v>57</v>
      </c>
      <c r="D515" s="34" t="s">
        <v>58</v>
      </c>
      <c r="E515" s="35" t="s">
        <v>59</v>
      </c>
      <c r="F515" s="36">
        <f>F516</f>
        <v>5714</v>
      </c>
      <c r="G515" s="36">
        <f>G516</f>
        <v>5714</v>
      </c>
      <c r="H515" s="265">
        <f t="shared" si="11"/>
        <v>100</v>
      </c>
      <c r="I515" s="36">
        <f>G515</f>
        <v>5714</v>
      </c>
      <c r="J515" s="36">
        <v>0</v>
      </c>
      <c r="K515" s="15"/>
    </row>
    <row r="516" spans="1:11" ht="13.5">
      <c r="A516" s="32"/>
      <c r="B516" s="47"/>
      <c r="C516" s="47"/>
      <c r="D516" s="34" t="s">
        <v>427</v>
      </c>
      <c r="E516" s="35" t="s">
        <v>59</v>
      </c>
      <c r="F516" s="36">
        <v>5714</v>
      </c>
      <c r="G516" s="36">
        <v>5714</v>
      </c>
      <c r="H516" s="265">
        <f t="shared" si="11"/>
        <v>100</v>
      </c>
      <c r="I516" s="36"/>
      <c r="J516" s="36"/>
      <c r="K516" s="15"/>
    </row>
    <row r="517" spans="1:11" ht="13.5">
      <c r="A517" s="32"/>
      <c r="B517" s="47"/>
      <c r="C517" s="33" t="s">
        <v>1667</v>
      </c>
      <c r="D517" s="34" t="s">
        <v>1668</v>
      </c>
      <c r="E517" s="35" t="s">
        <v>1644</v>
      </c>
      <c r="F517" s="36">
        <f>F518+F520</f>
        <v>20978</v>
      </c>
      <c r="G517" s="36">
        <f>G518+G520</f>
        <v>20924.17</v>
      </c>
      <c r="H517" s="265">
        <f t="shared" si="11"/>
        <v>99.7433978453618</v>
      </c>
      <c r="I517" s="36">
        <f>G517</f>
        <v>20924.17</v>
      </c>
      <c r="J517" s="36">
        <v>0</v>
      </c>
      <c r="K517" s="15"/>
    </row>
    <row r="518" spans="1:11" ht="13.5">
      <c r="A518" s="32"/>
      <c r="B518" s="47"/>
      <c r="C518" s="47"/>
      <c r="D518" s="34" t="s">
        <v>428</v>
      </c>
      <c r="E518" s="35" t="s">
        <v>1644</v>
      </c>
      <c r="F518" s="36">
        <v>20227</v>
      </c>
      <c r="G518" s="36">
        <v>20226.17</v>
      </c>
      <c r="H518" s="265">
        <f t="shared" si="11"/>
        <v>99.99589657388637</v>
      </c>
      <c r="I518" s="36"/>
      <c r="J518" s="36"/>
      <c r="K518" s="15"/>
    </row>
    <row r="519" spans="1:11" ht="13.5">
      <c r="A519" s="32"/>
      <c r="B519" s="47"/>
      <c r="C519" s="47"/>
      <c r="D519" s="34" t="s">
        <v>1472</v>
      </c>
      <c r="E519" s="35"/>
      <c r="F519" s="36"/>
      <c r="G519" s="36"/>
      <c r="H519" s="265"/>
      <c r="I519" s="36"/>
      <c r="J519" s="36"/>
      <c r="K519" s="15"/>
    </row>
    <row r="520" spans="1:11" ht="13.5">
      <c r="A520" s="32"/>
      <c r="B520" s="47"/>
      <c r="C520" s="47"/>
      <c r="D520" s="34" t="s">
        <v>1215</v>
      </c>
      <c r="E520" s="35" t="s">
        <v>1103</v>
      </c>
      <c r="F520" s="36">
        <v>751</v>
      </c>
      <c r="G520" s="36">
        <v>698</v>
      </c>
      <c r="H520" s="265">
        <f t="shared" si="11"/>
        <v>92.9427430093209</v>
      </c>
      <c r="I520" s="36"/>
      <c r="J520" s="36"/>
      <c r="K520" s="15"/>
    </row>
    <row r="521" spans="1:11" ht="13.5">
      <c r="A521" s="32"/>
      <c r="B521" s="47"/>
      <c r="C521" s="33" t="s">
        <v>1645</v>
      </c>
      <c r="D521" s="34" t="s">
        <v>1646</v>
      </c>
      <c r="E521" s="35" t="s">
        <v>429</v>
      </c>
      <c r="F521" s="36">
        <f>SUM(F522:F530)</f>
        <v>93571</v>
      </c>
      <c r="G521" s="36">
        <f>SUM(G522:G530)</f>
        <v>88267.97</v>
      </c>
      <c r="H521" s="265">
        <f t="shared" si="11"/>
        <v>94.33261373716215</v>
      </c>
      <c r="I521" s="36">
        <f>G521</f>
        <v>88267.97</v>
      </c>
      <c r="J521" s="36">
        <v>0</v>
      </c>
      <c r="K521" s="15"/>
    </row>
    <row r="522" spans="1:11" ht="13.5">
      <c r="A522" s="32"/>
      <c r="B522" s="47"/>
      <c r="C522" s="47"/>
      <c r="D522" s="34" t="s">
        <v>430</v>
      </c>
      <c r="E522" s="35" t="s">
        <v>431</v>
      </c>
      <c r="F522" s="36">
        <v>1658</v>
      </c>
      <c r="G522" s="36">
        <v>1598.95</v>
      </c>
      <c r="H522" s="265">
        <f t="shared" si="11"/>
        <v>96.43848009650182</v>
      </c>
      <c r="I522" s="36"/>
      <c r="J522" s="36"/>
      <c r="K522" s="15"/>
    </row>
    <row r="523" spans="1:11" ht="27">
      <c r="A523" s="32"/>
      <c r="B523" s="47"/>
      <c r="C523" s="47"/>
      <c r="D523" s="34" t="s">
        <v>432</v>
      </c>
      <c r="E523" s="35" t="s">
        <v>1705</v>
      </c>
      <c r="F523" s="36">
        <v>6773</v>
      </c>
      <c r="G523" s="36">
        <v>6772.08</v>
      </c>
      <c r="H523" s="265">
        <f t="shared" si="11"/>
        <v>99.9864166543629</v>
      </c>
      <c r="I523" s="36"/>
      <c r="J523" s="36"/>
      <c r="K523" s="15"/>
    </row>
    <row r="524" spans="1:11" ht="13.5">
      <c r="A524" s="32"/>
      <c r="B524" s="47"/>
      <c r="C524" s="47"/>
      <c r="D524" s="34" t="s">
        <v>428</v>
      </c>
      <c r="E524" s="35" t="s">
        <v>1644</v>
      </c>
      <c r="F524" s="36">
        <v>40590</v>
      </c>
      <c r="G524" s="36">
        <v>40589.35</v>
      </c>
      <c r="H524" s="265">
        <f t="shared" si="11"/>
        <v>99.99839862034985</v>
      </c>
      <c r="I524" s="36"/>
      <c r="J524" s="36"/>
      <c r="K524" s="15"/>
    </row>
    <row r="525" spans="1:11" ht="13.5">
      <c r="A525" s="32"/>
      <c r="B525" s="47"/>
      <c r="C525" s="47"/>
      <c r="D525" s="34" t="s">
        <v>1472</v>
      </c>
      <c r="E525" s="35"/>
      <c r="F525" s="36"/>
      <c r="G525" s="36"/>
      <c r="H525" s="265"/>
      <c r="I525" s="36"/>
      <c r="J525" s="36"/>
      <c r="K525" s="15"/>
    </row>
    <row r="526" spans="1:11" ht="13.5">
      <c r="A526" s="32"/>
      <c r="B526" s="47"/>
      <c r="C526" s="47"/>
      <c r="D526" s="34" t="s">
        <v>1216</v>
      </c>
      <c r="E526" s="35" t="s">
        <v>1103</v>
      </c>
      <c r="F526" s="36">
        <v>33300</v>
      </c>
      <c r="G526" s="36">
        <v>29520</v>
      </c>
      <c r="H526" s="265">
        <f t="shared" si="11"/>
        <v>88.64864864864865</v>
      </c>
      <c r="I526" s="36"/>
      <c r="J526" s="36"/>
      <c r="K526" s="15"/>
    </row>
    <row r="527" spans="1:11" ht="13.5">
      <c r="A527" s="32"/>
      <c r="B527" s="47"/>
      <c r="C527" s="47"/>
      <c r="D527" s="34" t="s">
        <v>433</v>
      </c>
      <c r="E527" s="35" t="s">
        <v>434</v>
      </c>
      <c r="F527" s="36">
        <v>11000</v>
      </c>
      <c r="G527" s="36">
        <v>9537.59</v>
      </c>
      <c r="H527" s="265">
        <f t="shared" si="11"/>
        <v>86.70536363636364</v>
      </c>
      <c r="I527" s="36"/>
      <c r="J527" s="36"/>
      <c r="K527" s="15"/>
    </row>
    <row r="528" spans="1:11" ht="41.25">
      <c r="A528" s="32"/>
      <c r="B528" s="47"/>
      <c r="C528" s="47"/>
      <c r="D528" s="34" t="s">
        <v>1473</v>
      </c>
      <c r="E528" s="35"/>
      <c r="F528" s="36"/>
      <c r="G528" s="36"/>
      <c r="H528" s="265"/>
      <c r="I528" s="36"/>
      <c r="J528" s="36"/>
      <c r="K528" s="15"/>
    </row>
    <row r="529" spans="1:11" ht="13.5">
      <c r="A529" s="32"/>
      <c r="B529" s="47"/>
      <c r="C529" s="47"/>
      <c r="D529" s="34" t="s">
        <v>427</v>
      </c>
      <c r="E529" s="35" t="s">
        <v>41</v>
      </c>
      <c r="F529" s="36">
        <v>0</v>
      </c>
      <c r="G529" s="36">
        <v>0</v>
      </c>
      <c r="H529" s="265">
        <v>0</v>
      </c>
      <c r="I529" s="36"/>
      <c r="J529" s="36"/>
      <c r="K529" s="15"/>
    </row>
    <row r="530" spans="1:11" ht="13.5">
      <c r="A530" s="32"/>
      <c r="B530" s="47"/>
      <c r="C530" s="47"/>
      <c r="D530" s="34" t="s">
        <v>435</v>
      </c>
      <c r="E530" s="35" t="s">
        <v>436</v>
      </c>
      <c r="F530" s="36">
        <v>250</v>
      </c>
      <c r="G530" s="36">
        <v>250</v>
      </c>
      <c r="H530" s="265">
        <f t="shared" si="11"/>
        <v>100</v>
      </c>
      <c r="I530" s="36"/>
      <c r="J530" s="36"/>
      <c r="K530" s="15"/>
    </row>
    <row r="531" spans="1:11" ht="13.5">
      <c r="A531" s="32"/>
      <c r="B531" s="81"/>
      <c r="C531" s="74" t="s">
        <v>414</v>
      </c>
      <c r="D531" s="75" t="s">
        <v>1217</v>
      </c>
      <c r="E531" s="35" t="s">
        <v>1103</v>
      </c>
      <c r="F531" s="36">
        <v>374</v>
      </c>
      <c r="G531" s="36">
        <f>G532</f>
        <v>373.5</v>
      </c>
      <c r="H531" s="265">
        <f t="shared" si="11"/>
        <v>99.8663101604278</v>
      </c>
      <c r="I531" s="36">
        <f>G531</f>
        <v>373.5</v>
      </c>
      <c r="J531" s="36">
        <v>0</v>
      </c>
      <c r="K531" s="15"/>
    </row>
    <row r="532" spans="1:11" ht="13.5">
      <c r="A532" s="32"/>
      <c r="B532" s="47"/>
      <c r="C532" s="47"/>
      <c r="D532" s="34" t="s">
        <v>427</v>
      </c>
      <c r="E532" s="35" t="s">
        <v>1103</v>
      </c>
      <c r="F532" s="36">
        <v>374</v>
      </c>
      <c r="G532" s="36">
        <v>373.5</v>
      </c>
      <c r="H532" s="265">
        <f t="shared" si="11"/>
        <v>99.8663101604278</v>
      </c>
      <c r="I532" s="36"/>
      <c r="J532" s="36"/>
      <c r="K532" s="15"/>
    </row>
    <row r="533" spans="1:11" ht="13.5">
      <c r="A533" s="32"/>
      <c r="B533" s="47"/>
      <c r="C533" s="33" t="s">
        <v>44</v>
      </c>
      <c r="D533" s="34" t="s">
        <v>45</v>
      </c>
      <c r="E533" s="35" t="s">
        <v>1669</v>
      </c>
      <c r="F533" s="36">
        <f>F534</f>
        <v>2300</v>
      </c>
      <c r="G533" s="36">
        <f>G534</f>
        <v>2078.83</v>
      </c>
      <c r="H533" s="265">
        <f t="shared" si="11"/>
        <v>90.38391304347826</v>
      </c>
      <c r="I533" s="36">
        <f>G533</f>
        <v>2078.83</v>
      </c>
      <c r="J533" s="36">
        <v>0</v>
      </c>
      <c r="K533" s="15"/>
    </row>
    <row r="534" spans="1:11" ht="13.5">
      <c r="A534" s="32"/>
      <c r="B534" s="47"/>
      <c r="C534" s="47"/>
      <c r="D534" s="34" t="s">
        <v>427</v>
      </c>
      <c r="E534" s="35" t="s">
        <v>1669</v>
      </c>
      <c r="F534" s="36">
        <v>2300</v>
      </c>
      <c r="G534" s="36">
        <v>2078.83</v>
      </c>
      <c r="H534" s="265">
        <f t="shared" si="11"/>
        <v>90.38391304347826</v>
      </c>
      <c r="I534" s="36"/>
      <c r="J534" s="36"/>
      <c r="K534" s="15"/>
    </row>
    <row r="535" spans="1:11" ht="13.5">
      <c r="A535" s="32"/>
      <c r="B535" s="47"/>
      <c r="C535" s="33" t="s">
        <v>210</v>
      </c>
      <c r="D535" s="34" t="s">
        <v>211</v>
      </c>
      <c r="E535" s="35" t="s">
        <v>1669</v>
      </c>
      <c r="F535" s="36">
        <f>F536</f>
        <v>1622</v>
      </c>
      <c r="G535" s="36">
        <f>G536</f>
        <v>1621.9</v>
      </c>
      <c r="H535" s="265">
        <f t="shared" si="11"/>
        <v>99.99383477188657</v>
      </c>
      <c r="I535" s="36">
        <f>G535</f>
        <v>1621.9</v>
      </c>
      <c r="J535" s="36">
        <v>0</v>
      </c>
      <c r="K535" s="15"/>
    </row>
    <row r="536" spans="1:11" ht="13.5">
      <c r="A536" s="32"/>
      <c r="B536" s="47"/>
      <c r="C536" s="47"/>
      <c r="D536" s="34" t="s">
        <v>427</v>
      </c>
      <c r="E536" s="35" t="s">
        <v>1669</v>
      </c>
      <c r="F536" s="36">
        <v>1622</v>
      </c>
      <c r="G536" s="36">
        <v>1621.9</v>
      </c>
      <c r="H536" s="265">
        <f t="shared" si="11"/>
        <v>99.99383477188657</v>
      </c>
      <c r="I536" s="36"/>
      <c r="J536" s="36"/>
      <c r="K536" s="15"/>
    </row>
    <row r="537" spans="1:11" ht="13.5">
      <c r="A537" s="32"/>
      <c r="B537" s="47"/>
      <c r="C537" s="33" t="s">
        <v>47</v>
      </c>
      <c r="D537" s="34" t="s">
        <v>48</v>
      </c>
      <c r="E537" s="35" t="s">
        <v>437</v>
      </c>
      <c r="F537" s="36">
        <f>F538+F539</f>
        <v>342</v>
      </c>
      <c r="G537" s="36">
        <f>G538+G539</f>
        <v>342</v>
      </c>
      <c r="H537" s="265">
        <f aca="true" t="shared" si="12" ref="H537:H617">G537/F537%</f>
        <v>100</v>
      </c>
      <c r="I537" s="36">
        <f>G537</f>
        <v>342</v>
      </c>
      <c r="J537" s="36">
        <v>0</v>
      </c>
      <c r="K537" s="15"/>
    </row>
    <row r="538" spans="1:11" ht="13.5">
      <c r="A538" s="32"/>
      <c r="B538" s="47"/>
      <c r="C538" s="47"/>
      <c r="D538" s="34" t="s">
        <v>430</v>
      </c>
      <c r="E538" s="35" t="s">
        <v>966</v>
      </c>
      <c r="F538" s="36">
        <v>342</v>
      </c>
      <c r="G538" s="36">
        <v>342</v>
      </c>
      <c r="H538" s="265">
        <f t="shared" si="12"/>
        <v>100</v>
      </c>
      <c r="I538" s="36"/>
      <c r="J538" s="36"/>
      <c r="K538" s="15"/>
    </row>
    <row r="539" spans="1:11" ht="13.5">
      <c r="A539" s="110"/>
      <c r="B539" s="78"/>
      <c r="C539" s="78"/>
      <c r="D539" s="34" t="s">
        <v>427</v>
      </c>
      <c r="E539" s="35" t="s">
        <v>438</v>
      </c>
      <c r="F539" s="36">
        <v>0</v>
      </c>
      <c r="G539" s="36">
        <v>0</v>
      </c>
      <c r="H539" s="265">
        <v>0</v>
      </c>
      <c r="I539" s="36"/>
      <c r="J539" s="36"/>
      <c r="K539" s="15"/>
    </row>
    <row r="540" spans="1:11" ht="13.5">
      <c r="A540" s="32"/>
      <c r="B540" s="84" t="s">
        <v>439</v>
      </c>
      <c r="C540" s="84"/>
      <c r="D540" s="27" t="s">
        <v>214</v>
      </c>
      <c r="E540" s="28" t="s">
        <v>440</v>
      </c>
      <c r="F540" s="29">
        <f>F541+F543+F547+F549+F552</f>
        <v>82076</v>
      </c>
      <c r="G540" s="29">
        <f>G541+G543+G547+G549+G552</f>
        <v>81688.27</v>
      </c>
      <c r="H540" s="266">
        <f t="shared" si="12"/>
        <v>99.52759637409231</v>
      </c>
      <c r="I540" s="29">
        <f>I541+I543+I547+I549</f>
        <v>27688.27</v>
      </c>
      <c r="J540" s="29">
        <f>J552</f>
        <v>54000</v>
      </c>
      <c r="K540" s="23"/>
    </row>
    <row r="541" spans="1:11" ht="41.25">
      <c r="A541" s="32"/>
      <c r="B541" s="47"/>
      <c r="C541" s="33" t="s">
        <v>441</v>
      </c>
      <c r="D541" s="34" t="s">
        <v>442</v>
      </c>
      <c r="E541" s="172" t="s">
        <v>1705</v>
      </c>
      <c r="F541" s="35" t="s">
        <v>1705</v>
      </c>
      <c r="G541" s="36">
        <f>G542</f>
        <v>5000</v>
      </c>
      <c r="H541" s="265">
        <f t="shared" si="12"/>
        <v>100</v>
      </c>
      <c r="I541" s="36">
        <f>G541</f>
        <v>5000</v>
      </c>
      <c r="J541" s="36">
        <v>0</v>
      </c>
      <c r="K541" s="15"/>
    </row>
    <row r="542" spans="1:11" ht="27">
      <c r="A542" s="32"/>
      <c r="B542" s="47"/>
      <c r="C542" s="47"/>
      <c r="D542" s="171" t="s">
        <v>443</v>
      </c>
      <c r="E542" s="173" t="s">
        <v>1705</v>
      </c>
      <c r="F542" s="43" t="s">
        <v>1705</v>
      </c>
      <c r="G542" s="36">
        <v>5000</v>
      </c>
      <c r="H542" s="265">
        <f t="shared" si="12"/>
        <v>100</v>
      </c>
      <c r="I542" s="36"/>
      <c r="J542" s="36"/>
      <c r="K542" s="15"/>
    </row>
    <row r="543" spans="1:11" ht="54.75">
      <c r="A543" s="32"/>
      <c r="B543" s="47"/>
      <c r="C543" s="33" t="s">
        <v>216</v>
      </c>
      <c r="D543" s="34" t="s">
        <v>217</v>
      </c>
      <c r="E543" s="71" t="s">
        <v>444</v>
      </c>
      <c r="F543" s="144">
        <f>F544+F545+F546</f>
        <v>3090</v>
      </c>
      <c r="G543" s="36">
        <f>G544+G545+G546</f>
        <v>2703.11</v>
      </c>
      <c r="H543" s="265">
        <f t="shared" si="12"/>
        <v>87.47928802588997</v>
      </c>
      <c r="I543" s="36">
        <f>G543</f>
        <v>2703.11</v>
      </c>
      <c r="J543" s="36">
        <v>0</v>
      </c>
      <c r="K543" s="15"/>
    </row>
    <row r="544" spans="1:11" ht="27">
      <c r="A544" s="32"/>
      <c r="B544" s="47"/>
      <c r="C544" s="47"/>
      <c r="D544" s="34" t="s">
        <v>445</v>
      </c>
      <c r="E544" s="35" t="s">
        <v>446</v>
      </c>
      <c r="F544" s="35" t="s">
        <v>446</v>
      </c>
      <c r="G544" s="36">
        <v>2703.11</v>
      </c>
      <c r="H544" s="265">
        <f t="shared" si="12"/>
        <v>87.47928802588997</v>
      </c>
      <c r="I544" s="36"/>
      <c r="J544" s="36"/>
      <c r="K544" s="15"/>
    </row>
    <row r="545" spans="1:11" ht="13.5">
      <c r="A545" s="32"/>
      <c r="B545" s="47"/>
      <c r="C545" s="47"/>
      <c r="D545" s="34" t="s">
        <v>447</v>
      </c>
      <c r="E545" s="35" t="s">
        <v>448</v>
      </c>
      <c r="F545" s="142" t="s">
        <v>1103</v>
      </c>
      <c r="G545" s="36">
        <v>0</v>
      </c>
      <c r="H545" s="265">
        <v>0</v>
      </c>
      <c r="I545" s="36"/>
      <c r="J545" s="36"/>
      <c r="K545" s="15"/>
    </row>
    <row r="546" spans="1:11" ht="27">
      <c r="A546" s="32"/>
      <c r="B546" s="81"/>
      <c r="C546" s="69"/>
      <c r="D546" s="75" t="s">
        <v>449</v>
      </c>
      <c r="E546" s="35" t="s">
        <v>450</v>
      </c>
      <c r="F546" s="142" t="s">
        <v>1103</v>
      </c>
      <c r="G546" s="36">
        <v>0</v>
      </c>
      <c r="H546" s="265">
        <v>0</v>
      </c>
      <c r="I546" s="36"/>
      <c r="J546" s="36"/>
      <c r="K546" s="15"/>
    </row>
    <row r="547" spans="1:11" ht="13.5">
      <c r="A547" s="32"/>
      <c r="B547" s="81"/>
      <c r="C547" s="69" t="s">
        <v>1645</v>
      </c>
      <c r="D547" s="75" t="s">
        <v>1646</v>
      </c>
      <c r="E547" s="36"/>
      <c r="F547" s="144">
        <f>F548</f>
        <v>606</v>
      </c>
      <c r="G547" s="36">
        <f>G548</f>
        <v>605.16</v>
      </c>
      <c r="H547" s="265">
        <v>0</v>
      </c>
      <c r="I547" s="36">
        <f>G547</f>
        <v>605.16</v>
      </c>
      <c r="J547" s="36">
        <v>0</v>
      </c>
      <c r="K547" s="15"/>
    </row>
    <row r="548" spans="1:11" ht="27">
      <c r="A548" s="32"/>
      <c r="B548" s="81"/>
      <c r="C548" s="69"/>
      <c r="D548" s="75" t="s">
        <v>1063</v>
      </c>
      <c r="E548" s="36"/>
      <c r="F548" s="144">
        <v>606</v>
      </c>
      <c r="G548" s="36">
        <v>605.16</v>
      </c>
      <c r="H548" s="265">
        <v>0</v>
      </c>
      <c r="I548" s="36"/>
      <c r="J548" s="36"/>
      <c r="K548" s="15"/>
    </row>
    <row r="549" spans="1:11" ht="13.5">
      <c r="A549" s="32"/>
      <c r="B549" s="81"/>
      <c r="C549" s="145" t="s">
        <v>47</v>
      </c>
      <c r="D549" s="34" t="s">
        <v>48</v>
      </c>
      <c r="E549" s="35"/>
      <c r="F549" s="144">
        <f>F550+F551</f>
        <v>19380</v>
      </c>
      <c r="G549" s="144">
        <f>G550+G551</f>
        <v>19380</v>
      </c>
      <c r="H549" s="265">
        <v>0</v>
      </c>
      <c r="I549" s="36">
        <f>G549</f>
        <v>19380</v>
      </c>
      <c r="J549" s="36">
        <v>0</v>
      </c>
      <c r="K549" s="15"/>
    </row>
    <row r="550" spans="1:11" ht="13.5">
      <c r="A550" s="32"/>
      <c r="B550" s="81"/>
      <c r="C550" s="155"/>
      <c r="D550" s="34" t="s">
        <v>447</v>
      </c>
      <c r="E550" s="142" t="s">
        <v>1103</v>
      </c>
      <c r="F550" s="144">
        <v>7752</v>
      </c>
      <c r="G550" s="36">
        <v>7752</v>
      </c>
      <c r="H550" s="265">
        <v>0</v>
      </c>
      <c r="I550" s="36"/>
      <c r="J550" s="36"/>
      <c r="K550" s="15"/>
    </row>
    <row r="551" spans="1:11" ht="27">
      <c r="A551" s="32"/>
      <c r="B551" s="81"/>
      <c r="C551" s="155"/>
      <c r="D551" s="75" t="s">
        <v>449</v>
      </c>
      <c r="E551" s="142" t="s">
        <v>1103</v>
      </c>
      <c r="F551" s="144">
        <v>11628</v>
      </c>
      <c r="G551" s="36">
        <v>11628</v>
      </c>
      <c r="H551" s="265">
        <v>0</v>
      </c>
      <c r="I551" s="36"/>
      <c r="J551" s="36"/>
      <c r="K551" s="15"/>
    </row>
    <row r="552" spans="1:11" ht="54.75">
      <c r="A552" s="32"/>
      <c r="B552" s="81"/>
      <c r="C552" s="91" t="s">
        <v>288</v>
      </c>
      <c r="D552" s="75" t="s">
        <v>1161</v>
      </c>
      <c r="E552" s="36">
        <f>E553+E554</f>
        <v>0</v>
      </c>
      <c r="F552" s="36">
        <f>F553+F554</f>
        <v>54000</v>
      </c>
      <c r="G552" s="36">
        <f>G553+G554</f>
        <v>54000</v>
      </c>
      <c r="H552" s="265">
        <v>0</v>
      </c>
      <c r="I552" s="36">
        <v>0</v>
      </c>
      <c r="J552" s="36">
        <f>G552</f>
        <v>54000</v>
      </c>
      <c r="K552" s="15"/>
    </row>
    <row r="553" spans="1:11" ht="27">
      <c r="A553" s="32"/>
      <c r="B553" s="47"/>
      <c r="C553" s="47"/>
      <c r="D553" s="39" t="s">
        <v>780</v>
      </c>
      <c r="E553" s="35" t="s">
        <v>1103</v>
      </c>
      <c r="F553" s="35" t="s">
        <v>781</v>
      </c>
      <c r="G553" s="36">
        <v>4000</v>
      </c>
      <c r="H553" s="265">
        <v>0</v>
      </c>
      <c r="I553" s="36"/>
      <c r="J553" s="36"/>
      <c r="K553" s="15"/>
    </row>
    <row r="554" spans="1:11" ht="27">
      <c r="A554" s="32"/>
      <c r="B554" s="47"/>
      <c r="C554" s="41"/>
      <c r="D554" s="42" t="s">
        <v>782</v>
      </c>
      <c r="E554" s="43" t="s">
        <v>1103</v>
      </c>
      <c r="F554" s="35" t="s">
        <v>783</v>
      </c>
      <c r="G554" s="36">
        <v>50000</v>
      </c>
      <c r="H554" s="265">
        <v>0</v>
      </c>
      <c r="I554" s="36"/>
      <c r="J554" s="36"/>
      <c r="K554" s="15"/>
    </row>
    <row r="555" spans="1:11" ht="41.25">
      <c r="A555" s="284" t="s">
        <v>451</v>
      </c>
      <c r="B555" s="285"/>
      <c r="C555" s="285"/>
      <c r="D555" s="174" t="s">
        <v>452</v>
      </c>
      <c r="E555" s="20" t="s">
        <v>453</v>
      </c>
      <c r="F555" s="21">
        <f>F556</f>
        <v>3468</v>
      </c>
      <c r="G555" s="21">
        <f>G556</f>
        <v>3468</v>
      </c>
      <c r="H555" s="268">
        <f t="shared" si="12"/>
        <v>100</v>
      </c>
      <c r="I555" s="21">
        <f>I557</f>
        <v>3468</v>
      </c>
      <c r="J555" s="21">
        <f>J557</f>
        <v>0</v>
      </c>
      <c r="K555" s="15"/>
    </row>
    <row r="556" spans="1:11" ht="27">
      <c r="A556" s="32"/>
      <c r="B556" s="84" t="s">
        <v>454</v>
      </c>
      <c r="C556" s="84"/>
      <c r="D556" s="27" t="s">
        <v>455</v>
      </c>
      <c r="E556" s="28" t="s">
        <v>453</v>
      </c>
      <c r="F556" s="29">
        <f>F558+F560+F562+F564</f>
        <v>3468</v>
      </c>
      <c r="G556" s="29">
        <f>G557</f>
        <v>3468</v>
      </c>
      <c r="H556" s="266">
        <f t="shared" si="12"/>
        <v>100</v>
      </c>
      <c r="I556" s="29">
        <f>I555</f>
        <v>3468</v>
      </c>
      <c r="J556" s="29">
        <f>J555</f>
        <v>0</v>
      </c>
      <c r="K556" s="15"/>
    </row>
    <row r="557" spans="1:11" ht="13.5">
      <c r="A557" s="32"/>
      <c r="B557" s="55"/>
      <c r="C557" s="49"/>
      <c r="D557" s="87" t="s">
        <v>1210</v>
      </c>
      <c r="E557" s="85">
        <f>E558+E560+E562+E564</f>
        <v>3468</v>
      </c>
      <c r="F557" s="85">
        <f>F558+F560+F562+F564</f>
        <v>3468</v>
      </c>
      <c r="G557" s="85">
        <f>G558+G560+G562+G564</f>
        <v>3468</v>
      </c>
      <c r="H557" s="265">
        <f t="shared" si="12"/>
        <v>100</v>
      </c>
      <c r="I557" s="85">
        <f>G557</f>
        <v>3468</v>
      </c>
      <c r="J557" s="85"/>
      <c r="K557" s="15"/>
    </row>
    <row r="558" spans="1:11" ht="13.5">
      <c r="A558" s="32"/>
      <c r="B558" s="47"/>
      <c r="C558" s="33" t="s">
        <v>1691</v>
      </c>
      <c r="D558" s="34" t="s">
        <v>1692</v>
      </c>
      <c r="E558" s="36" t="s">
        <v>456</v>
      </c>
      <c r="F558" s="35" t="s">
        <v>456</v>
      </c>
      <c r="G558" s="36">
        <f>G559</f>
        <v>2300</v>
      </c>
      <c r="H558" s="265">
        <f t="shared" si="12"/>
        <v>100</v>
      </c>
      <c r="I558" s="36">
        <v>0</v>
      </c>
      <c r="J558" s="36">
        <v>0</v>
      </c>
      <c r="K558" s="15"/>
    </row>
    <row r="559" spans="1:11" ht="27">
      <c r="A559" s="32"/>
      <c r="B559" s="47"/>
      <c r="C559" s="47"/>
      <c r="D559" s="34" t="s">
        <v>457</v>
      </c>
      <c r="E559" s="36" t="s">
        <v>456</v>
      </c>
      <c r="F559" s="35" t="s">
        <v>456</v>
      </c>
      <c r="G559" s="36">
        <v>2300</v>
      </c>
      <c r="H559" s="265">
        <f t="shared" si="12"/>
        <v>100</v>
      </c>
      <c r="I559" s="36"/>
      <c r="J559" s="36"/>
      <c r="K559" s="15"/>
    </row>
    <row r="560" spans="1:11" ht="13.5">
      <c r="A560" s="32"/>
      <c r="B560" s="47"/>
      <c r="C560" s="33" t="s">
        <v>1697</v>
      </c>
      <c r="D560" s="34" t="s">
        <v>1698</v>
      </c>
      <c r="E560" s="36" t="s">
        <v>301</v>
      </c>
      <c r="F560" s="35" t="s">
        <v>301</v>
      </c>
      <c r="G560" s="36">
        <f>G561</f>
        <v>400</v>
      </c>
      <c r="H560" s="265">
        <f t="shared" si="12"/>
        <v>100</v>
      </c>
      <c r="I560" s="36">
        <v>0</v>
      </c>
      <c r="J560" s="36">
        <v>0</v>
      </c>
      <c r="K560" s="15"/>
    </row>
    <row r="561" spans="1:11" ht="27">
      <c r="A561" s="32"/>
      <c r="B561" s="47"/>
      <c r="C561" s="78"/>
      <c r="D561" s="34" t="s">
        <v>457</v>
      </c>
      <c r="E561" s="36" t="s">
        <v>301</v>
      </c>
      <c r="F561" s="35" t="s">
        <v>301</v>
      </c>
      <c r="G561" s="36">
        <v>400</v>
      </c>
      <c r="H561" s="265">
        <f t="shared" si="12"/>
        <v>100</v>
      </c>
      <c r="I561" s="36"/>
      <c r="J561" s="36"/>
      <c r="K561" s="15"/>
    </row>
    <row r="562" spans="1:11" ht="13.5">
      <c r="A562" s="32"/>
      <c r="B562" s="47"/>
      <c r="C562" s="83" t="s">
        <v>1700</v>
      </c>
      <c r="D562" s="34" t="s">
        <v>1701</v>
      </c>
      <c r="E562" s="36" t="s">
        <v>458</v>
      </c>
      <c r="F562" s="35" t="s">
        <v>458</v>
      </c>
      <c r="G562" s="36">
        <f>G563</f>
        <v>60</v>
      </c>
      <c r="H562" s="265">
        <f t="shared" si="12"/>
        <v>100</v>
      </c>
      <c r="I562" s="36">
        <v>0</v>
      </c>
      <c r="J562" s="36">
        <v>0</v>
      </c>
      <c r="K562" s="15"/>
    </row>
    <row r="563" spans="1:11" ht="27">
      <c r="A563" s="32"/>
      <c r="B563" s="47"/>
      <c r="C563" s="47"/>
      <c r="D563" s="34" t="s">
        <v>457</v>
      </c>
      <c r="E563" s="36" t="s">
        <v>458</v>
      </c>
      <c r="F563" s="35" t="s">
        <v>458</v>
      </c>
      <c r="G563" s="36">
        <v>60</v>
      </c>
      <c r="H563" s="265">
        <f t="shared" si="12"/>
        <v>100</v>
      </c>
      <c r="I563" s="36"/>
      <c r="J563" s="36"/>
      <c r="K563" s="15"/>
    </row>
    <row r="564" spans="1:11" ht="13.5">
      <c r="A564" s="32"/>
      <c r="B564" s="47"/>
      <c r="C564" s="33" t="s">
        <v>1667</v>
      </c>
      <c r="D564" s="34" t="s">
        <v>1668</v>
      </c>
      <c r="E564" s="36" t="s">
        <v>459</v>
      </c>
      <c r="F564" s="35" t="s">
        <v>459</v>
      </c>
      <c r="G564" s="36">
        <f>G565</f>
        <v>708</v>
      </c>
      <c r="H564" s="265">
        <f t="shared" si="12"/>
        <v>100</v>
      </c>
      <c r="I564" s="36">
        <v>0</v>
      </c>
      <c r="J564" s="36">
        <v>0</v>
      </c>
      <c r="K564" s="15"/>
    </row>
    <row r="565" spans="1:11" ht="27">
      <c r="A565" s="32"/>
      <c r="B565" s="47"/>
      <c r="C565" s="47"/>
      <c r="D565" s="34" t="s">
        <v>457</v>
      </c>
      <c r="E565" s="36" t="s">
        <v>459</v>
      </c>
      <c r="F565" s="35" t="s">
        <v>459</v>
      </c>
      <c r="G565" s="36">
        <v>708</v>
      </c>
      <c r="H565" s="265">
        <f t="shared" si="12"/>
        <v>100</v>
      </c>
      <c r="I565" s="36"/>
      <c r="J565" s="36"/>
      <c r="K565" s="15"/>
    </row>
    <row r="566" spans="1:11" ht="13.5">
      <c r="A566" s="17" t="s">
        <v>460</v>
      </c>
      <c r="B566" s="18"/>
      <c r="C566" s="18"/>
      <c r="D566" s="19" t="s">
        <v>461</v>
      </c>
      <c r="E566" s="20" t="s">
        <v>462</v>
      </c>
      <c r="F566" s="21">
        <f aca="true" t="shared" si="13" ref="F566:G568">F567</f>
        <v>300</v>
      </c>
      <c r="G566" s="21">
        <f t="shared" si="13"/>
        <v>300</v>
      </c>
      <c r="H566" s="268">
        <f t="shared" si="12"/>
        <v>100</v>
      </c>
      <c r="I566" s="21">
        <f>G566</f>
        <v>300</v>
      </c>
      <c r="J566" s="21"/>
      <c r="K566" s="23"/>
    </row>
    <row r="567" spans="1:11" ht="13.5">
      <c r="A567" s="32"/>
      <c r="B567" s="26" t="s">
        <v>463</v>
      </c>
      <c r="C567" s="26"/>
      <c r="D567" s="27" t="s">
        <v>464</v>
      </c>
      <c r="E567" s="28" t="s">
        <v>462</v>
      </c>
      <c r="F567" s="29">
        <f t="shared" si="13"/>
        <v>300</v>
      </c>
      <c r="G567" s="29">
        <f t="shared" si="13"/>
        <v>300</v>
      </c>
      <c r="H567" s="266">
        <f t="shared" si="12"/>
        <v>100</v>
      </c>
      <c r="I567" s="29">
        <f>G567</f>
        <v>300</v>
      </c>
      <c r="J567" s="29">
        <v>0</v>
      </c>
      <c r="K567" s="15"/>
    </row>
    <row r="568" spans="1:11" ht="13.5">
      <c r="A568" s="32"/>
      <c r="B568" s="55"/>
      <c r="C568" s="49"/>
      <c r="D568" s="87" t="s">
        <v>1210</v>
      </c>
      <c r="E568" s="85" t="str">
        <f>E569</f>
        <v>300,00</v>
      </c>
      <c r="F568" s="85">
        <f t="shared" si="13"/>
        <v>300</v>
      </c>
      <c r="G568" s="85">
        <f t="shared" si="13"/>
        <v>300</v>
      </c>
      <c r="H568" s="265">
        <f t="shared" si="12"/>
        <v>100</v>
      </c>
      <c r="I568" s="85"/>
      <c r="J568" s="85"/>
      <c r="K568" s="15"/>
    </row>
    <row r="569" spans="1:11" ht="13.5">
      <c r="A569" s="32"/>
      <c r="B569" s="47"/>
      <c r="C569" s="33" t="s">
        <v>1667</v>
      </c>
      <c r="D569" s="34" t="s">
        <v>1668</v>
      </c>
      <c r="E569" s="36" t="s">
        <v>462</v>
      </c>
      <c r="F569" s="36">
        <v>300</v>
      </c>
      <c r="G569" s="36">
        <f>G570</f>
        <v>300</v>
      </c>
      <c r="H569" s="265">
        <f t="shared" si="12"/>
        <v>100</v>
      </c>
      <c r="I569" s="36">
        <f>G569</f>
        <v>300</v>
      </c>
      <c r="J569" s="36">
        <v>0</v>
      </c>
      <c r="K569" s="15"/>
    </row>
    <row r="570" spans="1:11" ht="41.25">
      <c r="A570" s="32"/>
      <c r="B570" s="47"/>
      <c r="C570" s="47"/>
      <c r="D570" s="34" t="s">
        <v>465</v>
      </c>
      <c r="E570" s="36" t="s">
        <v>462</v>
      </c>
      <c r="F570" s="36">
        <v>300</v>
      </c>
      <c r="G570" s="36">
        <v>300</v>
      </c>
      <c r="H570" s="265">
        <f t="shared" si="12"/>
        <v>100</v>
      </c>
      <c r="I570" s="36"/>
      <c r="J570" s="36"/>
      <c r="K570" s="15"/>
    </row>
    <row r="571" spans="1:11" ht="27">
      <c r="A571" s="17" t="s">
        <v>466</v>
      </c>
      <c r="B571" s="18"/>
      <c r="C571" s="18"/>
      <c r="D571" s="19" t="s">
        <v>467</v>
      </c>
      <c r="E571" s="20" t="s">
        <v>468</v>
      </c>
      <c r="F571" s="21">
        <f>F572+F576+F579+F582+F629+F635+F664+F677</f>
        <v>1373097</v>
      </c>
      <c r="G571" s="21">
        <f>G572+G576+G579+G582+G629+G635+G664+G677</f>
        <v>571722.6299999999</v>
      </c>
      <c r="H571" s="268">
        <f t="shared" si="12"/>
        <v>41.6374538725232</v>
      </c>
      <c r="I571" s="21">
        <f>I572+I576+I579+I582+I629+I635+I664+I677</f>
        <v>422617.83</v>
      </c>
      <c r="J571" s="21">
        <f>J572+J576+J579+J582+J629+J635+J664+J677</f>
        <v>149104.8</v>
      </c>
      <c r="K571" s="23"/>
    </row>
    <row r="572" spans="1:11" ht="13.5">
      <c r="A572" s="32"/>
      <c r="B572" s="26" t="s">
        <v>469</v>
      </c>
      <c r="C572" s="26"/>
      <c r="D572" s="27" t="s">
        <v>470</v>
      </c>
      <c r="E572" s="28" t="s">
        <v>59</v>
      </c>
      <c r="F572" s="29">
        <f>F573</f>
        <v>800</v>
      </c>
      <c r="G572" s="29">
        <f>G573</f>
        <v>800</v>
      </c>
      <c r="H572" s="266">
        <f t="shared" si="12"/>
        <v>100</v>
      </c>
      <c r="I572" s="29">
        <f>G572</f>
        <v>800</v>
      </c>
      <c r="J572" s="29"/>
      <c r="K572" s="15"/>
    </row>
    <row r="573" spans="1:11" ht="13.5">
      <c r="A573" s="32"/>
      <c r="B573" s="47"/>
      <c r="C573" s="33" t="s">
        <v>471</v>
      </c>
      <c r="D573" s="34" t="s">
        <v>472</v>
      </c>
      <c r="E573" s="35" t="s">
        <v>59</v>
      </c>
      <c r="F573" s="36">
        <f>F574+F575</f>
        <v>800</v>
      </c>
      <c r="G573" s="36">
        <f>G574+G575</f>
        <v>800</v>
      </c>
      <c r="H573" s="265">
        <f t="shared" si="12"/>
        <v>100</v>
      </c>
      <c r="I573" s="36">
        <v>0</v>
      </c>
      <c r="J573" s="36">
        <v>0</v>
      </c>
      <c r="K573" s="15"/>
    </row>
    <row r="574" spans="1:11" ht="13.5">
      <c r="A574" s="32"/>
      <c r="B574" s="47"/>
      <c r="C574" s="47"/>
      <c r="D574" s="34" t="s">
        <v>473</v>
      </c>
      <c r="E574" s="35" t="s">
        <v>474</v>
      </c>
      <c r="F574" s="36">
        <v>800</v>
      </c>
      <c r="G574" s="36">
        <v>800</v>
      </c>
      <c r="H574" s="265">
        <f t="shared" si="12"/>
        <v>100</v>
      </c>
      <c r="I574" s="36"/>
      <c r="J574" s="36"/>
      <c r="K574" s="15"/>
    </row>
    <row r="575" spans="1:11" ht="13.5">
      <c r="A575" s="32"/>
      <c r="B575" s="47"/>
      <c r="C575" s="47"/>
      <c r="D575" s="34" t="s">
        <v>475</v>
      </c>
      <c r="E575" s="35" t="s">
        <v>476</v>
      </c>
      <c r="F575" s="36">
        <v>0</v>
      </c>
      <c r="G575" s="36">
        <v>0</v>
      </c>
      <c r="H575" s="265">
        <v>0</v>
      </c>
      <c r="I575" s="36"/>
      <c r="J575" s="36"/>
      <c r="K575" s="15"/>
    </row>
    <row r="576" spans="1:11" ht="13.5">
      <c r="A576" s="32"/>
      <c r="B576" s="26" t="s">
        <v>477</v>
      </c>
      <c r="C576" s="26"/>
      <c r="D576" s="27" t="s">
        <v>478</v>
      </c>
      <c r="E576" s="28" t="s">
        <v>59</v>
      </c>
      <c r="F576" s="29">
        <f>F577</f>
        <v>0</v>
      </c>
      <c r="G576" s="29">
        <f>G577</f>
        <v>0</v>
      </c>
      <c r="H576" s="266">
        <v>0</v>
      </c>
      <c r="I576" s="29">
        <f>G576</f>
        <v>0</v>
      </c>
      <c r="J576" s="29">
        <f>G576</f>
        <v>0</v>
      </c>
      <c r="K576" s="15"/>
    </row>
    <row r="577" spans="1:11" ht="13.5">
      <c r="A577" s="110"/>
      <c r="B577" s="78"/>
      <c r="C577" s="111" t="s">
        <v>471</v>
      </c>
      <c r="D577" s="34" t="s">
        <v>472</v>
      </c>
      <c r="E577" s="35" t="s">
        <v>59</v>
      </c>
      <c r="F577" s="36">
        <f>F578</f>
        <v>0</v>
      </c>
      <c r="G577" s="36">
        <f>G578</f>
        <v>0</v>
      </c>
      <c r="H577" s="265">
        <v>0</v>
      </c>
      <c r="I577" s="36">
        <f>I578</f>
        <v>0</v>
      </c>
      <c r="J577" s="36">
        <v>0</v>
      </c>
      <c r="K577" s="15"/>
    </row>
    <row r="578" spans="1:11" ht="66.75" customHeight="1">
      <c r="A578" s="234"/>
      <c r="B578" s="286"/>
      <c r="C578" s="112"/>
      <c r="D578" s="75" t="s">
        <v>479</v>
      </c>
      <c r="E578" s="35" t="s">
        <v>59</v>
      </c>
      <c r="F578" s="36">
        <v>0</v>
      </c>
      <c r="G578" s="36">
        <v>0</v>
      </c>
      <c r="H578" s="265">
        <v>0</v>
      </c>
      <c r="I578" s="36"/>
      <c r="J578" s="36"/>
      <c r="K578" s="15"/>
    </row>
    <row r="579" spans="1:11" ht="27">
      <c r="A579" s="32"/>
      <c r="B579" s="84" t="s">
        <v>480</v>
      </c>
      <c r="C579" s="84"/>
      <c r="D579" s="27" t="s">
        <v>481</v>
      </c>
      <c r="E579" s="28" t="s">
        <v>59</v>
      </c>
      <c r="F579" s="29">
        <f>F580</f>
        <v>0</v>
      </c>
      <c r="G579" s="29">
        <f>G580</f>
        <v>0</v>
      </c>
      <c r="H579" s="266">
        <v>0</v>
      </c>
      <c r="I579" s="29">
        <f>I580</f>
        <v>0</v>
      </c>
      <c r="J579" s="29">
        <f>J580</f>
        <v>0</v>
      </c>
      <c r="K579" s="15"/>
    </row>
    <row r="580" spans="1:11" ht="13.5">
      <c r="A580" s="32"/>
      <c r="B580" s="47"/>
      <c r="C580" s="33" t="s">
        <v>471</v>
      </c>
      <c r="D580" s="34" t="s">
        <v>472</v>
      </c>
      <c r="E580" s="35" t="s">
        <v>59</v>
      </c>
      <c r="F580" s="36">
        <f>F581</f>
        <v>0</v>
      </c>
      <c r="G580" s="36">
        <f>G581</f>
        <v>0</v>
      </c>
      <c r="H580" s="265">
        <v>0</v>
      </c>
      <c r="I580" s="36">
        <f>G580</f>
        <v>0</v>
      </c>
      <c r="J580" s="36">
        <v>0</v>
      </c>
      <c r="K580" s="15"/>
    </row>
    <row r="581" spans="1:11" ht="36" customHeight="1">
      <c r="A581" s="32"/>
      <c r="B581" s="47"/>
      <c r="C581" s="47"/>
      <c r="D581" s="34" t="s">
        <v>482</v>
      </c>
      <c r="E581" s="35" t="s">
        <v>59</v>
      </c>
      <c r="F581" s="36">
        <v>0</v>
      </c>
      <c r="G581" s="36">
        <v>0</v>
      </c>
      <c r="H581" s="265">
        <v>0</v>
      </c>
      <c r="I581" s="36"/>
      <c r="J581" s="36"/>
      <c r="K581" s="15"/>
    </row>
    <row r="582" spans="1:11" ht="13.5">
      <c r="A582" s="32"/>
      <c r="B582" s="26" t="s">
        <v>483</v>
      </c>
      <c r="C582" s="26"/>
      <c r="D582" s="27" t="s">
        <v>484</v>
      </c>
      <c r="E582" s="28" t="s">
        <v>412</v>
      </c>
      <c r="F582" s="29">
        <f>F583+F585+F587+F589+F591+F600+F602+F604+F606+F609+F611+F613+F615+F617+F621+F623+F625+F627+F619</f>
        <v>1260101</v>
      </c>
      <c r="G582" s="29">
        <f>G583+G585+G587+G589+G591+G600+G602+G604+G606+G609+G611+G613+G615+G617+G621+G623+G625+G627+G619</f>
        <v>459277.07999999996</v>
      </c>
      <c r="H582" s="266">
        <f t="shared" si="12"/>
        <v>36.44764030819751</v>
      </c>
      <c r="I582" s="29">
        <f>I583+I585+I587+I589+I591+I600+I602+I604+I606+I609+I611+I613+I615+I617+I621+I623+I625+I627+I619</f>
        <v>310172.27999999997</v>
      </c>
      <c r="J582" s="29">
        <f>J623+J625+J627</f>
        <v>149104.8</v>
      </c>
      <c r="K582" s="23"/>
    </row>
    <row r="583" spans="1:11" ht="13.5">
      <c r="A583" s="32"/>
      <c r="B583" s="47"/>
      <c r="C583" s="33" t="s">
        <v>321</v>
      </c>
      <c r="D583" s="34" t="s">
        <v>322</v>
      </c>
      <c r="E583" s="35" t="s">
        <v>485</v>
      </c>
      <c r="F583" s="36">
        <f>F584</f>
        <v>85455</v>
      </c>
      <c r="G583" s="36">
        <f>G584</f>
        <v>85454.12</v>
      </c>
      <c r="H583" s="265">
        <f t="shared" si="12"/>
        <v>99.99897021824351</v>
      </c>
      <c r="I583" s="36">
        <f>G583</f>
        <v>85454.12</v>
      </c>
      <c r="J583" s="36">
        <v>0</v>
      </c>
      <c r="K583" s="15"/>
    </row>
    <row r="584" spans="1:11" ht="27">
      <c r="A584" s="32"/>
      <c r="B584" s="47"/>
      <c r="C584" s="47"/>
      <c r="D584" s="39" t="s">
        <v>817</v>
      </c>
      <c r="E584" s="35" t="s">
        <v>485</v>
      </c>
      <c r="F584" s="36">
        <v>85455</v>
      </c>
      <c r="G584" s="36">
        <v>85454.12</v>
      </c>
      <c r="H584" s="265">
        <f t="shared" si="12"/>
        <v>99.99897021824351</v>
      </c>
      <c r="I584" s="36"/>
      <c r="J584" s="36"/>
      <c r="K584" s="15"/>
    </row>
    <row r="585" spans="1:11" ht="27">
      <c r="A585" s="133"/>
      <c r="B585" s="133"/>
      <c r="C585" s="91" t="s">
        <v>1615</v>
      </c>
      <c r="D585" s="42" t="s">
        <v>1218</v>
      </c>
      <c r="E585" s="43" t="s">
        <v>1103</v>
      </c>
      <c r="F585" s="36">
        <v>1500</v>
      </c>
      <c r="G585" s="36">
        <f>G586</f>
        <v>1500</v>
      </c>
      <c r="H585" s="265">
        <f t="shared" si="12"/>
        <v>100</v>
      </c>
      <c r="I585" s="36">
        <f>G585</f>
        <v>1500</v>
      </c>
      <c r="J585" s="36">
        <v>0</v>
      </c>
      <c r="K585" s="23"/>
    </row>
    <row r="586" spans="1:11" ht="27">
      <c r="A586" s="133"/>
      <c r="B586" s="133"/>
      <c r="C586" s="147"/>
      <c r="D586" s="88" t="s">
        <v>1219</v>
      </c>
      <c r="E586" s="35" t="s">
        <v>1103</v>
      </c>
      <c r="F586" s="36">
        <v>1500</v>
      </c>
      <c r="G586" s="36">
        <v>1500</v>
      </c>
      <c r="H586" s="265">
        <f t="shared" si="12"/>
        <v>100</v>
      </c>
      <c r="I586" s="36"/>
      <c r="J586" s="36"/>
      <c r="K586" s="15"/>
    </row>
    <row r="587" spans="1:11" ht="13.5">
      <c r="A587" s="32"/>
      <c r="B587" s="47"/>
      <c r="C587" s="33" t="s">
        <v>1697</v>
      </c>
      <c r="D587" s="34" t="s">
        <v>1698</v>
      </c>
      <c r="E587" s="35" t="s">
        <v>1085</v>
      </c>
      <c r="F587" s="36">
        <f>F588</f>
        <v>545</v>
      </c>
      <c r="G587" s="36">
        <f>G588</f>
        <v>544.32</v>
      </c>
      <c r="H587" s="265">
        <f t="shared" si="12"/>
        <v>99.87522935779818</v>
      </c>
      <c r="I587" s="36">
        <f>G587</f>
        <v>544.32</v>
      </c>
      <c r="J587" s="36">
        <v>0</v>
      </c>
      <c r="K587" s="15"/>
    </row>
    <row r="588" spans="1:11" ht="13.5">
      <c r="A588" s="32"/>
      <c r="B588" s="47"/>
      <c r="C588" s="47"/>
      <c r="D588" s="34" t="s">
        <v>486</v>
      </c>
      <c r="E588" s="35" t="s">
        <v>1085</v>
      </c>
      <c r="F588" s="36">
        <v>545</v>
      </c>
      <c r="G588" s="36">
        <v>544.32</v>
      </c>
      <c r="H588" s="265">
        <f t="shared" si="12"/>
        <v>99.87522935779818</v>
      </c>
      <c r="I588" s="36"/>
      <c r="J588" s="36"/>
      <c r="K588" s="15"/>
    </row>
    <row r="589" spans="1:11" ht="13.5">
      <c r="A589" s="32"/>
      <c r="B589" s="47"/>
      <c r="C589" s="33" t="s">
        <v>57</v>
      </c>
      <c r="D589" s="34" t="s">
        <v>58</v>
      </c>
      <c r="E589" s="35" t="s">
        <v>266</v>
      </c>
      <c r="F589" s="36">
        <f>F590</f>
        <v>5507</v>
      </c>
      <c r="G589" s="36">
        <f>G590</f>
        <v>5506.67</v>
      </c>
      <c r="H589" s="265">
        <f t="shared" si="12"/>
        <v>99.99400762665698</v>
      </c>
      <c r="I589" s="36">
        <f>G589</f>
        <v>5506.67</v>
      </c>
      <c r="J589" s="36">
        <v>0</v>
      </c>
      <c r="K589" s="15"/>
    </row>
    <row r="590" spans="1:11" ht="13.5">
      <c r="A590" s="32"/>
      <c r="B590" s="47"/>
      <c r="C590" s="47"/>
      <c r="D590" s="34" t="s">
        <v>486</v>
      </c>
      <c r="E590" s="35" t="s">
        <v>266</v>
      </c>
      <c r="F590" s="36">
        <v>5507</v>
      </c>
      <c r="G590" s="36">
        <v>5506.67</v>
      </c>
      <c r="H590" s="265">
        <f t="shared" si="12"/>
        <v>99.99400762665698</v>
      </c>
      <c r="I590" s="36"/>
      <c r="J590" s="36"/>
      <c r="K590" s="15"/>
    </row>
    <row r="591" spans="1:11" ht="13.5">
      <c r="A591" s="32"/>
      <c r="B591" s="47"/>
      <c r="C591" s="33" t="s">
        <v>1667</v>
      </c>
      <c r="D591" s="34" t="s">
        <v>1668</v>
      </c>
      <c r="E591" s="35" t="s">
        <v>487</v>
      </c>
      <c r="F591" s="36">
        <f>F592+F593+F594</f>
        <v>125134</v>
      </c>
      <c r="G591" s="36">
        <f>G592+G593+G594</f>
        <v>125133.23</v>
      </c>
      <c r="H591" s="265">
        <f t="shared" si="12"/>
        <v>99.99938465964486</v>
      </c>
      <c r="I591" s="36">
        <f>G591</f>
        <v>125133.23</v>
      </c>
      <c r="J591" s="36">
        <v>0</v>
      </c>
      <c r="K591" s="15"/>
    </row>
    <row r="592" spans="1:11" ht="27">
      <c r="A592" s="32"/>
      <c r="B592" s="47"/>
      <c r="C592" s="38"/>
      <c r="D592" s="34" t="s">
        <v>1477</v>
      </c>
      <c r="E592" s="35" t="s">
        <v>1103</v>
      </c>
      <c r="F592" s="36">
        <v>17995</v>
      </c>
      <c r="G592" s="36">
        <v>17994.66</v>
      </c>
      <c r="H592" s="265">
        <f t="shared" si="12"/>
        <v>99.99811058627397</v>
      </c>
      <c r="I592" s="36"/>
      <c r="J592" s="36"/>
      <c r="K592" s="15"/>
    </row>
    <row r="593" spans="1:11" ht="27">
      <c r="A593" s="32"/>
      <c r="B593" s="47"/>
      <c r="C593" s="47"/>
      <c r="D593" s="34" t="s">
        <v>1219</v>
      </c>
      <c r="E593" s="35" t="s">
        <v>1103</v>
      </c>
      <c r="F593" s="36">
        <v>1053</v>
      </c>
      <c r="G593" s="36">
        <v>1052.89</v>
      </c>
      <c r="H593" s="265">
        <f t="shared" si="12"/>
        <v>99.98955365622034</v>
      </c>
      <c r="I593" s="36"/>
      <c r="J593" s="36"/>
      <c r="K593" s="15"/>
    </row>
    <row r="594" spans="1:11" ht="13.5">
      <c r="A594" s="32"/>
      <c r="B594" s="47"/>
      <c r="C594" s="47"/>
      <c r="D594" s="34" t="s">
        <v>811</v>
      </c>
      <c r="E594" s="35" t="s">
        <v>487</v>
      </c>
      <c r="F594" s="36">
        <v>106086</v>
      </c>
      <c r="G594" s="36">
        <v>106085.68</v>
      </c>
      <c r="H594" s="265">
        <f t="shared" si="12"/>
        <v>99.99969835793601</v>
      </c>
      <c r="I594" s="36"/>
      <c r="J594" s="36"/>
      <c r="K594" s="15"/>
    </row>
    <row r="595" spans="1:11" ht="13.5">
      <c r="A595" s="32"/>
      <c r="B595" s="47"/>
      <c r="C595" s="47"/>
      <c r="D595" s="34" t="s">
        <v>812</v>
      </c>
      <c r="E595" s="35"/>
      <c r="F595" s="36"/>
      <c r="G595" s="36">
        <v>64121</v>
      </c>
      <c r="H595" s="265"/>
      <c r="I595" s="36"/>
      <c r="J595" s="36"/>
      <c r="K595" s="15"/>
    </row>
    <row r="596" spans="1:11" ht="13.5">
      <c r="A596" s="32"/>
      <c r="B596" s="47"/>
      <c r="C596" s="47"/>
      <c r="D596" s="34" t="s">
        <v>813</v>
      </c>
      <c r="E596" s="35"/>
      <c r="F596" s="36"/>
      <c r="G596" s="36">
        <v>32715</v>
      </c>
      <c r="H596" s="265"/>
      <c r="I596" s="36"/>
      <c r="J596" s="36"/>
      <c r="K596" s="15"/>
    </row>
    <row r="597" spans="1:11" ht="13.5">
      <c r="A597" s="32"/>
      <c r="B597" s="47"/>
      <c r="C597" s="47"/>
      <c r="D597" s="34" t="s">
        <v>814</v>
      </c>
      <c r="E597" s="35"/>
      <c r="F597" s="36"/>
      <c r="G597" s="36">
        <v>2487</v>
      </c>
      <c r="H597" s="265"/>
      <c r="I597" s="36"/>
      <c r="J597" s="36"/>
      <c r="K597" s="15"/>
    </row>
    <row r="598" spans="1:11" ht="13.5">
      <c r="A598" s="32"/>
      <c r="B598" s="47"/>
      <c r="C598" s="47"/>
      <c r="D598" s="34" t="s">
        <v>815</v>
      </c>
      <c r="E598" s="35"/>
      <c r="F598" s="36"/>
      <c r="G598" s="36">
        <v>4559</v>
      </c>
      <c r="H598" s="265"/>
      <c r="I598" s="36"/>
      <c r="J598" s="36"/>
      <c r="K598" s="15"/>
    </row>
    <row r="599" spans="1:11" ht="13.5">
      <c r="A599" s="32"/>
      <c r="B599" s="47"/>
      <c r="C599" s="47"/>
      <c r="D599" s="34" t="s">
        <v>816</v>
      </c>
      <c r="E599" s="35"/>
      <c r="F599" s="36"/>
      <c r="G599" s="36">
        <v>2203.38</v>
      </c>
      <c r="H599" s="265"/>
      <c r="I599" s="36"/>
      <c r="J599" s="36"/>
      <c r="K599" s="15"/>
    </row>
    <row r="600" spans="1:11" ht="13.5">
      <c r="A600" s="110"/>
      <c r="B600" s="78"/>
      <c r="C600" s="111" t="s">
        <v>239</v>
      </c>
      <c r="D600" s="34" t="s">
        <v>240</v>
      </c>
      <c r="E600" s="35" t="s">
        <v>949</v>
      </c>
      <c r="F600" s="36">
        <f>F601</f>
        <v>36591</v>
      </c>
      <c r="G600" s="36">
        <f>G601</f>
        <v>36590.45</v>
      </c>
      <c r="H600" s="265">
        <f t="shared" si="12"/>
        <v>99.99849689814434</v>
      </c>
      <c r="I600" s="36">
        <f>G600</f>
        <v>36590.45</v>
      </c>
      <c r="J600" s="36">
        <v>0</v>
      </c>
      <c r="K600" s="15"/>
    </row>
    <row r="601" spans="1:11" ht="27">
      <c r="A601" s="32"/>
      <c r="B601" s="47"/>
      <c r="C601" s="47"/>
      <c r="D601" s="34" t="s">
        <v>818</v>
      </c>
      <c r="E601" s="35" t="s">
        <v>949</v>
      </c>
      <c r="F601" s="36">
        <v>36591</v>
      </c>
      <c r="G601" s="36">
        <v>36590.45</v>
      </c>
      <c r="H601" s="265">
        <f t="shared" si="12"/>
        <v>99.99849689814434</v>
      </c>
      <c r="I601" s="36"/>
      <c r="J601" s="36"/>
      <c r="K601" s="15"/>
    </row>
    <row r="602" spans="1:11" ht="13.5">
      <c r="A602" s="32"/>
      <c r="B602" s="47"/>
      <c r="C602" s="33" t="s">
        <v>1678</v>
      </c>
      <c r="D602" s="34" t="s">
        <v>1679</v>
      </c>
      <c r="E602" s="35" t="s">
        <v>1705</v>
      </c>
      <c r="F602" s="36">
        <f>F603</f>
        <v>9816</v>
      </c>
      <c r="G602" s="36">
        <f>G603</f>
        <v>9815.5</v>
      </c>
      <c r="H602" s="265">
        <f t="shared" si="12"/>
        <v>99.99490627546862</v>
      </c>
      <c r="I602" s="36">
        <f>G602</f>
        <v>9815.5</v>
      </c>
      <c r="J602" s="36">
        <v>0</v>
      </c>
      <c r="K602" s="15"/>
    </row>
    <row r="603" spans="1:11" ht="27">
      <c r="A603" s="32"/>
      <c r="B603" s="47"/>
      <c r="C603" s="47"/>
      <c r="D603" s="34" t="s">
        <v>819</v>
      </c>
      <c r="E603" s="35" t="s">
        <v>1705</v>
      </c>
      <c r="F603" s="36">
        <v>9816</v>
      </c>
      <c r="G603" s="36">
        <v>9815.5</v>
      </c>
      <c r="H603" s="265">
        <f t="shared" si="12"/>
        <v>99.99490627546862</v>
      </c>
      <c r="I603" s="36"/>
      <c r="J603" s="36"/>
      <c r="K603" s="15"/>
    </row>
    <row r="604" spans="1:11" ht="13.5">
      <c r="A604" s="32"/>
      <c r="B604" s="47"/>
      <c r="C604" s="33" t="s">
        <v>37</v>
      </c>
      <c r="D604" s="34" t="s">
        <v>38</v>
      </c>
      <c r="E604" s="35" t="s">
        <v>1689</v>
      </c>
      <c r="F604" s="36">
        <f>F605</f>
        <v>3090</v>
      </c>
      <c r="G604" s="36">
        <f>G605</f>
        <v>3090</v>
      </c>
      <c r="H604" s="265">
        <f t="shared" si="12"/>
        <v>100</v>
      </c>
      <c r="I604" s="36">
        <f>G604</f>
        <v>3090</v>
      </c>
      <c r="J604" s="36">
        <v>0</v>
      </c>
      <c r="K604" s="15"/>
    </row>
    <row r="605" spans="1:11" ht="13.5">
      <c r="A605" s="32"/>
      <c r="B605" s="47"/>
      <c r="C605" s="47"/>
      <c r="D605" s="34" t="s">
        <v>820</v>
      </c>
      <c r="E605" s="35" t="s">
        <v>1689</v>
      </c>
      <c r="F605" s="36">
        <v>3090</v>
      </c>
      <c r="G605" s="36">
        <v>3090</v>
      </c>
      <c r="H605" s="265">
        <f t="shared" si="12"/>
        <v>100</v>
      </c>
      <c r="I605" s="36"/>
      <c r="J605" s="36"/>
      <c r="K605" s="15"/>
    </row>
    <row r="606" spans="1:11" ht="13.5">
      <c r="A606" s="32"/>
      <c r="B606" s="47"/>
      <c r="C606" s="33" t="s">
        <v>1645</v>
      </c>
      <c r="D606" s="34" t="s">
        <v>1646</v>
      </c>
      <c r="E606" s="35" t="s">
        <v>488</v>
      </c>
      <c r="F606" s="36">
        <f>F607+F608</f>
        <v>22676</v>
      </c>
      <c r="G606" s="36">
        <f>G607+G608</f>
        <v>21858.43</v>
      </c>
      <c r="H606" s="265">
        <f t="shared" si="12"/>
        <v>96.39455812312578</v>
      </c>
      <c r="I606" s="36">
        <f>G606</f>
        <v>21858.43</v>
      </c>
      <c r="J606" s="36">
        <v>0</v>
      </c>
      <c r="K606" s="15"/>
    </row>
    <row r="607" spans="1:11" ht="13.5">
      <c r="A607" s="32"/>
      <c r="B607" s="47"/>
      <c r="C607" s="47"/>
      <c r="D607" s="34" t="s">
        <v>486</v>
      </c>
      <c r="E607" s="35" t="s">
        <v>488</v>
      </c>
      <c r="F607" s="36">
        <v>17876</v>
      </c>
      <c r="G607" s="36">
        <v>17059.14</v>
      </c>
      <c r="H607" s="265">
        <f t="shared" si="12"/>
        <v>95.43040948758112</v>
      </c>
      <c r="I607" s="36"/>
      <c r="J607" s="36"/>
      <c r="K607" s="15"/>
    </row>
    <row r="608" spans="1:11" ht="27">
      <c r="A608" s="32"/>
      <c r="B608" s="47"/>
      <c r="C608" s="47"/>
      <c r="D608" s="34" t="s">
        <v>1219</v>
      </c>
      <c r="E608" s="142" t="s">
        <v>1103</v>
      </c>
      <c r="F608" s="36">
        <v>4800</v>
      </c>
      <c r="G608" s="36">
        <v>4799.29</v>
      </c>
      <c r="H608" s="265">
        <f t="shared" si="12"/>
        <v>99.98520833333333</v>
      </c>
      <c r="I608" s="36"/>
      <c r="J608" s="36"/>
      <c r="K608" s="15"/>
    </row>
    <row r="609" spans="1:11" ht="49.5" customHeight="1">
      <c r="A609" s="32"/>
      <c r="B609" s="47"/>
      <c r="C609" s="33" t="s">
        <v>330</v>
      </c>
      <c r="D609" s="34" t="s">
        <v>331</v>
      </c>
      <c r="E609" s="35" t="s">
        <v>489</v>
      </c>
      <c r="F609" s="36">
        <f>F610</f>
        <v>2683</v>
      </c>
      <c r="G609" s="36">
        <f>G610</f>
        <v>2682.43</v>
      </c>
      <c r="H609" s="265">
        <f t="shared" si="12"/>
        <v>99.97875512486023</v>
      </c>
      <c r="I609" s="36">
        <f>G609</f>
        <v>2682.43</v>
      </c>
      <c r="J609" s="36">
        <v>0</v>
      </c>
      <c r="K609" s="15"/>
    </row>
    <row r="610" spans="1:11" ht="19.5" customHeight="1">
      <c r="A610" s="32"/>
      <c r="B610" s="47"/>
      <c r="C610" s="47"/>
      <c r="D610" s="34" t="s">
        <v>486</v>
      </c>
      <c r="E610" s="35" t="s">
        <v>489</v>
      </c>
      <c r="F610" s="36">
        <v>2683</v>
      </c>
      <c r="G610" s="36">
        <v>2682.43</v>
      </c>
      <c r="H610" s="265">
        <f t="shared" si="12"/>
        <v>99.97875512486023</v>
      </c>
      <c r="I610" s="36"/>
      <c r="J610" s="36"/>
      <c r="K610" s="15"/>
    </row>
    <row r="611" spans="1:11" ht="41.25">
      <c r="A611" s="32"/>
      <c r="B611" s="47"/>
      <c r="C611" s="33" t="s">
        <v>332</v>
      </c>
      <c r="D611" s="34" t="s">
        <v>333</v>
      </c>
      <c r="E611" s="35" t="s">
        <v>59</v>
      </c>
      <c r="F611" s="36">
        <f>F612</f>
        <v>1854</v>
      </c>
      <c r="G611" s="36">
        <f>G612</f>
        <v>1853.68</v>
      </c>
      <c r="H611" s="265">
        <f t="shared" si="12"/>
        <v>99.98274002157498</v>
      </c>
      <c r="I611" s="36">
        <f>G611</f>
        <v>1853.68</v>
      </c>
      <c r="J611" s="36">
        <v>0</v>
      </c>
      <c r="K611" s="15"/>
    </row>
    <row r="612" spans="1:11" ht="13.5">
      <c r="A612" s="32"/>
      <c r="B612" s="47"/>
      <c r="C612" s="47"/>
      <c r="D612" s="34" t="s">
        <v>486</v>
      </c>
      <c r="E612" s="35" t="s">
        <v>59</v>
      </c>
      <c r="F612" s="36">
        <v>1854</v>
      </c>
      <c r="G612" s="36">
        <v>1853.68</v>
      </c>
      <c r="H612" s="265">
        <f t="shared" si="12"/>
        <v>99.98274002157498</v>
      </c>
      <c r="I612" s="36"/>
      <c r="J612" s="36"/>
      <c r="K612" s="15"/>
    </row>
    <row r="613" spans="1:11" ht="13.5">
      <c r="A613" s="32"/>
      <c r="B613" s="41"/>
      <c r="C613" s="74" t="s">
        <v>44</v>
      </c>
      <c r="D613" s="75" t="s">
        <v>45</v>
      </c>
      <c r="E613" s="36" t="str">
        <f>E614</f>
        <v>0</v>
      </c>
      <c r="F613" s="36">
        <f>F614</f>
        <v>1318</v>
      </c>
      <c r="G613" s="36">
        <f>G614</f>
        <v>1317.06</v>
      </c>
      <c r="H613" s="265">
        <f t="shared" si="12"/>
        <v>99.92867981790592</v>
      </c>
      <c r="I613" s="36">
        <f>G613</f>
        <v>1317.06</v>
      </c>
      <c r="J613" s="36">
        <v>0</v>
      </c>
      <c r="K613" s="15"/>
    </row>
    <row r="614" spans="1:11" ht="13.5">
      <c r="A614" s="32"/>
      <c r="B614" s="47"/>
      <c r="C614" s="47"/>
      <c r="D614" s="34" t="s">
        <v>486</v>
      </c>
      <c r="E614" s="35" t="s">
        <v>1103</v>
      </c>
      <c r="F614" s="36">
        <v>1318</v>
      </c>
      <c r="G614" s="36">
        <v>1317.06</v>
      </c>
      <c r="H614" s="265">
        <f t="shared" si="12"/>
        <v>99.92867981790592</v>
      </c>
      <c r="I614" s="36"/>
      <c r="J614" s="36"/>
      <c r="K614" s="15"/>
    </row>
    <row r="615" spans="1:11" ht="13.5">
      <c r="A615" s="32"/>
      <c r="B615" s="41"/>
      <c r="C615" s="145" t="s">
        <v>210</v>
      </c>
      <c r="D615" s="132" t="s">
        <v>211</v>
      </c>
      <c r="E615" s="144" t="str">
        <f>E616</f>
        <v>0</v>
      </c>
      <c r="F615" s="36">
        <f>F616</f>
        <v>612</v>
      </c>
      <c r="G615" s="36">
        <f>G616</f>
        <v>611.71</v>
      </c>
      <c r="H615" s="265">
        <f t="shared" si="12"/>
        <v>99.95261437908498</v>
      </c>
      <c r="I615" s="36">
        <f>G615</f>
        <v>611.71</v>
      </c>
      <c r="J615" s="36">
        <v>0</v>
      </c>
      <c r="K615" s="15"/>
    </row>
    <row r="616" spans="1:11" ht="13.5">
      <c r="A616" s="32"/>
      <c r="B616" s="47"/>
      <c r="C616" s="47"/>
      <c r="D616" s="34" t="s">
        <v>486</v>
      </c>
      <c r="E616" s="142" t="s">
        <v>1103</v>
      </c>
      <c r="F616" s="36">
        <v>612</v>
      </c>
      <c r="G616" s="36">
        <v>611.71</v>
      </c>
      <c r="H616" s="265">
        <f t="shared" si="12"/>
        <v>99.95261437908498</v>
      </c>
      <c r="I616" s="36"/>
      <c r="J616" s="36"/>
      <c r="K616" s="15"/>
    </row>
    <row r="617" spans="1:11" ht="13.5">
      <c r="A617" s="32"/>
      <c r="B617" s="47"/>
      <c r="C617" s="33" t="s">
        <v>47</v>
      </c>
      <c r="D617" s="34" t="s">
        <v>48</v>
      </c>
      <c r="E617" s="35" t="s">
        <v>490</v>
      </c>
      <c r="F617" s="36">
        <f>F618</f>
        <v>13505</v>
      </c>
      <c r="G617" s="36">
        <f>G618</f>
        <v>13505</v>
      </c>
      <c r="H617" s="265">
        <f t="shared" si="12"/>
        <v>99.99999999999999</v>
      </c>
      <c r="I617" s="36">
        <f>G617</f>
        <v>13505</v>
      </c>
      <c r="J617" s="36">
        <v>0</v>
      </c>
      <c r="K617" s="15"/>
    </row>
    <row r="618" spans="1:11" ht="27">
      <c r="A618" s="32"/>
      <c r="B618" s="47"/>
      <c r="C618" s="47"/>
      <c r="D618" s="34" t="s">
        <v>821</v>
      </c>
      <c r="E618" s="35" t="s">
        <v>490</v>
      </c>
      <c r="F618" s="36">
        <v>13505</v>
      </c>
      <c r="G618" s="36">
        <v>13505</v>
      </c>
      <c r="H618" s="265">
        <f aca="true" t="shared" si="14" ref="H618:H692">G618/F618%</f>
        <v>99.99999999999999</v>
      </c>
      <c r="I618" s="36"/>
      <c r="J618" s="36"/>
      <c r="K618" s="15"/>
    </row>
    <row r="619" spans="1:11" ht="27">
      <c r="A619" s="32"/>
      <c r="B619" s="41"/>
      <c r="C619" s="74" t="s">
        <v>283</v>
      </c>
      <c r="D619" s="103" t="s">
        <v>284</v>
      </c>
      <c r="E619" s="36">
        <f>E620</f>
        <v>0</v>
      </c>
      <c r="F619" s="36">
        <f>F620</f>
        <v>408</v>
      </c>
      <c r="G619" s="36">
        <f>G620</f>
        <v>408</v>
      </c>
      <c r="H619" s="265">
        <f t="shared" si="14"/>
        <v>100</v>
      </c>
      <c r="I619" s="36">
        <f>G619</f>
        <v>408</v>
      </c>
      <c r="J619" s="36">
        <v>0</v>
      </c>
      <c r="K619" s="15"/>
    </row>
    <row r="620" spans="1:11" ht="13.5">
      <c r="A620" s="32"/>
      <c r="B620" s="81"/>
      <c r="C620" s="77"/>
      <c r="D620" s="34" t="s">
        <v>1064</v>
      </c>
      <c r="E620" s="40">
        <v>0</v>
      </c>
      <c r="F620" s="36">
        <v>408</v>
      </c>
      <c r="G620" s="36">
        <v>408</v>
      </c>
      <c r="H620" s="265">
        <f t="shared" si="14"/>
        <v>100</v>
      </c>
      <c r="I620" s="36"/>
      <c r="J620" s="36"/>
      <c r="K620" s="15"/>
    </row>
    <row r="621" spans="1:11" ht="13.5">
      <c r="A621" s="32"/>
      <c r="B621" s="41"/>
      <c r="C621" s="74" t="s">
        <v>200</v>
      </c>
      <c r="D621" s="70" t="s">
        <v>1220</v>
      </c>
      <c r="E621" s="35" t="s">
        <v>1103</v>
      </c>
      <c r="F621" s="36">
        <f>F622</f>
        <v>302</v>
      </c>
      <c r="G621" s="36">
        <f>G622</f>
        <v>301.68</v>
      </c>
      <c r="H621" s="265">
        <f t="shared" si="14"/>
        <v>99.89403973509934</v>
      </c>
      <c r="I621" s="36">
        <f>G621</f>
        <v>301.68</v>
      </c>
      <c r="J621" s="36">
        <v>0</v>
      </c>
      <c r="K621" s="15"/>
    </row>
    <row r="622" spans="1:11" ht="13.5">
      <c r="A622" s="32"/>
      <c r="B622" s="47"/>
      <c r="C622" s="47"/>
      <c r="D622" s="34" t="s">
        <v>486</v>
      </c>
      <c r="E622" s="35"/>
      <c r="F622" s="36">
        <v>302</v>
      </c>
      <c r="G622" s="36">
        <v>301.68</v>
      </c>
      <c r="H622" s="265">
        <f t="shared" si="14"/>
        <v>99.89403973509934</v>
      </c>
      <c r="I622" s="36"/>
      <c r="J622" s="36"/>
      <c r="K622" s="15"/>
    </row>
    <row r="623" spans="1:11" ht="27">
      <c r="A623" s="32"/>
      <c r="B623" s="41"/>
      <c r="C623" s="145" t="s">
        <v>420</v>
      </c>
      <c r="D623" s="34" t="s">
        <v>421</v>
      </c>
      <c r="E623" s="142" t="s">
        <v>1103</v>
      </c>
      <c r="F623" s="36">
        <f>F624</f>
        <v>149105</v>
      </c>
      <c r="G623" s="36">
        <f>G624</f>
        <v>149104.8</v>
      </c>
      <c r="H623" s="265">
        <f t="shared" si="14"/>
        <v>99.9998658663358</v>
      </c>
      <c r="I623" s="36">
        <v>0</v>
      </c>
      <c r="J623" s="36">
        <f>J624</f>
        <v>149104.8</v>
      </c>
      <c r="K623" s="15"/>
    </row>
    <row r="624" spans="1:11" ht="13.5">
      <c r="A624" s="110"/>
      <c r="B624" s="78"/>
      <c r="C624" s="78"/>
      <c r="D624" s="138" t="s">
        <v>748</v>
      </c>
      <c r="E624" s="142" t="s">
        <v>1103</v>
      </c>
      <c r="F624" s="36">
        <v>149105</v>
      </c>
      <c r="G624" s="36">
        <v>149104.8</v>
      </c>
      <c r="H624" s="265">
        <f t="shared" si="14"/>
        <v>99.9998658663358</v>
      </c>
      <c r="I624" s="36"/>
      <c r="J624" s="36">
        <f>G624</f>
        <v>149104.8</v>
      </c>
      <c r="K624" s="15"/>
    </row>
    <row r="625" spans="1:11" ht="33.75" customHeight="1">
      <c r="A625" s="32"/>
      <c r="B625" s="41"/>
      <c r="C625" s="287" t="s">
        <v>749</v>
      </c>
      <c r="D625" s="34" t="s">
        <v>421</v>
      </c>
      <c r="E625" s="144" t="str">
        <f>E626</f>
        <v>0</v>
      </c>
      <c r="F625" s="36">
        <f>F626</f>
        <v>680000</v>
      </c>
      <c r="G625" s="36">
        <f>G626</f>
        <v>0</v>
      </c>
      <c r="H625" s="265">
        <f t="shared" si="14"/>
        <v>0</v>
      </c>
      <c r="I625" s="36">
        <v>0</v>
      </c>
      <c r="J625" s="36">
        <v>0</v>
      </c>
      <c r="K625" s="15"/>
    </row>
    <row r="626" spans="1:11" ht="51.75" customHeight="1">
      <c r="A626" s="32"/>
      <c r="B626" s="47"/>
      <c r="C626" s="47"/>
      <c r="D626" s="138" t="s">
        <v>1199</v>
      </c>
      <c r="E626" s="142" t="s">
        <v>1103</v>
      </c>
      <c r="F626" s="36">
        <v>680000</v>
      </c>
      <c r="G626" s="36">
        <v>0</v>
      </c>
      <c r="H626" s="265">
        <f t="shared" si="14"/>
        <v>0</v>
      </c>
      <c r="I626" s="36"/>
      <c r="J626" s="36">
        <f>G626</f>
        <v>0</v>
      </c>
      <c r="K626" s="15"/>
    </row>
    <row r="627" spans="1:11" ht="27">
      <c r="A627" s="32"/>
      <c r="B627" s="41"/>
      <c r="C627" s="145" t="s">
        <v>750</v>
      </c>
      <c r="D627" s="34" t="s">
        <v>421</v>
      </c>
      <c r="E627" s="144"/>
      <c r="F627" s="36">
        <f>F628</f>
        <v>120000</v>
      </c>
      <c r="G627" s="36">
        <f>G628</f>
        <v>0</v>
      </c>
      <c r="H627" s="265">
        <f t="shared" si="14"/>
        <v>0</v>
      </c>
      <c r="I627" s="36">
        <v>0</v>
      </c>
      <c r="J627" s="36">
        <v>0</v>
      </c>
      <c r="K627" s="15"/>
    </row>
    <row r="628" spans="1:11" ht="48" customHeight="1">
      <c r="A628" s="32"/>
      <c r="B628" s="47"/>
      <c r="C628" s="47"/>
      <c r="D628" s="138" t="s">
        <v>1200</v>
      </c>
      <c r="E628" s="142" t="s">
        <v>1103</v>
      </c>
      <c r="F628" s="36">
        <v>120000</v>
      </c>
      <c r="G628" s="36">
        <v>0</v>
      </c>
      <c r="H628" s="265">
        <f t="shared" si="14"/>
        <v>0</v>
      </c>
      <c r="I628" s="36"/>
      <c r="J628" s="36"/>
      <c r="K628" s="15"/>
    </row>
    <row r="629" spans="1:11" ht="13.5">
      <c r="A629" s="32"/>
      <c r="B629" s="114" t="s">
        <v>491</v>
      </c>
      <c r="C629" s="114"/>
      <c r="D629" s="27" t="s">
        <v>492</v>
      </c>
      <c r="E629" s="28" t="s">
        <v>1689</v>
      </c>
      <c r="F629" s="29">
        <f>F630</f>
        <v>1000</v>
      </c>
      <c r="G629" s="29">
        <f>G630</f>
        <v>1000</v>
      </c>
      <c r="H629" s="266">
        <f t="shared" si="14"/>
        <v>100</v>
      </c>
      <c r="I629" s="29">
        <f>I631</f>
        <v>1000</v>
      </c>
      <c r="J629" s="29">
        <v>0</v>
      </c>
      <c r="K629" s="15"/>
    </row>
    <row r="630" spans="1:11" ht="13.5">
      <c r="A630" s="32"/>
      <c r="B630" s="56"/>
      <c r="C630" s="60"/>
      <c r="D630" s="87" t="s">
        <v>1210</v>
      </c>
      <c r="E630" s="85">
        <f>E631+E633</f>
        <v>1000</v>
      </c>
      <c r="F630" s="85">
        <f>F631+F633</f>
        <v>1000</v>
      </c>
      <c r="G630" s="85">
        <f>G631</f>
        <v>1000</v>
      </c>
      <c r="H630" s="265">
        <f t="shared" si="14"/>
        <v>100</v>
      </c>
      <c r="I630" s="85">
        <f>I631</f>
        <v>1000</v>
      </c>
      <c r="J630" s="85">
        <v>0</v>
      </c>
      <c r="K630" s="15"/>
    </row>
    <row r="631" spans="1:11" ht="13.5">
      <c r="A631" s="32"/>
      <c r="B631" s="47"/>
      <c r="C631" s="33" t="s">
        <v>1667</v>
      </c>
      <c r="D631" s="34" t="s">
        <v>1668</v>
      </c>
      <c r="E631" s="35" t="s">
        <v>50</v>
      </c>
      <c r="F631" s="144">
        <f>F632</f>
        <v>1000</v>
      </c>
      <c r="G631" s="144">
        <f>G632</f>
        <v>1000</v>
      </c>
      <c r="H631" s="265">
        <f t="shared" si="14"/>
        <v>100</v>
      </c>
      <c r="I631" s="36">
        <f>G631</f>
        <v>1000</v>
      </c>
      <c r="J631" s="36">
        <v>0</v>
      </c>
      <c r="K631" s="15"/>
    </row>
    <row r="632" spans="1:11" ht="27">
      <c r="A632" s="32"/>
      <c r="B632" s="47"/>
      <c r="C632" s="47"/>
      <c r="D632" s="34" t="s">
        <v>493</v>
      </c>
      <c r="E632" s="35" t="s">
        <v>50</v>
      </c>
      <c r="F632" s="144">
        <v>1000</v>
      </c>
      <c r="G632" s="36">
        <v>1000</v>
      </c>
      <c r="H632" s="265">
        <f t="shared" si="14"/>
        <v>100</v>
      </c>
      <c r="I632" s="36"/>
      <c r="J632" s="36"/>
      <c r="K632" s="15"/>
    </row>
    <row r="633" spans="1:11" ht="27">
      <c r="A633" s="32"/>
      <c r="B633" s="47"/>
      <c r="C633" s="33" t="s">
        <v>299</v>
      </c>
      <c r="D633" s="34" t="s">
        <v>300</v>
      </c>
      <c r="E633" s="35" t="s">
        <v>966</v>
      </c>
      <c r="F633" s="142" t="s">
        <v>1103</v>
      </c>
      <c r="G633" s="36">
        <v>0</v>
      </c>
      <c r="H633" s="265">
        <v>0</v>
      </c>
      <c r="I633" s="36">
        <v>0</v>
      </c>
      <c r="J633" s="36">
        <v>0</v>
      </c>
      <c r="K633" s="15"/>
    </row>
    <row r="634" spans="1:11" ht="27">
      <c r="A634" s="32"/>
      <c r="B634" s="47"/>
      <c r="C634" s="47"/>
      <c r="D634" s="34" t="s">
        <v>493</v>
      </c>
      <c r="E634" s="35" t="s">
        <v>966</v>
      </c>
      <c r="F634" s="142" t="s">
        <v>1103</v>
      </c>
      <c r="G634" s="36">
        <v>0</v>
      </c>
      <c r="H634" s="265">
        <v>0</v>
      </c>
      <c r="I634" s="36"/>
      <c r="J634" s="36"/>
      <c r="K634" s="15"/>
    </row>
    <row r="635" spans="1:11" ht="13.5">
      <c r="A635" s="32"/>
      <c r="B635" s="26" t="s">
        <v>494</v>
      </c>
      <c r="C635" s="26"/>
      <c r="D635" s="27" t="s">
        <v>495</v>
      </c>
      <c r="E635" s="28" t="s">
        <v>496</v>
      </c>
      <c r="F635" s="29">
        <f>F636+F638+F640+F642+F644+F646+F648+F650+F652+F654+F656+F658+F660+F662</f>
        <v>61005</v>
      </c>
      <c r="G635" s="29">
        <f>G636+G638+G640+G642+G644+G646+G648+G650+G652+G654+G656+G658+G660+G662</f>
        <v>60457.72</v>
      </c>
      <c r="H635" s="266">
        <f t="shared" si="14"/>
        <v>99.10289320547497</v>
      </c>
      <c r="I635" s="29">
        <f>I636+I638+I640+I642+I644+I646+I648+I650+I652+I654+I656+I658+I660+I662</f>
        <v>60457.72</v>
      </c>
      <c r="J635" s="29">
        <v>0</v>
      </c>
      <c r="K635" s="15"/>
    </row>
    <row r="636" spans="1:11" ht="13.5">
      <c r="A636" s="32"/>
      <c r="B636" s="47"/>
      <c r="C636" s="33" t="s">
        <v>1687</v>
      </c>
      <c r="D636" s="34" t="s">
        <v>1688</v>
      </c>
      <c r="E636" s="35" t="s">
        <v>462</v>
      </c>
      <c r="F636" s="36">
        <v>132</v>
      </c>
      <c r="G636" s="36">
        <v>132</v>
      </c>
      <c r="H636" s="265">
        <f t="shared" si="14"/>
        <v>100</v>
      </c>
      <c r="I636" s="36">
        <f>G636</f>
        <v>132</v>
      </c>
      <c r="J636" s="36">
        <v>0</v>
      </c>
      <c r="K636" s="15"/>
    </row>
    <row r="637" spans="1:11" ht="13.5">
      <c r="A637" s="32"/>
      <c r="B637" s="47"/>
      <c r="C637" s="47"/>
      <c r="D637" s="34" t="s">
        <v>497</v>
      </c>
      <c r="E637" s="35" t="s">
        <v>462</v>
      </c>
      <c r="F637" s="36">
        <v>132</v>
      </c>
      <c r="G637" s="36">
        <v>132</v>
      </c>
      <c r="H637" s="265">
        <f t="shared" si="14"/>
        <v>100</v>
      </c>
      <c r="I637" s="36"/>
      <c r="J637" s="36"/>
      <c r="K637" s="15"/>
    </row>
    <row r="638" spans="1:11" ht="13.5">
      <c r="A638" s="32"/>
      <c r="B638" s="47"/>
      <c r="C638" s="33" t="s">
        <v>1691</v>
      </c>
      <c r="D638" s="34" t="s">
        <v>1692</v>
      </c>
      <c r="E638" s="35" t="s">
        <v>498</v>
      </c>
      <c r="F638" s="36">
        <f>F639</f>
        <v>43967</v>
      </c>
      <c r="G638" s="36">
        <f>G639</f>
        <v>43425.19</v>
      </c>
      <c r="H638" s="265">
        <f t="shared" si="14"/>
        <v>98.7676894034162</v>
      </c>
      <c r="I638" s="36">
        <f>G638</f>
        <v>43425.19</v>
      </c>
      <c r="J638" s="36">
        <v>0</v>
      </c>
      <c r="K638" s="15"/>
    </row>
    <row r="639" spans="1:11" ht="13.5">
      <c r="A639" s="32"/>
      <c r="B639" s="47"/>
      <c r="C639" s="47"/>
      <c r="D639" s="34" t="s">
        <v>497</v>
      </c>
      <c r="E639" s="35" t="s">
        <v>498</v>
      </c>
      <c r="F639" s="36">
        <v>43967</v>
      </c>
      <c r="G639" s="36">
        <v>43425.19</v>
      </c>
      <c r="H639" s="265">
        <f t="shared" si="14"/>
        <v>98.7676894034162</v>
      </c>
      <c r="I639" s="36"/>
      <c r="J639" s="36"/>
      <c r="K639" s="15"/>
    </row>
    <row r="640" spans="1:11" ht="13.5">
      <c r="A640" s="32"/>
      <c r="B640" s="47"/>
      <c r="C640" s="33" t="s">
        <v>1694</v>
      </c>
      <c r="D640" s="34" t="s">
        <v>1695</v>
      </c>
      <c r="E640" s="35" t="s">
        <v>499</v>
      </c>
      <c r="F640" s="36">
        <v>8837</v>
      </c>
      <c r="G640" s="36">
        <f>G641</f>
        <v>8836.96</v>
      </c>
      <c r="H640" s="265">
        <f t="shared" si="14"/>
        <v>99.99954735770056</v>
      </c>
      <c r="I640" s="36">
        <f>G640</f>
        <v>8836.96</v>
      </c>
      <c r="J640" s="36">
        <v>0</v>
      </c>
      <c r="K640" s="15"/>
    </row>
    <row r="641" spans="1:11" ht="13.5">
      <c r="A641" s="32"/>
      <c r="B641" s="47"/>
      <c r="C641" s="47"/>
      <c r="D641" s="34" t="s">
        <v>497</v>
      </c>
      <c r="E641" s="35" t="s">
        <v>499</v>
      </c>
      <c r="F641" s="36">
        <v>8837</v>
      </c>
      <c r="G641" s="36">
        <v>8836.96</v>
      </c>
      <c r="H641" s="265">
        <f t="shared" si="14"/>
        <v>99.99954735770056</v>
      </c>
      <c r="I641" s="36"/>
      <c r="J641" s="36"/>
      <c r="K641" s="15"/>
    </row>
    <row r="642" spans="1:11" ht="13.5">
      <c r="A642" s="32"/>
      <c r="B642" s="47"/>
      <c r="C642" s="33" t="s">
        <v>1697</v>
      </c>
      <c r="D642" s="34" t="s">
        <v>1698</v>
      </c>
      <c r="E642" s="35" t="s">
        <v>500</v>
      </c>
      <c r="F642" s="36">
        <v>2989</v>
      </c>
      <c r="G642" s="36">
        <f>G643</f>
        <v>2987.3</v>
      </c>
      <c r="H642" s="265">
        <f t="shared" si="14"/>
        <v>99.94312479089997</v>
      </c>
      <c r="I642" s="36">
        <f>G642</f>
        <v>2987.3</v>
      </c>
      <c r="J642" s="36">
        <v>0</v>
      </c>
      <c r="K642" s="15"/>
    </row>
    <row r="643" spans="1:11" ht="13.5">
      <c r="A643" s="32"/>
      <c r="B643" s="47"/>
      <c r="C643" s="47"/>
      <c r="D643" s="34" t="s">
        <v>497</v>
      </c>
      <c r="E643" s="35" t="s">
        <v>500</v>
      </c>
      <c r="F643" s="36">
        <v>2989</v>
      </c>
      <c r="G643" s="36">
        <v>2987.3</v>
      </c>
      <c r="H643" s="265">
        <f t="shared" si="14"/>
        <v>99.94312479089997</v>
      </c>
      <c r="I643" s="36"/>
      <c r="J643" s="36"/>
      <c r="K643" s="15"/>
    </row>
    <row r="644" spans="1:11" ht="13.5">
      <c r="A644" s="32"/>
      <c r="B644" s="47"/>
      <c r="C644" s="33" t="s">
        <v>1700</v>
      </c>
      <c r="D644" s="34" t="s">
        <v>1701</v>
      </c>
      <c r="E644" s="35" t="s">
        <v>501</v>
      </c>
      <c r="F644" s="36">
        <f>F645</f>
        <v>726</v>
      </c>
      <c r="G644" s="36">
        <f>G645</f>
        <v>725.29</v>
      </c>
      <c r="H644" s="265">
        <f t="shared" si="14"/>
        <v>99.90220385674931</v>
      </c>
      <c r="I644" s="36">
        <f>G644</f>
        <v>725.29</v>
      </c>
      <c r="J644" s="36">
        <v>0</v>
      </c>
      <c r="K644" s="15"/>
    </row>
    <row r="645" spans="1:11" ht="13.5">
      <c r="A645" s="32"/>
      <c r="B645" s="47"/>
      <c r="C645" s="47"/>
      <c r="D645" s="34" t="s">
        <v>497</v>
      </c>
      <c r="E645" s="35" t="s">
        <v>501</v>
      </c>
      <c r="F645" s="36">
        <v>726</v>
      </c>
      <c r="G645" s="36">
        <v>725.29</v>
      </c>
      <c r="H645" s="265">
        <f t="shared" si="14"/>
        <v>99.90220385674931</v>
      </c>
      <c r="I645" s="36"/>
      <c r="J645" s="36"/>
      <c r="K645" s="15"/>
    </row>
    <row r="646" spans="1:11" ht="27">
      <c r="A646" s="110"/>
      <c r="B646" s="78"/>
      <c r="C646" s="111" t="s">
        <v>398</v>
      </c>
      <c r="D646" s="34" t="s">
        <v>399</v>
      </c>
      <c r="E646" s="35" t="s">
        <v>502</v>
      </c>
      <c r="F646" s="36">
        <f>F647</f>
        <v>100</v>
      </c>
      <c r="G646" s="36">
        <f>G647</f>
        <v>100</v>
      </c>
      <c r="H646" s="265">
        <f t="shared" si="14"/>
        <v>100</v>
      </c>
      <c r="I646" s="36">
        <f>G646</f>
        <v>100</v>
      </c>
      <c r="J646" s="36">
        <v>0</v>
      </c>
      <c r="K646" s="15"/>
    </row>
    <row r="647" spans="1:11" ht="13.5">
      <c r="A647" s="32"/>
      <c r="B647" s="47"/>
      <c r="C647" s="47"/>
      <c r="D647" s="34" t="s">
        <v>497</v>
      </c>
      <c r="E647" s="35" t="s">
        <v>502</v>
      </c>
      <c r="F647" s="36">
        <v>100</v>
      </c>
      <c r="G647" s="36">
        <v>100</v>
      </c>
      <c r="H647" s="265">
        <f t="shared" si="14"/>
        <v>100</v>
      </c>
      <c r="I647" s="36"/>
      <c r="J647" s="36"/>
      <c r="K647" s="15"/>
    </row>
    <row r="648" spans="1:11" ht="13.5">
      <c r="A648" s="32"/>
      <c r="B648" s="47"/>
      <c r="C648" s="33" t="s">
        <v>1667</v>
      </c>
      <c r="D648" s="34" t="s">
        <v>1668</v>
      </c>
      <c r="E648" s="35" t="s">
        <v>1689</v>
      </c>
      <c r="F648" s="36">
        <v>40</v>
      </c>
      <c r="G648" s="36">
        <v>40</v>
      </c>
      <c r="H648" s="265">
        <f t="shared" si="14"/>
        <v>100</v>
      </c>
      <c r="I648" s="36">
        <f>G648</f>
        <v>40</v>
      </c>
      <c r="J648" s="36">
        <v>0</v>
      </c>
      <c r="K648" s="15"/>
    </row>
    <row r="649" spans="1:11" ht="13.5">
      <c r="A649" s="32"/>
      <c r="B649" s="47"/>
      <c r="C649" s="47"/>
      <c r="D649" s="34" t="s">
        <v>497</v>
      </c>
      <c r="E649" s="35" t="s">
        <v>1689</v>
      </c>
      <c r="F649" s="36">
        <v>40</v>
      </c>
      <c r="G649" s="36">
        <v>40</v>
      </c>
      <c r="H649" s="265">
        <f t="shared" si="14"/>
        <v>100</v>
      </c>
      <c r="I649" s="36"/>
      <c r="J649" s="36"/>
      <c r="K649" s="15"/>
    </row>
    <row r="650" spans="1:11" ht="13.5">
      <c r="A650" s="32"/>
      <c r="B650" s="41"/>
      <c r="C650" s="74" t="s">
        <v>37</v>
      </c>
      <c r="D650" s="75" t="s">
        <v>38</v>
      </c>
      <c r="E650" s="35" t="s">
        <v>1103</v>
      </c>
      <c r="F650" s="36">
        <v>40</v>
      </c>
      <c r="G650" s="36">
        <v>40</v>
      </c>
      <c r="H650" s="265">
        <f t="shared" si="14"/>
        <v>100</v>
      </c>
      <c r="I650" s="36">
        <f>G650</f>
        <v>40</v>
      </c>
      <c r="J650" s="36">
        <v>0</v>
      </c>
      <c r="K650" s="15"/>
    </row>
    <row r="651" spans="1:11" ht="13.5">
      <c r="A651" s="32"/>
      <c r="B651" s="47"/>
      <c r="C651" s="47"/>
      <c r="D651" s="34" t="s">
        <v>497</v>
      </c>
      <c r="E651" s="35" t="s">
        <v>1103</v>
      </c>
      <c r="F651" s="36">
        <v>40</v>
      </c>
      <c r="G651" s="36">
        <v>40</v>
      </c>
      <c r="H651" s="265">
        <f t="shared" si="14"/>
        <v>100</v>
      </c>
      <c r="I651" s="36"/>
      <c r="J651" s="36"/>
      <c r="K651" s="15"/>
    </row>
    <row r="652" spans="1:11" ht="13.5">
      <c r="A652" s="32"/>
      <c r="B652" s="47"/>
      <c r="C652" s="33" t="s">
        <v>1645</v>
      </c>
      <c r="D652" s="34" t="s">
        <v>1646</v>
      </c>
      <c r="E652" s="35" t="s">
        <v>1085</v>
      </c>
      <c r="F652" s="36">
        <v>273</v>
      </c>
      <c r="G652" s="36">
        <f>G653</f>
        <v>272.21</v>
      </c>
      <c r="H652" s="265">
        <f t="shared" si="14"/>
        <v>99.7106227106227</v>
      </c>
      <c r="I652" s="36">
        <f>G652</f>
        <v>272.21</v>
      </c>
      <c r="J652" s="36">
        <v>0</v>
      </c>
      <c r="K652" s="15"/>
    </row>
    <row r="653" spans="1:11" ht="13.5">
      <c r="A653" s="32"/>
      <c r="B653" s="47"/>
      <c r="C653" s="47"/>
      <c r="D653" s="34" t="s">
        <v>497</v>
      </c>
      <c r="E653" s="35" t="s">
        <v>1085</v>
      </c>
      <c r="F653" s="36">
        <v>273</v>
      </c>
      <c r="G653" s="36">
        <v>272.21</v>
      </c>
      <c r="H653" s="265">
        <f t="shared" si="14"/>
        <v>99.7106227106227</v>
      </c>
      <c r="I653" s="36"/>
      <c r="J653" s="36"/>
      <c r="K653" s="15"/>
    </row>
    <row r="654" spans="1:11" ht="13.5">
      <c r="A654" s="32"/>
      <c r="B654" s="47"/>
      <c r="C654" s="33" t="s">
        <v>328</v>
      </c>
      <c r="D654" s="34" t="s">
        <v>329</v>
      </c>
      <c r="E654" s="35" t="s">
        <v>503</v>
      </c>
      <c r="F654" s="36">
        <v>246</v>
      </c>
      <c r="G654" s="36">
        <v>246</v>
      </c>
      <c r="H654" s="265">
        <f t="shared" si="14"/>
        <v>100</v>
      </c>
      <c r="I654" s="36">
        <f>G654</f>
        <v>246</v>
      </c>
      <c r="J654" s="36">
        <v>0</v>
      </c>
      <c r="K654" s="15"/>
    </row>
    <row r="655" spans="1:11" ht="13.5">
      <c r="A655" s="32"/>
      <c r="B655" s="47"/>
      <c r="C655" s="47"/>
      <c r="D655" s="34" t="s">
        <v>497</v>
      </c>
      <c r="E655" s="35" t="s">
        <v>503</v>
      </c>
      <c r="F655" s="36">
        <v>246</v>
      </c>
      <c r="G655" s="36">
        <v>246</v>
      </c>
      <c r="H655" s="265">
        <f t="shared" si="14"/>
        <v>100</v>
      </c>
      <c r="I655" s="36"/>
      <c r="J655" s="36"/>
      <c r="K655" s="15"/>
    </row>
    <row r="656" spans="1:11" ht="41.25">
      <c r="A656" s="32"/>
      <c r="B656" s="47"/>
      <c r="C656" s="33" t="s">
        <v>330</v>
      </c>
      <c r="D656" s="34" t="s">
        <v>331</v>
      </c>
      <c r="E656" s="35" t="s">
        <v>462</v>
      </c>
      <c r="F656" s="36">
        <v>350</v>
      </c>
      <c r="G656" s="36">
        <f>G657</f>
        <v>349.32</v>
      </c>
      <c r="H656" s="265">
        <f t="shared" si="14"/>
        <v>99.80571428571429</v>
      </c>
      <c r="I656" s="36">
        <f>G656</f>
        <v>349.32</v>
      </c>
      <c r="J656" s="36">
        <v>0</v>
      </c>
      <c r="K656" s="15"/>
    </row>
    <row r="657" spans="1:11" ht="13.5">
      <c r="A657" s="32"/>
      <c r="B657" s="47"/>
      <c r="C657" s="78"/>
      <c r="D657" s="34" t="s">
        <v>497</v>
      </c>
      <c r="E657" s="35" t="s">
        <v>462</v>
      </c>
      <c r="F657" s="36">
        <v>350</v>
      </c>
      <c r="G657" s="36">
        <v>349.32</v>
      </c>
      <c r="H657" s="265">
        <f t="shared" si="14"/>
        <v>99.80571428571429</v>
      </c>
      <c r="I657" s="36"/>
      <c r="J657" s="36"/>
      <c r="K657" s="15"/>
    </row>
    <row r="658" spans="1:11" ht="41.25">
      <c r="A658" s="32"/>
      <c r="B658" s="47"/>
      <c r="C658" s="83" t="s">
        <v>332</v>
      </c>
      <c r="D658" s="34" t="s">
        <v>333</v>
      </c>
      <c r="E658" s="35" t="s">
        <v>966</v>
      </c>
      <c r="F658" s="36">
        <v>304</v>
      </c>
      <c r="G658" s="36">
        <f>G659</f>
        <v>303.42</v>
      </c>
      <c r="H658" s="265">
        <f t="shared" si="14"/>
        <v>99.8092105263158</v>
      </c>
      <c r="I658" s="36">
        <f>G658</f>
        <v>303.42</v>
      </c>
      <c r="J658" s="36">
        <v>0</v>
      </c>
      <c r="K658" s="15"/>
    </row>
    <row r="659" spans="1:11" ht="13.5">
      <c r="A659" s="32"/>
      <c r="B659" s="47"/>
      <c r="C659" s="47"/>
      <c r="D659" s="34" t="s">
        <v>497</v>
      </c>
      <c r="E659" s="35" t="s">
        <v>966</v>
      </c>
      <c r="F659" s="36">
        <v>304</v>
      </c>
      <c r="G659" s="36">
        <v>303.42</v>
      </c>
      <c r="H659" s="265">
        <f t="shared" si="14"/>
        <v>99.8092105263158</v>
      </c>
      <c r="I659" s="36"/>
      <c r="J659" s="36"/>
      <c r="K659" s="15"/>
    </row>
    <row r="660" spans="1:11" ht="13.5">
      <c r="A660" s="32"/>
      <c r="B660" s="47"/>
      <c r="C660" s="33" t="s">
        <v>47</v>
      </c>
      <c r="D660" s="34" t="s">
        <v>48</v>
      </c>
      <c r="E660" s="35" t="s">
        <v>59</v>
      </c>
      <c r="F660" s="36">
        <f>F661</f>
        <v>1907</v>
      </c>
      <c r="G660" s="36">
        <f>G661</f>
        <v>1906.1</v>
      </c>
      <c r="H660" s="265">
        <f t="shared" si="14"/>
        <v>99.95280545359202</v>
      </c>
      <c r="I660" s="36">
        <f>G660</f>
        <v>1906.1</v>
      </c>
      <c r="J660" s="36">
        <v>0</v>
      </c>
      <c r="K660" s="15"/>
    </row>
    <row r="661" spans="1:11" ht="13.5">
      <c r="A661" s="32"/>
      <c r="B661" s="47"/>
      <c r="C661" s="47"/>
      <c r="D661" s="34" t="s">
        <v>497</v>
      </c>
      <c r="E661" s="35" t="s">
        <v>59</v>
      </c>
      <c r="F661" s="36">
        <v>1907</v>
      </c>
      <c r="G661" s="36">
        <v>1906.1</v>
      </c>
      <c r="H661" s="265">
        <f t="shared" si="14"/>
        <v>99.95280545359202</v>
      </c>
      <c r="I661" s="36"/>
      <c r="J661" s="36"/>
      <c r="K661" s="15"/>
    </row>
    <row r="662" spans="1:11" ht="27">
      <c r="A662" s="32"/>
      <c r="B662" s="47"/>
      <c r="C662" s="33" t="s">
        <v>51</v>
      </c>
      <c r="D662" s="34" t="s">
        <v>52</v>
      </c>
      <c r="E662" s="35" t="s">
        <v>504</v>
      </c>
      <c r="F662" s="36">
        <f>F663</f>
        <v>1094</v>
      </c>
      <c r="G662" s="36">
        <f>G663</f>
        <v>1093.93</v>
      </c>
      <c r="H662" s="265">
        <f t="shared" si="14"/>
        <v>99.99360146252286</v>
      </c>
      <c r="I662" s="36">
        <f>G662</f>
        <v>1093.93</v>
      </c>
      <c r="J662" s="36">
        <v>0</v>
      </c>
      <c r="K662" s="15"/>
    </row>
    <row r="663" spans="1:11" ht="13.5">
      <c r="A663" s="32"/>
      <c r="B663" s="47"/>
      <c r="C663" s="47"/>
      <c r="D663" s="34" t="s">
        <v>497</v>
      </c>
      <c r="E663" s="35" t="s">
        <v>504</v>
      </c>
      <c r="F663" s="36">
        <v>1094</v>
      </c>
      <c r="G663" s="36">
        <v>1093.93</v>
      </c>
      <c r="H663" s="265">
        <f t="shared" si="14"/>
        <v>99.99360146252286</v>
      </c>
      <c r="I663" s="36"/>
      <c r="J663" s="36"/>
      <c r="K663" s="15"/>
    </row>
    <row r="664" spans="1:11" ht="23.25" customHeight="1">
      <c r="A664" s="32"/>
      <c r="B664" s="26" t="s">
        <v>505</v>
      </c>
      <c r="C664" s="26"/>
      <c r="D664" s="27" t="s">
        <v>506</v>
      </c>
      <c r="E664" s="28" t="s">
        <v>507</v>
      </c>
      <c r="F664" s="29">
        <f>F665+F667+F669+F672+F675</f>
        <v>40738</v>
      </c>
      <c r="G664" s="29">
        <f>G665+G667+G669+G672+G675</f>
        <v>40735.64</v>
      </c>
      <c r="H664" s="266">
        <f t="shared" si="14"/>
        <v>99.99420688300849</v>
      </c>
      <c r="I664" s="29">
        <f>I665+I667+I669+I672+I675</f>
        <v>40735.64</v>
      </c>
      <c r="J664" s="29">
        <f>J665+J669+J672</f>
        <v>0</v>
      </c>
      <c r="K664" s="15"/>
    </row>
    <row r="665" spans="1:11" ht="62.25" customHeight="1">
      <c r="A665" s="32"/>
      <c r="B665" s="47"/>
      <c r="C665" s="33" t="s">
        <v>508</v>
      </c>
      <c r="D665" s="34" t="s">
        <v>509</v>
      </c>
      <c r="E665" s="35" t="s">
        <v>507</v>
      </c>
      <c r="F665" s="36">
        <v>1245</v>
      </c>
      <c r="G665" s="36">
        <f>G666</f>
        <v>1245</v>
      </c>
      <c r="H665" s="271">
        <f t="shared" si="14"/>
        <v>100</v>
      </c>
      <c r="I665" s="36">
        <f>G665</f>
        <v>1245</v>
      </c>
      <c r="J665" s="36">
        <v>0</v>
      </c>
      <c r="K665" s="23"/>
    </row>
    <row r="666" spans="1:11" ht="45.75" customHeight="1">
      <c r="A666" s="32"/>
      <c r="B666" s="47"/>
      <c r="C666" s="47"/>
      <c r="D666" s="34" t="s">
        <v>510</v>
      </c>
      <c r="E666" s="35" t="s">
        <v>507</v>
      </c>
      <c r="F666" s="36">
        <v>1245</v>
      </c>
      <c r="G666" s="61">
        <v>1245</v>
      </c>
      <c r="H666" s="257">
        <f t="shared" si="14"/>
        <v>100</v>
      </c>
      <c r="I666" s="40"/>
      <c r="J666" s="36"/>
      <c r="K666" s="23"/>
    </row>
    <row r="667" spans="1:11" ht="13.5">
      <c r="A667" s="32"/>
      <c r="B667" s="41"/>
      <c r="C667" s="145" t="s">
        <v>321</v>
      </c>
      <c r="D667" s="34" t="s">
        <v>322</v>
      </c>
      <c r="E667" s="35"/>
      <c r="F667" s="36">
        <f>F668</f>
        <v>28589</v>
      </c>
      <c r="G667" s="61">
        <f>G668</f>
        <v>28588.55</v>
      </c>
      <c r="H667" s="257">
        <f t="shared" si="14"/>
        <v>99.99842596802966</v>
      </c>
      <c r="I667" s="40">
        <f>G667</f>
        <v>28588.55</v>
      </c>
      <c r="J667" s="36">
        <v>0</v>
      </c>
      <c r="K667" s="15"/>
    </row>
    <row r="668" spans="1:11" ht="27">
      <c r="A668" s="110"/>
      <c r="B668" s="117"/>
      <c r="C668" s="188"/>
      <c r="D668" s="146" t="s">
        <v>751</v>
      </c>
      <c r="E668" s="142" t="s">
        <v>1103</v>
      </c>
      <c r="F668" s="36">
        <v>28589</v>
      </c>
      <c r="G668" s="61">
        <v>28588.55</v>
      </c>
      <c r="H668" s="257">
        <f t="shared" si="14"/>
        <v>99.99842596802966</v>
      </c>
      <c r="I668" s="40"/>
      <c r="J668" s="36"/>
      <c r="K668" s="15"/>
    </row>
    <row r="669" spans="1:11" ht="13.5">
      <c r="A669" s="32"/>
      <c r="B669" s="41"/>
      <c r="C669" s="69" t="s">
        <v>1667</v>
      </c>
      <c r="D669" s="75" t="s">
        <v>1668</v>
      </c>
      <c r="E669" s="35" t="s">
        <v>1103</v>
      </c>
      <c r="F669" s="36">
        <f>F670+F671</f>
        <v>6738</v>
      </c>
      <c r="G669" s="36">
        <f>G670+G671</f>
        <v>6736.91</v>
      </c>
      <c r="H669" s="272">
        <f t="shared" si="14"/>
        <v>99.98382309290591</v>
      </c>
      <c r="I669" s="36">
        <f>G669</f>
        <v>6736.91</v>
      </c>
      <c r="J669" s="36">
        <v>0</v>
      </c>
      <c r="K669" s="15"/>
    </row>
    <row r="670" spans="1:11" ht="13.5">
      <c r="A670" s="32"/>
      <c r="B670" s="81"/>
      <c r="C670" s="147"/>
      <c r="D670" s="34" t="s">
        <v>486</v>
      </c>
      <c r="E670" s="35" t="s">
        <v>1103</v>
      </c>
      <c r="F670" s="36">
        <v>1681</v>
      </c>
      <c r="G670" s="36">
        <v>1680.18</v>
      </c>
      <c r="H670" s="265">
        <f t="shared" si="14"/>
        <v>99.95121951219514</v>
      </c>
      <c r="I670" s="36"/>
      <c r="J670" s="36"/>
      <c r="K670" s="15"/>
    </row>
    <row r="671" spans="1:11" ht="13.5">
      <c r="A671" s="32"/>
      <c r="B671" s="81"/>
      <c r="C671" s="77"/>
      <c r="D671" s="146" t="s">
        <v>752</v>
      </c>
      <c r="E671" s="142" t="s">
        <v>1103</v>
      </c>
      <c r="F671" s="36">
        <v>5057</v>
      </c>
      <c r="G671" s="36">
        <v>5056.73</v>
      </c>
      <c r="H671" s="265">
        <f t="shared" si="14"/>
        <v>99.99466086612615</v>
      </c>
      <c r="I671" s="36"/>
      <c r="J671" s="36"/>
      <c r="K671" s="15"/>
    </row>
    <row r="672" spans="1:11" ht="13.5">
      <c r="A672" s="32"/>
      <c r="B672" s="41"/>
      <c r="C672" s="74" t="s">
        <v>1645</v>
      </c>
      <c r="D672" s="75" t="s">
        <v>828</v>
      </c>
      <c r="E672" s="35" t="s">
        <v>1103</v>
      </c>
      <c r="F672" s="36">
        <f>F673+F674</f>
        <v>3978</v>
      </c>
      <c r="G672" s="36">
        <f>G673+G674</f>
        <v>3977.96</v>
      </c>
      <c r="H672" s="265">
        <f t="shared" si="14"/>
        <v>99.9989944695827</v>
      </c>
      <c r="I672" s="36">
        <f>G672</f>
        <v>3977.96</v>
      </c>
      <c r="J672" s="36">
        <v>0</v>
      </c>
      <c r="K672" s="15"/>
    </row>
    <row r="673" spans="1:11" ht="13.5">
      <c r="A673" s="32"/>
      <c r="B673" s="47"/>
      <c r="C673" s="47"/>
      <c r="D673" s="146" t="s">
        <v>752</v>
      </c>
      <c r="E673" s="35" t="s">
        <v>1103</v>
      </c>
      <c r="F673" s="36">
        <v>1651</v>
      </c>
      <c r="G673" s="36">
        <v>1651</v>
      </c>
      <c r="H673" s="265">
        <f t="shared" si="14"/>
        <v>99.99999999999999</v>
      </c>
      <c r="I673" s="36"/>
      <c r="J673" s="36"/>
      <c r="K673" s="15"/>
    </row>
    <row r="674" spans="1:11" ht="13.5">
      <c r="A674" s="32"/>
      <c r="B674" s="47"/>
      <c r="C674" s="47"/>
      <c r="D674" s="34" t="s">
        <v>829</v>
      </c>
      <c r="E674" s="35" t="s">
        <v>1103</v>
      </c>
      <c r="F674" s="36">
        <v>2327</v>
      </c>
      <c r="G674" s="36">
        <v>2326.96</v>
      </c>
      <c r="H674" s="265">
        <f t="shared" si="14"/>
        <v>99.99828104856039</v>
      </c>
      <c r="I674" s="36"/>
      <c r="J674" s="36"/>
      <c r="K674" s="15"/>
    </row>
    <row r="675" spans="1:11" ht="13.5">
      <c r="A675" s="32"/>
      <c r="B675" s="41"/>
      <c r="C675" s="145" t="s">
        <v>44</v>
      </c>
      <c r="D675" s="75" t="s">
        <v>45</v>
      </c>
      <c r="E675" s="142" t="s">
        <v>1103</v>
      </c>
      <c r="F675" s="36">
        <f>F676</f>
        <v>188</v>
      </c>
      <c r="G675" s="36">
        <f>G676</f>
        <v>187.22</v>
      </c>
      <c r="H675" s="265">
        <f t="shared" si="14"/>
        <v>99.58510638297872</v>
      </c>
      <c r="I675" s="36">
        <f>G675</f>
        <v>187.22</v>
      </c>
      <c r="J675" s="36"/>
      <c r="K675" s="15"/>
    </row>
    <row r="676" spans="1:11" ht="13.5">
      <c r="A676" s="32"/>
      <c r="B676" s="47"/>
      <c r="C676" s="47"/>
      <c r="D676" s="34" t="s">
        <v>486</v>
      </c>
      <c r="E676" s="142" t="s">
        <v>1103</v>
      </c>
      <c r="F676" s="36">
        <v>188</v>
      </c>
      <c r="G676" s="36">
        <v>187.22</v>
      </c>
      <c r="H676" s="265">
        <f t="shared" si="14"/>
        <v>99.58510638297872</v>
      </c>
      <c r="I676" s="36"/>
      <c r="J676" s="36"/>
      <c r="K676" s="15"/>
    </row>
    <row r="677" spans="1:11" ht="13.5">
      <c r="A677" s="32"/>
      <c r="B677" s="26" t="s">
        <v>511</v>
      </c>
      <c r="C677" s="26"/>
      <c r="D677" s="27" t="s">
        <v>214</v>
      </c>
      <c r="E677" s="28" t="s">
        <v>1680</v>
      </c>
      <c r="F677" s="29">
        <f>F678</f>
        <v>9453</v>
      </c>
      <c r="G677" s="29">
        <f>G678</f>
        <v>9452.19</v>
      </c>
      <c r="H677" s="266">
        <f t="shared" si="14"/>
        <v>99.99143129165344</v>
      </c>
      <c r="I677" s="29">
        <f>I678</f>
        <v>9452.19</v>
      </c>
      <c r="J677" s="29">
        <f>J678</f>
        <v>0</v>
      </c>
      <c r="K677" s="15"/>
    </row>
    <row r="678" spans="1:11" ht="13.5">
      <c r="A678" s="32"/>
      <c r="B678" s="47"/>
      <c r="C678" s="33" t="s">
        <v>1645</v>
      </c>
      <c r="D678" s="34" t="s">
        <v>1646</v>
      </c>
      <c r="E678" s="35" t="s">
        <v>1680</v>
      </c>
      <c r="F678" s="36">
        <f>F679</f>
        <v>9453</v>
      </c>
      <c r="G678" s="36">
        <f>G679</f>
        <v>9452.19</v>
      </c>
      <c r="H678" s="265">
        <f t="shared" si="14"/>
        <v>99.99143129165344</v>
      </c>
      <c r="I678" s="36">
        <f>G678</f>
        <v>9452.19</v>
      </c>
      <c r="J678" s="36">
        <v>0</v>
      </c>
      <c r="K678" s="15"/>
    </row>
    <row r="679" spans="1:11" ht="13.5">
      <c r="A679" s="32"/>
      <c r="B679" s="47"/>
      <c r="C679" s="47"/>
      <c r="D679" s="34" t="s">
        <v>512</v>
      </c>
      <c r="E679" s="35" t="s">
        <v>1680</v>
      </c>
      <c r="F679" s="36">
        <v>9453</v>
      </c>
      <c r="G679" s="36">
        <v>9452.19</v>
      </c>
      <c r="H679" s="265">
        <f t="shared" si="14"/>
        <v>99.99143129165344</v>
      </c>
      <c r="I679" s="36"/>
      <c r="J679" s="36"/>
      <c r="K679" s="15"/>
    </row>
    <row r="680" spans="1:11" ht="13.5">
      <c r="A680" s="17" t="s">
        <v>513</v>
      </c>
      <c r="B680" s="18"/>
      <c r="C680" s="18"/>
      <c r="D680" s="19" t="s">
        <v>514</v>
      </c>
      <c r="E680" s="20" t="s">
        <v>515</v>
      </c>
      <c r="F680" s="21">
        <f>F681+F693</f>
        <v>1153173</v>
      </c>
      <c r="G680" s="21">
        <f>G681+G693</f>
        <v>1149276.16</v>
      </c>
      <c r="H680" s="268">
        <f t="shared" si="14"/>
        <v>99.66207672222642</v>
      </c>
      <c r="I680" s="21">
        <f>G680</f>
        <v>1149276.16</v>
      </c>
      <c r="J680" s="21">
        <v>0</v>
      </c>
      <c r="K680" s="15"/>
    </row>
    <row r="681" spans="1:11" ht="48.75" customHeight="1">
      <c r="A681" s="32"/>
      <c r="B681" s="26" t="s">
        <v>516</v>
      </c>
      <c r="C681" s="26"/>
      <c r="D681" s="27" t="s">
        <v>517</v>
      </c>
      <c r="E681" s="28" t="s">
        <v>518</v>
      </c>
      <c r="F681" s="29">
        <f>F682</f>
        <v>1153173</v>
      </c>
      <c r="G681" s="29">
        <f>G682</f>
        <v>1149276.16</v>
      </c>
      <c r="H681" s="266">
        <f t="shared" si="14"/>
        <v>99.66207672222642</v>
      </c>
      <c r="I681" s="29">
        <f>G681</f>
        <v>1149276.16</v>
      </c>
      <c r="J681" s="29">
        <v>0</v>
      </c>
      <c r="K681" s="15"/>
    </row>
    <row r="682" spans="1:11" ht="62.25" customHeight="1">
      <c r="A682" s="32"/>
      <c r="B682" s="47"/>
      <c r="C682" s="33" t="s">
        <v>519</v>
      </c>
      <c r="D682" s="34" t="s">
        <v>520</v>
      </c>
      <c r="E682" s="35" t="s">
        <v>518</v>
      </c>
      <c r="F682" s="144">
        <f>SUM(F683:F692)</f>
        <v>1153173</v>
      </c>
      <c r="G682" s="144">
        <f>SUM(G683:G692)</f>
        <v>1149276.16</v>
      </c>
      <c r="H682" s="265">
        <f t="shared" si="14"/>
        <v>99.66207672222642</v>
      </c>
      <c r="I682" s="36">
        <f>G682</f>
        <v>1149276.16</v>
      </c>
      <c r="J682" s="36">
        <v>0</v>
      </c>
      <c r="K682" s="15"/>
    </row>
    <row r="683" spans="1:11" ht="13.5">
      <c r="A683" s="32"/>
      <c r="B683" s="47"/>
      <c r="C683" s="47"/>
      <c r="D683" s="34" t="s">
        <v>521</v>
      </c>
      <c r="E683" s="35" t="s">
        <v>522</v>
      </c>
      <c r="F683" s="36">
        <v>472000</v>
      </c>
      <c r="G683" s="36">
        <v>471230.18</v>
      </c>
      <c r="H683" s="265">
        <f t="shared" si="14"/>
        <v>99.83690254237288</v>
      </c>
      <c r="I683" s="36"/>
      <c r="J683" s="36"/>
      <c r="K683" s="15"/>
    </row>
    <row r="684" spans="1:11" ht="13.5">
      <c r="A684" s="32"/>
      <c r="B684" s="47"/>
      <c r="C684" s="47"/>
      <c r="D684" s="34" t="s">
        <v>523</v>
      </c>
      <c r="E684" s="35" t="s">
        <v>524</v>
      </c>
      <c r="F684" s="144">
        <v>78564</v>
      </c>
      <c r="G684" s="36">
        <v>78563.56</v>
      </c>
      <c r="H684" s="265">
        <f t="shared" si="14"/>
        <v>99.99943994704954</v>
      </c>
      <c r="I684" s="36"/>
      <c r="J684" s="36"/>
      <c r="K684" s="15"/>
    </row>
    <row r="685" spans="1:11" ht="13.5">
      <c r="A685" s="32"/>
      <c r="B685" s="47"/>
      <c r="C685" s="47"/>
      <c r="D685" s="34" t="s">
        <v>525</v>
      </c>
      <c r="E685" s="35" t="s">
        <v>526</v>
      </c>
      <c r="F685" s="144">
        <v>47959</v>
      </c>
      <c r="G685" s="36">
        <v>47069.72</v>
      </c>
      <c r="H685" s="265">
        <f t="shared" si="14"/>
        <v>98.14574949435978</v>
      </c>
      <c r="I685" s="36"/>
      <c r="J685" s="36"/>
      <c r="K685" s="15"/>
    </row>
    <row r="686" spans="1:11" ht="13.5">
      <c r="A686" s="32"/>
      <c r="B686" s="47"/>
      <c r="C686" s="47"/>
      <c r="D686" s="34" t="s">
        <v>527</v>
      </c>
      <c r="E686" s="35" t="s">
        <v>528</v>
      </c>
      <c r="F686" s="144">
        <v>7449</v>
      </c>
      <c r="G686" s="36">
        <v>6659.63</v>
      </c>
      <c r="H686" s="265">
        <f t="shared" si="14"/>
        <v>89.40300711504901</v>
      </c>
      <c r="I686" s="36"/>
      <c r="J686" s="36"/>
      <c r="K686" s="15"/>
    </row>
    <row r="687" spans="1:11" ht="13.5">
      <c r="A687" s="32"/>
      <c r="B687" s="47"/>
      <c r="C687" s="47"/>
      <c r="D687" s="34" t="s">
        <v>529</v>
      </c>
      <c r="E687" s="35" t="s">
        <v>530</v>
      </c>
      <c r="F687" s="144">
        <v>3642</v>
      </c>
      <c r="G687" s="36">
        <v>3405.8</v>
      </c>
      <c r="H687" s="265">
        <f t="shared" si="14"/>
        <v>93.51455244371225</v>
      </c>
      <c r="I687" s="36"/>
      <c r="J687" s="36"/>
      <c r="K687" s="15"/>
    </row>
    <row r="688" spans="1:11" ht="13.5">
      <c r="A688" s="32"/>
      <c r="B688" s="47"/>
      <c r="C688" s="47"/>
      <c r="D688" s="34" t="s">
        <v>531</v>
      </c>
      <c r="E688" s="35" t="s">
        <v>532</v>
      </c>
      <c r="F688" s="36">
        <v>315484</v>
      </c>
      <c r="G688" s="36">
        <v>315483.7</v>
      </c>
      <c r="H688" s="265">
        <f t="shared" si="14"/>
        <v>99.99990490801436</v>
      </c>
      <c r="I688" s="36"/>
      <c r="J688" s="36"/>
      <c r="K688" s="15"/>
    </row>
    <row r="689" spans="1:11" ht="13.5">
      <c r="A689" s="32"/>
      <c r="B689" s="47"/>
      <c r="C689" s="47"/>
      <c r="D689" s="34" t="s">
        <v>533</v>
      </c>
      <c r="E689" s="35" t="s">
        <v>534</v>
      </c>
      <c r="F689" s="144">
        <v>23074</v>
      </c>
      <c r="G689" s="36">
        <v>23073.54</v>
      </c>
      <c r="H689" s="265">
        <f t="shared" si="14"/>
        <v>99.99800641414579</v>
      </c>
      <c r="I689" s="36"/>
      <c r="J689" s="36"/>
      <c r="K689" s="15"/>
    </row>
    <row r="690" spans="1:11" ht="13.5">
      <c r="A690" s="32"/>
      <c r="B690" s="47"/>
      <c r="C690" s="47"/>
      <c r="D690" s="34" t="s">
        <v>535</v>
      </c>
      <c r="E690" s="35" t="s">
        <v>536</v>
      </c>
      <c r="F690" s="144">
        <v>200931</v>
      </c>
      <c r="G690" s="36">
        <v>200930.64</v>
      </c>
      <c r="H690" s="265">
        <f t="shared" si="14"/>
        <v>99.99982083401765</v>
      </c>
      <c r="I690" s="36"/>
      <c r="J690" s="36"/>
      <c r="K690" s="15"/>
    </row>
    <row r="691" spans="1:11" ht="42.75" customHeight="1">
      <c r="A691" s="110"/>
      <c r="B691" s="78"/>
      <c r="C691" s="78"/>
      <c r="D691" s="34" t="s">
        <v>537</v>
      </c>
      <c r="E691" s="35" t="s">
        <v>1085</v>
      </c>
      <c r="F691" s="36">
        <v>500</v>
      </c>
      <c r="G691" s="36">
        <v>168.47</v>
      </c>
      <c r="H691" s="265">
        <f t="shared" si="14"/>
        <v>33.694</v>
      </c>
      <c r="I691" s="36"/>
      <c r="J691" s="36"/>
      <c r="K691" s="15"/>
    </row>
    <row r="692" spans="1:11" ht="63" customHeight="1">
      <c r="A692" s="32"/>
      <c r="B692" s="47"/>
      <c r="C692" s="47"/>
      <c r="D692" s="34" t="s">
        <v>538</v>
      </c>
      <c r="E692" s="35" t="s">
        <v>539</v>
      </c>
      <c r="F692" s="36">
        <v>3570</v>
      </c>
      <c r="G692" s="36">
        <v>2690.92</v>
      </c>
      <c r="H692" s="265">
        <f t="shared" si="14"/>
        <v>75.37591036414565</v>
      </c>
      <c r="I692" s="36"/>
      <c r="J692" s="36"/>
      <c r="K692" s="15"/>
    </row>
    <row r="693" spans="1:11" ht="41.25">
      <c r="A693" s="32"/>
      <c r="B693" s="26" t="s">
        <v>540</v>
      </c>
      <c r="C693" s="26"/>
      <c r="D693" s="27" t="s">
        <v>541</v>
      </c>
      <c r="E693" s="28" t="s">
        <v>542</v>
      </c>
      <c r="F693" s="29">
        <f>F694</f>
        <v>0</v>
      </c>
      <c r="G693" s="29">
        <v>0</v>
      </c>
      <c r="H693" s="266">
        <v>0</v>
      </c>
      <c r="I693" s="29">
        <f>G693</f>
        <v>0</v>
      </c>
      <c r="J693" s="29">
        <v>0</v>
      </c>
      <c r="K693" s="15"/>
    </row>
    <row r="694" spans="1:11" ht="13.5">
      <c r="A694" s="32"/>
      <c r="B694" s="47"/>
      <c r="C694" s="33" t="s">
        <v>543</v>
      </c>
      <c r="D694" s="34" t="s">
        <v>544</v>
      </c>
      <c r="E694" s="35" t="s">
        <v>542</v>
      </c>
      <c r="F694" s="36">
        <v>0</v>
      </c>
      <c r="G694" s="36">
        <v>0</v>
      </c>
      <c r="H694" s="265">
        <v>0</v>
      </c>
      <c r="I694" s="36">
        <f>G694</f>
        <v>0</v>
      </c>
      <c r="J694" s="36">
        <v>0</v>
      </c>
      <c r="K694" s="15"/>
    </row>
    <row r="695" spans="1:11" ht="27">
      <c r="A695" s="32"/>
      <c r="B695" s="47"/>
      <c r="C695" s="47"/>
      <c r="D695" s="34" t="s">
        <v>545</v>
      </c>
      <c r="E695" s="35" t="s">
        <v>546</v>
      </c>
      <c r="F695" s="36">
        <v>0</v>
      </c>
      <c r="G695" s="36">
        <v>0</v>
      </c>
      <c r="H695" s="265">
        <v>0</v>
      </c>
      <c r="I695" s="36"/>
      <c r="J695" s="36"/>
      <c r="K695" s="15"/>
    </row>
    <row r="696" spans="1:11" ht="27">
      <c r="A696" s="32"/>
      <c r="B696" s="47"/>
      <c r="C696" s="47"/>
      <c r="D696" s="34" t="s">
        <v>547</v>
      </c>
      <c r="E696" s="35" t="s">
        <v>548</v>
      </c>
      <c r="F696" s="36">
        <v>0</v>
      </c>
      <c r="G696" s="36">
        <v>0</v>
      </c>
      <c r="H696" s="265">
        <v>0</v>
      </c>
      <c r="I696" s="36"/>
      <c r="J696" s="36"/>
      <c r="K696" s="15"/>
    </row>
    <row r="697" spans="1:11" ht="27">
      <c r="A697" s="32"/>
      <c r="B697" s="47"/>
      <c r="C697" s="47"/>
      <c r="D697" s="34" t="s">
        <v>549</v>
      </c>
      <c r="E697" s="35" t="s">
        <v>550</v>
      </c>
      <c r="F697" s="36">
        <v>0</v>
      </c>
      <c r="G697" s="36">
        <v>0</v>
      </c>
      <c r="H697" s="265">
        <v>0</v>
      </c>
      <c r="I697" s="36"/>
      <c r="J697" s="36"/>
      <c r="K697" s="15"/>
    </row>
    <row r="698" spans="1:11" ht="13.5">
      <c r="A698" s="32"/>
      <c r="B698" s="47"/>
      <c r="C698" s="47"/>
      <c r="D698" s="34" t="s">
        <v>551</v>
      </c>
      <c r="E698" s="35" t="s">
        <v>552</v>
      </c>
      <c r="F698" s="36">
        <v>0</v>
      </c>
      <c r="G698" s="36">
        <v>0</v>
      </c>
      <c r="H698" s="265">
        <v>0</v>
      </c>
      <c r="I698" s="36"/>
      <c r="J698" s="36"/>
      <c r="K698" s="15"/>
    </row>
    <row r="699" spans="1:11" ht="27">
      <c r="A699" s="32"/>
      <c r="B699" s="47"/>
      <c r="C699" s="47"/>
      <c r="D699" s="34" t="s">
        <v>553</v>
      </c>
      <c r="E699" s="35" t="s">
        <v>554</v>
      </c>
      <c r="F699" s="36">
        <v>0</v>
      </c>
      <c r="G699" s="36">
        <v>0</v>
      </c>
      <c r="H699" s="265">
        <v>0</v>
      </c>
      <c r="I699" s="36"/>
      <c r="J699" s="36"/>
      <c r="K699" s="15"/>
    </row>
    <row r="700" spans="1:11" ht="13.5">
      <c r="A700" s="17" t="s">
        <v>555</v>
      </c>
      <c r="B700" s="18"/>
      <c r="C700" s="18"/>
      <c r="D700" s="19" t="s">
        <v>556</v>
      </c>
      <c r="E700" s="20" t="s">
        <v>557</v>
      </c>
      <c r="F700" s="21">
        <f>F701</f>
        <v>7813.04</v>
      </c>
      <c r="G700" s="21">
        <f>G701</f>
        <v>0</v>
      </c>
      <c r="H700" s="268">
        <f aca="true" t="shared" si="15" ref="H700:H753">G700/F700%</f>
        <v>0</v>
      </c>
      <c r="I700" s="21">
        <v>0</v>
      </c>
      <c r="J700" s="21">
        <v>0</v>
      </c>
      <c r="K700" s="15"/>
    </row>
    <row r="701" spans="1:11" ht="13.5">
      <c r="A701" s="32"/>
      <c r="B701" s="26" t="s">
        <v>558</v>
      </c>
      <c r="C701" s="26"/>
      <c r="D701" s="27" t="s">
        <v>559</v>
      </c>
      <c r="E701" s="28" t="s">
        <v>557</v>
      </c>
      <c r="F701" s="29">
        <f>F702</f>
        <v>7813.04</v>
      </c>
      <c r="G701" s="29">
        <f>G702</f>
        <v>0</v>
      </c>
      <c r="H701" s="266">
        <f t="shared" si="15"/>
        <v>0</v>
      </c>
      <c r="I701" s="29">
        <v>0</v>
      </c>
      <c r="J701" s="29">
        <v>0</v>
      </c>
      <c r="K701" s="15"/>
    </row>
    <row r="702" spans="1:11" ht="13.5">
      <c r="A702" s="32"/>
      <c r="B702" s="47"/>
      <c r="C702" s="33" t="s">
        <v>560</v>
      </c>
      <c r="D702" s="34" t="s">
        <v>561</v>
      </c>
      <c r="E702" s="35" t="s">
        <v>557</v>
      </c>
      <c r="F702" s="36">
        <f>F703+F704</f>
        <v>7813.04</v>
      </c>
      <c r="G702" s="36">
        <f>G703</f>
        <v>0</v>
      </c>
      <c r="H702" s="265">
        <f t="shared" si="15"/>
        <v>0</v>
      </c>
      <c r="I702" s="36">
        <v>0</v>
      </c>
      <c r="J702" s="36">
        <v>0</v>
      </c>
      <c r="K702" s="15"/>
    </row>
    <row r="703" spans="1:11" ht="13.5">
      <c r="A703" s="32"/>
      <c r="B703" s="47"/>
      <c r="C703" s="47"/>
      <c r="D703" s="34" t="s">
        <v>562</v>
      </c>
      <c r="E703" s="35" t="s">
        <v>951</v>
      </c>
      <c r="F703" s="36">
        <v>7813.04</v>
      </c>
      <c r="G703" s="36">
        <v>0</v>
      </c>
      <c r="H703" s="265">
        <f t="shared" si="15"/>
        <v>0</v>
      </c>
      <c r="I703" s="36"/>
      <c r="J703" s="36"/>
      <c r="K703" s="15"/>
    </row>
    <row r="704" spans="1:11" ht="13.5">
      <c r="A704" s="32"/>
      <c r="B704" s="47"/>
      <c r="C704" s="47"/>
      <c r="D704" s="34" t="s">
        <v>563</v>
      </c>
      <c r="E704" s="35" t="s">
        <v>564</v>
      </c>
      <c r="F704" s="36">
        <v>0</v>
      </c>
      <c r="G704" s="36">
        <v>0</v>
      </c>
      <c r="H704" s="265">
        <v>0</v>
      </c>
      <c r="I704" s="36"/>
      <c r="J704" s="36"/>
      <c r="K704" s="15"/>
    </row>
    <row r="705" spans="1:11" ht="27">
      <c r="A705" s="17" t="s">
        <v>565</v>
      </c>
      <c r="B705" s="18"/>
      <c r="C705" s="18"/>
      <c r="D705" s="19" t="s">
        <v>566</v>
      </c>
      <c r="E705" s="20" t="s">
        <v>567</v>
      </c>
      <c r="F705" s="21">
        <f>F706+F825+F846+F908+F913+F974+F1009+F1022</f>
        <v>14926465</v>
      </c>
      <c r="G705" s="21">
        <f>G706+G825+G846+G908+G913+G974+G1009+G1022</f>
        <v>14789183.59</v>
      </c>
      <c r="H705" s="268">
        <f t="shared" si="15"/>
        <v>99.08028183498236</v>
      </c>
      <c r="I705" s="21">
        <f>I706+I825+I846+I908+I913+I974+I1009+I1022</f>
        <v>11038901.7</v>
      </c>
      <c r="J705" s="21">
        <f>J706+J825+J846+J908+J913+J974+J1009+J1022</f>
        <v>3750281.89</v>
      </c>
      <c r="K705" s="23"/>
    </row>
    <row r="706" spans="1:11" ht="13.5">
      <c r="A706" s="32"/>
      <c r="B706" s="26" t="s">
        <v>568</v>
      </c>
      <c r="C706" s="26"/>
      <c r="D706" s="27" t="s">
        <v>569</v>
      </c>
      <c r="E706" s="28" t="s">
        <v>570</v>
      </c>
      <c r="F706" s="29">
        <f>F707+F709+F714+F718+F726+F731+F737+F743+F747+F759+F761+F768+F772+F775+F783+F786+F788+F791+F794+F797+F802+F805+F808+F811+F813+F818+F820+F822</f>
        <v>7001050</v>
      </c>
      <c r="G706" s="29">
        <f>G707+G709+G714+G718+G726+G731+G737+G743+G747+G759+G761+G768+G772+G775+G783+G786+G788+G791+G794+G797+G802+G805+G808+G811+G813+G818+G820+G822</f>
        <v>6967487.88</v>
      </c>
      <c r="H706" s="266">
        <f t="shared" si="15"/>
        <v>99.52061305089951</v>
      </c>
      <c r="I706" s="29">
        <f>I707+I709+I714+I718+I726+I731+I737+I743+I747+I759+I761+I768+I772+I775+I783+I786+I788+I791+I794+I797+I802+I805+I808+I811</f>
        <v>6418501.970000001</v>
      </c>
      <c r="J706" s="29">
        <f>J813+J818+J820+J822</f>
        <v>548985.91</v>
      </c>
      <c r="K706" s="23"/>
    </row>
    <row r="707" spans="1:11" ht="27">
      <c r="A707" s="32"/>
      <c r="B707" s="47"/>
      <c r="C707" s="33" t="s">
        <v>571</v>
      </c>
      <c r="D707" s="34" t="s">
        <v>572</v>
      </c>
      <c r="E707" s="35" t="s">
        <v>573</v>
      </c>
      <c r="F707" s="36">
        <f>F708</f>
        <v>261359</v>
      </c>
      <c r="G707" s="36">
        <f>G708</f>
        <v>261358.44</v>
      </c>
      <c r="H707" s="265">
        <f t="shared" si="15"/>
        <v>99.99978573532957</v>
      </c>
      <c r="I707" s="36">
        <f>G707</f>
        <v>261358.44</v>
      </c>
      <c r="J707" s="36">
        <v>0</v>
      </c>
      <c r="K707" s="23"/>
    </row>
    <row r="708" spans="1:11" ht="41.25">
      <c r="A708" s="32"/>
      <c r="B708" s="47"/>
      <c r="C708" s="47"/>
      <c r="D708" s="34" t="s">
        <v>574</v>
      </c>
      <c r="E708" s="35" t="s">
        <v>573</v>
      </c>
      <c r="F708" s="61">
        <v>261359</v>
      </c>
      <c r="G708" s="73">
        <v>261358.44</v>
      </c>
      <c r="H708" s="265">
        <f t="shared" si="15"/>
        <v>99.99978573532957</v>
      </c>
      <c r="I708" s="36"/>
      <c r="J708" s="36"/>
      <c r="K708" s="15"/>
    </row>
    <row r="709" spans="1:11" ht="54.75">
      <c r="A709" s="110"/>
      <c r="B709" s="78"/>
      <c r="C709" s="111" t="s">
        <v>575</v>
      </c>
      <c r="D709" s="34" t="s">
        <v>576</v>
      </c>
      <c r="E709" s="35" t="s">
        <v>577</v>
      </c>
      <c r="F709" s="36">
        <f>F710+F711+F712+F713</f>
        <v>1539251</v>
      </c>
      <c r="G709" s="36">
        <f>G710+G711+G712+G713</f>
        <v>1539249.5699999998</v>
      </c>
      <c r="H709" s="265">
        <f t="shared" si="15"/>
        <v>99.99990709767282</v>
      </c>
      <c r="I709" s="36">
        <f>G709</f>
        <v>1539249.5699999998</v>
      </c>
      <c r="J709" s="36">
        <v>0</v>
      </c>
      <c r="K709" s="15"/>
    </row>
    <row r="710" spans="1:11" ht="27">
      <c r="A710" s="32"/>
      <c r="B710" s="47"/>
      <c r="C710" s="47"/>
      <c r="D710" s="34" t="s">
        <v>578</v>
      </c>
      <c r="E710" s="35" t="s">
        <v>579</v>
      </c>
      <c r="F710" s="36">
        <v>492529</v>
      </c>
      <c r="G710" s="36">
        <v>492528.33</v>
      </c>
      <c r="H710" s="265">
        <f t="shared" si="15"/>
        <v>99.99986396740091</v>
      </c>
      <c r="I710" s="36"/>
      <c r="J710" s="36"/>
      <c r="K710" s="15"/>
    </row>
    <row r="711" spans="1:11" ht="41.25">
      <c r="A711" s="32"/>
      <c r="B711" s="47"/>
      <c r="C711" s="47"/>
      <c r="D711" s="34" t="s">
        <v>580</v>
      </c>
      <c r="E711" s="35" t="s">
        <v>581</v>
      </c>
      <c r="F711" s="36">
        <v>391394</v>
      </c>
      <c r="G711" s="36">
        <v>391393.92</v>
      </c>
      <c r="H711" s="265">
        <f t="shared" si="15"/>
        <v>99.99997956023853</v>
      </c>
      <c r="I711" s="36"/>
      <c r="J711" s="36"/>
      <c r="K711" s="15"/>
    </row>
    <row r="712" spans="1:11" ht="41.25">
      <c r="A712" s="32"/>
      <c r="B712" s="47"/>
      <c r="C712" s="47"/>
      <c r="D712" s="34" t="s">
        <v>582</v>
      </c>
      <c r="E712" s="35" t="s">
        <v>583</v>
      </c>
      <c r="F712" s="36">
        <v>275521</v>
      </c>
      <c r="G712" s="36">
        <v>275520.72</v>
      </c>
      <c r="H712" s="265">
        <f t="shared" si="15"/>
        <v>99.99989837435258</v>
      </c>
      <c r="I712" s="36"/>
      <c r="J712" s="36"/>
      <c r="K712" s="15"/>
    </row>
    <row r="713" spans="1:11" ht="27">
      <c r="A713" s="32"/>
      <c r="B713" s="47"/>
      <c r="C713" s="47"/>
      <c r="D713" s="34" t="s">
        <v>584</v>
      </c>
      <c r="E713" s="35" t="s">
        <v>585</v>
      </c>
      <c r="F713" s="36">
        <v>379807</v>
      </c>
      <c r="G713" s="36">
        <v>379806.6</v>
      </c>
      <c r="H713" s="265">
        <f t="shared" si="15"/>
        <v>99.99989468335232</v>
      </c>
      <c r="I713" s="36"/>
      <c r="J713" s="36"/>
      <c r="K713" s="15"/>
    </row>
    <row r="714" spans="1:11" ht="13.5">
      <c r="A714" s="32"/>
      <c r="B714" s="47"/>
      <c r="C714" s="33" t="s">
        <v>1687</v>
      </c>
      <c r="D714" s="34" t="s">
        <v>1688</v>
      </c>
      <c r="E714" s="35" t="s">
        <v>586</v>
      </c>
      <c r="F714" s="36">
        <f>SUM(F715:F717)</f>
        <v>36860</v>
      </c>
      <c r="G714" s="36">
        <f>SUM(G715:G717)</f>
        <v>36819.71</v>
      </c>
      <c r="H714" s="265">
        <f t="shared" si="15"/>
        <v>99.89069451980465</v>
      </c>
      <c r="I714" s="36">
        <f>G714</f>
        <v>36819.71</v>
      </c>
      <c r="J714" s="36">
        <v>0</v>
      </c>
      <c r="K714" s="15"/>
    </row>
    <row r="715" spans="1:11" ht="13.5">
      <c r="A715" s="32"/>
      <c r="B715" s="47"/>
      <c r="C715" s="47"/>
      <c r="D715" s="34" t="s">
        <v>587</v>
      </c>
      <c r="E715" s="35" t="s">
        <v>474</v>
      </c>
      <c r="F715" s="36">
        <v>3242</v>
      </c>
      <c r="G715" s="36">
        <v>3202.72</v>
      </c>
      <c r="H715" s="265">
        <f t="shared" si="15"/>
        <v>98.78840222085131</v>
      </c>
      <c r="I715" s="36"/>
      <c r="J715" s="36"/>
      <c r="K715" s="15"/>
    </row>
    <row r="716" spans="1:11" ht="13.5">
      <c r="A716" s="32"/>
      <c r="B716" s="47"/>
      <c r="C716" s="47"/>
      <c r="D716" s="34" t="s">
        <v>588</v>
      </c>
      <c r="E716" s="35" t="s">
        <v>589</v>
      </c>
      <c r="F716" s="36">
        <v>664</v>
      </c>
      <c r="G716" s="36">
        <v>663.9</v>
      </c>
      <c r="H716" s="265">
        <f t="shared" si="15"/>
        <v>99.98493975903615</v>
      </c>
      <c r="I716" s="36"/>
      <c r="J716" s="36"/>
      <c r="K716" s="15"/>
    </row>
    <row r="717" spans="1:11" ht="13.5">
      <c r="A717" s="32"/>
      <c r="B717" s="47"/>
      <c r="C717" s="47"/>
      <c r="D717" s="34" t="s">
        <v>590</v>
      </c>
      <c r="E717" s="35" t="s">
        <v>591</v>
      </c>
      <c r="F717" s="36">
        <v>32954</v>
      </c>
      <c r="G717" s="36">
        <v>32953.09</v>
      </c>
      <c r="H717" s="265">
        <f t="shared" si="15"/>
        <v>99.9972385749833</v>
      </c>
      <c r="I717" s="36"/>
      <c r="J717" s="36"/>
      <c r="K717" s="15"/>
    </row>
    <row r="718" spans="1:11" ht="13.5">
      <c r="A718" s="32"/>
      <c r="B718" s="47"/>
      <c r="C718" s="33" t="s">
        <v>1691</v>
      </c>
      <c r="D718" s="34" t="s">
        <v>1692</v>
      </c>
      <c r="E718" s="35" t="s">
        <v>592</v>
      </c>
      <c r="F718" s="36">
        <f>SUM(F719:F725)</f>
        <v>3234987</v>
      </c>
      <c r="G718" s="36">
        <f>G719+G720+G721+G722+G723+G724+G725</f>
        <v>3221169.15</v>
      </c>
      <c r="H718" s="265">
        <f t="shared" si="15"/>
        <v>99.57286227116214</v>
      </c>
      <c r="I718" s="36">
        <f>G718</f>
        <v>3221169.15</v>
      </c>
      <c r="J718" s="36">
        <v>0</v>
      </c>
      <c r="K718" s="15"/>
    </row>
    <row r="719" spans="1:11" ht="13.5">
      <c r="A719" s="32"/>
      <c r="B719" s="47"/>
      <c r="C719" s="47"/>
      <c r="D719" s="34" t="s">
        <v>593</v>
      </c>
      <c r="E719" s="35" t="s">
        <v>594</v>
      </c>
      <c r="F719" s="36">
        <v>13590</v>
      </c>
      <c r="G719" s="36">
        <v>0</v>
      </c>
      <c r="H719" s="265">
        <f t="shared" si="15"/>
        <v>0</v>
      </c>
      <c r="I719" s="36"/>
      <c r="J719" s="36"/>
      <c r="K719" s="15"/>
    </row>
    <row r="720" spans="1:11" ht="27">
      <c r="A720" s="32"/>
      <c r="B720" s="47"/>
      <c r="C720" s="47"/>
      <c r="D720" s="34" t="s">
        <v>595</v>
      </c>
      <c r="E720" s="35" t="s">
        <v>596</v>
      </c>
      <c r="F720" s="36">
        <v>19795</v>
      </c>
      <c r="G720" s="36">
        <v>20071.79</v>
      </c>
      <c r="H720" s="265">
        <f t="shared" si="15"/>
        <v>101.39828239454408</v>
      </c>
      <c r="I720" s="36"/>
      <c r="J720" s="36"/>
      <c r="K720" s="15"/>
    </row>
    <row r="721" spans="1:11" ht="13.5">
      <c r="A721" s="32"/>
      <c r="B721" s="47"/>
      <c r="C721" s="47"/>
      <c r="D721" s="34" t="s">
        <v>597</v>
      </c>
      <c r="E721" s="35" t="s">
        <v>598</v>
      </c>
      <c r="F721" s="36">
        <v>129200</v>
      </c>
      <c r="G721" s="36">
        <v>114300.52</v>
      </c>
      <c r="H721" s="265">
        <f t="shared" si="15"/>
        <v>88.46789473684211</v>
      </c>
      <c r="I721" s="36"/>
      <c r="J721" s="36"/>
      <c r="K721" s="15"/>
    </row>
    <row r="722" spans="1:11" ht="13.5">
      <c r="A722" s="32"/>
      <c r="B722" s="47"/>
      <c r="C722" s="47"/>
      <c r="D722" s="34" t="s">
        <v>587</v>
      </c>
      <c r="E722" s="35" t="s">
        <v>599</v>
      </c>
      <c r="F722" s="36">
        <v>1378565</v>
      </c>
      <c r="G722" s="36">
        <v>1392960.95</v>
      </c>
      <c r="H722" s="265">
        <f t="shared" si="15"/>
        <v>101.0442706727648</v>
      </c>
      <c r="I722" s="36"/>
      <c r="J722" s="36"/>
      <c r="K722" s="15"/>
    </row>
    <row r="723" spans="1:11" ht="13.5">
      <c r="A723" s="32"/>
      <c r="B723" s="47"/>
      <c r="C723" s="47"/>
      <c r="D723" s="34" t="s">
        <v>588</v>
      </c>
      <c r="E723" s="35" t="s">
        <v>294</v>
      </c>
      <c r="F723" s="36">
        <v>1135236</v>
      </c>
      <c r="G723" s="36">
        <v>1135235.25</v>
      </c>
      <c r="H723" s="265">
        <f t="shared" si="15"/>
        <v>99.99993393444181</v>
      </c>
      <c r="I723" s="36"/>
      <c r="J723" s="36"/>
      <c r="K723" s="15"/>
    </row>
    <row r="724" spans="1:11" ht="13.5">
      <c r="A724" s="32"/>
      <c r="B724" s="47"/>
      <c r="C724" s="47"/>
      <c r="D724" s="34" t="s">
        <v>600</v>
      </c>
      <c r="E724" s="35"/>
      <c r="F724" s="36"/>
      <c r="G724" s="36">
        <v>12577.58</v>
      </c>
      <c r="H724" s="265">
        <v>0</v>
      </c>
      <c r="I724" s="36"/>
      <c r="J724" s="36"/>
      <c r="K724" s="15"/>
    </row>
    <row r="725" spans="1:11" ht="13.5">
      <c r="A725" s="32"/>
      <c r="B725" s="47"/>
      <c r="C725" s="47"/>
      <c r="D725" s="34" t="s">
        <v>590</v>
      </c>
      <c r="E725" s="35" t="s">
        <v>1174</v>
      </c>
      <c r="F725" s="36">
        <v>558601</v>
      </c>
      <c r="G725" s="36">
        <v>546023.06</v>
      </c>
      <c r="H725" s="265">
        <f t="shared" si="15"/>
        <v>97.74831409181151</v>
      </c>
      <c r="I725" s="36"/>
      <c r="J725" s="36"/>
      <c r="K725" s="15"/>
    </row>
    <row r="726" spans="1:11" ht="13.5">
      <c r="A726" s="32"/>
      <c r="B726" s="47"/>
      <c r="C726" s="33" t="s">
        <v>1694</v>
      </c>
      <c r="D726" s="34" t="s">
        <v>1695</v>
      </c>
      <c r="E726" s="35" t="s">
        <v>601</v>
      </c>
      <c r="F726" s="36">
        <f>SUM(F727:F730)</f>
        <v>235279</v>
      </c>
      <c r="G726" s="36">
        <f>SUM(G727:G730)</f>
        <v>235277.66</v>
      </c>
      <c r="H726" s="265">
        <f t="shared" si="15"/>
        <v>99.99943046340728</v>
      </c>
      <c r="I726" s="36">
        <f>G726</f>
        <v>235277.66</v>
      </c>
      <c r="J726" s="36">
        <v>0</v>
      </c>
      <c r="K726" s="15"/>
    </row>
    <row r="727" spans="1:11" ht="13.5">
      <c r="A727" s="32"/>
      <c r="B727" s="47"/>
      <c r="C727" s="47"/>
      <c r="D727" s="34" t="s">
        <v>597</v>
      </c>
      <c r="E727" s="35" t="s">
        <v>602</v>
      </c>
      <c r="F727" s="36">
        <v>9876</v>
      </c>
      <c r="G727" s="36">
        <v>9875.53</v>
      </c>
      <c r="H727" s="265">
        <f t="shared" si="15"/>
        <v>99.99524098825435</v>
      </c>
      <c r="I727" s="36"/>
      <c r="J727" s="36"/>
      <c r="K727" s="15"/>
    </row>
    <row r="728" spans="1:11" ht="13.5">
      <c r="A728" s="32"/>
      <c r="B728" s="47"/>
      <c r="C728" s="47"/>
      <c r="D728" s="34" t="s">
        <v>587</v>
      </c>
      <c r="E728" s="35" t="s">
        <v>603</v>
      </c>
      <c r="F728" s="36">
        <v>111719</v>
      </c>
      <c r="G728" s="36">
        <v>111718.7</v>
      </c>
      <c r="H728" s="265">
        <f t="shared" si="15"/>
        <v>99.99973146913237</v>
      </c>
      <c r="I728" s="36"/>
      <c r="J728" s="36"/>
      <c r="K728" s="15"/>
    </row>
    <row r="729" spans="1:11" ht="13.5">
      <c r="A729" s="32"/>
      <c r="B729" s="47"/>
      <c r="C729" s="47"/>
      <c r="D729" s="34" t="s">
        <v>588</v>
      </c>
      <c r="E729" s="35" t="s">
        <v>604</v>
      </c>
      <c r="F729" s="36">
        <v>89696</v>
      </c>
      <c r="G729" s="36">
        <v>89695.61</v>
      </c>
      <c r="H729" s="265">
        <f t="shared" si="15"/>
        <v>99.99956519800213</v>
      </c>
      <c r="I729" s="36"/>
      <c r="J729" s="36"/>
      <c r="K729" s="15"/>
    </row>
    <row r="730" spans="1:11" ht="13.5">
      <c r="A730" s="32"/>
      <c r="B730" s="47"/>
      <c r="C730" s="83"/>
      <c r="D730" s="34" t="s">
        <v>590</v>
      </c>
      <c r="E730" s="35" t="s">
        <v>605</v>
      </c>
      <c r="F730" s="36">
        <v>23988</v>
      </c>
      <c r="G730" s="36">
        <v>23987.82</v>
      </c>
      <c r="H730" s="265">
        <f t="shared" si="15"/>
        <v>99.9992496248124</v>
      </c>
      <c r="I730" s="36"/>
      <c r="J730" s="36"/>
      <c r="K730" s="15"/>
    </row>
    <row r="731" spans="1:11" ht="13.5">
      <c r="A731" s="32"/>
      <c r="B731" s="47"/>
      <c r="C731" s="33" t="s">
        <v>1697</v>
      </c>
      <c r="D731" s="34" t="s">
        <v>1698</v>
      </c>
      <c r="E731" s="35" t="s">
        <v>606</v>
      </c>
      <c r="F731" s="36">
        <f>SUM(F732:F736)</f>
        <v>585711</v>
      </c>
      <c r="G731" s="36">
        <f>SUM(G732:G736)</f>
        <v>585700.35</v>
      </c>
      <c r="H731" s="265">
        <f t="shared" si="15"/>
        <v>99.99818169711683</v>
      </c>
      <c r="I731" s="36">
        <f>G731</f>
        <v>585700.35</v>
      </c>
      <c r="J731" s="36">
        <v>0</v>
      </c>
      <c r="K731" s="15"/>
    </row>
    <row r="732" spans="1:11" ht="13.5">
      <c r="A732" s="32"/>
      <c r="B732" s="47"/>
      <c r="C732" s="38"/>
      <c r="D732" s="34" t="s">
        <v>830</v>
      </c>
      <c r="E732" s="35" t="s">
        <v>1103</v>
      </c>
      <c r="F732" s="36">
        <v>700</v>
      </c>
      <c r="G732" s="36">
        <v>691.2</v>
      </c>
      <c r="H732" s="265">
        <f t="shared" si="15"/>
        <v>98.74285714285715</v>
      </c>
      <c r="I732" s="36"/>
      <c r="J732" s="36"/>
      <c r="K732" s="15"/>
    </row>
    <row r="733" spans="1:11" ht="13.5">
      <c r="A733" s="32"/>
      <c r="B733" s="47"/>
      <c r="C733" s="47"/>
      <c r="D733" s="34" t="s">
        <v>597</v>
      </c>
      <c r="E733" s="35" t="s">
        <v>607</v>
      </c>
      <c r="F733" s="36">
        <v>24066</v>
      </c>
      <c r="G733" s="36">
        <v>21280.41</v>
      </c>
      <c r="H733" s="265">
        <f t="shared" si="15"/>
        <v>88.425205684368</v>
      </c>
      <c r="I733" s="36"/>
      <c r="J733" s="36"/>
      <c r="K733" s="15"/>
    </row>
    <row r="734" spans="1:11" ht="13.5">
      <c r="A734" s="32"/>
      <c r="B734" s="47"/>
      <c r="C734" s="47"/>
      <c r="D734" s="34" t="s">
        <v>587</v>
      </c>
      <c r="E734" s="35" t="s">
        <v>608</v>
      </c>
      <c r="F734" s="36">
        <v>250068</v>
      </c>
      <c r="G734" s="36">
        <v>252852.93</v>
      </c>
      <c r="H734" s="265">
        <f t="shared" si="15"/>
        <v>101.1136690820097</v>
      </c>
      <c r="I734" s="36"/>
      <c r="J734" s="36"/>
      <c r="K734" s="15"/>
    </row>
    <row r="735" spans="1:11" ht="13.5">
      <c r="A735" s="32"/>
      <c r="B735" s="47"/>
      <c r="C735" s="47"/>
      <c r="D735" s="34" t="s">
        <v>588</v>
      </c>
      <c r="E735" s="35" t="s">
        <v>609</v>
      </c>
      <c r="F735" s="36">
        <v>205101</v>
      </c>
      <c r="G735" s="36">
        <v>205100.04</v>
      </c>
      <c r="H735" s="265">
        <f t="shared" si="15"/>
        <v>99.99953193792327</v>
      </c>
      <c r="I735" s="36"/>
      <c r="J735" s="36"/>
      <c r="K735" s="15"/>
    </row>
    <row r="736" spans="1:11" ht="13.5">
      <c r="A736" s="32"/>
      <c r="B736" s="47"/>
      <c r="C736" s="47"/>
      <c r="D736" s="34" t="s">
        <v>590</v>
      </c>
      <c r="E736" s="35" t="s">
        <v>610</v>
      </c>
      <c r="F736" s="36">
        <v>105776</v>
      </c>
      <c r="G736" s="36">
        <v>105775.77</v>
      </c>
      <c r="H736" s="265">
        <f t="shared" si="15"/>
        <v>99.99978255937076</v>
      </c>
      <c r="I736" s="36"/>
      <c r="J736" s="36"/>
      <c r="K736" s="15"/>
    </row>
    <row r="737" spans="1:11" ht="13.5">
      <c r="A737" s="110"/>
      <c r="B737" s="78"/>
      <c r="C737" s="111" t="s">
        <v>1700</v>
      </c>
      <c r="D737" s="34" t="s">
        <v>1701</v>
      </c>
      <c r="E737" s="35" t="s">
        <v>611</v>
      </c>
      <c r="F737" s="36">
        <f>SUM(F738:F742)</f>
        <v>75338</v>
      </c>
      <c r="G737" s="36">
        <f>SUM(G738:G742)</f>
        <v>75336.08</v>
      </c>
      <c r="H737" s="265">
        <f t="shared" si="15"/>
        <v>99.99745148530623</v>
      </c>
      <c r="I737" s="36">
        <f>G737</f>
        <v>75336.08</v>
      </c>
      <c r="J737" s="36">
        <v>0</v>
      </c>
      <c r="K737" s="15"/>
    </row>
    <row r="738" spans="1:11" ht="13.5">
      <c r="A738" s="32"/>
      <c r="B738" s="47"/>
      <c r="C738" s="47"/>
      <c r="D738" s="34" t="s">
        <v>830</v>
      </c>
      <c r="E738" s="35" t="s">
        <v>1103</v>
      </c>
      <c r="F738" s="36">
        <v>98</v>
      </c>
      <c r="G738" s="36">
        <v>98</v>
      </c>
      <c r="H738" s="265">
        <f t="shared" si="15"/>
        <v>100</v>
      </c>
      <c r="I738" s="36"/>
      <c r="J738" s="36"/>
      <c r="K738" s="15"/>
    </row>
    <row r="739" spans="1:11" ht="13.5">
      <c r="A739" s="32"/>
      <c r="B739" s="47"/>
      <c r="C739" s="47"/>
      <c r="D739" s="34" t="s">
        <v>597</v>
      </c>
      <c r="E739" s="35" t="s">
        <v>612</v>
      </c>
      <c r="F739" s="36">
        <v>6112</v>
      </c>
      <c r="G739" s="36">
        <v>2439.15</v>
      </c>
      <c r="H739" s="265">
        <f t="shared" si="15"/>
        <v>39.90755890052356</v>
      </c>
      <c r="I739" s="36"/>
      <c r="J739" s="36"/>
      <c r="K739" s="15"/>
    </row>
    <row r="740" spans="1:11" ht="13.5">
      <c r="A740" s="32"/>
      <c r="B740" s="47"/>
      <c r="C740" s="47"/>
      <c r="D740" s="34" t="s">
        <v>587</v>
      </c>
      <c r="E740" s="35" t="s">
        <v>613</v>
      </c>
      <c r="F740" s="36">
        <v>28452</v>
      </c>
      <c r="G740" s="36">
        <v>32124.02</v>
      </c>
      <c r="H740" s="265">
        <f t="shared" si="15"/>
        <v>112.90601715169409</v>
      </c>
      <c r="I740" s="36"/>
      <c r="J740" s="36"/>
      <c r="K740" s="15"/>
    </row>
    <row r="741" spans="1:11" ht="13.5">
      <c r="A741" s="32"/>
      <c r="B741" s="47"/>
      <c r="C741" s="47"/>
      <c r="D741" s="34" t="s">
        <v>588</v>
      </c>
      <c r="E741" s="35" t="s">
        <v>614</v>
      </c>
      <c r="F741" s="36">
        <v>28357</v>
      </c>
      <c r="G741" s="36">
        <v>28356.71</v>
      </c>
      <c r="H741" s="265">
        <f t="shared" si="15"/>
        <v>99.99897732482279</v>
      </c>
      <c r="I741" s="36"/>
      <c r="J741" s="36"/>
      <c r="K741" s="15"/>
    </row>
    <row r="742" spans="1:11" ht="13.5">
      <c r="A742" s="32"/>
      <c r="B742" s="47"/>
      <c r="C742" s="47"/>
      <c r="D742" s="34" t="s">
        <v>590</v>
      </c>
      <c r="E742" s="35" t="s">
        <v>615</v>
      </c>
      <c r="F742" s="36">
        <v>12319</v>
      </c>
      <c r="G742" s="36">
        <v>12318.2</v>
      </c>
      <c r="H742" s="265">
        <f t="shared" si="15"/>
        <v>99.99350596639339</v>
      </c>
      <c r="I742" s="36"/>
      <c r="J742" s="36"/>
      <c r="K742" s="15"/>
    </row>
    <row r="743" spans="1:11" ht="13.5">
      <c r="A743" s="32"/>
      <c r="B743" s="41"/>
      <c r="C743" s="74" t="s">
        <v>57</v>
      </c>
      <c r="D743" s="75" t="s">
        <v>58</v>
      </c>
      <c r="E743" s="35" t="s">
        <v>1103</v>
      </c>
      <c r="F743" s="36">
        <f>F744+F745+F746</f>
        <v>7479</v>
      </c>
      <c r="G743" s="36">
        <f>G744+G745+G746</f>
        <v>7478.86</v>
      </c>
      <c r="H743" s="265">
        <f t="shared" si="15"/>
        <v>99.99812809199089</v>
      </c>
      <c r="I743" s="36">
        <f>G743</f>
        <v>7478.86</v>
      </c>
      <c r="J743" s="36">
        <v>0</v>
      </c>
      <c r="K743" s="15"/>
    </row>
    <row r="744" spans="1:11" ht="13.5">
      <c r="A744" s="32"/>
      <c r="B744" s="47"/>
      <c r="C744" s="47"/>
      <c r="D744" s="34" t="s">
        <v>587</v>
      </c>
      <c r="E744" s="35" t="s">
        <v>1103</v>
      </c>
      <c r="F744" s="36">
        <v>2200</v>
      </c>
      <c r="G744" s="36">
        <v>2200</v>
      </c>
      <c r="H744" s="265">
        <f t="shared" si="15"/>
        <v>100</v>
      </c>
      <c r="I744" s="36"/>
      <c r="J744" s="36"/>
      <c r="K744" s="15"/>
    </row>
    <row r="745" spans="1:11" ht="13.5">
      <c r="A745" s="32"/>
      <c r="B745" s="47"/>
      <c r="C745" s="47"/>
      <c r="D745" s="34" t="s">
        <v>588</v>
      </c>
      <c r="E745" s="35" t="s">
        <v>1103</v>
      </c>
      <c r="F745" s="36">
        <v>3960</v>
      </c>
      <c r="G745" s="36">
        <v>3960</v>
      </c>
      <c r="H745" s="265">
        <f t="shared" si="15"/>
        <v>100</v>
      </c>
      <c r="I745" s="36"/>
      <c r="J745" s="36"/>
      <c r="K745" s="15"/>
    </row>
    <row r="746" spans="1:11" ht="13.5">
      <c r="A746" s="32"/>
      <c r="B746" s="47"/>
      <c r="C746" s="47"/>
      <c r="D746" s="34" t="s">
        <v>830</v>
      </c>
      <c r="E746" s="35" t="s">
        <v>1103</v>
      </c>
      <c r="F746" s="36">
        <v>1319</v>
      </c>
      <c r="G746" s="36">
        <v>1318.86</v>
      </c>
      <c r="H746" s="265">
        <f t="shared" si="15"/>
        <v>99.98938589840787</v>
      </c>
      <c r="I746" s="36"/>
      <c r="J746" s="36"/>
      <c r="K746" s="15"/>
    </row>
    <row r="747" spans="1:11" ht="13.5">
      <c r="A747" s="32"/>
      <c r="B747" s="47"/>
      <c r="C747" s="33" t="s">
        <v>1667</v>
      </c>
      <c r="D747" s="34" t="s">
        <v>1668</v>
      </c>
      <c r="E747" s="35" t="s">
        <v>616</v>
      </c>
      <c r="F747" s="36">
        <f>SUM(F748:F753)</f>
        <v>72130</v>
      </c>
      <c r="G747" s="36">
        <f>G748+G749+G753</f>
        <v>72129.36</v>
      </c>
      <c r="H747" s="265">
        <f t="shared" si="15"/>
        <v>99.9991127131568</v>
      </c>
      <c r="I747" s="36">
        <f>G747</f>
        <v>72129.36</v>
      </c>
      <c r="J747" s="36">
        <v>0</v>
      </c>
      <c r="K747" s="15"/>
    </row>
    <row r="748" spans="1:11" ht="13.5">
      <c r="A748" s="32"/>
      <c r="B748" s="47"/>
      <c r="C748" s="47"/>
      <c r="D748" s="34" t="s">
        <v>597</v>
      </c>
      <c r="E748" s="35" t="s">
        <v>617</v>
      </c>
      <c r="F748" s="36">
        <v>1256</v>
      </c>
      <c r="G748" s="36">
        <v>1252.47</v>
      </c>
      <c r="H748" s="265">
        <f t="shared" si="15"/>
        <v>99.71894904458598</v>
      </c>
      <c r="I748" s="36"/>
      <c r="J748" s="36"/>
      <c r="K748" s="15"/>
    </row>
    <row r="749" spans="1:11" ht="13.5">
      <c r="A749" s="32"/>
      <c r="B749" s="47"/>
      <c r="C749" s="47"/>
      <c r="D749" s="34" t="s">
        <v>587</v>
      </c>
      <c r="E749" s="35" t="s">
        <v>618</v>
      </c>
      <c r="F749" s="36">
        <v>59442</v>
      </c>
      <c r="G749" s="36">
        <v>59445.25</v>
      </c>
      <c r="H749" s="265">
        <f t="shared" si="15"/>
        <v>100.00546751455201</v>
      </c>
      <c r="I749" s="36"/>
      <c r="J749" s="36"/>
      <c r="K749" s="15"/>
    </row>
    <row r="750" spans="1:11" ht="13.5">
      <c r="A750" s="32"/>
      <c r="B750" s="47"/>
      <c r="C750" s="47"/>
      <c r="D750" s="34" t="s">
        <v>1282</v>
      </c>
      <c r="E750" s="35"/>
      <c r="F750" s="36"/>
      <c r="G750" s="36">
        <v>44838.85</v>
      </c>
      <c r="H750" s="265"/>
      <c r="I750" s="36"/>
      <c r="J750" s="36"/>
      <c r="K750" s="15"/>
    </row>
    <row r="751" spans="1:11" ht="13.5">
      <c r="A751" s="32"/>
      <c r="B751" s="47"/>
      <c r="C751" s="47"/>
      <c r="D751" s="34" t="s">
        <v>1283</v>
      </c>
      <c r="E751" s="35"/>
      <c r="F751" s="36"/>
      <c r="G751" s="36">
        <v>7985.92</v>
      </c>
      <c r="H751" s="265"/>
      <c r="I751" s="36"/>
      <c r="J751" s="36"/>
      <c r="K751" s="15"/>
    </row>
    <row r="752" spans="1:11" ht="13.5">
      <c r="A752" s="32"/>
      <c r="B752" s="47"/>
      <c r="C752" s="47"/>
      <c r="D752" s="34" t="s">
        <v>1467</v>
      </c>
      <c r="E752" s="35"/>
      <c r="F752" s="36"/>
      <c r="G752" s="36">
        <f>G749-G750-G751</f>
        <v>6620.480000000001</v>
      </c>
      <c r="H752" s="265"/>
      <c r="I752" s="36"/>
      <c r="J752" s="36"/>
      <c r="K752" s="15"/>
    </row>
    <row r="753" spans="1:11" ht="13.5">
      <c r="A753" s="32"/>
      <c r="B753" s="47"/>
      <c r="C753" s="47"/>
      <c r="D753" s="34" t="s">
        <v>588</v>
      </c>
      <c r="E753" s="35" t="s">
        <v>1705</v>
      </c>
      <c r="F753" s="36">
        <v>11432</v>
      </c>
      <c r="G753" s="36">
        <v>11431.64</v>
      </c>
      <c r="H753" s="265">
        <f t="shared" si="15"/>
        <v>99.99685094471658</v>
      </c>
      <c r="I753" s="36"/>
      <c r="J753" s="36"/>
      <c r="K753" s="15"/>
    </row>
    <row r="754" spans="1:11" ht="13.5">
      <c r="A754" s="32"/>
      <c r="B754" s="47"/>
      <c r="C754" s="47"/>
      <c r="D754" s="34" t="s">
        <v>1619</v>
      </c>
      <c r="E754" s="35"/>
      <c r="F754" s="36"/>
      <c r="G754" s="36">
        <v>2755.86</v>
      </c>
      <c r="H754" s="265"/>
      <c r="I754" s="36"/>
      <c r="J754" s="36"/>
      <c r="K754" s="15"/>
    </row>
    <row r="755" spans="1:11" ht="13.5">
      <c r="A755" s="32"/>
      <c r="B755" s="47"/>
      <c r="C755" s="47"/>
      <c r="D755" s="34" t="s">
        <v>1282</v>
      </c>
      <c r="E755" s="35"/>
      <c r="F755" s="36"/>
      <c r="G755" s="36">
        <v>1864.65</v>
      </c>
      <c r="H755" s="265"/>
      <c r="I755" s="36"/>
      <c r="J755" s="36"/>
      <c r="K755" s="15"/>
    </row>
    <row r="756" spans="1:11" ht="13.5">
      <c r="A756" s="32"/>
      <c r="B756" s="47"/>
      <c r="C756" s="47"/>
      <c r="D756" s="34" t="s">
        <v>1620</v>
      </c>
      <c r="E756" s="35"/>
      <c r="F756" s="36"/>
      <c r="G756" s="36">
        <v>3201.93</v>
      </c>
      <c r="H756" s="265"/>
      <c r="I756" s="36"/>
      <c r="J756" s="36"/>
      <c r="K756" s="15"/>
    </row>
    <row r="757" spans="1:11" ht="13.5">
      <c r="A757" s="32"/>
      <c r="B757" s="47"/>
      <c r="C757" s="47"/>
      <c r="D757" s="34" t="s">
        <v>1283</v>
      </c>
      <c r="E757" s="35"/>
      <c r="F757" s="36"/>
      <c r="G757" s="36">
        <v>2651.24</v>
      </c>
      <c r="H757" s="265"/>
      <c r="I757" s="36"/>
      <c r="J757" s="36"/>
      <c r="K757" s="15"/>
    </row>
    <row r="758" spans="1:11" ht="13.5">
      <c r="A758" s="32"/>
      <c r="B758" s="47"/>
      <c r="C758" s="47"/>
      <c r="D758" s="34" t="s">
        <v>1621</v>
      </c>
      <c r="E758" s="35"/>
      <c r="F758" s="36"/>
      <c r="G758" s="36">
        <v>957.96</v>
      </c>
      <c r="H758" s="265"/>
      <c r="I758" s="36"/>
      <c r="J758" s="36"/>
      <c r="K758" s="15"/>
    </row>
    <row r="759" spans="1:11" ht="27">
      <c r="A759" s="32"/>
      <c r="B759" s="47"/>
      <c r="C759" s="33" t="s">
        <v>619</v>
      </c>
      <c r="D759" s="34" t="s">
        <v>620</v>
      </c>
      <c r="E759" s="35" t="s">
        <v>966</v>
      </c>
      <c r="F759" s="36">
        <v>200</v>
      </c>
      <c r="G759" s="36">
        <f>G760</f>
        <v>200</v>
      </c>
      <c r="H759" s="265">
        <f aca="true" t="shared" si="16" ref="H759:H832">G759/F759%</f>
        <v>100</v>
      </c>
      <c r="I759" s="36">
        <f>G759</f>
        <v>200</v>
      </c>
      <c r="J759" s="36">
        <v>0</v>
      </c>
      <c r="K759" s="15"/>
    </row>
    <row r="760" spans="1:11" ht="13.5">
      <c r="A760" s="32"/>
      <c r="B760" s="47"/>
      <c r="C760" s="47"/>
      <c r="D760" s="34" t="s">
        <v>597</v>
      </c>
      <c r="E760" s="35" t="s">
        <v>966</v>
      </c>
      <c r="F760" s="36">
        <v>200</v>
      </c>
      <c r="G760" s="36">
        <v>200</v>
      </c>
      <c r="H760" s="265">
        <f t="shared" si="16"/>
        <v>100</v>
      </c>
      <c r="I760" s="36"/>
      <c r="J760" s="36"/>
      <c r="K760" s="15"/>
    </row>
    <row r="761" spans="1:11" ht="13.5">
      <c r="A761" s="32"/>
      <c r="B761" s="47"/>
      <c r="C761" s="33" t="s">
        <v>239</v>
      </c>
      <c r="D761" s="34" t="s">
        <v>240</v>
      </c>
      <c r="E761" s="35" t="s">
        <v>621</v>
      </c>
      <c r="F761" s="36">
        <f>SUM(F762:F764)</f>
        <v>150831</v>
      </c>
      <c r="G761" s="36">
        <f>SUM(G762:G764)</f>
        <v>148222.24</v>
      </c>
      <c r="H761" s="265">
        <f t="shared" si="16"/>
        <v>98.270408603006</v>
      </c>
      <c r="I761" s="36">
        <f>G761</f>
        <v>148222.24</v>
      </c>
      <c r="J761" s="36">
        <v>0</v>
      </c>
      <c r="K761" s="15"/>
    </row>
    <row r="762" spans="1:11" ht="13.5">
      <c r="A762" s="32"/>
      <c r="B762" s="47"/>
      <c r="C762" s="47"/>
      <c r="D762" s="34" t="s">
        <v>597</v>
      </c>
      <c r="E762" s="35" t="s">
        <v>1085</v>
      </c>
      <c r="F762" s="36">
        <v>500</v>
      </c>
      <c r="G762" s="36">
        <v>500</v>
      </c>
      <c r="H762" s="265">
        <f t="shared" si="16"/>
        <v>100</v>
      </c>
      <c r="I762" s="36"/>
      <c r="J762" s="36"/>
      <c r="K762" s="15"/>
    </row>
    <row r="763" spans="1:11" ht="13.5">
      <c r="A763" s="32"/>
      <c r="B763" s="47"/>
      <c r="C763" s="47"/>
      <c r="D763" s="34" t="s">
        <v>587</v>
      </c>
      <c r="E763" s="35" t="s">
        <v>247</v>
      </c>
      <c r="F763" s="36">
        <v>32844</v>
      </c>
      <c r="G763" s="36">
        <v>30236.22</v>
      </c>
      <c r="H763" s="265">
        <f t="shared" si="16"/>
        <v>92.06010230179028</v>
      </c>
      <c r="I763" s="36"/>
      <c r="J763" s="36"/>
      <c r="K763" s="15"/>
    </row>
    <row r="764" spans="1:11" ht="13.5">
      <c r="A764" s="32"/>
      <c r="B764" s="47"/>
      <c r="C764" s="47"/>
      <c r="D764" s="34" t="s">
        <v>588</v>
      </c>
      <c r="E764" s="36">
        <v>90000</v>
      </c>
      <c r="F764" s="36">
        <v>117487</v>
      </c>
      <c r="G764" s="36">
        <v>117486.02</v>
      </c>
      <c r="H764" s="265">
        <f t="shared" si="16"/>
        <v>99.99916586515957</v>
      </c>
      <c r="I764" s="36"/>
      <c r="J764" s="36"/>
      <c r="K764" s="15"/>
    </row>
    <row r="765" spans="1:11" ht="13.5">
      <c r="A765" s="32"/>
      <c r="B765" s="47"/>
      <c r="C765" s="47"/>
      <c r="D765" s="34" t="s">
        <v>1486</v>
      </c>
      <c r="E765" s="36"/>
      <c r="F765" s="36"/>
      <c r="G765" s="36">
        <v>105041.48</v>
      </c>
      <c r="H765" s="265"/>
      <c r="I765" s="36"/>
      <c r="J765" s="36"/>
      <c r="K765" s="15"/>
    </row>
    <row r="766" spans="1:11" ht="13.5">
      <c r="A766" s="32"/>
      <c r="B766" s="47"/>
      <c r="C766" s="47"/>
      <c r="D766" s="34" t="s">
        <v>1485</v>
      </c>
      <c r="E766" s="36"/>
      <c r="F766" s="36"/>
      <c r="G766" s="36">
        <v>2008.67</v>
      </c>
      <c r="H766" s="265"/>
      <c r="I766" s="36"/>
      <c r="J766" s="36"/>
      <c r="K766" s="15"/>
    </row>
    <row r="767" spans="1:11" ht="13.5">
      <c r="A767" s="32"/>
      <c r="B767" s="47"/>
      <c r="C767" s="78"/>
      <c r="D767" s="34" t="s">
        <v>1484</v>
      </c>
      <c r="E767" s="36"/>
      <c r="F767" s="36"/>
      <c r="G767" s="36">
        <v>10435.87</v>
      </c>
      <c r="H767" s="265"/>
      <c r="I767" s="36"/>
      <c r="J767" s="36"/>
      <c r="K767" s="15"/>
    </row>
    <row r="768" spans="1:11" ht="13.5">
      <c r="A768" s="32"/>
      <c r="B768" s="47"/>
      <c r="C768" s="83" t="s">
        <v>1678</v>
      </c>
      <c r="D768" s="34" t="s">
        <v>1679</v>
      </c>
      <c r="E768" s="35" t="s">
        <v>622</v>
      </c>
      <c r="F768" s="36">
        <f>SUM(F769:F771)</f>
        <v>5812</v>
      </c>
      <c r="G768" s="36">
        <f>SUM(G769:G771)</f>
        <v>5811.04</v>
      </c>
      <c r="H768" s="265">
        <f t="shared" si="16"/>
        <v>99.98348245010324</v>
      </c>
      <c r="I768" s="36">
        <f>G768</f>
        <v>5811.04</v>
      </c>
      <c r="J768" s="36">
        <v>0</v>
      </c>
      <c r="K768" s="15"/>
    </row>
    <row r="769" spans="1:11" ht="13.5">
      <c r="A769" s="32"/>
      <c r="B769" s="47"/>
      <c r="C769" s="47"/>
      <c r="D769" s="34" t="s">
        <v>587</v>
      </c>
      <c r="E769" s="35" t="s">
        <v>1689</v>
      </c>
      <c r="F769" s="36">
        <v>869</v>
      </c>
      <c r="G769" s="36">
        <v>868.9</v>
      </c>
      <c r="H769" s="265">
        <f t="shared" si="16"/>
        <v>99.9884925201381</v>
      </c>
      <c r="I769" s="36"/>
      <c r="J769" s="36"/>
      <c r="K769" s="15"/>
    </row>
    <row r="770" spans="1:11" ht="13.5">
      <c r="A770" s="110"/>
      <c r="B770" s="78"/>
      <c r="C770" s="78"/>
      <c r="D770" s="34" t="s">
        <v>588</v>
      </c>
      <c r="E770" s="35" t="s">
        <v>59</v>
      </c>
      <c r="F770" s="36">
        <v>0</v>
      </c>
      <c r="G770" s="36">
        <v>0</v>
      </c>
      <c r="H770" s="265"/>
      <c r="I770" s="36"/>
      <c r="J770" s="36"/>
      <c r="K770" s="15"/>
    </row>
    <row r="771" spans="1:11" ht="27">
      <c r="A771" s="32"/>
      <c r="B771" s="47"/>
      <c r="C771" s="47"/>
      <c r="D771" s="34" t="s">
        <v>623</v>
      </c>
      <c r="E771" s="35" t="s">
        <v>960</v>
      </c>
      <c r="F771" s="36">
        <v>4943</v>
      </c>
      <c r="G771" s="36">
        <v>4942.14</v>
      </c>
      <c r="H771" s="265">
        <f t="shared" si="16"/>
        <v>99.9826016589116</v>
      </c>
      <c r="I771" s="36"/>
      <c r="J771" s="36"/>
      <c r="K771" s="15"/>
    </row>
    <row r="772" spans="1:11" ht="13.5">
      <c r="A772" s="32"/>
      <c r="B772" s="47"/>
      <c r="C772" s="33" t="s">
        <v>37</v>
      </c>
      <c r="D772" s="34" t="s">
        <v>38</v>
      </c>
      <c r="E772" s="35" t="s">
        <v>261</v>
      </c>
      <c r="F772" s="36">
        <f>F773+F774</f>
        <v>1575</v>
      </c>
      <c r="G772" s="36">
        <f>G773+G774</f>
        <v>1575</v>
      </c>
      <c r="H772" s="265">
        <f t="shared" si="16"/>
        <v>100</v>
      </c>
      <c r="I772" s="36">
        <f>G772</f>
        <v>1575</v>
      </c>
      <c r="J772" s="36">
        <v>0</v>
      </c>
      <c r="K772" s="15"/>
    </row>
    <row r="773" spans="1:11" ht="13.5">
      <c r="A773" s="32"/>
      <c r="B773" s="47"/>
      <c r="C773" s="47"/>
      <c r="D773" s="34" t="s">
        <v>587</v>
      </c>
      <c r="E773" s="35" t="s">
        <v>1689</v>
      </c>
      <c r="F773" s="36">
        <v>735</v>
      </c>
      <c r="G773" s="36">
        <v>735</v>
      </c>
      <c r="H773" s="265">
        <f t="shared" si="16"/>
        <v>100</v>
      </c>
      <c r="I773" s="36"/>
      <c r="J773" s="36"/>
      <c r="K773" s="15"/>
    </row>
    <row r="774" spans="1:11" ht="13.5">
      <c r="A774" s="32"/>
      <c r="B774" s="47"/>
      <c r="C774" s="47"/>
      <c r="D774" s="34" t="s">
        <v>588</v>
      </c>
      <c r="E774" s="35" t="s">
        <v>1085</v>
      </c>
      <c r="F774" s="36">
        <v>840</v>
      </c>
      <c r="G774" s="36">
        <v>840</v>
      </c>
      <c r="H774" s="265">
        <f t="shared" si="16"/>
        <v>100</v>
      </c>
      <c r="I774" s="36"/>
      <c r="J774" s="36"/>
      <c r="K774" s="15"/>
    </row>
    <row r="775" spans="1:11" ht="13.5">
      <c r="A775" s="32"/>
      <c r="B775" s="47"/>
      <c r="C775" s="33" t="s">
        <v>1645</v>
      </c>
      <c r="D775" s="34" t="s">
        <v>1646</v>
      </c>
      <c r="E775" s="35" t="s">
        <v>624</v>
      </c>
      <c r="F775" s="36">
        <f>F776+F780</f>
        <v>43212</v>
      </c>
      <c r="G775" s="36">
        <f>G776+G780</f>
        <v>43211.75</v>
      </c>
      <c r="H775" s="265">
        <f t="shared" si="16"/>
        <v>99.99942145700268</v>
      </c>
      <c r="I775" s="36">
        <f>G775</f>
        <v>43211.75</v>
      </c>
      <c r="J775" s="36">
        <v>0</v>
      </c>
      <c r="K775" s="15"/>
    </row>
    <row r="776" spans="1:11" ht="13.5">
      <c r="A776" s="32"/>
      <c r="B776" s="47"/>
      <c r="C776" s="47"/>
      <c r="D776" s="34" t="s">
        <v>587</v>
      </c>
      <c r="E776" s="35" t="s">
        <v>625</v>
      </c>
      <c r="F776" s="36">
        <v>32076</v>
      </c>
      <c r="G776" s="36">
        <v>32076</v>
      </c>
      <c r="H776" s="265">
        <f t="shared" si="16"/>
        <v>100</v>
      </c>
      <c r="I776" s="36"/>
      <c r="J776" s="36"/>
      <c r="K776" s="15"/>
    </row>
    <row r="777" spans="1:11" ht="13.5">
      <c r="A777" s="32"/>
      <c r="B777" s="47"/>
      <c r="C777" s="47"/>
      <c r="D777" s="34" t="s">
        <v>1499</v>
      </c>
      <c r="E777" s="35"/>
      <c r="F777" s="36"/>
      <c r="G777" s="36">
        <v>4630.52</v>
      </c>
      <c r="H777" s="265"/>
      <c r="I777" s="36"/>
      <c r="J777" s="36"/>
      <c r="K777" s="15"/>
    </row>
    <row r="778" spans="1:11" ht="13.5">
      <c r="A778" s="32"/>
      <c r="B778" s="47"/>
      <c r="C778" s="47"/>
      <c r="D778" s="34" t="s">
        <v>1468</v>
      </c>
      <c r="E778" s="35"/>
      <c r="F778" s="36"/>
      <c r="G778" s="36">
        <v>13830.4</v>
      </c>
      <c r="H778" s="265"/>
      <c r="I778" s="36"/>
      <c r="J778" s="36"/>
      <c r="K778" s="15"/>
    </row>
    <row r="779" spans="1:11" ht="13.5">
      <c r="A779" s="32"/>
      <c r="B779" s="47"/>
      <c r="C779" s="47"/>
      <c r="D779" s="34" t="s">
        <v>1469</v>
      </c>
      <c r="E779" s="35"/>
      <c r="F779" s="36"/>
      <c r="G779" s="36">
        <v>13615.08</v>
      </c>
      <c r="H779" s="265"/>
      <c r="I779" s="36"/>
      <c r="J779" s="36"/>
      <c r="K779" s="15"/>
    </row>
    <row r="780" spans="1:11" ht="13.5">
      <c r="A780" s="32"/>
      <c r="B780" s="47"/>
      <c r="C780" s="47"/>
      <c r="D780" s="34" t="s">
        <v>588</v>
      </c>
      <c r="E780" s="35" t="s">
        <v>626</v>
      </c>
      <c r="F780" s="36">
        <v>11136</v>
      </c>
      <c r="G780" s="36">
        <v>11135.75</v>
      </c>
      <c r="H780" s="265">
        <f t="shared" si="16"/>
        <v>99.99775502873564</v>
      </c>
      <c r="I780" s="36"/>
      <c r="J780" s="36"/>
      <c r="K780" s="15"/>
    </row>
    <row r="781" spans="1:11" ht="13.5">
      <c r="A781" s="32"/>
      <c r="B781" s="47"/>
      <c r="C781" s="47"/>
      <c r="D781" s="34" t="s">
        <v>1500</v>
      </c>
      <c r="E781" s="35"/>
      <c r="F781" s="36"/>
      <c r="G781" s="36">
        <v>3329.93</v>
      </c>
      <c r="H781" s="265"/>
      <c r="I781" s="36"/>
      <c r="J781" s="36"/>
      <c r="K781" s="15"/>
    </row>
    <row r="782" spans="1:11" ht="13.5">
      <c r="A782" s="32"/>
      <c r="B782" s="47"/>
      <c r="C782" s="47"/>
      <c r="D782" s="34" t="s">
        <v>1501</v>
      </c>
      <c r="E782" s="35"/>
      <c r="F782" s="36"/>
      <c r="G782" s="36">
        <v>7805.82</v>
      </c>
      <c r="H782" s="265"/>
      <c r="I782" s="36"/>
      <c r="J782" s="36"/>
      <c r="K782" s="15"/>
    </row>
    <row r="783" spans="1:11" ht="13.5">
      <c r="A783" s="32"/>
      <c r="B783" s="47"/>
      <c r="C783" s="33" t="s">
        <v>328</v>
      </c>
      <c r="D783" s="34" t="s">
        <v>329</v>
      </c>
      <c r="E783" s="35" t="s">
        <v>261</v>
      </c>
      <c r="F783" s="36">
        <f>F784+F785</f>
        <v>1793</v>
      </c>
      <c r="G783" s="36">
        <f>G784+G785</f>
        <v>1789.11</v>
      </c>
      <c r="H783" s="265">
        <f t="shared" si="16"/>
        <v>99.78304517568321</v>
      </c>
      <c r="I783" s="36">
        <f>G783</f>
        <v>1789.11</v>
      </c>
      <c r="J783" s="36">
        <v>0</v>
      </c>
      <c r="K783" s="15"/>
    </row>
    <row r="784" spans="1:11" ht="13.5">
      <c r="A784" s="32"/>
      <c r="B784" s="47"/>
      <c r="C784" s="47"/>
      <c r="D784" s="34" t="s">
        <v>587</v>
      </c>
      <c r="E784" s="35" t="s">
        <v>438</v>
      </c>
      <c r="F784" s="36">
        <v>625</v>
      </c>
      <c r="G784" s="36">
        <v>621.51</v>
      </c>
      <c r="H784" s="265">
        <f t="shared" si="16"/>
        <v>99.4416</v>
      </c>
      <c r="I784" s="36"/>
      <c r="J784" s="36"/>
      <c r="K784" s="15"/>
    </row>
    <row r="785" spans="1:11" ht="13.5">
      <c r="A785" s="32"/>
      <c r="B785" s="47"/>
      <c r="C785" s="47"/>
      <c r="D785" s="34" t="s">
        <v>588</v>
      </c>
      <c r="E785" s="35" t="s">
        <v>474</v>
      </c>
      <c r="F785" s="36">
        <v>1168</v>
      </c>
      <c r="G785" s="36">
        <v>1167.6</v>
      </c>
      <c r="H785" s="265">
        <f t="shared" si="16"/>
        <v>99.96575342465754</v>
      </c>
      <c r="I785" s="36"/>
      <c r="J785" s="36"/>
      <c r="K785" s="15"/>
    </row>
    <row r="786" spans="1:11" ht="41.25">
      <c r="A786" s="32"/>
      <c r="B786" s="47"/>
      <c r="C786" s="33" t="s">
        <v>330</v>
      </c>
      <c r="D786" s="34" t="s">
        <v>331</v>
      </c>
      <c r="E786" s="35" t="s">
        <v>474</v>
      </c>
      <c r="F786" s="36">
        <f>F787</f>
        <v>280</v>
      </c>
      <c r="G786" s="36">
        <f>G787</f>
        <v>261.1</v>
      </c>
      <c r="H786" s="265">
        <f t="shared" si="16"/>
        <v>93.25000000000001</v>
      </c>
      <c r="I786" s="36">
        <f>G786</f>
        <v>261.1</v>
      </c>
      <c r="J786" s="36">
        <v>0</v>
      </c>
      <c r="K786" s="15"/>
    </row>
    <row r="787" spans="1:11" ht="13.5">
      <c r="A787" s="32"/>
      <c r="B787" s="47"/>
      <c r="C787" s="47"/>
      <c r="D787" s="34" t="s">
        <v>587</v>
      </c>
      <c r="E787" s="35" t="s">
        <v>474</v>
      </c>
      <c r="F787" s="36">
        <v>280</v>
      </c>
      <c r="G787" s="36">
        <v>261.1</v>
      </c>
      <c r="H787" s="265">
        <f t="shared" si="16"/>
        <v>93.25000000000001</v>
      </c>
      <c r="I787" s="36"/>
      <c r="J787" s="36"/>
      <c r="K787" s="15"/>
    </row>
    <row r="788" spans="1:11" ht="41.25">
      <c r="A788" s="32"/>
      <c r="B788" s="47"/>
      <c r="C788" s="33" t="s">
        <v>332</v>
      </c>
      <c r="D788" s="34" t="s">
        <v>333</v>
      </c>
      <c r="E788" s="35" t="s">
        <v>627</v>
      </c>
      <c r="F788" s="36">
        <f>F789+F790</f>
        <v>3130</v>
      </c>
      <c r="G788" s="36">
        <f>G789+G790</f>
        <v>3087.23</v>
      </c>
      <c r="H788" s="265">
        <f t="shared" si="16"/>
        <v>98.6335463258786</v>
      </c>
      <c r="I788" s="36">
        <f>G788</f>
        <v>3087.23</v>
      </c>
      <c r="J788" s="36">
        <v>0</v>
      </c>
      <c r="K788" s="15"/>
    </row>
    <row r="789" spans="1:11" ht="13.5">
      <c r="A789" s="32"/>
      <c r="B789" s="47"/>
      <c r="C789" s="47"/>
      <c r="D789" s="34" t="s">
        <v>587</v>
      </c>
      <c r="E789" s="35" t="s">
        <v>212</v>
      </c>
      <c r="F789" s="36">
        <v>1520</v>
      </c>
      <c r="G789" s="36">
        <v>1477.69</v>
      </c>
      <c r="H789" s="265">
        <f t="shared" si="16"/>
        <v>97.21644736842106</v>
      </c>
      <c r="I789" s="36"/>
      <c r="J789" s="36"/>
      <c r="K789" s="15"/>
    </row>
    <row r="790" spans="1:11" ht="13.5">
      <c r="A790" s="32"/>
      <c r="B790" s="47"/>
      <c r="C790" s="47"/>
      <c r="D790" s="34" t="s">
        <v>588</v>
      </c>
      <c r="E790" s="35" t="s">
        <v>628</v>
      </c>
      <c r="F790" s="36">
        <v>1610</v>
      </c>
      <c r="G790" s="36">
        <v>1609.54</v>
      </c>
      <c r="H790" s="265">
        <f t="shared" si="16"/>
        <v>99.97142857142856</v>
      </c>
      <c r="I790" s="36"/>
      <c r="J790" s="36"/>
      <c r="K790" s="15"/>
    </row>
    <row r="791" spans="1:11" ht="13.5">
      <c r="A791" s="32"/>
      <c r="B791" s="47"/>
      <c r="C791" s="33" t="s">
        <v>44</v>
      </c>
      <c r="D791" s="34" t="s">
        <v>45</v>
      </c>
      <c r="E791" s="35" t="s">
        <v>46</v>
      </c>
      <c r="F791" s="36">
        <f>F792+F793</f>
        <v>517</v>
      </c>
      <c r="G791" s="36">
        <f>G792+G793</f>
        <v>516.25</v>
      </c>
      <c r="H791" s="265">
        <f t="shared" si="16"/>
        <v>99.85493230174082</v>
      </c>
      <c r="I791" s="36">
        <f>G791</f>
        <v>516.25</v>
      </c>
      <c r="J791" s="36">
        <v>0</v>
      </c>
      <c r="K791" s="15"/>
    </row>
    <row r="792" spans="1:11" ht="13.5">
      <c r="A792" s="32"/>
      <c r="B792" s="47"/>
      <c r="C792" s="47"/>
      <c r="D792" s="34" t="s">
        <v>587</v>
      </c>
      <c r="E792" s="35" t="s">
        <v>46</v>
      </c>
      <c r="F792" s="36">
        <v>0</v>
      </c>
      <c r="G792" s="36">
        <v>0</v>
      </c>
      <c r="H792" s="265">
        <v>0</v>
      </c>
      <c r="I792" s="36"/>
      <c r="J792" s="36"/>
      <c r="K792" s="15"/>
    </row>
    <row r="793" spans="1:11" ht="13.5">
      <c r="A793" s="32"/>
      <c r="B793" s="47"/>
      <c r="C793" s="47"/>
      <c r="D793" s="34" t="s">
        <v>588</v>
      </c>
      <c r="E793" s="35" t="s">
        <v>1103</v>
      </c>
      <c r="F793" s="36">
        <v>517</v>
      </c>
      <c r="G793" s="36">
        <v>516.25</v>
      </c>
      <c r="H793" s="265">
        <f t="shared" si="16"/>
        <v>99.85493230174082</v>
      </c>
      <c r="I793" s="36"/>
      <c r="J793" s="36"/>
      <c r="K793" s="15"/>
    </row>
    <row r="794" spans="1:11" ht="13.5">
      <c r="A794" s="32"/>
      <c r="B794" s="47"/>
      <c r="C794" s="33" t="s">
        <v>47</v>
      </c>
      <c r="D794" s="34" t="s">
        <v>48</v>
      </c>
      <c r="E794" s="35" t="s">
        <v>622</v>
      </c>
      <c r="F794" s="36">
        <f>F795+F796</f>
        <v>6005</v>
      </c>
      <c r="G794" s="36">
        <f>G795+G796</f>
        <v>6004.82</v>
      </c>
      <c r="H794" s="265">
        <f t="shared" si="16"/>
        <v>99.9970024979184</v>
      </c>
      <c r="I794" s="36">
        <f>G794</f>
        <v>6004.82</v>
      </c>
      <c r="J794" s="36">
        <v>0</v>
      </c>
      <c r="K794" s="15"/>
    </row>
    <row r="795" spans="1:11" ht="13.5">
      <c r="A795" s="32"/>
      <c r="B795" s="47"/>
      <c r="C795" s="47"/>
      <c r="D795" s="34" t="s">
        <v>587</v>
      </c>
      <c r="E795" s="35" t="s">
        <v>629</v>
      </c>
      <c r="F795" s="36">
        <v>3664</v>
      </c>
      <c r="G795" s="36">
        <v>3663.84</v>
      </c>
      <c r="H795" s="265">
        <f t="shared" si="16"/>
        <v>99.99563318777292</v>
      </c>
      <c r="I795" s="36"/>
      <c r="J795" s="36"/>
      <c r="K795" s="15"/>
    </row>
    <row r="796" spans="1:11" ht="13.5">
      <c r="A796" s="32"/>
      <c r="B796" s="81"/>
      <c r="C796" s="124"/>
      <c r="D796" s="34" t="s">
        <v>588</v>
      </c>
      <c r="E796" s="35" t="s">
        <v>1085</v>
      </c>
      <c r="F796" s="36">
        <v>2341</v>
      </c>
      <c r="G796" s="36">
        <v>2340.98</v>
      </c>
      <c r="H796" s="265">
        <f t="shared" si="16"/>
        <v>99.99914566424604</v>
      </c>
      <c r="I796" s="36"/>
      <c r="J796" s="36"/>
      <c r="K796" s="15"/>
    </row>
    <row r="797" spans="1:11" ht="27">
      <c r="A797" s="32"/>
      <c r="B797" s="47"/>
      <c r="C797" s="83" t="s">
        <v>51</v>
      </c>
      <c r="D797" s="34" t="s">
        <v>52</v>
      </c>
      <c r="E797" s="35" t="s">
        <v>630</v>
      </c>
      <c r="F797" s="36">
        <f>SUM(F798:F801)</f>
        <v>167709</v>
      </c>
      <c r="G797" s="36">
        <f>SUM(G798:G801)</f>
        <v>167709</v>
      </c>
      <c r="H797" s="265">
        <f t="shared" si="16"/>
        <v>100</v>
      </c>
      <c r="I797" s="36">
        <f>G797</f>
        <v>167709</v>
      </c>
      <c r="J797" s="36">
        <v>0</v>
      </c>
      <c r="K797" s="15"/>
    </row>
    <row r="798" spans="1:11" ht="13.5">
      <c r="A798" s="110"/>
      <c r="B798" s="78"/>
      <c r="C798" s="78"/>
      <c r="D798" s="34" t="s">
        <v>597</v>
      </c>
      <c r="E798" s="35" t="s">
        <v>631</v>
      </c>
      <c r="F798" s="36">
        <v>5600</v>
      </c>
      <c r="G798" s="36">
        <v>5600</v>
      </c>
      <c r="H798" s="265">
        <f t="shared" si="16"/>
        <v>100</v>
      </c>
      <c r="I798" s="36"/>
      <c r="J798" s="36"/>
      <c r="K798" s="15"/>
    </row>
    <row r="799" spans="1:11" ht="13.5">
      <c r="A799" s="32"/>
      <c r="B799" s="47"/>
      <c r="C799" s="47"/>
      <c r="D799" s="34" t="s">
        <v>587</v>
      </c>
      <c r="E799" s="35" t="s">
        <v>632</v>
      </c>
      <c r="F799" s="36">
        <v>84500</v>
      </c>
      <c r="G799" s="36">
        <v>84500</v>
      </c>
      <c r="H799" s="265">
        <f t="shared" si="16"/>
        <v>100</v>
      </c>
      <c r="I799" s="36"/>
      <c r="J799" s="36"/>
      <c r="K799" s="15"/>
    </row>
    <row r="800" spans="1:11" ht="13.5">
      <c r="A800" s="32"/>
      <c r="B800" s="47"/>
      <c r="C800" s="47"/>
      <c r="D800" s="34" t="s">
        <v>588</v>
      </c>
      <c r="E800" s="35" t="s">
        <v>633</v>
      </c>
      <c r="F800" s="36">
        <v>51839</v>
      </c>
      <c r="G800" s="36">
        <v>51839</v>
      </c>
      <c r="H800" s="265">
        <f t="shared" si="16"/>
        <v>100</v>
      </c>
      <c r="I800" s="36"/>
      <c r="J800" s="36"/>
      <c r="K800" s="15"/>
    </row>
    <row r="801" spans="1:11" ht="13.5">
      <c r="A801" s="32"/>
      <c r="B801" s="47"/>
      <c r="C801" s="47"/>
      <c r="D801" s="34" t="s">
        <v>590</v>
      </c>
      <c r="E801" s="35" t="s">
        <v>634</v>
      </c>
      <c r="F801" s="36">
        <v>25770</v>
      </c>
      <c r="G801" s="36">
        <v>25770</v>
      </c>
      <c r="H801" s="265">
        <f t="shared" si="16"/>
        <v>100</v>
      </c>
      <c r="I801" s="36"/>
      <c r="J801" s="36"/>
      <c r="K801" s="15"/>
    </row>
    <row r="802" spans="1:11" ht="13.5">
      <c r="A802" s="32"/>
      <c r="B802" s="47"/>
      <c r="C802" s="33" t="s">
        <v>270</v>
      </c>
      <c r="D802" s="34" t="s">
        <v>271</v>
      </c>
      <c r="E802" s="35" t="s">
        <v>635</v>
      </c>
      <c r="F802" s="36">
        <f>F803+F804</f>
        <v>1313</v>
      </c>
      <c r="G802" s="36">
        <f>G803+G804</f>
        <v>1312.08</v>
      </c>
      <c r="H802" s="265">
        <f t="shared" si="16"/>
        <v>99.92993145468392</v>
      </c>
      <c r="I802" s="36">
        <f>G802</f>
        <v>1312.08</v>
      </c>
      <c r="J802" s="36">
        <v>0</v>
      </c>
      <c r="K802" s="15"/>
    </row>
    <row r="803" spans="1:11" ht="13.5">
      <c r="A803" s="32"/>
      <c r="B803" s="47"/>
      <c r="C803" s="47"/>
      <c r="D803" s="34" t="s">
        <v>587</v>
      </c>
      <c r="E803" s="35" t="s">
        <v>437</v>
      </c>
      <c r="F803" s="36">
        <v>1313</v>
      </c>
      <c r="G803" s="36">
        <v>1312.08</v>
      </c>
      <c r="H803" s="265">
        <f t="shared" si="16"/>
        <v>99.92993145468392</v>
      </c>
      <c r="I803" s="36"/>
      <c r="J803" s="36"/>
      <c r="K803" s="15"/>
    </row>
    <row r="804" spans="1:11" ht="13.5">
      <c r="A804" s="32"/>
      <c r="B804" s="47"/>
      <c r="C804" s="47"/>
      <c r="D804" s="34" t="s">
        <v>588</v>
      </c>
      <c r="E804" s="35" t="s">
        <v>636</v>
      </c>
      <c r="F804" s="36">
        <v>0</v>
      </c>
      <c r="G804" s="36">
        <v>0</v>
      </c>
      <c r="H804" s="265">
        <v>0</v>
      </c>
      <c r="I804" s="36"/>
      <c r="J804" s="36"/>
      <c r="K804" s="15"/>
    </row>
    <row r="805" spans="1:11" ht="27">
      <c r="A805" s="32"/>
      <c r="B805" s="41"/>
      <c r="C805" s="74" t="s">
        <v>283</v>
      </c>
      <c r="D805" s="75" t="s">
        <v>825</v>
      </c>
      <c r="E805" s="144">
        <f>E806+E807</f>
        <v>0</v>
      </c>
      <c r="F805" s="36">
        <f>F806+F807</f>
        <v>3264</v>
      </c>
      <c r="G805" s="36">
        <f>G806+G807</f>
        <v>3264</v>
      </c>
      <c r="H805" s="265">
        <f t="shared" si="16"/>
        <v>100</v>
      </c>
      <c r="I805" s="36">
        <f>G805</f>
        <v>3264</v>
      </c>
      <c r="J805" s="36">
        <v>0</v>
      </c>
      <c r="K805" s="15"/>
    </row>
    <row r="806" spans="1:11" ht="27">
      <c r="A806" s="32"/>
      <c r="B806" s="41"/>
      <c r="C806" s="74"/>
      <c r="D806" s="34" t="s">
        <v>826</v>
      </c>
      <c r="E806" s="35" t="s">
        <v>1103</v>
      </c>
      <c r="F806" s="36">
        <v>624</v>
      </c>
      <c r="G806" s="36">
        <v>624</v>
      </c>
      <c r="H806" s="265">
        <f t="shared" si="16"/>
        <v>100</v>
      </c>
      <c r="I806" s="36"/>
      <c r="J806" s="36"/>
      <c r="K806" s="15"/>
    </row>
    <row r="807" spans="1:11" ht="13.5">
      <c r="A807" s="32"/>
      <c r="B807" s="41"/>
      <c r="C807" s="74"/>
      <c r="D807" s="34" t="s">
        <v>588</v>
      </c>
      <c r="E807" s="35" t="s">
        <v>1103</v>
      </c>
      <c r="F807" s="36">
        <v>2640</v>
      </c>
      <c r="G807" s="36">
        <v>2640</v>
      </c>
      <c r="H807" s="265">
        <f t="shared" si="16"/>
        <v>100</v>
      </c>
      <c r="I807" s="36"/>
      <c r="J807" s="36"/>
      <c r="K807" s="15"/>
    </row>
    <row r="808" spans="1:11" ht="27">
      <c r="A808" s="32"/>
      <c r="B808" s="81"/>
      <c r="C808" s="91" t="s">
        <v>299</v>
      </c>
      <c r="D808" s="75" t="s">
        <v>831</v>
      </c>
      <c r="E808" s="35" t="s">
        <v>1103</v>
      </c>
      <c r="F808" s="36">
        <f>F809+F810</f>
        <v>360</v>
      </c>
      <c r="G808" s="36">
        <f>G809+G810</f>
        <v>360</v>
      </c>
      <c r="H808" s="265">
        <f t="shared" si="16"/>
        <v>100</v>
      </c>
      <c r="I808" s="36">
        <f>G808</f>
        <v>360</v>
      </c>
      <c r="J808" s="36">
        <v>0</v>
      </c>
      <c r="K808" s="15"/>
    </row>
    <row r="809" spans="1:11" ht="13.5">
      <c r="A809" s="32"/>
      <c r="B809" s="81"/>
      <c r="C809" s="77"/>
      <c r="D809" s="34" t="s">
        <v>587</v>
      </c>
      <c r="E809" s="35" t="s">
        <v>1103</v>
      </c>
      <c r="F809" s="36">
        <v>120</v>
      </c>
      <c r="G809" s="36">
        <v>120</v>
      </c>
      <c r="H809" s="265"/>
      <c r="I809" s="36"/>
      <c r="J809" s="36"/>
      <c r="K809" s="15"/>
    </row>
    <row r="810" spans="1:11" ht="13.5">
      <c r="A810" s="32"/>
      <c r="B810" s="81"/>
      <c r="C810" s="147"/>
      <c r="D810" s="34" t="s">
        <v>588</v>
      </c>
      <c r="E810" s="35" t="s">
        <v>1103</v>
      </c>
      <c r="F810" s="36">
        <v>240</v>
      </c>
      <c r="G810" s="36">
        <v>240</v>
      </c>
      <c r="H810" s="265">
        <f t="shared" si="16"/>
        <v>100</v>
      </c>
      <c r="I810" s="36"/>
      <c r="J810" s="36"/>
      <c r="K810" s="15"/>
    </row>
    <row r="811" spans="1:11" ht="41.25">
      <c r="A811" s="32"/>
      <c r="B811" s="41"/>
      <c r="C811" s="74" t="s">
        <v>198</v>
      </c>
      <c r="D811" s="75" t="s">
        <v>832</v>
      </c>
      <c r="E811" s="35" t="s">
        <v>1103</v>
      </c>
      <c r="F811" s="36">
        <f>F812</f>
        <v>660</v>
      </c>
      <c r="G811" s="36">
        <f>G812</f>
        <v>659.17</v>
      </c>
      <c r="H811" s="265">
        <f t="shared" si="16"/>
        <v>99.87424242424242</v>
      </c>
      <c r="I811" s="36">
        <f>G811</f>
        <v>659.17</v>
      </c>
      <c r="J811" s="36">
        <v>0</v>
      </c>
      <c r="K811" s="15"/>
    </row>
    <row r="812" spans="1:11" ht="13.5">
      <c r="A812" s="32"/>
      <c r="B812" s="47"/>
      <c r="C812" s="47"/>
      <c r="D812" s="34" t="s">
        <v>833</v>
      </c>
      <c r="E812" s="35" t="s">
        <v>1103</v>
      </c>
      <c r="F812" s="36">
        <v>660</v>
      </c>
      <c r="G812" s="36">
        <v>659.17</v>
      </c>
      <c r="H812" s="265">
        <f t="shared" si="16"/>
        <v>99.87424242424242</v>
      </c>
      <c r="I812" s="36"/>
      <c r="J812" s="36"/>
      <c r="K812" s="15"/>
    </row>
    <row r="813" spans="1:11" ht="13.5">
      <c r="A813" s="32"/>
      <c r="B813" s="47"/>
      <c r="C813" s="33" t="s">
        <v>1682</v>
      </c>
      <c r="D813" s="34" t="s">
        <v>1658</v>
      </c>
      <c r="E813" s="35" t="s">
        <v>1717</v>
      </c>
      <c r="F813" s="36">
        <f>SUM(F814:F816)</f>
        <v>140662</v>
      </c>
      <c r="G813" s="36">
        <f>G815+G816+G814</f>
        <v>124743.51000000001</v>
      </c>
      <c r="H813" s="265">
        <f t="shared" si="16"/>
        <v>88.68316247458448</v>
      </c>
      <c r="I813" s="36">
        <v>0</v>
      </c>
      <c r="J813" s="36">
        <f>G813</f>
        <v>124743.51000000001</v>
      </c>
      <c r="K813" s="15"/>
    </row>
    <row r="814" spans="1:11" ht="13.5">
      <c r="A814" s="32"/>
      <c r="B814" s="47"/>
      <c r="C814" s="38"/>
      <c r="D814" s="34" t="s">
        <v>836</v>
      </c>
      <c r="E814" s="35" t="s">
        <v>1103</v>
      </c>
      <c r="F814" s="36">
        <v>11219</v>
      </c>
      <c r="G814" s="36">
        <v>11219</v>
      </c>
      <c r="H814" s="265">
        <f t="shared" si="16"/>
        <v>100</v>
      </c>
      <c r="I814" s="36"/>
      <c r="J814" s="36"/>
      <c r="K814" s="15"/>
    </row>
    <row r="815" spans="1:11" ht="41.25">
      <c r="A815" s="32"/>
      <c r="B815" s="47"/>
      <c r="C815" s="47"/>
      <c r="D815" s="34" t="s">
        <v>835</v>
      </c>
      <c r="E815" s="35" t="s">
        <v>1103</v>
      </c>
      <c r="F815" s="36">
        <v>63850</v>
      </c>
      <c r="G815" s="36">
        <v>55040.25</v>
      </c>
      <c r="H815" s="265">
        <f t="shared" si="16"/>
        <v>86.20242756460455</v>
      </c>
      <c r="I815" s="36"/>
      <c r="J815" s="36"/>
      <c r="K815" s="15"/>
    </row>
    <row r="816" spans="1:11" ht="27">
      <c r="A816" s="32"/>
      <c r="B816" s="47"/>
      <c r="C816" s="78"/>
      <c r="D816" s="34" t="s">
        <v>834</v>
      </c>
      <c r="E816" s="35" t="s">
        <v>1717</v>
      </c>
      <c r="F816" s="79">
        <v>65593</v>
      </c>
      <c r="G816" s="79">
        <v>58484.26</v>
      </c>
      <c r="H816" s="265">
        <f t="shared" si="16"/>
        <v>89.16234964096779</v>
      </c>
      <c r="I816" s="36"/>
      <c r="J816" s="36"/>
      <c r="K816" s="15"/>
    </row>
    <row r="817" spans="1:11" ht="27">
      <c r="A817" s="32"/>
      <c r="B817" s="81"/>
      <c r="C817" s="236"/>
      <c r="D817" s="237" t="s">
        <v>1203</v>
      </c>
      <c r="E817" s="231"/>
      <c r="F817" s="232">
        <f>F818+F820</f>
        <v>383073</v>
      </c>
      <c r="G817" s="232">
        <f>G818+G820</f>
        <v>381983.49</v>
      </c>
      <c r="H817" s="270">
        <f t="shared" si="16"/>
        <v>99.71558684637131</v>
      </c>
      <c r="I817" s="36"/>
      <c r="J817" s="36"/>
      <c r="K817" s="15"/>
    </row>
    <row r="818" spans="1:11" ht="13.5">
      <c r="A818" s="32"/>
      <c r="B818" s="41"/>
      <c r="C818" s="74" t="s">
        <v>1657</v>
      </c>
      <c r="D818" s="34" t="s">
        <v>1658</v>
      </c>
      <c r="E818" s="154"/>
      <c r="F818" s="73">
        <f>F819</f>
        <v>324058</v>
      </c>
      <c r="G818" s="73">
        <f>G819</f>
        <v>324057.81</v>
      </c>
      <c r="H818" s="265">
        <f t="shared" si="16"/>
        <v>99.99994136852045</v>
      </c>
      <c r="I818" s="36">
        <v>0</v>
      </c>
      <c r="J818" s="36">
        <f>G818</f>
        <v>324057.81</v>
      </c>
      <c r="K818" s="15"/>
    </row>
    <row r="819" spans="1:11" ht="30" customHeight="1">
      <c r="A819" s="32"/>
      <c r="B819" s="81"/>
      <c r="C819" s="188"/>
      <c r="D819" s="34" t="s">
        <v>1073</v>
      </c>
      <c r="E819" s="35" t="s">
        <v>1103</v>
      </c>
      <c r="F819" s="72">
        <v>324058</v>
      </c>
      <c r="G819" s="72">
        <v>324057.81</v>
      </c>
      <c r="H819" s="265">
        <f t="shared" si="16"/>
        <v>99.99994136852045</v>
      </c>
      <c r="I819" s="36"/>
      <c r="J819" s="36"/>
      <c r="K819" s="15"/>
    </row>
    <row r="820" spans="1:11" ht="13.5">
      <c r="A820" s="32"/>
      <c r="B820" s="47"/>
      <c r="C820" s="83" t="s">
        <v>1660</v>
      </c>
      <c r="D820" s="34" t="s">
        <v>258</v>
      </c>
      <c r="E820" s="35" t="s">
        <v>1103</v>
      </c>
      <c r="F820" s="36">
        <f>F821</f>
        <v>59015</v>
      </c>
      <c r="G820" s="36">
        <f>G821</f>
        <v>57925.68</v>
      </c>
      <c r="H820" s="265">
        <f t="shared" si="16"/>
        <v>98.15416419554352</v>
      </c>
      <c r="I820" s="36">
        <v>0</v>
      </c>
      <c r="J820" s="36">
        <f>G820</f>
        <v>57925.68</v>
      </c>
      <c r="K820" s="15"/>
    </row>
    <row r="821" spans="1:11" ht="33.75" customHeight="1">
      <c r="A821" s="110"/>
      <c r="B821" s="78"/>
      <c r="C821" s="78"/>
      <c r="D821" s="34" t="s">
        <v>1074</v>
      </c>
      <c r="E821" s="35" t="s">
        <v>1103</v>
      </c>
      <c r="F821" s="36">
        <v>59015</v>
      </c>
      <c r="G821" s="36">
        <v>57925.68</v>
      </c>
      <c r="H821" s="265">
        <f t="shared" si="16"/>
        <v>98.15416419554352</v>
      </c>
      <c r="I821" s="36"/>
      <c r="J821" s="36"/>
      <c r="K821" s="15"/>
    </row>
    <row r="822" spans="1:11" ht="27">
      <c r="A822" s="32"/>
      <c r="B822" s="47"/>
      <c r="C822" s="83" t="s">
        <v>420</v>
      </c>
      <c r="D822" s="34" t="s">
        <v>421</v>
      </c>
      <c r="E822" s="36">
        <v>0</v>
      </c>
      <c r="F822" s="36">
        <f>F823+F824</f>
        <v>42260</v>
      </c>
      <c r="G822" s="36">
        <f>G823+G824</f>
        <v>42258.91</v>
      </c>
      <c r="H822" s="265">
        <f t="shared" si="16"/>
        <v>99.99742072882158</v>
      </c>
      <c r="I822" s="36">
        <v>0</v>
      </c>
      <c r="J822" s="36">
        <f>G822</f>
        <v>42258.91</v>
      </c>
      <c r="K822" s="15"/>
    </row>
    <row r="823" spans="1:11" ht="27">
      <c r="A823" s="32"/>
      <c r="B823" s="47"/>
      <c r="C823" s="47"/>
      <c r="D823" s="34" t="s">
        <v>293</v>
      </c>
      <c r="E823" s="36">
        <v>0</v>
      </c>
      <c r="F823" s="36">
        <v>23060</v>
      </c>
      <c r="G823" s="36">
        <v>23059.24</v>
      </c>
      <c r="H823" s="265">
        <f t="shared" si="16"/>
        <v>99.99670424978318</v>
      </c>
      <c r="I823" s="36"/>
      <c r="J823" s="36"/>
      <c r="K823" s="15"/>
    </row>
    <row r="824" spans="1:11" ht="22.5" customHeight="1">
      <c r="A824" s="32"/>
      <c r="B824" s="47"/>
      <c r="C824" s="83"/>
      <c r="D824" s="34" t="s">
        <v>1498</v>
      </c>
      <c r="E824" s="35" t="s">
        <v>1103</v>
      </c>
      <c r="F824" s="36">
        <v>19200</v>
      </c>
      <c r="G824" s="36">
        <v>19199.67</v>
      </c>
      <c r="H824" s="265">
        <f t="shared" si="16"/>
        <v>99.99828124999999</v>
      </c>
      <c r="I824" s="36"/>
      <c r="J824" s="36"/>
      <c r="K824" s="15"/>
    </row>
    <row r="825" spans="1:11" ht="36.75" customHeight="1">
      <c r="A825" s="32"/>
      <c r="B825" s="26" t="s">
        <v>637</v>
      </c>
      <c r="C825" s="26"/>
      <c r="D825" s="27" t="s">
        <v>638</v>
      </c>
      <c r="E825" s="28" t="s">
        <v>639</v>
      </c>
      <c r="F825" s="29">
        <f>F826+F828+F833+F835+F838+F840+F842+F844</f>
        <v>330949</v>
      </c>
      <c r="G825" s="29">
        <f>G826+G828+G833+G835+G838+G840+G842+G844</f>
        <v>330944.76999999996</v>
      </c>
      <c r="H825" s="266">
        <f t="shared" si="16"/>
        <v>99.99872185744631</v>
      </c>
      <c r="I825" s="29">
        <f>I826+I828+I833+I835+I838+I840+I842+I844</f>
        <v>330944.76999999996</v>
      </c>
      <c r="J825" s="29">
        <f>J826+J828+J833+J835+J838+J840+J842+J844</f>
        <v>0</v>
      </c>
      <c r="K825" s="23"/>
    </row>
    <row r="826" spans="1:11" ht="27">
      <c r="A826" s="32"/>
      <c r="B826" s="47"/>
      <c r="C826" s="33" t="s">
        <v>571</v>
      </c>
      <c r="D826" s="34" t="s">
        <v>572</v>
      </c>
      <c r="E826" s="35" t="s">
        <v>640</v>
      </c>
      <c r="F826" s="36">
        <f>F827</f>
        <v>31412</v>
      </c>
      <c r="G826" s="36">
        <f>G827</f>
        <v>31411.8</v>
      </c>
      <c r="H826" s="265">
        <f t="shared" si="16"/>
        <v>99.99936330064943</v>
      </c>
      <c r="I826" s="36">
        <f>G826</f>
        <v>31411.8</v>
      </c>
      <c r="J826" s="36">
        <v>0</v>
      </c>
      <c r="K826" s="15"/>
    </row>
    <row r="827" spans="1:11" ht="41.25">
      <c r="A827" s="32"/>
      <c r="B827" s="47"/>
      <c r="C827" s="47"/>
      <c r="D827" s="34" t="s">
        <v>641</v>
      </c>
      <c r="E827" s="35" t="s">
        <v>640</v>
      </c>
      <c r="F827" s="36">
        <v>31412</v>
      </c>
      <c r="G827" s="36">
        <v>31411.8</v>
      </c>
      <c r="H827" s="265">
        <f t="shared" si="16"/>
        <v>99.99936330064943</v>
      </c>
      <c r="I827" s="36"/>
      <c r="J827" s="36"/>
      <c r="K827" s="15"/>
    </row>
    <row r="828" spans="1:11" ht="54.75">
      <c r="A828" s="32"/>
      <c r="B828" s="47"/>
      <c r="C828" s="111" t="s">
        <v>575</v>
      </c>
      <c r="D828" s="34" t="s">
        <v>576</v>
      </c>
      <c r="E828" s="35" t="s">
        <v>642</v>
      </c>
      <c r="F828" s="36">
        <f>F829+F830+F831+F832</f>
        <v>221424</v>
      </c>
      <c r="G828" s="36">
        <f>G829+G830+G831+G832</f>
        <v>221421.96000000002</v>
      </c>
      <c r="H828" s="265">
        <f t="shared" si="16"/>
        <v>99.99907869065686</v>
      </c>
      <c r="I828" s="36">
        <f>G828</f>
        <v>221421.96000000002</v>
      </c>
      <c r="J828" s="36">
        <v>0</v>
      </c>
      <c r="K828" s="15"/>
    </row>
    <row r="829" spans="1:11" ht="41.25">
      <c r="A829" s="32"/>
      <c r="B829" s="47"/>
      <c r="C829" s="47"/>
      <c r="D829" s="34" t="s">
        <v>643</v>
      </c>
      <c r="E829" s="35" t="s">
        <v>644</v>
      </c>
      <c r="F829" s="36">
        <v>69848</v>
      </c>
      <c r="G829" s="36">
        <v>69847.56</v>
      </c>
      <c r="H829" s="265">
        <f t="shared" si="16"/>
        <v>99.99937006070324</v>
      </c>
      <c r="I829" s="36"/>
      <c r="J829" s="36"/>
      <c r="K829" s="15"/>
    </row>
    <row r="830" spans="1:11" ht="41.25">
      <c r="A830" s="32"/>
      <c r="B830" s="47"/>
      <c r="C830" s="47"/>
      <c r="D830" s="34" t="s">
        <v>645</v>
      </c>
      <c r="E830" s="35" t="s">
        <v>646</v>
      </c>
      <c r="F830" s="36">
        <v>64154</v>
      </c>
      <c r="G830" s="36">
        <v>64153.2</v>
      </c>
      <c r="H830" s="265">
        <f t="shared" si="16"/>
        <v>99.99875300059233</v>
      </c>
      <c r="I830" s="36"/>
      <c r="J830" s="36"/>
      <c r="K830" s="15"/>
    </row>
    <row r="831" spans="1:11" ht="41.25">
      <c r="A831" s="32"/>
      <c r="B831" s="47"/>
      <c r="C831" s="47"/>
      <c r="D831" s="34" t="s">
        <v>647</v>
      </c>
      <c r="E831" s="35" t="s">
        <v>648</v>
      </c>
      <c r="F831" s="36">
        <v>49196</v>
      </c>
      <c r="G831" s="36">
        <v>49195.2</v>
      </c>
      <c r="H831" s="265">
        <f t="shared" si="16"/>
        <v>99.99837385153265</v>
      </c>
      <c r="I831" s="36"/>
      <c r="J831" s="36"/>
      <c r="K831" s="15"/>
    </row>
    <row r="832" spans="1:11" ht="41.25">
      <c r="A832" s="32"/>
      <c r="B832" s="47"/>
      <c r="C832" s="47"/>
      <c r="D832" s="34" t="s">
        <v>649</v>
      </c>
      <c r="E832" s="35" t="s">
        <v>650</v>
      </c>
      <c r="F832" s="36">
        <v>38226</v>
      </c>
      <c r="G832" s="36">
        <v>38226</v>
      </c>
      <c r="H832" s="265">
        <f t="shared" si="16"/>
        <v>100</v>
      </c>
      <c r="I832" s="36"/>
      <c r="J832" s="36"/>
      <c r="K832" s="15"/>
    </row>
    <row r="833" spans="1:11" ht="13.5">
      <c r="A833" s="32"/>
      <c r="B833" s="47"/>
      <c r="C833" s="33" t="s">
        <v>1687</v>
      </c>
      <c r="D833" s="34" t="s">
        <v>1688</v>
      </c>
      <c r="E833" s="35" t="s">
        <v>651</v>
      </c>
      <c r="F833" s="36">
        <f>F834</f>
        <v>3851</v>
      </c>
      <c r="G833" s="36">
        <f>G834</f>
        <v>3850.8</v>
      </c>
      <c r="H833" s="265">
        <f aca="true" t="shared" si="17" ref="H833:H899">G833/F833%</f>
        <v>99.99480654375488</v>
      </c>
      <c r="I833" s="36">
        <f>G833</f>
        <v>3850.8</v>
      </c>
      <c r="J833" s="36">
        <v>0</v>
      </c>
      <c r="K833" s="15"/>
    </row>
    <row r="834" spans="1:11" ht="13.5">
      <c r="A834" s="32"/>
      <c r="B834" s="47"/>
      <c r="C834" s="47"/>
      <c r="D834" s="34" t="s">
        <v>590</v>
      </c>
      <c r="E834" s="35" t="s">
        <v>651</v>
      </c>
      <c r="F834" s="36">
        <v>3851</v>
      </c>
      <c r="G834" s="36">
        <v>3850.8</v>
      </c>
      <c r="H834" s="265">
        <f t="shared" si="17"/>
        <v>99.99480654375488</v>
      </c>
      <c r="I834" s="36"/>
      <c r="J834" s="36"/>
      <c r="K834" s="15"/>
    </row>
    <row r="835" spans="1:11" ht="13.5">
      <c r="A835" s="32"/>
      <c r="B835" s="47"/>
      <c r="C835" s="33" t="s">
        <v>1691</v>
      </c>
      <c r="D835" s="34" t="s">
        <v>1692</v>
      </c>
      <c r="E835" s="35" t="s">
        <v>652</v>
      </c>
      <c r="F835" s="36">
        <v>55684</v>
      </c>
      <c r="G835" s="36">
        <f>G836+G837</f>
        <v>55683.049999999996</v>
      </c>
      <c r="H835" s="265">
        <f t="shared" si="17"/>
        <v>99.99829394440053</v>
      </c>
      <c r="I835" s="36">
        <f>G835</f>
        <v>55683.049999999996</v>
      </c>
      <c r="J835" s="36">
        <v>0</v>
      </c>
      <c r="K835" s="15"/>
    </row>
    <row r="836" spans="1:11" ht="13.5">
      <c r="A836" s="32"/>
      <c r="B836" s="47"/>
      <c r="C836" s="47"/>
      <c r="D836" s="34" t="s">
        <v>600</v>
      </c>
      <c r="E836" s="35" t="s">
        <v>653</v>
      </c>
      <c r="F836" s="36"/>
      <c r="G836" s="36">
        <v>4390.49</v>
      </c>
      <c r="H836" s="265"/>
      <c r="I836" s="36"/>
      <c r="J836" s="36"/>
      <c r="K836" s="15"/>
    </row>
    <row r="837" spans="1:11" ht="13.5">
      <c r="A837" s="32"/>
      <c r="B837" s="47"/>
      <c r="C837" s="47"/>
      <c r="D837" s="34" t="s">
        <v>590</v>
      </c>
      <c r="E837" s="35" t="s">
        <v>654</v>
      </c>
      <c r="F837" s="36"/>
      <c r="G837" s="36">
        <v>51292.56</v>
      </c>
      <c r="H837" s="265"/>
      <c r="I837" s="36"/>
      <c r="J837" s="36"/>
      <c r="K837" s="15"/>
    </row>
    <row r="838" spans="1:11" ht="13.5">
      <c r="A838" s="32"/>
      <c r="B838" s="47"/>
      <c r="C838" s="33" t="s">
        <v>1694</v>
      </c>
      <c r="D838" s="34" t="s">
        <v>1695</v>
      </c>
      <c r="E838" s="35" t="s">
        <v>655</v>
      </c>
      <c r="F838" s="36">
        <v>4290</v>
      </c>
      <c r="G838" s="36">
        <f>G839</f>
        <v>4290</v>
      </c>
      <c r="H838" s="265">
        <f t="shared" si="17"/>
        <v>100</v>
      </c>
      <c r="I838" s="36">
        <f>G838</f>
        <v>4290</v>
      </c>
      <c r="J838" s="36">
        <v>0</v>
      </c>
      <c r="K838" s="15"/>
    </row>
    <row r="839" spans="1:11" ht="13.5">
      <c r="A839" s="110"/>
      <c r="B839" s="78"/>
      <c r="C839" s="111"/>
      <c r="D839" s="34" t="s">
        <v>656</v>
      </c>
      <c r="E839" s="35" t="s">
        <v>655</v>
      </c>
      <c r="F839" s="36">
        <v>4290</v>
      </c>
      <c r="G839" s="36">
        <v>4290</v>
      </c>
      <c r="H839" s="265">
        <f t="shared" si="17"/>
        <v>100</v>
      </c>
      <c r="I839" s="36"/>
      <c r="J839" s="36"/>
      <c r="K839" s="15"/>
    </row>
    <row r="840" spans="1:11" ht="13.5">
      <c r="A840" s="32"/>
      <c r="B840" s="47"/>
      <c r="C840" s="83" t="s">
        <v>1697</v>
      </c>
      <c r="D840" s="34" t="s">
        <v>1698</v>
      </c>
      <c r="E840" s="35" t="s">
        <v>410</v>
      </c>
      <c r="F840" s="36">
        <f>F841</f>
        <v>10317</v>
      </c>
      <c r="G840" s="36">
        <f>G841</f>
        <v>10316.75</v>
      </c>
      <c r="H840" s="265">
        <f t="shared" si="17"/>
        <v>99.99757681496558</v>
      </c>
      <c r="I840" s="36">
        <f>G840</f>
        <v>10316.75</v>
      </c>
      <c r="J840" s="36">
        <v>0</v>
      </c>
      <c r="K840" s="15"/>
    </row>
    <row r="841" spans="1:11" ht="13.5">
      <c r="A841" s="32"/>
      <c r="B841" s="47"/>
      <c r="C841" s="47"/>
      <c r="D841" s="34" t="s">
        <v>590</v>
      </c>
      <c r="E841" s="35" t="s">
        <v>410</v>
      </c>
      <c r="F841" s="36">
        <v>10317</v>
      </c>
      <c r="G841" s="36">
        <v>10316.75</v>
      </c>
      <c r="H841" s="265">
        <f t="shared" si="17"/>
        <v>99.99757681496558</v>
      </c>
      <c r="I841" s="36"/>
      <c r="J841" s="36"/>
      <c r="K841" s="15"/>
    </row>
    <row r="842" spans="1:11" ht="13.5">
      <c r="A842" s="32"/>
      <c r="B842" s="47"/>
      <c r="C842" s="33" t="s">
        <v>1700</v>
      </c>
      <c r="D842" s="34" t="s">
        <v>1701</v>
      </c>
      <c r="E842" s="35" t="s">
        <v>657</v>
      </c>
      <c r="F842" s="36">
        <f>F843</f>
        <v>1471</v>
      </c>
      <c r="G842" s="36">
        <f>G843</f>
        <v>1470.41</v>
      </c>
      <c r="H842" s="265">
        <f t="shared" si="17"/>
        <v>99.95989123045547</v>
      </c>
      <c r="I842" s="36">
        <f>G842</f>
        <v>1470.41</v>
      </c>
      <c r="J842" s="36">
        <v>0</v>
      </c>
      <c r="K842" s="15"/>
    </row>
    <row r="843" spans="1:11" ht="13.5">
      <c r="A843" s="32"/>
      <c r="B843" s="47"/>
      <c r="C843" s="47"/>
      <c r="D843" s="34" t="s">
        <v>590</v>
      </c>
      <c r="E843" s="35" t="s">
        <v>657</v>
      </c>
      <c r="F843" s="36">
        <v>1471</v>
      </c>
      <c r="G843" s="36">
        <v>1470.41</v>
      </c>
      <c r="H843" s="265">
        <f t="shared" si="17"/>
        <v>99.95989123045547</v>
      </c>
      <c r="I843" s="36"/>
      <c r="J843" s="36"/>
      <c r="K843" s="15"/>
    </row>
    <row r="844" spans="1:11" ht="27">
      <c r="A844" s="32"/>
      <c r="B844" s="47"/>
      <c r="C844" s="33" t="s">
        <v>51</v>
      </c>
      <c r="D844" s="34" t="s">
        <v>52</v>
      </c>
      <c r="E844" s="35" t="s">
        <v>658</v>
      </c>
      <c r="F844" s="36">
        <v>2500</v>
      </c>
      <c r="G844" s="36">
        <f>G845</f>
        <v>2500</v>
      </c>
      <c r="H844" s="265">
        <f t="shared" si="17"/>
        <v>100</v>
      </c>
      <c r="I844" s="36">
        <f>G844</f>
        <v>2500</v>
      </c>
      <c r="J844" s="36">
        <v>0</v>
      </c>
      <c r="K844" s="15"/>
    </row>
    <row r="845" spans="1:11" ht="13.5">
      <c r="A845" s="32"/>
      <c r="B845" s="47"/>
      <c r="C845" s="47"/>
      <c r="D845" s="34" t="s">
        <v>590</v>
      </c>
      <c r="E845" s="35" t="s">
        <v>658</v>
      </c>
      <c r="F845" s="36">
        <v>2500</v>
      </c>
      <c r="G845" s="36">
        <v>2500</v>
      </c>
      <c r="H845" s="265">
        <f t="shared" si="17"/>
        <v>100</v>
      </c>
      <c r="I845" s="36"/>
      <c r="J845" s="36"/>
      <c r="K845" s="15"/>
    </row>
    <row r="846" spans="1:11" ht="13.5">
      <c r="A846" s="32"/>
      <c r="B846" s="26" t="s">
        <v>659</v>
      </c>
      <c r="C846" s="26"/>
      <c r="D846" s="27" t="s">
        <v>660</v>
      </c>
      <c r="E846" s="28" t="s">
        <v>661</v>
      </c>
      <c r="F846" s="29">
        <f>F847+F853+F855+F858+F860+F862+F866+F868+F874+F876+F879+F883+F885+F891+F893+F895+F897+F901+F906+F864+F904</f>
        <v>1823591</v>
      </c>
      <c r="G846" s="29">
        <f>G847+G853+G855+G858+G860+G862+G866+G868+G874+G876+G879+G883+G885+G891+G893+G895+G897+G901+G906+G864+G904</f>
        <v>1789909.67</v>
      </c>
      <c r="H846" s="266">
        <f t="shared" si="17"/>
        <v>98.15302170278314</v>
      </c>
      <c r="I846" s="29">
        <f>I847+I853+I855+I858+I860+I862+I864+I866+I868+I874+I876+I879+I883+I885+I891+I893+I895+I897+I901+I904+I906</f>
        <v>1789909.67</v>
      </c>
      <c r="J846" s="29">
        <f>J847+J853+J855+J858+J860+J862+J864+J866+J868+J874+J876+J879+J883+J885+J891+J893+J895+J897+J901+J906</f>
        <v>0</v>
      </c>
      <c r="K846" s="23"/>
    </row>
    <row r="847" spans="1:11" ht="27">
      <c r="A847" s="32"/>
      <c r="B847" s="47"/>
      <c r="C847" s="33" t="s">
        <v>571</v>
      </c>
      <c r="D847" s="34" t="s">
        <v>572</v>
      </c>
      <c r="E847" s="35" t="s">
        <v>662</v>
      </c>
      <c r="F847" s="36">
        <f>F848+F849+F850+F851+F852</f>
        <v>246883</v>
      </c>
      <c r="G847" s="36">
        <f>G848+G849+G850+G851+G852</f>
        <v>245583</v>
      </c>
      <c r="H847" s="265">
        <f t="shared" si="17"/>
        <v>99.47343478489812</v>
      </c>
      <c r="I847" s="36">
        <f>G847</f>
        <v>245583</v>
      </c>
      <c r="J847" s="36">
        <v>0</v>
      </c>
      <c r="K847" s="23"/>
    </row>
    <row r="848" spans="1:11" ht="27">
      <c r="A848" s="32"/>
      <c r="B848" s="47"/>
      <c r="C848" s="47"/>
      <c r="D848" s="34" t="s">
        <v>786</v>
      </c>
      <c r="E848" s="35" t="s">
        <v>1103</v>
      </c>
      <c r="F848" s="36">
        <v>1300</v>
      </c>
      <c r="G848" s="36">
        <v>0</v>
      </c>
      <c r="H848" s="265">
        <v>0</v>
      </c>
      <c r="I848" s="36"/>
      <c r="J848" s="36"/>
      <c r="K848" s="23"/>
    </row>
    <row r="849" spans="1:11" ht="41.25">
      <c r="A849" s="32"/>
      <c r="B849" s="47"/>
      <c r="C849" s="47"/>
      <c r="D849" s="34" t="s">
        <v>663</v>
      </c>
      <c r="E849" s="35" t="s">
        <v>664</v>
      </c>
      <c r="F849" s="36">
        <v>245583</v>
      </c>
      <c r="G849" s="36">
        <v>245583</v>
      </c>
      <c r="H849" s="265">
        <f t="shared" si="17"/>
        <v>100</v>
      </c>
      <c r="I849" s="36"/>
      <c r="J849" s="36"/>
      <c r="K849" s="15"/>
    </row>
    <row r="850" spans="1:11" ht="27">
      <c r="A850" s="32"/>
      <c r="B850" s="47"/>
      <c r="C850" s="47"/>
      <c r="D850" s="34" t="s">
        <v>665</v>
      </c>
      <c r="E850" s="35" t="s">
        <v>666</v>
      </c>
      <c r="F850" s="36">
        <v>0</v>
      </c>
      <c r="G850" s="36">
        <v>0</v>
      </c>
      <c r="H850" s="265">
        <v>0</v>
      </c>
      <c r="I850" s="36"/>
      <c r="J850" s="36"/>
      <c r="K850" s="15"/>
    </row>
    <row r="851" spans="1:11" ht="41.25">
      <c r="A851" s="32"/>
      <c r="B851" s="47"/>
      <c r="C851" s="47"/>
      <c r="D851" s="34" t="s">
        <v>667</v>
      </c>
      <c r="E851" s="35" t="s">
        <v>668</v>
      </c>
      <c r="F851" s="36">
        <v>0</v>
      </c>
      <c r="G851" s="36">
        <v>0</v>
      </c>
      <c r="H851" s="265">
        <v>0</v>
      </c>
      <c r="I851" s="36"/>
      <c r="J851" s="36"/>
      <c r="K851" s="15"/>
    </row>
    <row r="852" spans="1:11" ht="41.25">
      <c r="A852" s="32"/>
      <c r="B852" s="47"/>
      <c r="C852" s="47"/>
      <c r="D852" s="34" t="s">
        <v>669</v>
      </c>
      <c r="E852" s="35" t="s">
        <v>666</v>
      </c>
      <c r="F852" s="36">
        <v>0</v>
      </c>
      <c r="G852" s="36">
        <v>0</v>
      </c>
      <c r="H852" s="265">
        <v>0</v>
      </c>
      <c r="I852" s="36"/>
      <c r="J852" s="36"/>
      <c r="K852" s="15"/>
    </row>
    <row r="853" spans="1:11" ht="13.5">
      <c r="A853" s="32"/>
      <c r="B853" s="47"/>
      <c r="C853" s="111" t="s">
        <v>1687</v>
      </c>
      <c r="D853" s="34" t="s">
        <v>1688</v>
      </c>
      <c r="E853" s="35" t="s">
        <v>670</v>
      </c>
      <c r="F853" s="36">
        <f>F854</f>
        <v>2871</v>
      </c>
      <c r="G853" s="36">
        <f>G854</f>
        <v>2870.55</v>
      </c>
      <c r="H853" s="265">
        <f t="shared" si="17"/>
        <v>99.98432601880879</v>
      </c>
      <c r="I853" s="36">
        <f>G853</f>
        <v>2870.55</v>
      </c>
      <c r="J853" s="36">
        <v>0</v>
      </c>
      <c r="K853" s="15"/>
    </row>
    <row r="854" spans="1:11" ht="13.5">
      <c r="A854" s="32"/>
      <c r="B854" s="47"/>
      <c r="C854" s="47"/>
      <c r="D854" s="34" t="s">
        <v>671</v>
      </c>
      <c r="E854" s="35" t="s">
        <v>670</v>
      </c>
      <c r="F854" s="36">
        <v>2871</v>
      </c>
      <c r="G854" s="36">
        <v>2870.55</v>
      </c>
      <c r="H854" s="265">
        <f t="shared" si="17"/>
        <v>99.98432601880879</v>
      </c>
      <c r="I854" s="36"/>
      <c r="J854" s="36"/>
      <c r="K854" s="15"/>
    </row>
    <row r="855" spans="1:11" ht="13.5">
      <c r="A855" s="32"/>
      <c r="B855" s="47"/>
      <c r="C855" s="33" t="s">
        <v>1691</v>
      </c>
      <c r="D855" s="34" t="s">
        <v>1692</v>
      </c>
      <c r="E855" s="35" t="s">
        <v>672</v>
      </c>
      <c r="F855" s="36">
        <f>F856</f>
        <v>850576</v>
      </c>
      <c r="G855" s="36">
        <f>G856+G857</f>
        <v>850575.0499999999</v>
      </c>
      <c r="H855" s="265">
        <f t="shared" si="17"/>
        <v>99.99988831097984</v>
      </c>
      <c r="I855" s="36">
        <f>G855</f>
        <v>850575.0499999999</v>
      </c>
      <c r="J855" s="36">
        <v>0</v>
      </c>
      <c r="K855" s="15"/>
    </row>
    <row r="856" spans="1:11" ht="13.5">
      <c r="A856" s="32"/>
      <c r="B856" s="47"/>
      <c r="C856" s="47"/>
      <c r="D856" s="34" t="s">
        <v>671</v>
      </c>
      <c r="E856" s="35" t="s">
        <v>672</v>
      </c>
      <c r="F856" s="36">
        <v>850576</v>
      </c>
      <c r="G856" s="36">
        <v>837866.84</v>
      </c>
      <c r="H856" s="265">
        <f t="shared" si="17"/>
        <v>98.50581723443878</v>
      </c>
      <c r="I856" s="36"/>
      <c r="J856" s="36"/>
      <c r="K856" s="15"/>
    </row>
    <row r="857" spans="1:11" ht="13.5">
      <c r="A857" s="32"/>
      <c r="B857" s="47"/>
      <c r="C857" s="47"/>
      <c r="D857" s="34" t="s">
        <v>171</v>
      </c>
      <c r="E857" s="35"/>
      <c r="F857" s="36"/>
      <c r="G857" s="36">
        <v>12708.21</v>
      </c>
      <c r="H857" s="265"/>
      <c r="I857" s="36"/>
      <c r="J857" s="36"/>
      <c r="K857" s="15"/>
    </row>
    <row r="858" spans="1:11" ht="13.5">
      <c r="A858" s="32"/>
      <c r="B858" s="47"/>
      <c r="C858" s="33" t="s">
        <v>1694</v>
      </c>
      <c r="D858" s="34" t="s">
        <v>1695</v>
      </c>
      <c r="E858" s="35" t="s">
        <v>673</v>
      </c>
      <c r="F858" s="36">
        <v>70532</v>
      </c>
      <c r="G858" s="36">
        <f>G859</f>
        <v>70531.78</v>
      </c>
      <c r="H858" s="265">
        <f t="shared" si="17"/>
        <v>99.99968808484091</v>
      </c>
      <c r="I858" s="36">
        <f>G858</f>
        <v>70531.78</v>
      </c>
      <c r="J858" s="36">
        <v>0</v>
      </c>
      <c r="K858" s="15"/>
    </row>
    <row r="859" spans="1:11" ht="13.5">
      <c r="A859" s="32"/>
      <c r="B859" s="47"/>
      <c r="C859" s="47"/>
      <c r="D859" s="34" t="s">
        <v>671</v>
      </c>
      <c r="E859" s="35" t="s">
        <v>673</v>
      </c>
      <c r="F859" s="36">
        <v>70532</v>
      </c>
      <c r="G859" s="36">
        <v>70531.78</v>
      </c>
      <c r="H859" s="265">
        <f t="shared" si="17"/>
        <v>99.99968808484091</v>
      </c>
      <c r="I859" s="36"/>
      <c r="J859" s="36"/>
      <c r="K859" s="15"/>
    </row>
    <row r="860" spans="1:11" ht="13.5">
      <c r="A860" s="32"/>
      <c r="B860" s="47"/>
      <c r="C860" s="33" t="s">
        <v>1697</v>
      </c>
      <c r="D860" s="34" t="s">
        <v>1698</v>
      </c>
      <c r="E860" s="35" t="s">
        <v>674</v>
      </c>
      <c r="F860" s="36">
        <f>F861</f>
        <v>150969</v>
      </c>
      <c r="G860" s="36">
        <f>G861</f>
        <v>150968.06</v>
      </c>
      <c r="H860" s="265">
        <f t="shared" si="17"/>
        <v>99.99937735561605</v>
      </c>
      <c r="I860" s="36">
        <f>G860</f>
        <v>150968.06</v>
      </c>
      <c r="J860" s="36">
        <v>0</v>
      </c>
      <c r="K860" s="15"/>
    </row>
    <row r="861" spans="1:11" ht="13.5">
      <c r="A861" s="32"/>
      <c r="B861" s="47"/>
      <c r="C861" s="47"/>
      <c r="D861" s="34" t="s">
        <v>671</v>
      </c>
      <c r="E861" s="35" t="s">
        <v>674</v>
      </c>
      <c r="F861" s="36">
        <v>150969</v>
      </c>
      <c r="G861" s="36">
        <v>150968.06</v>
      </c>
      <c r="H861" s="265">
        <f t="shared" si="17"/>
        <v>99.99937735561605</v>
      </c>
      <c r="I861" s="36"/>
      <c r="J861" s="36"/>
      <c r="K861" s="15"/>
    </row>
    <row r="862" spans="1:11" ht="13.5">
      <c r="A862" s="32"/>
      <c r="B862" s="47"/>
      <c r="C862" s="33" t="s">
        <v>1700</v>
      </c>
      <c r="D862" s="34" t="s">
        <v>1701</v>
      </c>
      <c r="E862" s="35" t="s">
        <v>675</v>
      </c>
      <c r="F862" s="36">
        <f>F863</f>
        <v>19239</v>
      </c>
      <c r="G862" s="36">
        <f>G863</f>
        <v>19238.68</v>
      </c>
      <c r="H862" s="265">
        <f t="shared" si="17"/>
        <v>99.99833671188732</v>
      </c>
      <c r="I862" s="36">
        <f>G862</f>
        <v>19238.68</v>
      </c>
      <c r="J862" s="36">
        <v>0</v>
      </c>
      <c r="K862" s="15"/>
    </row>
    <row r="863" spans="1:11" ht="13.5">
      <c r="A863" s="110"/>
      <c r="B863" s="78"/>
      <c r="C863" s="78"/>
      <c r="D863" s="34" t="s">
        <v>671</v>
      </c>
      <c r="E863" s="35" t="s">
        <v>675</v>
      </c>
      <c r="F863" s="36">
        <v>19239</v>
      </c>
      <c r="G863" s="36">
        <v>19238.68</v>
      </c>
      <c r="H863" s="265">
        <f t="shared" si="17"/>
        <v>99.99833671188732</v>
      </c>
      <c r="I863" s="36"/>
      <c r="J863" s="36"/>
      <c r="K863" s="15"/>
    </row>
    <row r="864" spans="1:11" ht="27">
      <c r="A864" s="234"/>
      <c r="B864" s="288"/>
      <c r="C864" s="74" t="s">
        <v>398</v>
      </c>
      <c r="D864" s="75" t="s">
        <v>399</v>
      </c>
      <c r="E864" s="35" t="s">
        <v>1103</v>
      </c>
      <c r="F864" s="36">
        <f>F865</f>
        <v>3703</v>
      </c>
      <c r="G864" s="36">
        <f>G865</f>
        <v>3702.8</v>
      </c>
      <c r="H864" s="265">
        <f t="shared" si="17"/>
        <v>99.99459897380503</v>
      </c>
      <c r="I864" s="36">
        <f>G864</f>
        <v>3702.8</v>
      </c>
      <c r="J864" s="36">
        <v>0</v>
      </c>
      <c r="K864" s="15"/>
    </row>
    <row r="865" spans="1:11" ht="13.5">
      <c r="A865" s="32"/>
      <c r="B865" s="47"/>
      <c r="C865" s="47"/>
      <c r="D865" s="34" t="s">
        <v>671</v>
      </c>
      <c r="E865" s="35" t="s">
        <v>1103</v>
      </c>
      <c r="F865" s="36">
        <v>3703</v>
      </c>
      <c r="G865" s="36">
        <v>3702.8</v>
      </c>
      <c r="H865" s="265">
        <f t="shared" si="17"/>
        <v>99.99459897380503</v>
      </c>
      <c r="I865" s="36"/>
      <c r="J865" s="36"/>
      <c r="K865" s="15"/>
    </row>
    <row r="866" spans="1:11" ht="13.5">
      <c r="A866" s="32"/>
      <c r="B866" s="47"/>
      <c r="C866" s="33" t="s">
        <v>57</v>
      </c>
      <c r="D866" s="34" t="s">
        <v>58</v>
      </c>
      <c r="E866" s="35" t="s">
        <v>676</v>
      </c>
      <c r="F866" s="36">
        <v>0</v>
      </c>
      <c r="G866" s="36">
        <v>0</v>
      </c>
      <c r="H866" s="265">
        <v>0</v>
      </c>
      <c r="I866" s="36">
        <f>G866</f>
        <v>0</v>
      </c>
      <c r="J866" s="36">
        <v>0</v>
      </c>
      <c r="K866" s="15"/>
    </row>
    <row r="867" spans="1:11" ht="13.5">
      <c r="A867" s="32"/>
      <c r="B867" s="47"/>
      <c r="C867" s="47"/>
      <c r="D867" s="34" t="s">
        <v>671</v>
      </c>
      <c r="E867" s="35" t="s">
        <v>676</v>
      </c>
      <c r="F867" s="36">
        <v>0</v>
      </c>
      <c r="G867" s="36">
        <v>0</v>
      </c>
      <c r="H867" s="265">
        <v>0</v>
      </c>
      <c r="I867" s="36"/>
      <c r="J867" s="36"/>
      <c r="K867" s="15"/>
    </row>
    <row r="868" spans="1:11" ht="13.5">
      <c r="A868" s="32"/>
      <c r="B868" s="47"/>
      <c r="C868" s="33" t="s">
        <v>1667</v>
      </c>
      <c r="D868" s="34" t="s">
        <v>1668</v>
      </c>
      <c r="E868" s="35" t="s">
        <v>677</v>
      </c>
      <c r="F868" s="36">
        <f>F869</f>
        <v>140912</v>
      </c>
      <c r="G868" s="36">
        <f>G869</f>
        <v>140911.19</v>
      </c>
      <c r="H868" s="265">
        <f t="shared" si="17"/>
        <v>99.99942517315772</v>
      </c>
      <c r="I868" s="36">
        <f>G868</f>
        <v>140911.19</v>
      </c>
      <c r="J868" s="36">
        <v>0</v>
      </c>
      <c r="K868" s="15"/>
    </row>
    <row r="869" spans="1:11" ht="13.5">
      <c r="A869" s="32"/>
      <c r="B869" s="47"/>
      <c r="C869" s="47"/>
      <c r="D869" s="34" t="s">
        <v>671</v>
      </c>
      <c r="E869" s="35" t="s">
        <v>677</v>
      </c>
      <c r="F869" s="36">
        <v>140912</v>
      </c>
      <c r="G869" s="36">
        <v>140911.19</v>
      </c>
      <c r="H869" s="265">
        <f t="shared" si="17"/>
        <v>99.99942517315772</v>
      </c>
      <c r="I869" s="36"/>
      <c r="J869" s="36"/>
      <c r="K869" s="15"/>
    </row>
    <row r="870" spans="1:11" ht="13.5">
      <c r="A870" s="32"/>
      <c r="B870" s="47"/>
      <c r="C870" s="47"/>
      <c r="D870" s="34" t="s">
        <v>1020</v>
      </c>
      <c r="E870" s="35"/>
      <c r="F870" s="36"/>
      <c r="G870" s="36">
        <v>6549.92</v>
      </c>
      <c r="H870" s="265"/>
      <c r="I870" s="36"/>
      <c r="J870" s="36"/>
      <c r="K870" s="15"/>
    </row>
    <row r="871" spans="1:11" ht="13.5">
      <c r="A871" s="32"/>
      <c r="B871" s="47"/>
      <c r="C871" s="47"/>
      <c r="D871" s="34" t="s">
        <v>1282</v>
      </c>
      <c r="E871" s="35"/>
      <c r="F871" s="36"/>
      <c r="G871" s="36">
        <v>123061.7</v>
      </c>
      <c r="H871" s="265"/>
      <c r="I871" s="36"/>
      <c r="J871" s="36"/>
      <c r="K871" s="15"/>
    </row>
    <row r="872" spans="1:11" ht="13.5">
      <c r="A872" s="32"/>
      <c r="B872" s="47"/>
      <c r="C872" s="47"/>
      <c r="D872" s="34" t="s">
        <v>1283</v>
      </c>
      <c r="E872" s="35"/>
      <c r="F872" s="36"/>
      <c r="G872" s="36">
        <v>6443.77</v>
      </c>
      <c r="H872" s="265"/>
      <c r="I872" s="36"/>
      <c r="J872" s="36"/>
      <c r="K872" s="15"/>
    </row>
    <row r="873" spans="1:11" ht="13.5">
      <c r="A873" s="32"/>
      <c r="B873" s="47"/>
      <c r="C873" s="47"/>
      <c r="D873" s="34" t="s">
        <v>1284</v>
      </c>
      <c r="E873" s="35"/>
      <c r="F873" s="36"/>
      <c r="G873" s="36">
        <v>4855.8</v>
      </c>
      <c r="H873" s="265"/>
      <c r="I873" s="36"/>
      <c r="J873" s="36"/>
      <c r="K873" s="15"/>
    </row>
    <row r="874" spans="1:11" ht="27">
      <c r="A874" s="32"/>
      <c r="B874" s="47"/>
      <c r="C874" s="33" t="s">
        <v>619</v>
      </c>
      <c r="D874" s="34" t="s">
        <v>620</v>
      </c>
      <c r="E874" s="35" t="s">
        <v>1689</v>
      </c>
      <c r="F874" s="36">
        <f>F875</f>
        <v>0</v>
      </c>
      <c r="G874" s="36">
        <f>G875</f>
        <v>0</v>
      </c>
      <c r="H874" s="265">
        <v>0</v>
      </c>
      <c r="I874" s="36">
        <f>G874</f>
        <v>0</v>
      </c>
      <c r="J874" s="36">
        <v>0</v>
      </c>
      <c r="K874" s="15"/>
    </row>
    <row r="875" spans="1:11" ht="13.5">
      <c r="A875" s="32"/>
      <c r="B875" s="47"/>
      <c r="C875" s="47"/>
      <c r="D875" s="34" t="s">
        <v>671</v>
      </c>
      <c r="E875" s="35" t="s">
        <v>1689</v>
      </c>
      <c r="F875" s="36">
        <v>0</v>
      </c>
      <c r="G875" s="36">
        <v>0</v>
      </c>
      <c r="H875" s="265">
        <v>0</v>
      </c>
      <c r="I875" s="36"/>
      <c r="J875" s="36"/>
      <c r="K875" s="15"/>
    </row>
    <row r="876" spans="1:11" ht="13.5">
      <c r="A876" s="32"/>
      <c r="B876" s="47"/>
      <c r="C876" s="33" t="s">
        <v>239</v>
      </c>
      <c r="D876" s="34" t="s">
        <v>240</v>
      </c>
      <c r="E876" s="35" t="s">
        <v>316</v>
      </c>
      <c r="F876" s="36">
        <f>F877+F878</f>
        <v>23542</v>
      </c>
      <c r="G876" s="36">
        <f>G877+G878</f>
        <v>23541.519999999997</v>
      </c>
      <c r="H876" s="265">
        <f t="shared" si="17"/>
        <v>99.9979610908164</v>
      </c>
      <c r="I876" s="36">
        <f>G876</f>
        <v>23541.519999999997</v>
      </c>
      <c r="J876" s="36">
        <v>0</v>
      </c>
      <c r="K876" s="15"/>
    </row>
    <row r="877" spans="1:11" ht="27">
      <c r="A877" s="32"/>
      <c r="B877" s="47"/>
      <c r="C877" s="47"/>
      <c r="D877" s="34" t="s">
        <v>166</v>
      </c>
      <c r="E877" s="35" t="s">
        <v>316</v>
      </c>
      <c r="F877" s="36">
        <v>21182</v>
      </c>
      <c r="G877" s="36">
        <v>21181.85</v>
      </c>
      <c r="H877" s="265">
        <f t="shared" si="17"/>
        <v>99.99929185157208</v>
      </c>
      <c r="I877" s="36"/>
      <c r="J877" s="36"/>
      <c r="K877" s="15"/>
    </row>
    <row r="878" spans="1:11" ht="13.5">
      <c r="A878" s="32"/>
      <c r="B878" s="47"/>
      <c r="C878" s="47"/>
      <c r="D878" s="34" t="s">
        <v>837</v>
      </c>
      <c r="E878" s="35" t="s">
        <v>1103</v>
      </c>
      <c r="F878" s="36">
        <v>2360</v>
      </c>
      <c r="G878" s="36">
        <v>2359.67</v>
      </c>
      <c r="H878" s="265">
        <f t="shared" si="17"/>
        <v>99.98601694915254</v>
      </c>
      <c r="I878" s="36"/>
      <c r="J878" s="36"/>
      <c r="K878" s="15"/>
    </row>
    <row r="879" spans="1:11" ht="13.5">
      <c r="A879" s="32"/>
      <c r="B879" s="47"/>
      <c r="C879" s="74" t="s">
        <v>1678</v>
      </c>
      <c r="D879" s="75" t="s">
        <v>1679</v>
      </c>
      <c r="E879" s="35" t="s">
        <v>1103</v>
      </c>
      <c r="F879" s="36">
        <f>F880</f>
        <v>5460</v>
      </c>
      <c r="G879" s="36">
        <f>G880</f>
        <v>5460</v>
      </c>
      <c r="H879" s="265">
        <f t="shared" si="17"/>
        <v>100</v>
      </c>
      <c r="I879" s="36">
        <f>G879</f>
        <v>5460</v>
      </c>
      <c r="J879" s="36">
        <v>0</v>
      </c>
      <c r="K879" s="15"/>
    </row>
    <row r="880" spans="1:11" ht="13.5">
      <c r="A880" s="32"/>
      <c r="B880" s="47"/>
      <c r="C880" s="47"/>
      <c r="D880" s="34" t="s">
        <v>671</v>
      </c>
      <c r="E880" s="35" t="s">
        <v>1103</v>
      </c>
      <c r="F880" s="36">
        <v>5460</v>
      </c>
      <c r="G880" s="36">
        <f>G881+G882</f>
        <v>5460</v>
      </c>
      <c r="H880" s="265">
        <f t="shared" si="17"/>
        <v>100</v>
      </c>
      <c r="I880" s="36"/>
      <c r="J880" s="36"/>
      <c r="K880" s="15"/>
    </row>
    <row r="881" spans="1:11" ht="13.5">
      <c r="A881" s="32"/>
      <c r="B881" s="47"/>
      <c r="C881" s="47"/>
      <c r="D881" s="34" t="s">
        <v>167</v>
      </c>
      <c r="E881" s="35"/>
      <c r="F881" s="36"/>
      <c r="G881" s="36">
        <v>3000</v>
      </c>
      <c r="H881" s="265"/>
      <c r="I881" s="36"/>
      <c r="J881" s="36"/>
      <c r="K881" s="15"/>
    </row>
    <row r="882" spans="1:11" ht="13.5">
      <c r="A882" s="32"/>
      <c r="B882" s="47"/>
      <c r="C882" s="47"/>
      <c r="D882" s="34" t="s">
        <v>168</v>
      </c>
      <c r="E882" s="35"/>
      <c r="F882" s="36"/>
      <c r="G882" s="36">
        <v>2460</v>
      </c>
      <c r="H882" s="265"/>
      <c r="I882" s="36"/>
      <c r="J882" s="36"/>
      <c r="K882" s="15"/>
    </row>
    <row r="883" spans="1:11" ht="13.5">
      <c r="A883" s="32"/>
      <c r="B883" s="47"/>
      <c r="C883" s="33" t="s">
        <v>37</v>
      </c>
      <c r="D883" s="34" t="s">
        <v>38</v>
      </c>
      <c r="E883" s="35" t="s">
        <v>678</v>
      </c>
      <c r="F883" s="36">
        <f>F884</f>
        <v>1470</v>
      </c>
      <c r="G883" s="36">
        <f>G884</f>
        <v>1470</v>
      </c>
      <c r="H883" s="265">
        <f t="shared" si="17"/>
        <v>100</v>
      </c>
      <c r="I883" s="36">
        <f>G883</f>
        <v>1470</v>
      </c>
      <c r="J883" s="36">
        <v>0</v>
      </c>
      <c r="K883" s="15"/>
    </row>
    <row r="884" spans="1:11" ht="13.5">
      <c r="A884" s="32"/>
      <c r="B884" s="47"/>
      <c r="C884" s="47"/>
      <c r="D884" s="34" t="s">
        <v>671</v>
      </c>
      <c r="E884" s="35" t="s">
        <v>678</v>
      </c>
      <c r="F884" s="36">
        <v>1470</v>
      </c>
      <c r="G884" s="36">
        <v>1470</v>
      </c>
      <c r="H884" s="265">
        <f t="shared" si="17"/>
        <v>100</v>
      </c>
      <c r="I884" s="36"/>
      <c r="J884" s="36"/>
      <c r="K884" s="15"/>
    </row>
    <row r="885" spans="1:11" ht="13.5">
      <c r="A885" s="32"/>
      <c r="B885" s="47"/>
      <c r="C885" s="33" t="s">
        <v>1645</v>
      </c>
      <c r="D885" s="34" t="s">
        <v>1646</v>
      </c>
      <c r="E885" s="35" t="s">
        <v>679</v>
      </c>
      <c r="F885" s="36">
        <f>F886+F890</f>
        <v>181557</v>
      </c>
      <c r="G885" s="36">
        <f>G886+G890</f>
        <v>181556.1</v>
      </c>
      <c r="H885" s="265">
        <f>G885/F885%</f>
        <v>99.99950428790959</v>
      </c>
      <c r="I885" s="36">
        <f>G885</f>
        <v>181556.1</v>
      </c>
      <c r="J885" s="36">
        <v>0</v>
      </c>
      <c r="K885" s="15"/>
    </row>
    <row r="886" spans="1:11" ht="13.5">
      <c r="A886" s="32"/>
      <c r="B886" s="47"/>
      <c r="C886" s="47"/>
      <c r="D886" s="34" t="s">
        <v>671</v>
      </c>
      <c r="E886" s="35" t="s">
        <v>679</v>
      </c>
      <c r="F886" s="36">
        <v>179177</v>
      </c>
      <c r="G886" s="36">
        <v>179176.39</v>
      </c>
      <c r="H886" s="265">
        <f t="shared" si="17"/>
        <v>99.99965955451873</v>
      </c>
      <c r="I886" s="36"/>
      <c r="J886" s="36"/>
      <c r="K886" s="15"/>
    </row>
    <row r="887" spans="1:11" ht="13.5">
      <c r="A887" s="32"/>
      <c r="B887" s="47"/>
      <c r="C887" s="47"/>
      <c r="D887" s="34" t="s">
        <v>1286</v>
      </c>
      <c r="E887" s="35"/>
      <c r="F887" s="36"/>
      <c r="G887" s="36">
        <v>25307.15</v>
      </c>
      <c r="H887" s="265"/>
      <c r="I887" s="36"/>
      <c r="J887" s="36"/>
      <c r="K887" s="15"/>
    </row>
    <row r="888" spans="1:11" ht="27">
      <c r="A888" s="32"/>
      <c r="B888" s="47"/>
      <c r="C888" s="47"/>
      <c r="D888" s="34" t="s">
        <v>169</v>
      </c>
      <c r="E888" s="35"/>
      <c r="F888" s="36"/>
      <c r="G888" s="36">
        <v>9121.79</v>
      </c>
      <c r="H888" s="265"/>
      <c r="I888" s="36"/>
      <c r="J888" s="36"/>
      <c r="K888" s="15"/>
    </row>
    <row r="889" spans="1:11" ht="13.5">
      <c r="A889" s="32"/>
      <c r="B889" s="47"/>
      <c r="C889" s="47"/>
      <c r="D889" s="34" t="s">
        <v>1285</v>
      </c>
      <c r="E889" s="35"/>
      <c r="F889" s="36"/>
      <c r="G889" s="36">
        <v>144747.45</v>
      </c>
      <c r="H889" s="265"/>
      <c r="I889" s="36"/>
      <c r="J889" s="36"/>
      <c r="K889" s="15"/>
    </row>
    <row r="890" spans="1:11" ht="13.5">
      <c r="A890" s="32"/>
      <c r="B890" s="47"/>
      <c r="C890" s="47"/>
      <c r="D890" s="34" t="s">
        <v>837</v>
      </c>
      <c r="E890" s="35" t="s">
        <v>1103</v>
      </c>
      <c r="F890" s="36">
        <v>2380</v>
      </c>
      <c r="G890" s="36">
        <v>2379.71</v>
      </c>
      <c r="H890" s="265">
        <f t="shared" si="17"/>
        <v>99.98781512605042</v>
      </c>
      <c r="I890" s="36"/>
      <c r="J890" s="36"/>
      <c r="K890" s="15"/>
    </row>
    <row r="891" spans="1:11" ht="13.5">
      <c r="A891" s="32"/>
      <c r="B891" s="47"/>
      <c r="C891" s="33" t="s">
        <v>328</v>
      </c>
      <c r="D891" s="34" t="s">
        <v>329</v>
      </c>
      <c r="E891" s="35" t="s">
        <v>680</v>
      </c>
      <c r="F891" s="36">
        <f>F892</f>
        <v>1326</v>
      </c>
      <c r="G891" s="36">
        <f>G892</f>
        <v>1325.5</v>
      </c>
      <c r="H891" s="265">
        <f t="shared" si="17"/>
        <v>99.96229260935144</v>
      </c>
      <c r="I891" s="36">
        <f>G891</f>
        <v>1325.5</v>
      </c>
      <c r="J891" s="36">
        <v>0</v>
      </c>
      <c r="K891" s="15"/>
    </row>
    <row r="892" spans="1:11" ht="13.5">
      <c r="A892" s="110"/>
      <c r="B892" s="78"/>
      <c r="C892" s="78"/>
      <c r="D892" s="34" t="s">
        <v>671</v>
      </c>
      <c r="E892" s="35" t="s">
        <v>680</v>
      </c>
      <c r="F892" s="36">
        <v>1326</v>
      </c>
      <c r="G892" s="36">
        <v>1325.5</v>
      </c>
      <c r="H892" s="265">
        <f t="shared" si="17"/>
        <v>99.96229260935144</v>
      </c>
      <c r="I892" s="36"/>
      <c r="J892" s="36"/>
      <c r="K892" s="15"/>
    </row>
    <row r="893" spans="1:11" ht="41.25">
      <c r="A893" s="32"/>
      <c r="B893" s="47"/>
      <c r="C893" s="83" t="s">
        <v>332</v>
      </c>
      <c r="D893" s="34" t="s">
        <v>333</v>
      </c>
      <c r="E893" s="35" t="s">
        <v>681</v>
      </c>
      <c r="F893" s="36">
        <f>F894</f>
        <v>2697</v>
      </c>
      <c r="G893" s="36">
        <f>G894</f>
        <v>2696.05</v>
      </c>
      <c r="H893" s="265">
        <f t="shared" si="17"/>
        <v>99.9647756766778</v>
      </c>
      <c r="I893" s="36">
        <f>G893</f>
        <v>2696.05</v>
      </c>
      <c r="J893" s="36">
        <v>0</v>
      </c>
      <c r="K893" s="15"/>
    </row>
    <row r="894" spans="1:11" ht="13.5">
      <c r="A894" s="32"/>
      <c r="B894" s="47"/>
      <c r="C894" s="47"/>
      <c r="D894" s="34" t="s">
        <v>671</v>
      </c>
      <c r="E894" s="35" t="s">
        <v>681</v>
      </c>
      <c r="F894" s="36">
        <v>2697</v>
      </c>
      <c r="G894" s="36">
        <v>2696.05</v>
      </c>
      <c r="H894" s="265">
        <f t="shared" si="17"/>
        <v>99.9647756766778</v>
      </c>
      <c r="I894" s="36"/>
      <c r="J894" s="36"/>
      <c r="K894" s="15"/>
    </row>
    <row r="895" spans="1:11" ht="13.5">
      <c r="A895" s="32"/>
      <c r="B895" s="47"/>
      <c r="C895" s="33" t="s">
        <v>44</v>
      </c>
      <c r="D895" s="34" t="s">
        <v>45</v>
      </c>
      <c r="E895" s="35" t="s">
        <v>287</v>
      </c>
      <c r="F895" s="36">
        <f>F896</f>
        <v>36</v>
      </c>
      <c r="G895" s="36">
        <f>G896</f>
        <v>35.44</v>
      </c>
      <c r="H895" s="265">
        <f t="shared" si="17"/>
        <v>98.44444444444444</v>
      </c>
      <c r="I895" s="36">
        <f>G895</f>
        <v>35.44</v>
      </c>
      <c r="J895" s="36">
        <v>0</v>
      </c>
      <c r="K895" s="15"/>
    </row>
    <row r="896" spans="1:11" ht="13.5">
      <c r="A896" s="32"/>
      <c r="B896" s="47"/>
      <c r="C896" s="47"/>
      <c r="D896" s="34" t="s">
        <v>671</v>
      </c>
      <c r="E896" s="35" t="s">
        <v>287</v>
      </c>
      <c r="F896" s="36">
        <v>36</v>
      </c>
      <c r="G896" s="36">
        <v>35.44</v>
      </c>
      <c r="H896" s="265">
        <f t="shared" si="17"/>
        <v>98.44444444444444</v>
      </c>
      <c r="I896" s="36"/>
      <c r="J896" s="36"/>
      <c r="K896" s="15"/>
    </row>
    <row r="897" spans="1:11" ht="13.5">
      <c r="A897" s="32"/>
      <c r="B897" s="47"/>
      <c r="C897" s="33" t="s">
        <v>47</v>
      </c>
      <c r="D897" s="34" t="s">
        <v>48</v>
      </c>
      <c r="E897" s="35" t="s">
        <v>682</v>
      </c>
      <c r="F897" s="36">
        <f>F898+F899+F900</f>
        <v>66709</v>
      </c>
      <c r="G897" s="36">
        <f>G898+G899+G900</f>
        <v>34334.95</v>
      </c>
      <c r="H897" s="265">
        <f t="shared" si="17"/>
        <v>51.4697417140116</v>
      </c>
      <c r="I897" s="36">
        <f>G897</f>
        <v>34334.95</v>
      </c>
      <c r="J897" s="36">
        <v>0</v>
      </c>
      <c r="K897" s="15"/>
    </row>
    <row r="898" spans="1:11" ht="13.5">
      <c r="A898" s="32"/>
      <c r="B898" s="47"/>
      <c r="C898" s="47"/>
      <c r="D898" s="34" t="s">
        <v>671</v>
      </c>
      <c r="E898" s="35" t="s">
        <v>683</v>
      </c>
      <c r="F898" s="36">
        <v>4686</v>
      </c>
      <c r="G898" s="36">
        <v>4685.73</v>
      </c>
      <c r="H898" s="265">
        <f t="shared" si="17"/>
        <v>99.99423815620997</v>
      </c>
      <c r="I898" s="36"/>
      <c r="J898" s="36"/>
      <c r="K898" s="15"/>
    </row>
    <row r="899" spans="1:11" ht="27">
      <c r="A899" s="32"/>
      <c r="B899" s="47"/>
      <c r="C899" s="47"/>
      <c r="D899" s="34" t="s">
        <v>684</v>
      </c>
      <c r="E899" s="35" t="s">
        <v>685</v>
      </c>
      <c r="F899" s="36">
        <v>7077</v>
      </c>
      <c r="G899" s="36">
        <v>7076.02</v>
      </c>
      <c r="H899" s="265">
        <f t="shared" si="17"/>
        <v>99.98615232443127</v>
      </c>
      <c r="I899" s="36"/>
      <c r="J899" s="36"/>
      <c r="K899" s="15"/>
    </row>
    <row r="900" spans="1:11" ht="41.25">
      <c r="A900" s="32"/>
      <c r="B900" s="47"/>
      <c r="C900" s="47"/>
      <c r="D900" s="34" t="s">
        <v>686</v>
      </c>
      <c r="E900" s="35" t="s">
        <v>687</v>
      </c>
      <c r="F900" s="36">
        <v>54946</v>
      </c>
      <c r="G900" s="36">
        <v>22573.2</v>
      </c>
      <c r="H900" s="265">
        <f aca="true" t="shared" si="18" ref="H900:H975">G900/F900%</f>
        <v>41.08251738070105</v>
      </c>
      <c r="I900" s="36"/>
      <c r="J900" s="36"/>
      <c r="K900" s="15"/>
    </row>
    <row r="901" spans="1:11" ht="27">
      <c r="A901" s="32"/>
      <c r="B901" s="47"/>
      <c r="C901" s="33" t="s">
        <v>51</v>
      </c>
      <c r="D901" s="34" t="s">
        <v>52</v>
      </c>
      <c r="E901" s="35" t="s">
        <v>688</v>
      </c>
      <c r="F901" s="36">
        <f>F902+F903</f>
        <v>54127</v>
      </c>
      <c r="G901" s="36">
        <f>G902+G903</f>
        <v>54127</v>
      </c>
      <c r="H901" s="265">
        <f t="shared" si="18"/>
        <v>100</v>
      </c>
      <c r="I901" s="36">
        <f>G901</f>
        <v>54127</v>
      </c>
      <c r="J901" s="36">
        <v>0</v>
      </c>
      <c r="K901" s="15"/>
    </row>
    <row r="902" spans="1:11" ht="27">
      <c r="A902" s="32"/>
      <c r="B902" s="47"/>
      <c r="C902" s="47"/>
      <c r="D902" s="34" t="s">
        <v>689</v>
      </c>
      <c r="E902" s="35" t="s">
        <v>690</v>
      </c>
      <c r="F902" s="36">
        <v>0</v>
      </c>
      <c r="G902" s="36">
        <v>0</v>
      </c>
      <c r="H902" s="265">
        <v>0</v>
      </c>
      <c r="I902" s="36"/>
      <c r="J902" s="36"/>
      <c r="K902" s="15"/>
    </row>
    <row r="903" spans="1:11" ht="13.5">
      <c r="A903" s="32"/>
      <c r="B903" s="47"/>
      <c r="C903" s="47"/>
      <c r="D903" s="34" t="s">
        <v>671</v>
      </c>
      <c r="E903" s="35" t="s">
        <v>691</v>
      </c>
      <c r="F903" s="36">
        <v>54127</v>
      </c>
      <c r="G903" s="36">
        <v>54127</v>
      </c>
      <c r="H903" s="265">
        <f t="shared" si="18"/>
        <v>100</v>
      </c>
      <c r="I903" s="36"/>
      <c r="J903" s="36"/>
      <c r="K903" s="15"/>
    </row>
    <row r="904" spans="1:11" ht="27">
      <c r="A904" s="32"/>
      <c r="B904" s="41"/>
      <c r="C904" s="74" t="s">
        <v>283</v>
      </c>
      <c r="D904" s="75" t="s">
        <v>284</v>
      </c>
      <c r="E904" s="36">
        <f>E904</f>
        <v>0</v>
      </c>
      <c r="F904" s="36">
        <f>F905</f>
        <v>912</v>
      </c>
      <c r="G904" s="36">
        <f>G905</f>
        <v>912</v>
      </c>
      <c r="H904" s="265">
        <f t="shared" si="18"/>
        <v>100.00000000000001</v>
      </c>
      <c r="I904" s="36">
        <f>G904</f>
        <v>912</v>
      </c>
      <c r="J904" s="36">
        <v>0</v>
      </c>
      <c r="K904" s="15"/>
    </row>
    <row r="905" spans="1:11" ht="13.5">
      <c r="A905" s="32"/>
      <c r="B905" s="41"/>
      <c r="C905" s="74"/>
      <c r="D905" s="75" t="s">
        <v>170</v>
      </c>
      <c r="E905" s="36">
        <v>0</v>
      </c>
      <c r="F905" s="36">
        <v>912</v>
      </c>
      <c r="G905" s="36">
        <v>912</v>
      </c>
      <c r="H905" s="265">
        <f t="shared" si="18"/>
        <v>100.00000000000001</v>
      </c>
      <c r="I905" s="36"/>
      <c r="J905" s="36"/>
      <c r="K905" s="15"/>
    </row>
    <row r="906" spans="1:11" ht="27">
      <c r="A906" s="32"/>
      <c r="B906" s="41"/>
      <c r="C906" s="74" t="s">
        <v>299</v>
      </c>
      <c r="D906" s="75" t="s">
        <v>838</v>
      </c>
      <c r="E906" s="35" t="s">
        <v>1103</v>
      </c>
      <c r="F906" s="36">
        <v>70</v>
      </c>
      <c r="G906" s="36">
        <f>G907</f>
        <v>70</v>
      </c>
      <c r="H906" s="265">
        <f t="shared" si="18"/>
        <v>100</v>
      </c>
      <c r="I906" s="36">
        <f>G906</f>
        <v>70</v>
      </c>
      <c r="J906" s="36">
        <v>0</v>
      </c>
      <c r="K906" s="15"/>
    </row>
    <row r="907" spans="1:11" ht="13.5">
      <c r="A907" s="32"/>
      <c r="B907" s="47"/>
      <c r="C907" s="47"/>
      <c r="D907" s="39" t="s">
        <v>671</v>
      </c>
      <c r="E907" s="172" t="s">
        <v>1103</v>
      </c>
      <c r="F907" s="76">
        <v>70</v>
      </c>
      <c r="G907" s="76">
        <v>70</v>
      </c>
      <c r="H907" s="271">
        <f t="shared" si="18"/>
        <v>100</v>
      </c>
      <c r="I907" s="76"/>
      <c r="J907" s="76"/>
      <c r="K907" s="15"/>
    </row>
    <row r="908" spans="1:11" ht="13.5">
      <c r="A908" s="24"/>
      <c r="B908" s="175" t="s">
        <v>787</v>
      </c>
      <c r="C908" s="175"/>
      <c r="D908" s="176" t="s">
        <v>788</v>
      </c>
      <c r="E908" s="178">
        <f>E909</f>
        <v>0</v>
      </c>
      <c r="F908" s="178">
        <f>F909</f>
        <v>90341</v>
      </c>
      <c r="G908" s="178">
        <f>G909</f>
        <v>90340.95999999999</v>
      </c>
      <c r="H908" s="271">
        <f t="shared" si="18"/>
        <v>99.99995572331498</v>
      </c>
      <c r="I908" s="177">
        <f>I909</f>
        <v>90340.95999999999</v>
      </c>
      <c r="J908" s="177">
        <f>J909</f>
        <v>0</v>
      </c>
      <c r="K908" s="23"/>
    </row>
    <row r="909" spans="1:11" ht="27">
      <c r="A909" s="32"/>
      <c r="B909" s="47"/>
      <c r="C909" s="33" t="s">
        <v>571</v>
      </c>
      <c r="D909" s="34" t="s">
        <v>572</v>
      </c>
      <c r="E909" s="72">
        <f>E910+E911+E912</f>
        <v>0</v>
      </c>
      <c r="F909" s="72">
        <f>F910+F911+F912</f>
        <v>90341</v>
      </c>
      <c r="G909" s="72">
        <f>G910+G911+G912</f>
        <v>90340.95999999999</v>
      </c>
      <c r="H909" s="271">
        <f t="shared" si="18"/>
        <v>99.99995572331498</v>
      </c>
      <c r="I909" s="72">
        <f>G909</f>
        <v>90340.95999999999</v>
      </c>
      <c r="J909" s="72">
        <v>0</v>
      </c>
      <c r="K909" s="15"/>
    </row>
    <row r="910" spans="1:11" ht="27">
      <c r="A910" s="32"/>
      <c r="B910" s="47"/>
      <c r="C910" s="47"/>
      <c r="D910" s="34" t="s">
        <v>665</v>
      </c>
      <c r="E910" s="35" t="s">
        <v>1103</v>
      </c>
      <c r="F910" s="36">
        <v>31569</v>
      </c>
      <c r="G910" s="36">
        <v>31568.96</v>
      </c>
      <c r="H910" s="271">
        <f t="shared" si="18"/>
        <v>99.99987329342076</v>
      </c>
      <c r="I910" s="36"/>
      <c r="J910" s="36"/>
      <c r="K910" s="15"/>
    </row>
    <row r="911" spans="1:11" ht="41.25">
      <c r="A911" s="110"/>
      <c r="B911" s="78"/>
      <c r="C911" s="78"/>
      <c r="D911" s="34" t="s">
        <v>667</v>
      </c>
      <c r="E911" s="35" t="s">
        <v>1103</v>
      </c>
      <c r="F911" s="36">
        <v>28546</v>
      </c>
      <c r="G911" s="36">
        <v>28546.4</v>
      </c>
      <c r="H911" s="271">
        <f t="shared" si="18"/>
        <v>100.00140124710994</v>
      </c>
      <c r="I911" s="36"/>
      <c r="J911" s="36"/>
      <c r="K911" s="15"/>
    </row>
    <row r="912" spans="1:11" ht="41.25">
      <c r="A912" s="32"/>
      <c r="B912" s="47"/>
      <c r="C912" s="47"/>
      <c r="D912" s="34" t="s">
        <v>669</v>
      </c>
      <c r="E912" s="35" t="s">
        <v>1103</v>
      </c>
      <c r="F912" s="36">
        <v>30226</v>
      </c>
      <c r="G912" s="36">
        <v>30225.6</v>
      </c>
      <c r="H912" s="271">
        <f t="shared" si="18"/>
        <v>99.99867663600874</v>
      </c>
      <c r="I912" s="36"/>
      <c r="J912" s="36"/>
      <c r="K912" s="15"/>
    </row>
    <row r="913" spans="1:11" ht="13.5">
      <c r="A913" s="32"/>
      <c r="B913" s="26" t="s">
        <v>692</v>
      </c>
      <c r="C913" s="26"/>
      <c r="D913" s="27" t="s">
        <v>693</v>
      </c>
      <c r="E913" s="28" t="s">
        <v>694</v>
      </c>
      <c r="F913" s="29">
        <f>F914+F916+F918+F920+F926+F929+F932+F935+F938+F944+F946+F948+F950+F954+F956+F958+F961+F963+F966+F968+F970+F972</f>
        <v>4827112</v>
      </c>
      <c r="G913" s="29">
        <f>G914+G916+G918+G920+G926+G929+G932+G935+G938+G944+G946+G948+G950+G954+G956+G958+G961+G963+G966+G968+G970+G972</f>
        <v>4797002.99</v>
      </c>
      <c r="H913" s="266">
        <f t="shared" si="18"/>
        <v>99.37625209442001</v>
      </c>
      <c r="I913" s="29">
        <f>I914+I916+I918+I920+I926+I929+I932+I935+I938+I944+I946+I948+I950+I954+I956+I958+I961+I963+I966+I968+I970</f>
        <v>1595707.01</v>
      </c>
      <c r="J913" s="29">
        <f>J972</f>
        <v>3201295.98</v>
      </c>
      <c r="K913" s="23"/>
    </row>
    <row r="914" spans="1:11" ht="27">
      <c r="A914" s="32"/>
      <c r="B914" s="56"/>
      <c r="C914" s="153" t="s">
        <v>571</v>
      </c>
      <c r="D914" s="34" t="s">
        <v>572</v>
      </c>
      <c r="E914" s="140" t="str">
        <f>E915</f>
        <v>0</v>
      </c>
      <c r="F914" s="140">
        <f>F915</f>
        <v>7000</v>
      </c>
      <c r="G914" s="140">
        <f>G915</f>
        <v>7000</v>
      </c>
      <c r="H914" s="265">
        <f t="shared" si="18"/>
        <v>100</v>
      </c>
      <c r="I914" s="52">
        <f>G914</f>
        <v>7000</v>
      </c>
      <c r="J914" s="52">
        <v>0</v>
      </c>
      <c r="K914" s="23"/>
    </row>
    <row r="915" spans="1:11" ht="27">
      <c r="A915" s="32"/>
      <c r="B915" s="56"/>
      <c r="C915" s="49"/>
      <c r="D915" s="138" t="s">
        <v>165</v>
      </c>
      <c r="E915" s="139" t="s">
        <v>1103</v>
      </c>
      <c r="F915" s="52">
        <v>7000</v>
      </c>
      <c r="G915" s="52">
        <v>7000</v>
      </c>
      <c r="H915" s="265">
        <f t="shared" si="18"/>
        <v>100</v>
      </c>
      <c r="I915" s="52"/>
      <c r="J915" s="52"/>
      <c r="K915" s="23"/>
    </row>
    <row r="916" spans="1:11" ht="41.25">
      <c r="A916" s="32"/>
      <c r="B916" s="47"/>
      <c r="C916" s="33" t="s">
        <v>508</v>
      </c>
      <c r="D916" s="34" t="s">
        <v>509</v>
      </c>
      <c r="E916" s="35" t="s">
        <v>1644</v>
      </c>
      <c r="F916" s="36">
        <v>10000</v>
      </c>
      <c r="G916" s="36">
        <f>G917</f>
        <v>10000</v>
      </c>
      <c r="H916" s="265">
        <f t="shared" si="18"/>
        <v>100</v>
      </c>
      <c r="I916" s="36">
        <f>G916</f>
        <v>10000</v>
      </c>
      <c r="J916" s="36">
        <f>J972</f>
        <v>3201295.98</v>
      </c>
      <c r="K916" s="15"/>
    </row>
    <row r="917" spans="1:11" ht="41.25">
      <c r="A917" s="32"/>
      <c r="B917" s="47"/>
      <c r="C917" s="47"/>
      <c r="D917" s="34" t="s">
        <v>695</v>
      </c>
      <c r="E917" s="35" t="s">
        <v>1644</v>
      </c>
      <c r="F917" s="36">
        <v>10000</v>
      </c>
      <c r="G917" s="36">
        <v>10000</v>
      </c>
      <c r="H917" s="265">
        <f t="shared" si="18"/>
        <v>100</v>
      </c>
      <c r="I917" s="36"/>
      <c r="J917" s="36"/>
      <c r="K917" s="15"/>
    </row>
    <row r="918" spans="1:11" ht="13.5">
      <c r="A918" s="32"/>
      <c r="B918" s="47"/>
      <c r="C918" s="33" t="s">
        <v>1687</v>
      </c>
      <c r="D918" s="34" t="s">
        <v>1688</v>
      </c>
      <c r="E918" s="35" t="s">
        <v>696</v>
      </c>
      <c r="F918" s="36">
        <f>F919</f>
        <v>53488</v>
      </c>
      <c r="G918" s="36">
        <f>G919</f>
        <v>53487.31</v>
      </c>
      <c r="H918" s="265">
        <f t="shared" si="18"/>
        <v>99.99870999102602</v>
      </c>
      <c r="I918" s="36">
        <f>G918</f>
        <v>53487.31</v>
      </c>
      <c r="J918" s="36">
        <v>0</v>
      </c>
      <c r="K918" s="15"/>
    </row>
    <row r="919" spans="1:11" ht="13.5">
      <c r="A919" s="32"/>
      <c r="B919" s="47"/>
      <c r="C919" s="47"/>
      <c r="D919" s="34" t="s">
        <v>590</v>
      </c>
      <c r="E919" s="35" t="s">
        <v>696</v>
      </c>
      <c r="F919" s="36">
        <v>53488</v>
      </c>
      <c r="G919" s="36">
        <v>53487.31</v>
      </c>
      <c r="H919" s="265">
        <f t="shared" si="18"/>
        <v>99.99870999102602</v>
      </c>
      <c r="I919" s="36"/>
      <c r="J919" s="36"/>
      <c r="K919" s="15"/>
    </row>
    <row r="920" spans="1:11" ht="13.5">
      <c r="A920" s="32"/>
      <c r="B920" s="47"/>
      <c r="C920" s="33" t="s">
        <v>1691</v>
      </c>
      <c r="D920" s="34" t="s">
        <v>1692</v>
      </c>
      <c r="E920" s="35" t="s">
        <v>697</v>
      </c>
      <c r="F920" s="36">
        <f>SUM(F921:F925)</f>
        <v>976547</v>
      </c>
      <c r="G920" s="36">
        <f>SUM(G921:G925)</f>
        <v>976545.72</v>
      </c>
      <c r="H920" s="265">
        <f t="shared" si="18"/>
        <v>99.9998689259196</v>
      </c>
      <c r="I920" s="36">
        <f>G920</f>
        <v>976545.72</v>
      </c>
      <c r="J920" s="36">
        <v>0</v>
      </c>
      <c r="K920" s="15"/>
    </row>
    <row r="921" spans="1:11" ht="13.5">
      <c r="A921" s="32"/>
      <c r="B921" s="47"/>
      <c r="C921" s="47"/>
      <c r="D921" s="34" t="s">
        <v>593</v>
      </c>
      <c r="E921" s="35" t="s">
        <v>698</v>
      </c>
      <c r="F921" s="36">
        <v>0</v>
      </c>
      <c r="G921" s="36">
        <v>0</v>
      </c>
      <c r="H921" s="265">
        <v>0</v>
      </c>
      <c r="I921" s="36"/>
      <c r="J921" s="36"/>
      <c r="K921" s="15"/>
    </row>
    <row r="922" spans="1:11" ht="13.5">
      <c r="A922" s="32"/>
      <c r="B922" s="47"/>
      <c r="C922" s="47"/>
      <c r="D922" s="34" t="s">
        <v>699</v>
      </c>
      <c r="E922" s="35" t="s">
        <v>700</v>
      </c>
      <c r="F922" s="36">
        <v>151201</v>
      </c>
      <c r="G922" s="36">
        <v>151200.2</v>
      </c>
      <c r="H922" s="265">
        <f t="shared" si="18"/>
        <v>99.99947090297023</v>
      </c>
      <c r="I922" s="36"/>
      <c r="J922" s="36"/>
      <c r="K922" s="15"/>
    </row>
    <row r="923" spans="1:11" ht="13.5">
      <c r="A923" s="32"/>
      <c r="B923" s="47"/>
      <c r="C923" s="47"/>
      <c r="D923" s="34" t="s">
        <v>600</v>
      </c>
      <c r="E923" s="35" t="s">
        <v>701</v>
      </c>
      <c r="F923" s="36">
        <v>8390</v>
      </c>
      <c r="G923" s="36">
        <v>3730.8</v>
      </c>
      <c r="H923" s="265">
        <f t="shared" si="18"/>
        <v>44.467222884386175</v>
      </c>
      <c r="I923" s="36"/>
      <c r="J923" s="36"/>
      <c r="K923" s="15"/>
    </row>
    <row r="924" spans="1:11" ht="13.5">
      <c r="A924" s="32"/>
      <c r="B924" s="47"/>
      <c r="C924" s="47"/>
      <c r="D924" s="34" t="s">
        <v>702</v>
      </c>
      <c r="E924" s="35" t="s">
        <v>703</v>
      </c>
      <c r="F924" s="36">
        <v>48516</v>
      </c>
      <c r="G924" s="36">
        <v>0</v>
      </c>
      <c r="H924" s="265">
        <f t="shared" si="18"/>
        <v>0</v>
      </c>
      <c r="I924" s="36"/>
      <c r="J924" s="36"/>
      <c r="K924" s="15"/>
    </row>
    <row r="925" spans="1:11" ht="13.5">
      <c r="A925" s="32"/>
      <c r="B925" s="47"/>
      <c r="C925" s="47"/>
      <c r="D925" s="34" t="s">
        <v>590</v>
      </c>
      <c r="E925" s="35" t="s">
        <v>704</v>
      </c>
      <c r="F925" s="36">
        <v>768440</v>
      </c>
      <c r="G925" s="36">
        <v>821614.72</v>
      </c>
      <c r="H925" s="265">
        <f t="shared" si="18"/>
        <v>106.91982718234345</v>
      </c>
      <c r="I925" s="36"/>
      <c r="J925" s="36"/>
      <c r="K925" s="15"/>
    </row>
    <row r="926" spans="1:11" ht="13.5">
      <c r="A926" s="32"/>
      <c r="B926" s="47"/>
      <c r="C926" s="33" t="s">
        <v>1694</v>
      </c>
      <c r="D926" s="34" t="s">
        <v>1695</v>
      </c>
      <c r="E926" s="35" t="s">
        <v>705</v>
      </c>
      <c r="F926" s="36">
        <f>F927+F928</f>
        <v>94402</v>
      </c>
      <c r="G926" s="36">
        <f>G927+G928</f>
        <v>94401.8</v>
      </c>
      <c r="H926" s="265">
        <f t="shared" si="18"/>
        <v>99.99978814008178</v>
      </c>
      <c r="I926" s="36">
        <f>G926</f>
        <v>94401.8</v>
      </c>
      <c r="J926" s="36">
        <v>0</v>
      </c>
      <c r="K926" s="15"/>
    </row>
    <row r="927" spans="1:11" ht="13.5">
      <c r="A927" s="32"/>
      <c r="B927" s="47"/>
      <c r="C927" s="47"/>
      <c r="D927" s="34" t="s">
        <v>699</v>
      </c>
      <c r="E927" s="35" t="s">
        <v>706</v>
      </c>
      <c r="F927" s="36">
        <v>12408</v>
      </c>
      <c r="G927" s="36">
        <v>12407.98</v>
      </c>
      <c r="H927" s="265">
        <f t="shared" si="18"/>
        <v>99.9998388136686</v>
      </c>
      <c r="I927" s="36"/>
      <c r="J927" s="36"/>
      <c r="K927" s="15"/>
    </row>
    <row r="928" spans="1:11" ht="13.5">
      <c r="A928" s="32"/>
      <c r="B928" s="47"/>
      <c r="C928" s="47"/>
      <c r="D928" s="34" t="s">
        <v>590</v>
      </c>
      <c r="E928" s="35" t="s">
        <v>707</v>
      </c>
      <c r="F928" s="36">
        <v>81994</v>
      </c>
      <c r="G928" s="36">
        <v>81993.82</v>
      </c>
      <c r="H928" s="265">
        <f t="shared" si="18"/>
        <v>99.99978047174184</v>
      </c>
      <c r="I928" s="36"/>
      <c r="J928" s="36"/>
      <c r="K928" s="15"/>
    </row>
    <row r="929" spans="1:11" ht="13.5">
      <c r="A929" s="32"/>
      <c r="B929" s="47"/>
      <c r="C929" s="33" t="s">
        <v>1697</v>
      </c>
      <c r="D929" s="34" t="s">
        <v>1698</v>
      </c>
      <c r="E929" s="35" t="s">
        <v>708</v>
      </c>
      <c r="F929" s="36">
        <f>F930+F931</f>
        <v>183804</v>
      </c>
      <c r="G929" s="36">
        <f>G930+G931</f>
        <v>183803.08000000002</v>
      </c>
      <c r="H929" s="265">
        <f t="shared" si="18"/>
        <v>99.99949946682337</v>
      </c>
      <c r="I929" s="36">
        <f>G929</f>
        <v>183803.08000000002</v>
      </c>
      <c r="J929" s="36">
        <v>0</v>
      </c>
      <c r="K929" s="15"/>
    </row>
    <row r="930" spans="1:11" ht="13.5">
      <c r="A930" s="32"/>
      <c r="B930" s="47"/>
      <c r="C930" s="47"/>
      <c r="D930" s="34" t="s">
        <v>699</v>
      </c>
      <c r="E930" s="35" t="s">
        <v>709</v>
      </c>
      <c r="F930" s="36">
        <v>29749</v>
      </c>
      <c r="G930" s="36">
        <v>29748.26</v>
      </c>
      <c r="H930" s="265">
        <f t="shared" si="18"/>
        <v>99.99751252142929</v>
      </c>
      <c r="I930" s="36"/>
      <c r="J930" s="36"/>
      <c r="K930" s="15"/>
    </row>
    <row r="931" spans="1:11" ht="13.5">
      <c r="A931" s="32"/>
      <c r="B931" s="47"/>
      <c r="C931" s="47"/>
      <c r="D931" s="34" t="s">
        <v>590</v>
      </c>
      <c r="E931" s="35" t="s">
        <v>710</v>
      </c>
      <c r="F931" s="36">
        <v>154055</v>
      </c>
      <c r="G931" s="36">
        <v>154054.82</v>
      </c>
      <c r="H931" s="265">
        <f t="shared" si="18"/>
        <v>99.99988315861219</v>
      </c>
      <c r="I931" s="36"/>
      <c r="J931" s="36"/>
      <c r="K931" s="15"/>
    </row>
    <row r="932" spans="1:11" ht="13.5">
      <c r="A932" s="32"/>
      <c r="B932" s="47"/>
      <c r="C932" s="33" t="s">
        <v>1700</v>
      </c>
      <c r="D932" s="34" t="s">
        <v>1701</v>
      </c>
      <c r="E932" s="35" t="s">
        <v>711</v>
      </c>
      <c r="F932" s="36">
        <f>F933+F934</f>
        <v>24639</v>
      </c>
      <c r="G932" s="36">
        <f>G933+G934</f>
        <v>24638.45</v>
      </c>
      <c r="H932" s="265">
        <f t="shared" si="18"/>
        <v>99.99776776654898</v>
      </c>
      <c r="I932" s="36">
        <f>G932</f>
        <v>24638.45</v>
      </c>
      <c r="J932" s="36">
        <v>0</v>
      </c>
      <c r="K932" s="15"/>
    </row>
    <row r="933" spans="1:11" ht="13.5">
      <c r="A933" s="32"/>
      <c r="B933" s="47"/>
      <c r="C933" s="47"/>
      <c r="D933" s="34" t="s">
        <v>699</v>
      </c>
      <c r="E933" s="35" t="s">
        <v>712</v>
      </c>
      <c r="F933" s="36">
        <v>2632</v>
      </c>
      <c r="G933" s="36">
        <v>2631.48</v>
      </c>
      <c r="H933" s="265">
        <f t="shared" si="18"/>
        <v>99.98024316109422</v>
      </c>
      <c r="I933" s="36"/>
      <c r="J933" s="36"/>
      <c r="K933" s="15"/>
    </row>
    <row r="934" spans="1:11" ht="13.5">
      <c r="A934" s="32"/>
      <c r="B934" s="47"/>
      <c r="C934" s="47"/>
      <c r="D934" s="34" t="s">
        <v>590</v>
      </c>
      <c r="E934" s="35" t="s">
        <v>713</v>
      </c>
      <c r="F934" s="36">
        <v>22007</v>
      </c>
      <c r="G934" s="36">
        <v>22006.97</v>
      </c>
      <c r="H934" s="265">
        <f t="shared" si="18"/>
        <v>99.99986367973827</v>
      </c>
      <c r="I934" s="36"/>
      <c r="J934" s="36"/>
      <c r="K934" s="15"/>
    </row>
    <row r="935" spans="1:11" ht="13.5">
      <c r="A935" s="32"/>
      <c r="B935" s="47"/>
      <c r="C935" s="33" t="s">
        <v>57</v>
      </c>
      <c r="D935" s="34" t="s">
        <v>58</v>
      </c>
      <c r="E935" s="35" t="s">
        <v>261</v>
      </c>
      <c r="F935" s="36">
        <f>F936+F937</f>
        <v>2400</v>
      </c>
      <c r="G935" s="36">
        <f>G936+G937</f>
        <v>2400</v>
      </c>
      <c r="H935" s="265">
        <f t="shared" si="18"/>
        <v>100</v>
      </c>
      <c r="I935" s="36">
        <f>G935</f>
        <v>2400</v>
      </c>
      <c r="J935" s="36">
        <v>0</v>
      </c>
      <c r="K935" s="15"/>
    </row>
    <row r="936" spans="1:11" ht="13.5">
      <c r="A936" s="32"/>
      <c r="B936" s="47"/>
      <c r="C936" s="47"/>
      <c r="D936" s="34" t="s">
        <v>699</v>
      </c>
      <c r="E936" s="35" t="s">
        <v>1103</v>
      </c>
      <c r="F936" s="36">
        <v>1000</v>
      </c>
      <c r="G936" s="36">
        <v>1000</v>
      </c>
      <c r="H936" s="265"/>
      <c r="I936" s="36"/>
      <c r="J936" s="36"/>
      <c r="K936" s="15"/>
    </row>
    <row r="937" spans="1:11" ht="13.5">
      <c r="A937" s="110"/>
      <c r="B937" s="78"/>
      <c r="C937" s="78"/>
      <c r="D937" s="34" t="s">
        <v>590</v>
      </c>
      <c r="E937" s="35" t="s">
        <v>261</v>
      </c>
      <c r="F937" s="36">
        <v>1400</v>
      </c>
      <c r="G937" s="36">
        <v>1400</v>
      </c>
      <c r="H937" s="265">
        <f t="shared" si="18"/>
        <v>100</v>
      </c>
      <c r="I937" s="36"/>
      <c r="J937" s="36"/>
      <c r="K937" s="15"/>
    </row>
    <row r="938" spans="1:11" ht="13.5">
      <c r="A938" s="32"/>
      <c r="B938" s="47"/>
      <c r="C938" s="83" t="s">
        <v>1667</v>
      </c>
      <c r="D938" s="34" t="s">
        <v>1668</v>
      </c>
      <c r="E938" s="35" t="s">
        <v>714</v>
      </c>
      <c r="F938" s="36">
        <f>F939+F940</f>
        <v>110449</v>
      </c>
      <c r="G938" s="36">
        <f>G939+G940</f>
        <v>110448.01</v>
      </c>
      <c r="H938" s="265">
        <f t="shared" si="18"/>
        <v>99.9991036587022</v>
      </c>
      <c r="I938" s="36">
        <f>G938</f>
        <v>110448.01</v>
      </c>
      <c r="J938" s="36">
        <v>0</v>
      </c>
      <c r="K938" s="15"/>
    </row>
    <row r="939" spans="1:11" ht="13.5">
      <c r="A939" s="32"/>
      <c r="B939" s="47"/>
      <c r="C939" s="47"/>
      <c r="D939" s="34" t="s">
        <v>699</v>
      </c>
      <c r="E939" s="35" t="s">
        <v>589</v>
      </c>
      <c r="F939" s="36">
        <v>2090</v>
      </c>
      <c r="G939" s="36">
        <v>2089.84</v>
      </c>
      <c r="H939" s="265">
        <f t="shared" si="18"/>
        <v>99.99234449760768</v>
      </c>
      <c r="I939" s="36"/>
      <c r="J939" s="36"/>
      <c r="K939" s="15"/>
    </row>
    <row r="940" spans="1:11" ht="13.5">
      <c r="A940" s="32"/>
      <c r="B940" s="47"/>
      <c r="C940" s="47"/>
      <c r="D940" s="34" t="s">
        <v>590</v>
      </c>
      <c r="E940" s="35" t="s">
        <v>715</v>
      </c>
      <c r="F940" s="36">
        <v>108359</v>
      </c>
      <c r="G940" s="36">
        <v>108358.17</v>
      </c>
      <c r="H940" s="265">
        <f t="shared" si="18"/>
        <v>99.99923402763038</v>
      </c>
      <c r="I940" s="36"/>
      <c r="J940" s="36"/>
      <c r="K940" s="15"/>
    </row>
    <row r="941" spans="1:11" ht="13.5">
      <c r="A941" s="32"/>
      <c r="B941" s="47"/>
      <c r="C941" s="47"/>
      <c r="D941" s="34" t="s">
        <v>276</v>
      </c>
      <c r="E941" s="35"/>
      <c r="F941" s="36"/>
      <c r="G941" s="36">
        <v>93910.5</v>
      </c>
      <c r="H941" s="265"/>
      <c r="I941" s="36"/>
      <c r="J941" s="36"/>
      <c r="K941" s="15"/>
    </row>
    <row r="942" spans="1:11" ht="13.5">
      <c r="A942" s="32"/>
      <c r="B942" s="47"/>
      <c r="C942" s="47"/>
      <c r="D942" s="34" t="s">
        <v>277</v>
      </c>
      <c r="E942" s="35"/>
      <c r="F942" s="36"/>
      <c r="G942" s="36">
        <v>3862.88</v>
      </c>
      <c r="H942" s="265"/>
      <c r="I942" s="36"/>
      <c r="J942" s="36"/>
      <c r="K942" s="15"/>
    </row>
    <row r="943" spans="1:11" ht="25.5" customHeight="1">
      <c r="A943" s="32"/>
      <c r="B943" s="47"/>
      <c r="C943" s="47"/>
      <c r="D943" s="34" t="s">
        <v>278</v>
      </c>
      <c r="E943" s="35"/>
      <c r="F943" s="36"/>
      <c r="G943" s="36">
        <v>10584.79</v>
      </c>
      <c r="H943" s="265"/>
      <c r="I943" s="36"/>
      <c r="J943" s="36"/>
      <c r="K943" s="15"/>
    </row>
    <row r="944" spans="1:11" ht="13.5">
      <c r="A944" s="32"/>
      <c r="B944" s="47"/>
      <c r="C944" s="33" t="s">
        <v>239</v>
      </c>
      <c r="D944" s="34" t="s">
        <v>240</v>
      </c>
      <c r="E944" s="35" t="s">
        <v>716</v>
      </c>
      <c r="F944" s="36">
        <f>F945</f>
        <v>16894</v>
      </c>
      <c r="G944" s="36">
        <f>G945</f>
        <v>16893.17</v>
      </c>
      <c r="H944" s="265">
        <f t="shared" si="18"/>
        <v>99.99508701314075</v>
      </c>
      <c r="I944" s="36">
        <f>G944</f>
        <v>16893.17</v>
      </c>
      <c r="J944" s="36">
        <v>0</v>
      </c>
      <c r="K944" s="15"/>
    </row>
    <row r="945" spans="1:11" ht="13.5">
      <c r="A945" s="32"/>
      <c r="B945" s="47"/>
      <c r="C945" s="47"/>
      <c r="D945" s="34" t="s">
        <v>590</v>
      </c>
      <c r="E945" s="35" t="s">
        <v>716</v>
      </c>
      <c r="F945" s="36">
        <v>16894</v>
      </c>
      <c r="G945" s="36">
        <v>16893.17</v>
      </c>
      <c r="H945" s="265">
        <f t="shared" si="18"/>
        <v>99.99508701314075</v>
      </c>
      <c r="I945" s="36"/>
      <c r="J945" s="36"/>
      <c r="K945" s="15"/>
    </row>
    <row r="946" spans="1:11" ht="13.5">
      <c r="A946" s="32"/>
      <c r="B946" s="47"/>
      <c r="C946" s="33" t="s">
        <v>1678</v>
      </c>
      <c r="D946" s="34" t="s">
        <v>1679</v>
      </c>
      <c r="E946" s="35" t="s">
        <v>1085</v>
      </c>
      <c r="F946" s="36">
        <v>672</v>
      </c>
      <c r="G946" s="36">
        <f>G947</f>
        <v>671.5</v>
      </c>
      <c r="H946" s="265">
        <f t="shared" si="18"/>
        <v>99.92559523809524</v>
      </c>
      <c r="I946" s="36">
        <f>G946</f>
        <v>671.5</v>
      </c>
      <c r="J946" s="36">
        <v>0</v>
      </c>
      <c r="K946" s="15"/>
    </row>
    <row r="947" spans="1:11" ht="13.5">
      <c r="A947" s="32"/>
      <c r="B947" s="47"/>
      <c r="C947" s="47"/>
      <c r="D947" s="34" t="s">
        <v>590</v>
      </c>
      <c r="E947" s="35" t="s">
        <v>1085</v>
      </c>
      <c r="F947" s="36">
        <v>672</v>
      </c>
      <c r="G947" s="36">
        <v>671.5</v>
      </c>
      <c r="H947" s="265">
        <f t="shared" si="18"/>
        <v>99.92559523809524</v>
      </c>
      <c r="I947" s="36"/>
      <c r="J947" s="36"/>
      <c r="K947" s="15"/>
    </row>
    <row r="948" spans="1:11" ht="13.5">
      <c r="A948" s="32"/>
      <c r="B948" s="47"/>
      <c r="C948" s="33" t="s">
        <v>37</v>
      </c>
      <c r="D948" s="34" t="s">
        <v>38</v>
      </c>
      <c r="E948" s="35" t="s">
        <v>437</v>
      </c>
      <c r="F948" s="36">
        <f>F949</f>
        <v>2107</v>
      </c>
      <c r="G948" s="36">
        <f>G949</f>
        <v>2107</v>
      </c>
      <c r="H948" s="265">
        <f t="shared" si="18"/>
        <v>100</v>
      </c>
      <c r="I948" s="36">
        <f>G948</f>
        <v>2107</v>
      </c>
      <c r="J948" s="36">
        <v>0</v>
      </c>
      <c r="K948" s="15"/>
    </row>
    <row r="949" spans="1:11" ht="13.5">
      <c r="A949" s="32"/>
      <c r="B949" s="47"/>
      <c r="C949" s="47"/>
      <c r="D949" s="34" t="s">
        <v>590</v>
      </c>
      <c r="E949" s="35" t="s">
        <v>437</v>
      </c>
      <c r="F949" s="36">
        <v>2107</v>
      </c>
      <c r="G949" s="36">
        <v>2107</v>
      </c>
      <c r="H949" s="265">
        <f t="shared" si="18"/>
        <v>100</v>
      </c>
      <c r="I949" s="36"/>
      <c r="J949" s="36"/>
      <c r="K949" s="15"/>
    </row>
    <row r="950" spans="1:11" ht="13.5">
      <c r="A950" s="32"/>
      <c r="B950" s="47"/>
      <c r="C950" s="33" t="s">
        <v>1645</v>
      </c>
      <c r="D950" s="34" t="s">
        <v>1646</v>
      </c>
      <c r="E950" s="35" t="s">
        <v>717</v>
      </c>
      <c r="F950" s="36">
        <f>F951+F952+F953</f>
        <v>35342</v>
      </c>
      <c r="G950" s="36">
        <f>G951+G952+G953</f>
        <v>35341.11</v>
      </c>
      <c r="H950" s="265">
        <f t="shared" si="18"/>
        <v>99.99748174975949</v>
      </c>
      <c r="I950" s="36">
        <f>G950</f>
        <v>35341.11</v>
      </c>
      <c r="J950" s="36">
        <v>0</v>
      </c>
      <c r="K950" s="15"/>
    </row>
    <row r="951" spans="1:11" ht="13.5">
      <c r="A951" s="32"/>
      <c r="B951" s="47"/>
      <c r="C951" s="47"/>
      <c r="D951" s="34" t="s">
        <v>699</v>
      </c>
      <c r="E951" s="35" t="s">
        <v>966</v>
      </c>
      <c r="F951" s="36">
        <v>1874</v>
      </c>
      <c r="G951" s="36">
        <v>1873.4</v>
      </c>
      <c r="H951" s="265">
        <f t="shared" si="18"/>
        <v>99.96798292422626</v>
      </c>
      <c r="I951" s="36"/>
      <c r="J951" s="36"/>
      <c r="K951" s="15"/>
    </row>
    <row r="952" spans="1:11" ht="13.5">
      <c r="A952" s="32"/>
      <c r="B952" s="47"/>
      <c r="C952" s="47"/>
      <c r="D952" s="34" t="s">
        <v>590</v>
      </c>
      <c r="E952" s="35" t="s">
        <v>718</v>
      </c>
      <c r="F952" s="36">
        <v>13968</v>
      </c>
      <c r="G952" s="36">
        <v>13998.04</v>
      </c>
      <c r="H952" s="265">
        <f t="shared" si="18"/>
        <v>100.21506300114548</v>
      </c>
      <c r="I952" s="36"/>
      <c r="J952" s="36"/>
      <c r="K952" s="15"/>
    </row>
    <row r="953" spans="1:11" ht="27">
      <c r="A953" s="32"/>
      <c r="B953" s="47"/>
      <c r="C953" s="47"/>
      <c r="D953" s="34" t="s">
        <v>839</v>
      </c>
      <c r="E953" s="35" t="s">
        <v>1103</v>
      </c>
      <c r="F953" s="36">
        <v>19500</v>
      </c>
      <c r="G953" s="36">
        <v>19469.67</v>
      </c>
      <c r="H953" s="265">
        <f t="shared" si="18"/>
        <v>99.84446153846153</v>
      </c>
      <c r="I953" s="36"/>
      <c r="J953" s="36"/>
      <c r="K953" s="15"/>
    </row>
    <row r="954" spans="1:11" ht="13.5">
      <c r="A954" s="32"/>
      <c r="B954" s="41"/>
      <c r="C954" s="74" t="s">
        <v>328</v>
      </c>
      <c r="D954" s="75" t="s">
        <v>840</v>
      </c>
      <c r="E954" s="35" t="s">
        <v>1103</v>
      </c>
      <c r="F954" s="36">
        <v>351</v>
      </c>
      <c r="G954" s="36">
        <f>G955</f>
        <v>350.88</v>
      </c>
      <c r="H954" s="265">
        <f t="shared" si="18"/>
        <v>99.96581196581197</v>
      </c>
      <c r="I954" s="36">
        <f>G954</f>
        <v>350.88</v>
      </c>
      <c r="J954" s="36">
        <v>0</v>
      </c>
      <c r="K954" s="15"/>
    </row>
    <row r="955" spans="1:11" ht="13.5">
      <c r="A955" s="32"/>
      <c r="B955" s="81"/>
      <c r="C955" s="124"/>
      <c r="D955" s="34" t="s">
        <v>590</v>
      </c>
      <c r="E955" s="35" t="s">
        <v>1103</v>
      </c>
      <c r="F955" s="36">
        <v>351</v>
      </c>
      <c r="G955" s="36">
        <v>350.88</v>
      </c>
      <c r="H955" s="265">
        <f t="shared" si="18"/>
        <v>99.96581196581197</v>
      </c>
      <c r="I955" s="36"/>
      <c r="J955" s="36"/>
      <c r="K955" s="15"/>
    </row>
    <row r="956" spans="1:11" ht="41.25">
      <c r="A956" s="32"/>
      <c r="B956" s="81"/>
      <c r="C956" s="69" t="s">
        <v>332</v>
      </c>
      <c r="D956" s="75" t="s">
        <v>333</v>
      </c>
      <c r="E956" s="35" t="s">
        <v>437</v>
      </c>
      <c r="F956" s="36">
        <f>F957</f>
        <v>1807</v>
      </c>
      <c r="G956" s="36">
        <f>G957</f>
        <v>1806.71</v>
      </c>
      <c r="H956" s="265">
        <f t="shared" si="18"/>
        <v>99.98395130049806</v>
      </c>
      <c r="I956" s="36">
        <f>G956</f>
        <v>1806.71</v>
      </c>
      <c r="J956" s="36">
        <v>0</v>
      </c>
      <c r="K956" s="15"/>
    </row>
    <row r="957" spans="1:11" ht="13.5">
      <c r="A957" s="32"/>
      <c r="B957" s="47"/>
      <c r="C957" s="47"/>
      <c r="D957" s="34" t="s">
        <v>590</v>
      </c>
      <c r="E957" s="35" t="s">
        <v>437</v>
      </c>
      <c r="F957" s="36">
        <v>1807</v>
      </c>
      <c r="G957" s="36">
        <v>1806.71</v>
      </c>
      <c r="H957" s="265">
        <f t="shared" si="18"/>
        <v>99.98395130049806</v>
      </c>
      <c r="I957" s="36"/>
      <c r="J957" s="36"/>
      <c r="K957" s="15"/>
    </row>
    <row r="958" spans="1:11" ht="13.5">
      <c r="A958" s="32"/>
      <c r="B958" s="41"/>
      <c r="C958" s="74" t="s">
        <v>44</v>
      </c>
      <c r="D958" s="75" t="s">
        <v>45</v>
      </c>
      <c r="E958" s="35" t="s">
        <v>1103</v>
      </c>
      <c r="F958" s="36">
        <f>F959+F960</f>
        <v>5425</v>
      </c>
      <c r="G958" s="36">
        <f>G959+G960</f>
        <v>5423.22</v>
      </c>
      <c r="H958" s="265">
        <f t="shared" si="18"/>
        <v>99.96718894009217</v>
      </c>
      <c r="I958" s="36">
        <f>G958</f>
        <v>5423.22</v>
      </c>
      <c r="J958" s="36">
        <v>0</v>
      </c>
      <c r="K958" s="15"/>
    </row>
    <row r="959" spans="1:11" ht="13.5">
      <c r="A959" s="32"/>
      <c r="B959" s="47"/>
      <c r="C959" s="47"/>
      <c r="D959" s="34" t="s">
        <v>699</v>
      </c>
      <c r="E959" s="35" t="s">
        <v>1103</v>
      </c>
      <c r="F959" s="36">
        <v>387</v>
      </c>
      <c r="G959" s="36">
        <v>386.16</v>
      </c>
      <c r="H959" s="265">
        <f t="shared" si="18"/>
        <v>99.78294573643412</v>
      </c>
      <c r="I959" s="36"/>
      <c r="J959" s="36"/>
      <c r="K959" s="15"/>
    </row>
    <row r="960" spans="1:11" ht="13.5">
      <c r="A960" s="32"/>
      <c r="B960" s="47"/>
      <c r="C960" s="47"/>
      <c r="D960" s="34" t="s">
        <v>841</v>
      </c>
      <c r="E960" s="35" t="s">
        <v>1103</v>
      </c>
      <c r="F960" s="36">
        <v>5038</v>
      </c>
      <c r="G960" s="36">
        <v>5037.06</v>
      </c>
      <c r="H960" s="265">
        <f t="shared" si="18"/>
        <v>99.98134180230251</v>
      </c>
      <c r="I960" s="36"/>
      <c r="J960" s="36"/>
      <c r="K960" s="15"/>
    </row>
    <row r="961" spans="1:11" ht="13.5">
      <c r="A961" s="32"/>
      <c r="B961" s="41"/>
      <c r="C961" s="74" t="s">
        <v>47</v>
      </c>
      <c r="D961" s="75" t="s">
        <v>48</v>
      </c>
      <c r="E961" s="35" t="s">
        <v>1103</v>
      </c>
      <c r="F961" s="36">
        <f>F962</f>
        <v>9939</v>
      </c>
      <c r="G961" s="36">
        <f>G962</f>
        <v>9938.05</v>
      </c>
      <c r="H961" s="265">
        <f t="shared" si="18"/>
        <v>99.99044169433544</v>
      </c>
      <c r="I961" s="36">
        <f>G961</f>
        <v>9938.05</v>
      </c>
      <c r="J961" s="36">
        <v>0</v>
      </c>
      <c r="K961" s="15"/>
    </row>
    <row r="962" spans="1:11" ht="13.5">
      <c r="A962" s="32"/>
      <c r="B962" s="47"/>
      <c r="C962" s="47"/>
      <c r="D962" s="34" t="s">
        <v>590</v>
      </c>
      <c r="E962" s="35" t="s">
        <v>1103</v>
      </c>
      <c r="F962" s="36">
        <v>9939</v>
      </c>
      <c r="G962" s="36">
        <v>9938.05</v>
      </c>
      <c r="H962" s="265">
        <f t="shared" si="18"/>
        <v>99.99044169433544</v>
      </c>
      <c r="I962" s="36"/>
      <c r="J962" s="36"/>
      <c r="K962" s="15"/>
    </row>
    <row r="963" spans="1:11" ht="27">
      <c r="A963" s="32"/>
      <c r="B963" s="47"/>
      <c r="C963" s="33" t="s">
        <v>51</v>
      </c>
      <c r="D963" s="34" t="s">
        <v>52</v>
      </c>
      <c r="E963" s="35" t="s">
        <v>719</v>
      </c>
      <c r="F963" s="36">
        <f>F964+F965</f>
        <v>59362</v>
      </c>
      <c r="G963" s="36">
        <f>G964+G965</f>
        <v>59362</v>
      </c>
      <c r="H963" s="265">
        <f t="shared" si="18"/>
        <v>100</v>
      </c>
      <c r="I963" s="36">
        <f>G963</f>
        <v>59362</v>
      </c>
      <c r="J963" s="36">
        <v>0</v>
      </c>
      <c r="K963" s="15"/>
    </row>
    <row r="964" spans="1:11" ht="13.5">
      <c r="A964" s="32"/>
      <c r="B964" s="47"/>
      <c r="C964" s="47"/>
      <c r="D964" s="34" t="s">
        <v>699</v>
      </c>
      <c r="E964" s="35" t="s">
        <v>720</v>
      </c>
      <c r="F964" s="36">
        <v>9284</v>
      </c>
      <c r="G964" s="36">
        <v>9284</v>
      </c>
      <c r="H964" s="265">
        <f t="shared" si="18"/>
        <v>100</v>
      </c>
      <c r="I964" s="36"/>
      <c r="J964" s="36"/>
      <c r="K964" s="15"/>
    </row>
    <row r="965" spans="1:11" ht="13.5">
      <c r="A965" s="32"/>
      <c r="B965" s="47"/>
      <c r="C965" s="47"/>
      <c r="D965" s="34" t="s">
        <v>590</v>
      </c>
      <c r="E965" s="35" t="s">
        <v>721</v>
      </c>
      <c r="F965" s="36">
        <v>50078</v>
      </c>
      <c r="G965" s="36">
        <v>50078</v>
      </c>
      <c r="H965" s="265">
        <f t="shared" si="18"/>
        <v>100</v>
      </c>
      <c r="I965" s="36"/>
      <c r="J965" s="36"/>
      <c r="K965" s="15"/>
    </row>
    <row r="966" spans="1:11" ht="13.5">
      <c r="A966" s="110"/>
      <c r="B966" s="117"/>
      <c r="C966" s="74" t="s">
        <v>270</v>
      </c>
      <c r="D966" s="75" t="s">
        <v>271</v>
      </c>
      <c r="E966" s="35" t="s">
        <v>1103</v>
      </c>
      <c r="F966" s="36">
        <f>F967</f>
        <v>221</v>
      </c>
      <c r="G966" s="36">
        <f>G967</f>
        <v>221</v>
      </c>
      <c r="H966" s="265">
        <f t="shared" si="18"/>
        <v>100</v>
      </c>
      <c r="I966" s="36">
        <f>G966</f>
        <v>221</v>
      </c>
      <c r="J966" s="36">
        <v>0</v>
      </c>
      <c r="K966" s="15"/>
    </row>
    <row r="967" spans="1:11" ht="13.5">
      <c r="A967" s="32"/>
      <c r="B967" s="47"/>
      <c r="C967" s="47"/>
      <c r="D967" s="34" t="s">
        <v>590</v>
      </c>
      <c r="E967" s="35" t="s">
        <v>1103</v>
      </c>
      <c r="F967" s="36">
        <v>221</v>
      </c>
      <c r="G967" s="36">
        <v>221</v>
      </c>
      <c r="H967" s="265">
        <f t="shared" si="18"/>
        <v>100</v>
      </c>
      <c r="I967" s="36"/>
      <c r="J967" s="36"/>
      <c r="K967" s="15"/>
    </row>
    <row r="968" spans="1:11" ht="27">
      <c r="A968" s="32"/>
      <c r="B968" s="41"/>
      <c r="C968" s="74" t="s">
        <v>283</v>
      </c>
      <c r="D968" s="42" t="s">
        <v>284</v>
      </c>
      <c r="E968" s="73" t="str">
        <f>E969</f>
        <v>0</v>
      </c>
      <c r="F968" s="73">
        <f>F969</f>
        <v>408</v>
      </c>
      <c r="G968" s="73">
        <f>G969</f>
        <v>408</v>
      </c>
      <c r="H968" s="265">
        <f t="shared" si="18"/>
        <v>100</v>
      </c>
      <c r="I968" s="73">
        <f>G968</f>
        <v>408</v>
      </c>
      <c r="J968" s="73">
        <v>0</v>
      </c>
      <c r="K968" s="15"/>
    </row>
    <row r="969" spans="1:11" ht="13.5">
      <c r="A969" s="32"/>
      <c r="B969" s="41"/>
      <c r="C969" s="47"/>
      <c r="D969" s="39" t="s">
        <v>590</v>
      </c>
      <c r="E969" s="71" t="s">
        <v>1103</v>
      </c>
      <c r="F969" s="72">
        <v>408</v>
      </c>
      <c r="G969" s="72">
        <v>408</v>
      </c>
      <c r="H969" s="265">
        <f t="shared" si="18"/>
        <v>100</v>
      </c>
      <c r="I969" s="72"/>
      <c r="J969" s="72"/>
      <c r="K969" s="15"/>
    </row>
    <row r="970" spans="1:11" ht="27">
      <c r="A970" s="32"/>
      <c r="B970" s="41"/>
      <c r="C970" s="74" t="s">
        <v>299</v>
      </c>
      <c r="D970" s="75" t="s">
        <v>838</v>
      </c>
      <c r="E970" s="35" t="s">
        <v>1103</v>
      </c>
      <c r="F970" s="36">
        <f>F971</f>
        <v>460</v>
      </c>
      <c r="G970" s="36">
        <f>G971</f>
        <v>460</v>
      </c>
      <c r="H970" s="265">
        <f t="shared" si="18"/>
        <v>100.00000000000001</v>
      </c>
      <c r="I970" s="36">
        <f>G970</f>
        <v>460</v>
      </c>
      <c r="J970" s="36">
        <v>0</v>
      </c>
      <c r="K970" s="15"/>
    </row>
    <row r="971" spans="1:11" ht="13.5">
      <c r="A971" s="32"/>
      <c r="B971" s="47"/>
      <c r="C971" s="47"/>
      <c r="D971" s="39" t="s">
        <v>590</v>
      </c>
      <c r="E971" s="172" t="s">
        <v>1103</v>
      </c>
      <c r="F971" s="76">
        <v>460</v>
      </c>
      <c r="G971" s="76">
        <v>460</v>
      </c>
      <c r="H971" s="271">
        <f t="shared" si="18"/>
        <v>100.00000000000001</v>
      </c>
      <c r="I971" s="76"/>
      <c r="J971" s="76"/>
      <c r="K971" s="15"/>
    </row>
    <row r="972" spans="1:11" ht="13.5">
      <c r="A972" s="32"/>
      <c r="B972" s="47"/>
      <c r="C972" s="33" t="s">
        <v>1682</v>
      </c>
      <c r="D972" s="34" t="s">
        <v>1658</v>
      </c>
      <c r="E972" s="35" t="s">
        <v>722</v>
      </c>
      <c r="F972" s="36">
        <f>F973</f>
        <v>3231395</v>
      </c>
      <c r="G972" s="36">
        <f>G973</f>
        <v>3201295.98</v>
      </c>
      <c r="H972" s="265">
        <f t="shared" si="18"/>
        <v>99.0685440808072</v>
      </c>
      <c r="I972" s="36">
        <v>0</v>
      </c>
      <c r="J972" s="36">
        <f>G972</f>
        <v>3201295.98</v>
      </c>
      <c r="K972" s="15"/>
    </row>
    <row r="973" spans="1:11" ht="54.75">
      <c r="A973" s="32"/>
      <c r="B973" s="47"/>
      <c r="C973" s="47"/>
      <c r="D973" s="34" t="s">
        <v>1075</v>
      </c>
      <c r="E973" s="35" t="s">
        <v>722</v>
      </c>
      <c r="F973" s="36">
        <v>3231395</v>
      </c>
      <c r="G973" s="36">
        <v>3201295.98</v>
      </c>
      <c r="H973" s="265">
        <f t="shared" si="18"/>
        <v>99.0685440808072</v>
      </c>
      <c r="I973" s="36"/>
      <c r="J973" s="36"/>
      <c r="K973" s="15"/>
    </row>
    <row r="974" spans="1:11" ht="13.5">
      <c r="A974" s="32"/>
      <c r="B974" s="26" t="s">
        <v>723</v>
      </c>
      <c r="C974" s="26"/>
      <c r="D974" s="27" t="s">
        <v>724</v>
      </c>
      <c r="E974" s="28" t="s">
        <v>725</v>
      </c>
      <c r="F974" s="29">
        <f>F975+F977+F979+F981+F983+F985+F987+F989+F991+F993+F995+F997+F999+F1001+F1003+F1005+F1007</f>
        <v>627543</v>
      </c>
      <c r="G974" s="29">
        <f>G975+G977+G979+G981+G983+G985+G987+G989+G991+G993+G995+G997+G999+G1001+G1003+G1005+G1007</f>
        <v>596934.51</v>
      </c>
      <c r="H974" s="266">
        <f t="shared" si="18"/>
        <v>95.12248722398306</v>
      </c>
      <c r="I974" s="29">
        <f>I975+I977+I979+I981+I983+I985+I987+I989+I991+I993+I995+I997+I999+I1001+I1003+I1005+I1007</f>
        <v>596934.51</v>
      </c>
      <c r="J974" s="29">
        <f>J975+J977+J979+J981+J983+J985+J987+J989+J991+J993+J995+J997+J999+J1001+J1003+J1005+J1007</f>
        <v>0</v>
      </c>
      <c r="K974" s="23">
        <f>SUM(I974:J974)</f>
        <v>596934.51</v>
      </c>
    </row>
    <row r="975" spans="1:11" ht="54.75">
      <c r="A975" s="32"/>
      <c r="B975" s="47"/>
      <c r="C975" s="33" t="s">
        <v>726</v>
      </c>
      <c r="D975" s="34" t="s">
        <v>727</v>
      </c>
      <c r="E975" s="35" t="s">
        <v>728</v>
      </c>
      <c r="F975" s="36">
        <f>F976</f>
        <v>11365</v>
      </c>
      <c r="G975" s="36">
        <f>G976</f>
        <v>3229.29</v>
      </c>
      <c r="H975" s="265">
        <f t="shared" si="18"/>
        <v>28.414342278926526</v>
      </c>
      <c r="I975" s="36">
        <f>G975</f>
        <v>3229.29</v>
      </c>
      <c r="J975" s="36">
        <v>0</v>
      </c>
      <c r="K975" s="15"/>
    </row>
    <row r="976" spans="1:11" ht="27">
      <c r="A976" s="32"/>
      <c r="B976" s="47"/>
      <c r="C976" s="47"/>
      <c r="D976" s="34" t="s">
        <v>729</v>
      </c>
      <c r="E976" s="35" t="s">
        <v>728</v>
      </c>
      <c r="F976" s="36">
        <v>11365</v>
      </c>
      <c r="G976" s="36">
        <v>3229.29</v>
      </c>
      <c r="H976" s="265">
        <f aca="true" t="shared" si="19" ref="H976:H1034">G976/F976%</f>
        <v>28.414342278926526</v>
      </c>
      <c r="I976" s="36"/>
      <c r="J976" s="36"/>
      <c r="K976" s="15"/>
    </row>
    <row r="977" spans="1:11" ht="13.5">
      <c r="A977" s="32"/>
      <c r="B977" s="47"/>
      <c r="C977" s="33" t="s">
        <v>1687</v>
      </c>
      <c r="D977" s="34" t="s">
        <v>1688</v>
      </c>
      <c r="E977" s="35" t="s">
        <v>730</v>
      </c>
      <c r="F977" s="36">
        <v>1750</v>
      </c>
      <c r="G977" s="36">
        <f>G978</f>
        <v>800.79</v>
      </c>
      <c r="H977" s="265">
        <f t="shared" si="19"/>
        <v>45.75942857142857</v>
      </c>
      <c r="I977" s="36">
        <f>G977</f>
        <v>800.79</v>
      </c>
      <c r="J977" s="36">
        <v>0</v>
      </c>
      <c r="K977" s="15"/>
    </row>
    <row r="978" spans="1:11" ht="13.5">
      <c r="A978" s="32"/>
      <c r="B978" s="47"/>
      <c r="C978" s="47"/>
      <c r="D978" s="34" t="s">
        <v>731</v>
      </c>
      <c r="E978" s="35" t="s">
        <v>730</v>
      </c>
      <c r="F978" s="36">
        <v>1750</v>
      </c>
      <c r="G978" s="36">
        <v>800.79</v>
      </c>
      <c r="H978" s="265">
        <f t="shared" si="19"/>
        <v>45.75942857142857</v>
      </c>
      <c r="I978" s="36"/>
      <c r="J978" s="36"/>
      <c r="K978" s="15"/>
    </row>
    <row r="979" spans="1:11" ht="13.5">
      <c r="A979" s="32"/>
      <c r="B979" s="47"/>
      <c r="C979" s="33" t="s">
        <v>1691</v>
      </c>
      <c r="D979" s="34" t="s">
        <v>1692</v>
      </c>
      <c r="E979" s="35" t="s">
        <v>732</v>
      </c>
      <c r="F979" s="36">
        <f>F980</f>
        <v>218052</v>
      </c>
      <c r="G979" s="36">
        <f>G980</f>
        <v>218051.16</v>
      </c>
      <c r="H979" s="265">
        <f t="shared" si="19"/>
        <v>99.99961477078863</v>
      </c>
      <c r="I979" s="36">
        <f>G979</f>
        <v>218051.16</v>
      </c>
      <c r="J979" s="36">
        <v>0</v>
      </c>
      <c r="K979" s="15"/>
    </row>
    <row r="980" spans="1:11" ht="13.5">
      <c r="A980" s="32"/>
      <c r="B980" s="47"/>
      <c r="C980" s="47"/>
      <c r="D980" s="34" t="s">
        <v>731</v>
      </c>
      <c r="E980" s="35" t="s">
        <v>732</v>
      </c>
      <c r="F980" s="36">
        <v>218052</v>
      </c>
      <c r="G980" s="36">
        <v>218051.16</v>
      </c>
      <c r="H980" s="265">
        <f t="shared" si="19"/>
        <v>99.99961477078863</v>
      </c>
      <c r="I980" s="36"/>
      <c r="J980" s="36"/>
      <c r="K980" s="15"/>
    </row>
    <row r="981" spans="1:11" ht="13.5">
      <c r="A981" s="32"/>
      <c r="B981" s="47"/>
      <c r="C981" s="33" t="s">
        <v>1694</v>
      </c>
      <c r="D981" s="34" t="s">
        <v>1695</v>
      </c>
      <c r="E981" s="35" t="s">
        <v>733</v>
      </c>
      <c r="F981" s="36">
        <v>16200</v>
      </c>
      <c r="G981" s="36">
        <f>G982</f>
        <v>14331.37</v>
      </c>
      <c r="H981" s="265">
        <f t="shared" si="19"/>
        <v>88.46524691358024</v>
      </c>
      <c r="I981" s="36">
        <f>G981</f>
        <v>14331.37</v>
      </c>
      <c r="J981" s="36">
        <v>0</v>
      </c>
      <c r="K981" s="15"/>
    </row>
    <row r="982" spans="1:11" ht="13.5">
      <c r="A982" s="32"/>
      <c r="B982" s="47"/>
      <c r="C982" s="47"/>
      <c r="D982" s="34" t="s">
        <v>731</v>
      </c>
      <c r="E982" s="35" t="s">
        <v>733</v>
      </c>
      <c r="F982" s="36">
        <v>16200</v>
      </c>
      <c r="G982" s="36">
        <v>14331.37</v>
      </c>
      <c r="H982" s="265">
        <f t="shared" si="19"/>
        <v>88.46524691358024</v>
      </c>
      <c r="I982" s="36"/>
      <c r="J982" s="36"/>
      <c r="K982" s="15"/>
    </row>
    <row r="983" spans="1:11" ht="13.5">
      <c r="A983" s="32"/>
      <c r="B983" s="47"/>
      <c r="C983" s="111" t="s">
        <v>1697</v>
      </c>
      <c r="D983" s="34" t="s">
        <v>1698</v>
      </c>
      <c r="E983" s="35" t="s">
        <v>734</v>
      </c>
      <c r="F983" s="36">
        <f>F984</f>
        <v>40624</v>
      </c>
      <c r="G983" s="36">
        <f>G984</f>
        <v>40623.13</v>
      </c>
      <c r="H983" s="265">
        <f t="shared" si="19"/>
        <v>99.99785840882237</v>
      </c>
      <c r="I983" s="36">
        <f>G983</f>
        <v>40623.13</v>
      </c>
      <c r="J983" s="36">
        <v>0</v>
      </c>
      <c r="K983" s="15"/>
    </row>
    <row r="984" spans="1:11" ht="13.5">
      <c r="A984" s="32"/>
      <c r="B984" s="47"/>
      <c r="C984" s="47"/>
      <c r="D984" s="34" t="s">
        <v>731</v>
      </c>
      <c r="E984" s="35" t="s">
        <v>734</v>
      </c>
      <c r="F984" s="36">
        <v>40624</v>
      </c>
      <c r="G984" s="36">
        <v>40623.13</v>
      </c>
      <c r="H984" s="265">
        <f t="shared" si="19"/>
        <v>99.99785840882237</v>
      </c>
      <c r="I984" s="36"/>
      <c r="J984" s="36"/>
      <c r="K984" s="15"/>
    </row>
    <row r="985" spans="1:11" ht="13.5">
      <c r="A985" s="32"/>
      <c r="B985" s="47"/>
      <c r="C985" s="33" t="s">
        <v>1700</v>
      </c>
      <c r="D985" s="34" t="s">
        <v>1701</v>
      </c>
      <c r="E985" s="35" t="s">
        <v>735</v>
      </c>
      <c r="F985" s="36">
        <v>5752</v>
      </c>
      <c r="G985" s="36">
        <f>G986</f>
        <v>5096.52</v>
      </c>
      <c r="H985" s="265">
        <f t="shared" si="19"/>
        <v>88.60431154381085</v>
      </c>
      <c r="I985" s="36">
        <f>G985</f>
        <v>5096.52</v>
      </c>
      <c r="J985" s="36">
        <v>0</v>
      </c>
      <c r="K985" s="15"/>
    </row>
    <row r="986" spans="1:11" ht="13.5">
      <c r="A986" s="32"/>
      <c r="B986" s="47"/>
      <c r="C986" s="47"/>
      <c r="D986" s="34" t="s">
        <v>731</v>
      </c>
      <c r="E986" s="35" t="s">
        <v>735</v>
      </c>
      <c r="F986" s="36">
        <v>5752</v>
      </c>
      <c r="G986" s="36">
        <v>5096.52</v>
      </c>
      <c r="H986" s="265">
        <f t="shared" si="19"/>
        <v>88.60431154381085</v>
      </c>
      <c r="I986" s="36"/>
      <c r="J986" s="36"/>
      <c r="K986" s="15"/>
    </row>
    <row r="987" spans="1:11" ht="27">
      <c r="A987" s="32"/>
      <c r="B987" s="47"/>
      <c r="C987" s="33" t="s">
        <v>398</v>
      </c>
      <c r="D987" s="34" t="s">
        <v>399</v>
      </c>
      <c r="E987" s="35" t="s">
        <v>827</v>
      </c>
      <c r="F987" s="36">
        <v>2900</v>
      </c>
      <c r="G987" s="36">
        <v>869</v>
      </c>
      <c r="H987" s="265">
        <f t="shared" si="19"/>
        <v>29.96551724137931</v>
      </c>
      <c r="I987" s="36">
        <f>G987</f>
        <v>869</v>
      </c>
      <c r="J987" s="36">
        <v>0</v>
      </c>
      <c r="K987" s="15"/>
    </row>
    <row r="988" spans="1:11" ht="13.5">
      <c r="A988" s="32"/>
      <c r="B988" s="47"/>
      <c r="C988" s="47"/>
      <c r="D988" s="34" t="s">
        <v>731</v>
      </c>
      <c r="E988" s="35" t="s">
        <v>827</v>
      </c>
      <c r="F988" s="36">
        <v>2900</v>
      </c>
      <c r="G988" s="36">
        <v>869</v>
      </c>
      <c r="H988" s="265">
        <f t="shared" si="19"/>
        <v>29.96551724137931</v>
      </c>
      <c r="I988" s="36"/>
      <c r="J988" s="36"/>
      <c r="K988" s="15"/>
    </row>
    <row r="989" spans="1:11" ht="13.5">
      <c r="A989" s="110"/>
      <c r="B989" s="78"/>
      <c r="C989" s="111" t="s">
        <v>57</v>
      </c>
      <c r="D989" s="34" t="s">
        <v>58</v>
      </c>
      <c r="E989" s="35" t="s">
        <v>881</v>
      </c>
      <c r="F989" s="36">
        <f>F990</f>
        <v>11024</v>
      </c>
      <c r="G989" s="36">
        <f>G990</f>
        <v>11023.63</v>
      </c>
      <c r="H989" s="265">
        <f t="shared" si="19"/>
        <v>99.99664368650217</v>
      </c>
      <c r="I989" s="36">
        <f>G989</f>
        <v>11023.63</v>
      </c>
      <c r="J989" s="36">
        <v>0</v>
      </c>
      <c r="K989" s="15"/>
    </row>
    <row r="990" spans="1:11" ht="13.5">
      <c r="A990" s="32"/>
      <c r="B990" s="47"/>
      <c r="C990" s="47"/>
      <c r="D990" s="34" t="s">
        <v>731</v>
      </c>
      <c r="E990" s="35" t="s">
        <v>881</v>
      </c>
      <c r="F990" s="36">
        <v>11024</v>
      </c>
      <c r="G990" s="36">
        <v>11023.63</v>
      </c>
      <c r="H990" s="265">
        <f t="shared" si="19"/>
        <v>99.99664368650217</v>
      </c>
      <c r="I990" s="36"/>
      <c r="J990" s="36"/>
      <c r="K990" s="15"/>
    </row>
    <row r="991" spans="1:11" ht="13.5">
      <c r="A991" s="32"/>
      <c r="B991" s="47"/>
      <c r="C991" s="33" t="s">
        <v>1667</v>
      </c>
      <c r="D991" s="34" t="s">
        <v>1668</v>
      </c>
      <c r="E991" s="35" t="s">
        <v>882</v>
      </c>
      <c r="F991" s="36">
        <v>203765</v>
      </c>
      <c r="G991" s="36">
        <f>G992</f>
        <v>198999.28</v>
      </c>
      <c r="H991" s="265">
        <f t="shared" si="19"/>
        <v>97.6611685029323</v>
      </c>
      <c r="I991" s="36">
        <f>G991</f>
        <v>198999.28</v>
      </c>
      <c r="J991" s="36">
        <v>0</v>
      </c>
      <c r="K991" s="15"/>
    </row>
    <row r="992" spans="1:11" ht="13.5">
      <c r="A992" s="32"/>
      <c r="B992" s="47"/>
      <c r="C992" s="47"/>
      <c r="D992" s="34" t="s">
        <v>731</v>
      </c>
      <c r="E992" s="35" t="s">
        <v>882</v>
      </c>
      <c r="F992" s="36">
        <v>203765</v>
      </c>
      <c r="G992" s="36">
        <v>198999.28</v>
      </c>
      <c r="H992" s="265">
        <f t="shared" si="19"/>
        <v>97.6611685029323</v>
      </c>
      <c r="I992" s="36"/>
      <c r="J992" s="36"/>
      <c r="K992" s="15"/>
    </row>
    <row r="993" spans="1:11" ht="13.5">
      <c r="A993" s="32"/>
      <c r="B993" s="47"/>
      <c r="C993" s="33" t="s">
        <v>1678</v>
      </c>
      <c r="D993" s="34" t="s">
        <v>1679</v>
      </c>
      <c r="E993" s="35" t="s">
        <v>1644</v>
      </c>
      <c r="F993" s="36">
        <v>10000</v>
      </c>
      <c r="G993" s="36">
        <f>G994</f>
        <v>7266.18</v>
      </c>
      <c r="H993" s="265">
        <f t="shared" si="19"/>
        <v>72.6618</v>
      </c>
      <c r="I993" s="36">
        <f>G993</f>
        <v>7266.18</v>
      </c>
      <c r="J993" s="36">
        <v>0</v>
      </c>
      <c r="K993" s="15"/>
    </row>
    <row r="994" spans="1:11" ht="13.5">
      <c r="A994" s="32"/>
      <c r="B994" s="47"/>
      <c r="C994" s="47"/>
      <c r="D994" s="34" t="s">
        <v>731</v>
      </c>
      <c r="E994" s="35" t="s">
        <v>1644</v>
      </c>
      <c r="F994" s="36">
        <v>10000</v>
      </c>
      <c r="G994" s="36">
        <v>7266.18</v>
      </c>
      <c r="H994" s="265">
        <f t="shared" si="19"/>
        <v>72.6618</v>
      </c>
      <c r="I994" s="36"/>
      <c r="J994" s="36"/>
      <c r="K994" s="15"/>
    </row>
    <row r="995" spans="1:11" ht="13.5">
      <c r="A995" s="32"/>
      <c r="B995" s="47"/>
      <c r="C995" s="33" t="s">
        <v>37</v>
      </c>
      <c r="D995" s="34" t="s">
        <v>38</v>
      </c>
      <c r="E995" s="35" t="s">
        <v>301</v>
      </c>
      <c r="F995" s="36">
        <v>400</v>
      </c>
      <c r="G995" s="36">
        <f>G996</f>
        <v>135</v>
      </c>
      <c r="H995" s="265">
        <f t="shared" si="19"/>
        <v>33.75</v>
      </c>
      <c r="I995" s="36">
        <f>G995</f>
        <v>135</v>
      </c>
      <c r="J995" s="36">
        <v>0</v>
      </c>
      <c r="K995" s="15"/>
    </row>
    <row r="996" spans="1:11" ht="13.5">
      <c r="A996" s="32"/>
      <c r="B996" s="47"/>
      <c r="C996" s="47"/>
      <c r="D996" s="34" t="s">
        <v>731</v>
      </c>
      <c r="E996" s="35" t="s">
        <v>301</v>
      </c>
      <c r="F996" s="36">
        <v>400</v>
      </c>
      <c r="G996" s="36">
        <v>135</v>
      </c>
      <c r="H996" s="265">
        <f t="shared" si="19"/>
        <v>33.75</v>
      </c>
      <c r="I996" s="36"/>
      <c r="J996" s="36"/>
      <c r="K996" s="15"/>
    </row>
    <row r="997" spans="1:11" ht="13.5">
      <c r="A997" s="32"/>
      <c r="B997" s="47"/>
      <c r="C997" s="33" t="s">
        <v>1645</v>
      </c>
      <c r="D997" s="34" t="s">
        <v>1646</v>
      </c>
      <c r="E997" s="35" t="s">
        <v>487</v>
      </c>
      <c r="F997" s="36">
        <f>F998</f>
        <v>74221</v>
      </c>
      <c r="G997" s="36">
        <f>G998</f>
        <v>74220.8</v>
      </c>
      <c r="H997" s="265">
        <f t="shared" si="19"/>
        <v>99.99973053448485</v>
      </c>
      <c r="I997" s="36">
        <f>G997</f>
        <v>74220.8</v>
      </c>
      <c r="J997" s="36">
        <v>0</v>
      </c>
      <c r="K997" s="15"/>
    </row>
    <row r="998" spans="1:11" ht="13.5">
      <c r="A998" s="32"/>
      <c r="B998" s="47"/>
      <c r="C998" s="47"/>
      <c r="D998" s="34" t="s">
        <v>731</v>
      </c>
      <c r="E998" s="35" t="s">
        <v>487</v>
      </c>
      <c r="F998" s="36">
        <v>74221</v>
      </c>
      <c r="G998" s="36">
        <v>74220.8</v>
      </c>
      <c r="H998" s="265">
        <f t="shared" si="19"/>
        <v>99.99973053448485</v>
      </c>
      <c r="I998" s="36"/>
      <c r="J998" s="36"/>
      <c r="K998" s="15"/>
    </row>
    <row r="999" spans="1:11" ht="41.25">
      <c r="A999" s="32"/>
      <c r="B999" s="47"/>
      <c r="C999" s="33" t="s">
        <v>330</v>
      </c>
      <c r="D999" s="34" t="s">
        <v>331</v>
      </c>
      <c r="E999" s="35" t="s">
        <v>883</v>
      </c>
      <c r="F999" s="36">
        <f>F1000</f>
        <v>2403</v>
      </c>
      <c r="G999" s="36">
        <f>G1000</f>
        <v>2402.66</v>
      </c>
      <c r="H999" s="265">
        <f t="shared" si="19"/>
        <v>99.98585101955888</v>
      </c>
      <c r="I999" s="36">
        <f>G999</f>
        <v>2402.66</v>
      </c>
      <c r="J999" s="36">
        <v>0</v>
      </c>
      <c r="K999" s="15"/>
    </row>
    <row r="1000" spans="1:11" ht="13.5">
      <c r="A1000" s="32"/>
      <c r="B1000" s="47"/>
      <c r="C1000" s="47"/>
      <c r="D1000" s="34" t="s">
        <v>731</v>
      </c>
      <c r="E1000" s="35" t="s">
        <v>883</v>
      </c>
      <c r="F1000" s="36">
        <v>2403</v>
      </c>
      <c r="G1000" s="36">
        <v>2402.66</v>
      </c>
      <c r="H1000" s="265">
        <f t="shared" si="19"/>
        <v>99.98585101955888</v>
      </c>
      <c r="I1000" s="36"/>
      <c r="J1000" s="36"/>
      <c r="K1000" s="15"/>
    </row>
    <row r="1001" spans="1:11" ht="13.5">
      <c r="A1001" s="32"/>
      <c r="B1001" s="47"/>
      <c r="C1001" s="33" t="s">
        <v>44</v>
      </c>
      <c r="D1001" s="34" t="s">
        <v>45</v>
      </c>
      <c r="E1001" s="35" t="s">
        <v>462</v>
      </c>
      <c r="F1001" s="36">
        <v>300</v>
      </c>
      <c r="G1001" s="36">
        <f>G1002</f>
        <v>99</v>
      </c>
      <c r="H1001" s="265">
        <f t="shared" si="19"/>
        <v>33</v>
      </c>
      <c r="I1001" s="36">
        <f>G1001</f>
        <v>99</v>
      </c>
      <c r="J1001" s="36">
        <v>0</v>
      </c>
      <c r="K1001" s="15"/>
    </row>
    <row r="1002" spans="1:11" ht="13.5">
      <c r="A1002" s="32"/>
      <c r="B1002" s="47"/>
      <c r="C1002" s="47"/>
      <c r="D1002" s="34" t="s">
        <v>731</v>
      </c>
      <c r="E1002" s="35" t="s">
        <v>462</v>
      </c>
      <c r="F1002" s="36">
        <v>300</v>
      </c>
      <c r="G1002" s="36">
        <v>99</v>
      </c>
      <c r="H1002" s="265">
        <f t="shared" si="19"/>
        <v>33</v>
      </c>
      <c r="I1002" s="36"/>
      <c r="J1002" s="36"/>
      <c r="K1002" s="15"/>
    </row>
    <row r="1003" spans="1:11" ht="13.5">
      <c r="A1003" s="32"/>
      <c r="B1003" s="47"/>
      <c r="C1003" s="33" t="s">
        <v>47</v>
      </c>
      <c r="D1003" s="34" t="s">
        <v>48</v>
      </c>
      <c r="E1003" s="35" t="s">
        <v>316</v>
      </c>
      <c r="F1003" s="36">
        <f>F1004</f>
        <v>17106</v>
      </c>
      <c r="G1003" s="36">
        <f>G1004</f>
        <v>8406</v>
      </c>
      <c r="H1003" s="265">
        <f t="shared" si="19"/>
        <v>49.14065240266573</v>
      </c>
      <c r="I1003" s="36">
        <f>G1003</f>
        <v>8406</v>
      </c>
      <c r="J1003" s="36">
        <v>0</v>
      </c>
      <c r="K1003" s="15"/>
    </row>
    <row r="1004" spans="1:11" ht="13.5">
      <c r="A1004" s="32"/>
      <c r="B1004" s="47"/>
      <c r="C1004" s="47"/>
      <c r="D1004" s="34" t="s">
        <v>731</v>
      </c>
      <c r="E1004" s="35" t="s">
        <v>316</v>
      </c>
      <c r="F1004" s="36">
        <v>17106</v>
      </c>
      <c r="G1004" s="36">
        <v>8406</v>
      </c>
      <c r="H1004" s="265">
        <f t="shared" si="19"/>
        <v>49.14065240266573</v>
      </c>
      <c r="I1004" s="36"/>
      <c r="J1004" s="36"/>
      <c r="K1004" s="15"/>
    </row>
    <row r="1005" spans="1:11" ht="27">
      <c r="A1005" s="32"/>
      <c r="B1005" s="47"/>
      <c r="C1005" s="33" t="s">
        <v>51</v>
      </c>
      <c r="D1005" s="34" t="s">
        <v>52</v>
      </c>
      <c r="E1005" s="35" t="s">
        <v>265</v>
      </c>
      <c r="F1005" s="36">
        <f>F1006</f>
        <v>6181</v>
      </c>
      <c r="G1005" s="36">
        <f>G1006</f>
        <v>6180.7</v>
      </c>
      <c r="H1005" s="265">
        <f t="shared" si="19"/>
        <v>99.99514641643746</v>
      </c>
      <c r="I1005" s="36">
        <f>G1005</f>
        <v>6180.7</v>
      </c>
      <c r="J1005" s="36">
        <v>0</v>
      </c>
      <c r="K1005" s="15"/>
    </row>
    <row r="1006" spans="1:11" ht="13.5">
      <c r="A1006" s="32"/>
      <c r="B1006" s="47"/>
      <c r="C1006" s="47"/>
      <c r="D1006" s="34" t="s">
        <v>731</v>
      </c>
      <c r="E1006" s="35" t="s">
        <v>265</v>
      </c>
      <c r="F1006" s="36">
        <v>6181</v>
      </c>
      <c r="G1006" s="36">
        <v>6180.7</v>
      </c>
      <c r="H1006" s="265">
        <f t="shared" si="19"/>
        <v>99.99514641643746</v>
      </c>
      <c r="I1006" s="36"/>
      <c r="J1006" s="36"/>
      <c r="K1006" s="15"/>
    </row>
    <row r="1007" spans="1:11" ht="27">
      <c r="A1007" s="32"/>
      <c r="B1007" s="47"/>
      <c r="C1007" s="33" t="s">
        <v>884</v>
      </c>
      <c r="D1007" s="34" t="s">
        <v>885</v>
      </c>
      <c r="E1007" s="35" t="s">
        <v>265</v>
      </c>
      <c r="F1007" s="36">
        <v>5500</v>
      </c>
      <c r="G1007" s="36">
        <f>G1008</f>
        <v>5200</v>
      </c>
      <c r="H1007" s="265">
        <f t="shared" si="19"/>
        <v>94.54545454545455</v>
      </c>
      <c r="I1007" s="36">
        <f>G1007</f>
        <v>5200</v>
      </c>
      <c r="J1007" s="36">
        <v>0</v>
      </c>
      <c r="K1007" s="15"/>
    </row>
    <row r="1008" spans="1:11" ht="13.5">
      <c r="A1008" s="32"/>
      <c r="B1008" s="47"/>
      <c r="C1008" s="47"/>
      <c r="D1008" s="34" t="s">
        <v>731</v>
      </c>
      <c r="E1008" s="35" t="s">
        <v>265</v>
      </c>
      <c r="F1008" s="36">
        <v>5500</v>
      </c>
      <c r="G1008" s="36">
        <v>5200</v>
      </c>
      <c r="H1008" s="265">
        <f t="shared" si="19"/>
        <v>94.54545454545455</v>
      </c>
      <c r="I1008" s="36"/>
      <c r="J1008" s="36"/>
      <c r="K1008" s="15"/>
    </row>
    <row r="1009" spans="1:11" ht="13.5">
      <c r="A1009" s="32"/>
      <c r="B1009" s="26" t="s">
        <v>886</v>
      </c>
      <c r="C1009" s="26"/>
      <c r="D1009" s="27" t="s">
        <v>887</v>
      </c>
      <c r="E1009" s="28" t="s">
        <v>1644</v>
      </c>
      <c r="F1009" s="29">
        <f>F1010+F1013+F1017</f>
        <v>8119</v>
      </c>
      <c r="G1009" s="29">
        <f>G1010+G1013+G1017</f>
        <v>6618.03</v>
      </c>
      <c r="H1009" s="266">
        <f t="shared" si="19"/>
        <v>81.51287104323193</v>
      </c>
      <c r="I1009" s="29">
        <f>I1010+I1013+I1017</f>
        <v>6618.03</v>
      </c>
      <c r="J1009" s="29">
        <f>J1010+J1013+J1017</f>
        <v>0</v>
      </c>
      <c r="K1009" s="23">
        <f>SUM(I1009:J1009)</f>
        <v>6618.03</v>
      </c>
    </row>
    <row r="1010" spans="1:11" ht="13.5">
      <c r="A1010" s="32"/>
      <c r="B1010" s="55"/>
      <c r="C1010" s="49" t="s">
        <v>1645</v>
      </c>
      <c r="D1010" s="50" t="s">
        <v>1646</v>
      </c>
      <c r="E1010" s="51" t="s">
        <v>1103</v>
      </c>
      <c r="F1010" s="52">
        <f>F1011+F1012</f>
        <v>3033</v>
      </c>
      <c r="G1010" s="52">
        <f>G1011+G1012</f>
        <v>3033</v>
      </c>
      <c r="H1010" s="265">
        <f t="shared" si="19"/>
        <v>100</v>
      </c>
      <c r="I1010" s="52">
        <f>G1010</f>
        <v>3033</v>
      </c>
      <c r="J1010" s="52">
        <v>0</v>
      </c>
      <c r="K1010" s="15"/>
    </row>
    <row r="1011" spans="1:11" ht="13.5">
      <c r="A1011" s="32"/>
      <c r="B1011" s="56"/>
      <c r="C1011" s="55"/>
      <c r="D1011" s="50" t="s">
        <v>842</v>
      </c>
      <c r="E1011" s="51" t="s">
        <v>1103</v>
      </c>
      <c r="F1011" s="52">
        <v>1000</v>
      </c>
      <c r="G1011" s="52">
        <v>1000</v>
      </c>
      <c r="H1011" s="265">
        <f t="shared" si="19"/>
        <v>100</v>
      </c>
      <c r="I1011" s="52"/>
      <c r="J1011" s="52"/>
      <c r="K1011" s="15"/>
    </row>
    <row r="1012" spans="1:11" ht="13.5">
      <c r="A1012" s="32"/>
      <c r="B1012" s="56"/>
      <c r="C1012" s="60"/>
      <c r="D1012" s="50" t="s">
        <v>843</v>
      </c>
      <c r="E1012" s="51" t="s">
        <v>1103</v>
      </c>
      <c r="F1012" s="52">
        <v>2033</v>
      </c>
      <c r="G1012" s="52">
        <v>2033</v>
      </c>
      <c r="H1012" s="265">
        <f t="shared" si="19"/>
        <v>100.00000000000001</v>
      </c>
      <c r="I1012" s="52"/>
      <c r="J1012" s="52"/>
      <c r="K1012" s="15"/>
    </row>
    <row r="1013" spans="1:11" ht="13.5">
      <c r="A1013" s="32"/>
      <c r="B1013" s="56"/>
      <c r="C1013" s="116" t="s">
        <v>44</v>
      </c>
      <c r="D1013" s="50" t="s">
        <v>45</v>
      </c>
      <c r="E1013" s="51"/>
      <c r="F1013" s="52">
        <f>F1014+F1015+F1016</f>
        <v>1047</v>
      </c>
      <c r="G1013" s="52">
        <f>G1014+G1015+G1016</f>
        <v>1046.03</v>
      </c>
      <c r="H1013" s="265">
        <f t="shared" si="19"/>
        <v>99.90735434574975</v>
      </c>
      <c r="I1013" s="52">
        <f>G1013</f>
        <v>1046.03</v>
      </c>
      <c r="J1013" s="52">
        <v>0</v>
      </c>
      <c r="K1013" s="15"/>
    </row>
    <row r="1014" spans="1:11" ht="13.5">
      <c r="A1014" s="32"/>
      <c r="B1014" s="56"/>
      <c r="C1014" s="56"/>
      <c r="D1014" s="50" t="s">
        <v>844</v>
      </c>
      <c r="E1014" s="51" t="s">
        <v>1103</v>
      </c>
      <c r="F1014" s="52">
        <v>511</v>
      </c>
      <c r="G1014" s="52">
        <v>510.19</v>
      </c>
      <c r="H1014" s="265">
        <f t="shared" si="19"/>
        <v>99.84148727984343</v>
      </c>
      <c r="I1014" s="52"/>
      <c r="J1014" s="52"/>
      <c r="K1014" s="15"/>
    </row>
    <row r="1015" spans="1:11" ht="13.5">
      <c r="A1015" s="32"/>
      <c r="B1015" s="56"/>
      <c r="C1015" s="56"/>
      <c r="D1015" s="50" t="s">
        <v>845</v>
      </c>
      <c r="E1015" s="51" t="s">
        <v>1103</v>
      </c>
      <c r="F1015" s="52">
        <v>306</v>
      </c>
      <c r="G1015" s="52">
        <v>305.9</v>
      </c>
      <c r="H1015" s="265">
        <f t="shared" si="19"/>
        <v>99.9673202614379</v>
      </c>
      <c r="I1015" s="52"/>
      <c r="J1015" s="52"/>
      <c r="K1015" s="15"/>
    </row>
    <row r="1016" spans="1:11" ht="13.5">
      <c r="A1016" s="32"/>
      <c r="B1016" s="56"/>
      <c r="C1016" s="60"/>
      <c r="D1016" s="50" t="s">
        <v>847</v>
      </c>
      <c r="E1016" s="51" t="s">
        <v>1103</v>
      </c>
      <c r="F1016" s="52">
        <v>230</v>
      </c>
      <c r="G1016" s="52">
        <v>229.94</v>
      </c>
      <c r="H1016" s="265">
        <f t="shared" si="19"/>
        <v>99.97391304347826</v>
      </c>
      <c r="I1016" s="52"/>
      <c r="J1016" s="52"/>
      <c r="K1016" s="15"/>
    </row>
    <row r="1017" spans="1:11" ht="27">
      <c r="A1017" s="32"/>
      <c r="B1017" s="47"/>
      <c r="C1017" s="33" t="s">
        <v>299</v>
      </c>
      <c r="D1017" s="34" t="s">
        <v>300</v>
      </c>
      <c r="E1017" s="35" t="s">
        <v>1644</v>
      </c>
      <c r="F1017" s="36">
        <f>SUM(F1018:F1021)</f>
        <v>4039</v>
      </c>
      <c r="G1017" s="36">
        <f>SUM(G1018:G1021)</f>
        <v>2539</v>
      </c>
      <c r="H1017" s="265">
        <f t="shared" si="19"/>
        <v>62.862094577865804</v>
      </c>
      <c r="I1017" s="36">
        <f>G1017</f>
        <v>2539</v>
      </c>
      <c r="J1017" s="36">
        <v>0</v>
      </c>
      <c r="K1017" s="15"/>
    </row>
    <row r="1018" spans="1:11" ht="13.5">
      <c r="A1018" s="110"/>
      <c r="B1018" s="78"/>
      <c r="C1018" s="78"/>
      <c r="D1018" s="50" t="s">
        <v>845</v>
      </c>
      <c r="E1018" s="35"/>
      <c r="F1018" s="36">
        <v>594</v>
      </c>
      <c r="G1018" s="36">
        <v>594</v>
      </c>
      <c r="H1018" s="265">
        <f t="shared" si="19"/>
        <v>100</v>
      </c>
      <c r="I1018" s="36"/>
      <c r="J1018" s="36"/>
      <c r="K1018" s="15"/>
    </row>
    <row r="1019" spans="1:11" ht="13.5">
      <c r="A1019" s="32"/>
      <c r="B1019" s="47"/>
      <c r="C1019" s="47"/>
      <c r="D1019" s="50" t="s">
        <v>846</v>
      </c>
      <c r="E1019" s="35"/>
      <c r="F1019" s="36">
        <v>1575</v>
      </c>
      <c r="G1019" s="36">
        <v>1575</v>
      </c>
      <c r="H1019" s="265">
        <f t="shared" si="19"/>
        <v>100</v>
      </c>
      <c r="I1019" s="36"/>
      <c r="J1019" s="36"/>
      <c r="K1019" s="15"/>
    </row>
    <row r="1020" spans="1:11" ht="13.5">
      <c r="A1020" s="32"/>
      <c r="B1020" s="47"/>
      <c r="C1020" s="47"/>
      <c r="D1020" s="50" t="s">
        <v>847</v>
      </c>
      <c r="E1020" s="35"/>
      <c r="F1020" s="36">
        <v>370</v>
      </c>
      <c r="G1020" s="36">
        <v>370</v>
      </c>
      <c r="H1020" s="265">
        <f t="shared" si="19"/>
        <v>100</v>
      </c>
      <c r="I1020" s="36"/>
      <c r="J1020" s="36"/>
      <c r="K1020" s="15"/>
    </row>
    <row r="1021" spans="1:11" ht="27">
      <c r="A1021" s="32"/>
      <c r="B1021" s="47"/>
      <c r="C1021" s="83"/>
      <c r="D1021" s="34" t="s">
        <v>888</v>
      </c>
      <c r="E1021" s="35" t="s">
        <v>1644</v>
      </c>
      <c r="F1021" s="36">
        <v>1500</v>
      </c>
      <c r="G1021" s="36">
        <v>0</v>
      </c>
      <c r="H1021" s="265">
        <f t="shared" si="19"/>
        <v>0</v>
      </c>
      <c r="I1021" s="36"/>
      <c r="J1021" s="36"/>
      <c r="K1021" s="15"/>
    </row>
    <row r="1022" spans="1:11" ht="13.5">
      <c r="A1022" s="32"/>
      <c r="B1022" s="26" t="s">
        <v>889</v>
      </c>
      <c r="C1022" s="26"/>
      <c r="D1022" s="27" t="s">
        <v>214</v>
      </c>
      <c r="E1022" s="28" t="s">
        <v>890</v>
      </c>
      <c r="F1022" s="29">
        <f>F1023+F1027+F1031+F1033+F1060+F1035+F1037+F1064+F1039+F1041+F1069+F1072+F1043+F1045+F1082+F1084+F1047+F1049+F1052+F1054+F1056+F1090+F1058+F1092</f>
        <v>217760</v>
      </c>
      <c r="G1022" s="29">
        <f>G1023+G1027+G1031+G1033+G1060+G1035+G1037+G1064+G1039+G1041+G1069+G1072+G1043+G1045+G1082+G1084+G1047+G1049+G1052+G1054+G1056+G1090+G1058+G1092</f>
        <v>209944.78</v>
      </c>
      <c r="H1022" s="266">
        <f t="shared" si="19"/>
        <v>96.4110855988244</v>
      </c>
      <c r="I1022" s="29">
        <f>I1023+I1027+I1031+I1033+I1060+I1035+I1037+I1064+I1039+I1041+I1069+I1072+I1043+I1045+I1047+I1082+I1084+I1049+I1052+I1054+I1056+I1090+I1058+I1092</f>
        <v>209944.78</v>
      </c>
      <c r="J1022" s="29">
        <f>J1023+J1027+J1031+J1033+J1060+J1035+J1037+J1064+J1039+J1041+J1069+J1072+J1043+J1045+J1047+J1082+J1084+J1049+J1052+J1054+J1056+J1090+J1058+J1092</f>
        <v>0</v>
      </c>
      <c r="K1022" s="23">
        <f>SUM(I1022:J1022)</f>
        <v>209944.78</v>
      </c>
    </row>
    <row r="1023" spans="1:11" ht="13.5">
      <c r="A1023" s="32"/>
      <c r="B1023" s="47"/>
      <c r="C1023" s="33" t="s">
        <v>1687</v>
      </c>
      <c r="D1023" s="34" t="s">
        <v>1688</v>
      </c>
      <c r="E1023" s="35" t="s">
        <v>960</v>
      </c>
      <c r="F1023" s="36">
        <f>SUM(F1024:F1026)</f>
        <v>3261</v>
      </c>
      <c r="G1023" s="36">
        <f>SUM(G1024:G1026)</f>
        <v>2890</v>
      </c>
      <c r="H1023" s="265">
        <f t="shared" si="19"/>
        <v>88.623121741797</v>
      </c>
      <c r="I1023" s="36">
        <f>G1023</f>
        <v>2890</v>
      </c>
      <c r="J1023" s="36">
        <v>0</v>
      </c>
      <c r="K1023" s="23"/>
    </row>
    <row r="1024" spans="1:11" ht="13.5">
      <c r="A1024" s="32"/>
      <c r="B1024" s="47"/>
      <c r="C1024" s="47"/>
      <c r="D1024" s="34" t="s">
        <v>848</v>
      </c>
      <c r="E1024" s="35" t="s">
        <v>1103</v>
      </c>
      <c r="F1024" s="36">
        <v>390</v>
      </c>
      <c r="G1024" s="36">
        <v>390</v>
      </c>
      <c r="H1024" s="265">
        <f t="shared" si="19"/>
        <v>100</v>
      </c>
      <c r="I1024" s="36"/>
      <c r="J1024" s="36"/>
      <c r="K1024" s="15"/>
    </row>
    <row r="1025" spans="1:11" ht="13.5">
      <c r="A1025" s="32"/>
      <c r="B1025" s="47"/>
      <c r="C1025" s="47"/>
      <c r="D1025" s="34" t="s">
        <v>849</v>
      </c>
      <c r="E1025" s="35" t="s">
        <v>1103</v>
      </c>
      <c r="F1025" s="36">
        <v>2871</v>
      </c>
      <c r="G1025" s="36">
        <v>2500</v>
      </c>
      <c r="H1025" s="265">
        <f t="shared" si="19"/>
        <v>87.07767328456984</v>
      </c>
      <c r="I1025" s="36"/>
      <c r="J1025" s="36"/>
      <c r="K1025" s="15"/>
    </row>
    <row r="1026" spans="1:11" ht="13.5">
      <c r="A1026" s="32"/>
      <c r="B1026" s="47"/>
      <c r="C1026" s="83"/>
      <c r="D1026" s="34" t="s">
        <v>891</v>
      </c>
      <c r="E1026" s="35" t="s">
        <v>960</v>
      </c>
      <c r="F1026" s="36">
        <v>0</v>
      </c>
      <c r="G1026" s="36">
        <v>0</v>
      </c>
      <c r="H1026" s="265">
        <v>0</v>
      </c>
      <c r="I1026" s="36"/>
      <c r="J1026" s="36"/>
      <c r="K1026" s="15"/>
    </row>
    <row r="1027" spans="1:11" ht="13.5">
      <c r="A1027" s="32"/>
      <c r="B1027" s="47"/>
      <c r="C1027" s="33" t="s">
        <v>1691</v>
      </c>
      <c r="D1027" s="34" t="s">
        <v>1692</v>
      </c>
      <c r="E1027" s="35" t="s">
        <v>960</v>
      </c>
      <c r="F1027" s="36">
        <f>F1028+F1029</f>
        <v>4000</v>
      </c>
      <c r="G1027" s="36">
        <f>G1028+G1029</f>
        <v>4000</v>
      </c>
      <c r="H1027" s="265">
        <f t="shared" si="19"/>
        <v>100</v>
      </c>
      <c r="I1027" s="36">
        <f>G1027</f>
        <v>4000</v>
      </c>
      <c r="J1027" s="36">
        <v>0</v>
      </c>
      <c r="K1027" s="15"/>
    </row>
    <row r="1028" spans="1:11" ht="27">
      <c r="A1028" s="32"/>
      <c r="B1028" s="47"/>
      <c r="C1028" s="47"/>
      <c r="D1028" s="34" t="s">
        <v>824</v>
      </c>
      <c r="E1028" s="35" t="s">
        <v>1103</v>
      </c>
      <c r="F1028" s="36">
        <v>2400</v>
      </c>
      <c r="G1028" s="36">
        <v>2400</v>
      </c>
      <c r="H1028" s="265">
        <f t="shared" si="19"/>
        <v>100</v>
      </c>
      <c r="I1028" s="36"/>
      <c r="J1028" s="36"/>
      <c r="K1028" s="15"/>
    </row>
    <row r="1029" spans="1:11" ht="27">
      <c r="A1029" s="32"/>
      <c r="B1029" s="47"/>
      <c r="C1029" s="47"/>
      <c r="D1029" s="34" t="s">
        <v>941</v>
      </c>
      <c r="E1029" s="35" t="s">
        <v>1103</v>
      </c>
      <c r="F1029" s="36">
        <v>1600</v>
      </c>
      <c r="G1029" s="36">
        <v>1600</v>
      </c>
      <c r="H1029" s="265">
        <f t="shared" si="19"/>
        <v>100</v>
      </c>
      <c r="I1029" s="36"/>
      <c r="J1029" s="36"/>
      <c r="K1029" s="15"/>
    </row>
    <row r="1030" spans="1:11" ht="41.25">
      <c r="A1030" s="32"/>
      <c r="B1030" s="47"/>
      <c r="C1030" s="47"/>
      <c r="D1030" s="229" t="s">
        <v>1198</v>
      </c>
      <c r="E1030" s="206">
        <f>E1031+E1033+E1035+E1037+E1039+E1041+E1043+E1045+E1047+E1049+E1052+E1054+E1056+E1058</f>
        <v>12942</v>
      </c>
      <c r="F1030" s="206">
        <f>F1031+F1033+F1035+F1037+F1039+F1041+F1043+F1045+F1047+F1050+F1052+F1054+F1056+F1058</f>
        <v>11164</v>
      </c>
      <c r="G1030" s="206">
        <f>G1031+G1033+G1035+G1037+G1039+G1041+G1043+G1045+G1047+G1050+G1052+G1054+G1056+G1058</f>
        <v>11157.25</v>
      </c>
      <c r="H1030" s="270">
        <f t="shared" si="19"/>
        <v>99.93953780007166</v>
      </c>
      <c r="I1030" s="36"/>
      <c r="J1030" s="36"/>
      <c r="K1030" s="15"/>
    </row>
    <row r="1031" spans="1:11" ht="13.5">
      <c r="A1031" s="32"/>
      <c r="B1031" s="47"/>
      <c r="C1031" s="33" t="s">
        <v>893</v>
      </c>
      <c r="D1031" s="34" t="s">
        <v>1692</v>
      </c>
      <c r="E1031" s="35" t="s">
        <v>894</v>
      </c>
      <c r="F1031" s="36">
        <f>F1032</f>
        <v>3980</v>
      </c>
      <c r="G1031" s="36">
        <f>G1032</f>
        <v>3979.47</v>
      </c>
      <c r="H1031" s="265">
        <f t="shared" si="19"/>
        <v>99.98668341708543</v>
      </c>
      <c r="I1031" s="36">
        <f>G1031</f>
        <v>3979.47</v>
      </c>
      <c r="J1031" s="36">
        <v>0</v>
      </c>
      <c r="K1031" s="15"/>
    </row>
    <row r="1032" spans="1:11" ht="27">
      <c r="A1032" s="32"/>
      <c r="B1032" s="47"/>
      <c r="C1032" s="47"/>
      <c r="D1032" s="34" t="s">
        <v>895</v>
      </c>
      <c r="E1032" s="35" t="s">
        <v>894</v>
      </c>
      <c r="F1032" s="36">
        <v>3980</v>
      </c>
      <c r="G1032" s="36">
        <v>3979.47</v>
      </c>
      <c r="H1032" s="265">
        <f t="shared" si="19"/>
        <v>99.98668341708543</v>
      </c>
      <c r="I1032" s="36"/>
      <c r="J1032" s="36"/>
      <c r="K1032" s="15"/>
    </row>
    <row r="1033" spans="1:11" ht="13.5">
      <c r="A1033" s="32"/>
      <c r="B1033" s="47"/>
      <c r="C1033" s="33" t="s">
        <v>896</v>
      </c>
      <c r="D1033" s="34" t="s">
        <v>1692</v>
      </c>
      <c r="E1033" s="35" t="s">
        <v>897</v>
      </c>
      <c r="F1033" s="36">
        <f>F1034</f>
        <v>703</v>
      </c>
      <c r="G1033" s="36">
        <f>G1034</f>
        <v>702.35</v>
      </c>
      <c r="H1033" s="265">
        <f t="shared" si="19"/>
        <v>99.90753911806543</v>
      </c>
      <c r="I1033" s="36">
        <f>G1033</f>
        <v>702.35</v>
      </c>
      <c r="J1033" s="36">
        <v>0</v>
      </c>
      <c r="K1033" s="15"/>
    </row>
    <row r="1034" spans="1:11" ht="27">
      <c r="A1034" s="32"/>
      <c r="B1034" s="47"/>
      <c r="C1034" s="47"/>
      <c r="D1034" s="34" t="s">
        <v>895</v>
      </c>
      <c r="E1034" s="35" t="s">
        <v>897</v>
      </c>
      <c r="F1034" s="36">
        <v>703</v>
      </c>
      <c r="G1034" s="36">
        <v>702.35</v>
      </c>
      <c r="H1034" s="265">
        <f t="shared" si="19"/>
        <v>99.90753911806543</v>
      </c>
      <c r="I1034" s="36"/>
      <c r="J1034" s="36"/>
      <c r="K1034" s="15"/>
    </row>
    <row r="1035" spans="1:11" ht="13.5">
      <c r="A1035" s="32"/>
      <c r="B1035" s="47"/>
      <c r="C1035" s="33" t="s">
        <v>898</v>
      </c>
      <c r="D1035" s="34" t="s">
        <v>1698</v>
      </c>
      <c r="E1035" s="35" t="s">
        <v>899</v>
      </c>
      <c r="F1035" s="36">
        <f>F1036</f>
        <v>724</v>
      </c>
      <c r="G1035" s="36">
        <f>G1036</f>
        <v>723.22</v>
      </c>
      <c r="H1035" s="265">
        <f aca="true" t="shared" si="20" ref="H1035:H1051">G1035/F1035%</f>
        <v>99.89226519337016</v>
      </c>
      <c r="I1035" s="36">
        <f>G1035</f>
        <v>723.22</v>
      </c>
      <c r="J1035" s="36">
        <v>0</v>
      </c>
      <c r="K1035" s="15"/>
    </row>
    <row r="1036" spans="1:11" ht="27">
      <c r="A1036" s="32"/>
      <c r="B1036" s="47"/>
      <c r="C1036" s="111"/>
      <c r="D1036" s="34" t="s">
        <v>895</v>
      </c>
      <c r="E1036" s="35" t="s">
        <v>899</v>
      </c>
      <c r="F1036" s="36">
        <v>724</v>
      </c>
      <c r="G1036" s="36">
        <v>723.22</v>
      </c>
      <c r="H1036" s="265">
        <f t="shared" si="20"/>
        <v>99.89226519337016</v>
      </c>
      <c r="I1036" s="36"/>
      <c r="J1036" s="36"/>
      <c r="K1036" s="15"/>
    </row>
    <row r="1037" spans="1:11" ht="13.5">
      <c r="A1037" s="32"/>
      <c r="B1037" s="47"/>
      <c r="C1037" s="83" t="s">
        <v>900</v>
      </c>
      <c r="D1037" s="34" t="s">
        <v>1698</v>
      </c>
      <c r="E1037" s="35" t="s">
        <v>901</v>
      </c>
      <c r="F1037" s="36">
        <f>F1038</f>
        <v>128</v>
      </c>
      <c r="G1037" s="36">
        <f>G1038</f>
        <v>127.65</v>
      </c>
      <c r="H1037" s="265">
        <f t="shared" si="20"/>
        <v>99.7265625</v>
      </c>
      <c r="I1037" s="36">
        <f>G1037</f>
        <v>127.65</v>
      </c>
      <c r="J1037" s="36">
        <v>0</v>
      </c>
      <c r="K1037" s="15"/>
    </row>
    <row r="1038" spans="1:11" ht="27">
      <c r="A1038" s="32"/>
      <c r="B1038" s="47"/>
      <c r="C1038" s="47"/>
      <c r="D1038" s="34" t="s">
        <v>895</v>
      </c>
      <c r="E1038" s="35" t="s">
        <v>901</v>
      </c>
      <c r="F1038" s="36">
        <v>128</v>
      </c>
      <c r="G1038" s="36">
        <v>127.65</v>
      </c>
      <c r="H1038" s="265">
        <f t="shared" si="20"/>
        <v>99.7265625</v>
      </c>
      <c r="I1038" s="36"/>
      <c r="J1038" s="36"/>
      <c r="K1038" s="15"/>
    </row>
    <row r="1039" spans="1:11" ht="13.5">
      <c r="A1039" s="32"/>
      <c r="B1039" s="47"/>
      <c r="C1039" s="33" t="s">
        <v>902</v>
      </c>
      <c r="D1039" s="34" t="s">
        <v>1701</v>
      </c>
      <c r="E1039" s="35" t="s">
        <v>903</v>
      </c>
      <c r="F1039" s="36">
        <f>F1040</f>
        <v>104</v>
      </c>
      <c r="G1039" s="36">
        <f>G1040</f>
        <v>103.44</v>
      </c>
      <c r="H1039" s="265">
        <f t="shared" si="20"/>
        <v>99.46153846153845</v>
      </c>
      <c r="I1039" s="36">
        <f>G1039</f>
        <v>103.44</v>
      </c>
      <c r="J1039" s="36">
        <v>0</v>
      </c>
      <c r="K1039" s="15"/>
    </row>
    <row r="1040" spans="1:11" ht="27">
      <c r="A1040" s="32"/>
      <c r="B1040" s="47"/>
      <c r="C1040" s="47"/>
      <c r="D1040" s="34" t="s">
        <v>895</v>
      </c>
      <c r="E1040" s="35" t="s">
        <v>903</v>
      </c>
      <c r="F1040" s="36">
        <v>104</v>
      </c>
      <c r="G1040" s="36">
        <v>103.44</v>
      </c>
      <c r="H1040" s="265">
        <f t="shared" si="20"/>
        <v>99.46153846153845</v>
      </c>
      <c r="I1040" s="36"/>
      <c r="J1040" s="36"/>
      <c r="K1040" s="15"/>
    </row>
    <row r="1041" spans="1:11" ht="13.5">
      <c r="A1041" s="32"/>
      <c r="B1041" s="47"/>
      <c r="C1041" s="33" t="s">
        <v>904</v>
      </c>
      <c r="D1041" s="34" t="s">
        <v>1701</v>
      </c>
      <c r="E1041" s="35" t="s">
        <v>905</v>
      </c>
      <c r="F1041" s="36">
        <f>F1042</f>
        <v>19</v>
      </c>
      <c r="G1041" s="36">
        <f>G1042</f>
        <v>18.3</v>
      </c>
      <c r="H1041" s="265">
        <f t="shared" si="20"/>
        <v>96.31578947368422</v>
      </c>
      <c r="I1041" s="36">
        <f>G1041</f>
        <v>18.3</v>
      </c>
      <c r="J1041" s="36">
        <v>0</v>
      </c>
      <c r="K1041" s="15"/>
    </row>
    <row r="1042" spans="1:11" ht="27">
      <c r="A1042" s="110"/>
      <c r="B1042" s="78"/>
      <c r="C1042" s="78"/>
      <c r="D1042" s="34" t="s">
        <v>895</v>
      </c>
      <c r="E1042" s="35" t="s">
        <v>905</v>
      </c>
      <c r="F1042" s="36">
        <v>19</v>
      </c>
      <c r="G1042" s="36">
        <v>18.3</v>
      </c>
      <c r="H1042" s="265">
        <f t="shared" si="20"/>
        <v>96.31578947368422</v>
      </c>
      <c r="I1042" s="36"/>
      <c r="J1042" s="36"/>
      <c r="K1042" s="15"/>
    </row>
    <row r="1043" spans="1:11" ht="13.5">
      <c r="A1043" s="32"/>
      <c r="B1043" s="47"/>
      <c r="C1043" s="83" t="s">
        <v>908</v>
      </c>
      <c r="D1043" s="34" t="s">
        <v>1668</v>
      </c>
      <c r="E1043" s="35" t="s">
        <v>909</v>
      </c>
      <c r="F1043" s="36">
        <f>F1044</f>
        <v>1913</v>
      </c>
      <c r="G1043" s="36">
        <f>G1044</f>
        <v>1912.25</v>
      </c>
      <c r="H1043" s="265">
        <f t="shared" si="20"/>
        <v>99.9607945635128</v>
      </c>
      <c r="I1043" s="36">
        <f>G1043</f>
        <v>1912.25</v>
      </c>
      <c r="J1043" s="36">
        <v>0</v>
      </c>
      <c r="K1043" s="15"/>
    </row>
    <row r="1044" spans="1:11" ht="27">
      <c r="A1044" s="32"/>
      <c r="B1044" s="47"/>
      <c r="C1044" s="47"/>
      <c r="D1044" s="34" t="s">
        <v>895</v>
      </c>
      <c r="E1044" s="35" t="s">
        <v>909</v>
      </c>
      <c r="F1044" s="36">
        <v>1913</v>
      </c>
      <c r="G1044" s="36">
        <v>1912.25</v>
      </c>
      <c r="H1044" s="265">
        <f t="shared" si="20"/>
        <v>99.9607945635128</v>
      </c>
      <c r="I1044" s="36"/>
      <c r="J1044" s="36"/>
      <c r="K1044" s="15"/>
    </row>
    <row r="1045" spans="1:11" ht="13.5">
      <c r="A1045" s="32"/>
      <c r="B1045" s="47"/>
      <c r="C1045" s="33" t="s">
        <v>910</v>
      </c>
      <c r="D1045" s="34" t="s">
        <v>1668</v>
      </c>
      <c r="E1045" s="35" t="s">
        <v>911</v>
      </c>
      <c r="F1045" s="36">
        <f>F1046</f>
        <v>338</v>
      </c>
      <c r="G1045" s="36">
        <f>G1046</f>
        <v>337.45</v>
      </c>
      <c r="H1045" s="265">
        <f t="shared" si="20"/>
        <v>99.83727810650888</v>
      </c>
      <c r="I1045" s="36">
        <f>G1045</f>
        <v>337.45</v>
      </c>
      <c r="J1045" s="36">
        <v>0</v>
      </c>
      <c r="K1045" s="15"/>
    </row>
    <row r="1046" spans="1:11" ht="27">
      <c r="A1046" s="32"/>
      <c r="B1046" s="47"/>
      <c r="C1046" s="47"/>
      <c r="D1046" s="34" t="s">
        <v>895</v>
      </c>
      <c r="E1046" s="35" t="s">
        <v>911</v>
      </c>
      <c r="F1046" s="36">
        <v>338</v>
      </c>
      <c r="G1046" s="36">
        <v>337.45</v>
      </c>
      <c r="H1046" s="265">
        <f t="shared" si="20"/>
        <v>99.83727810650888</v>
      </c>
      <c r="I1046" s="36"/>
      <c r="J1046" s="36"/>
      <c r="K1046" s="15"/>
    </row>
    <row r="1047" spans="1:11" ht="13.5">
      <c r="A1047" s="32"/>
      <c r="B1047" s="41"/>
      <c r="C1047" s="74" t="s">
        <v>914</v>
      </c>
      <c r="D1047" s="75" t="s">
        <v>1646</v>
      </c>
      <c r="E1047" s="35" t="s">
        <v>915</v>
      </c>
      <c r="F1047" s="36">
        <f>F1048</f>
        <v>2605</v>
      </c>
      <c r="G1047" s="36">
        <f>G1048</f>
        <v>2604.4</v>
      </c>
      <c r="H1047" s="265">
        <f t="shared" si="20"/>
        <v>99.97696737044146</v>
      </c>
      <c r="I1047" s="36">
        <f>G1047</f>
        <v>2604.4</v>
      </c>
      <c r="J1047" s="36">
        <v>0</v>
      </c>
      <c r="K1047" s="15"/>
    </row>
    <row r="1048" spans="1:11" ht="27">
      <c r="A1048" s="32"/>
      <c r="B1048" s="47"/>
      <c r="C1048" s="47"/>
      <c r="D1048" s="34" t="s">
        <v>895</v>
      </c>
      <c r="E1048" s="35" t="s">
        <v>915</v>
      </c>
      <c r="F1048" s="36">
        <v>2605</v>
      </c>
      <c r="G1048" s="36">
        <v>2604.4</v>
      </c>
      <c r="H1048" s="265">
        <f t="shared" si="20"/>
        <v>99.97696737044146</v>
      </c>
      <c r="I1048" s="36"/>
      <c r="J1048" s="36"/>
      <c r="K1048" s="15"/>
    </row>
    <row r="1049" spans="1:11" ht="13.5">
      <c r="A1049" s="32"/>
      <c r="B1049" s="47"/>
      <c r="C1049" s="33" t="s">
        <v>916</v>
      </c>
      <c r="D1049" s="34" t="s">
        <v>1646</v>
      </c>
      <c r="E1049" s="35" t="s">
        <v>917</v>
      </c>
      <c r="F1049" s="36">
        <f>F1050+F1051</f>
        <v>10164</v>
      </c>
      <c r="G1049" s="36">
        <f>G1050+G1051</f>
        <v>10163.6</v>
      </c>
      <c r="H1049" s="265">
        <f t="shared" si="20"/>
        <v>99.99606454151909</v>
      </c>
      <c r="I1049" s="36">
        <f>G1049</f>
        <v>10163.6</v>
      </c>
      <c r="J1049" s="36">
        <v>0</v>
      </c>
      <c r="K1049" s="15"/>
    </row>
    <row r="1050" spans="1:11" ht="27">
      <c r="A1050" s="32"/>
      <c r="B1050" s="47"/>
      <c r="C1050" s="47"/>
      <c r="D1050" s="34" t="s">
        <v>895</v>
      </c>
      <c r="E1050" s="35" t="s">
        <v>917</v>
      </c>
      <c r="F1050" s="36">
        <v>460</v>
      </c>
      <c r="G1050" s="36">
        <v>459.6</v>
      </c>
      <c r="H1050" s="265">
        <f t="shared" si="20"/>
        <v>99.91304347826089</v>
      </c>
      <c r="I1050" s="36"/>
      <c r="J1050" s="36"/>
      <c r="K1050" s="15"/>
    </row>
    <row r="1051" spans="1:11" ht="27">
      <c r="A1051" s="32"/>
      <c r="B1051" s="47"/>
      <c r="C1051" s="47"/>
      <c r="D1051" s="34" t="s">
        <v>1088</v>
      </c>
      <c r="E1051" s="35" t="s">
        <v>1103</v>
      </c>
      <c r="F1051" s="36">
        <v>9704</v>
      </c>
      <c r="G1051" s="36">
        <v>9704</v>
      </c>
      <c r="H1051" s="265">
        <f t="shared" si="20"/>
        <v>100</v>
      </c>
      <c r="I1051" s="36"/>
      <c r="J1051" s="36"/>
      <c r="K1051" s="15"/>
    </row>
    <row r="1052" spans="1:11" ht="13.5">
      <c r="A1052" s="32"/>
      <c r="B1052" s="47"/>
      <c r="C1052" s="33" t="s">
        <v>918</v>
      </c>
      <c r="D1052" s="34" t="s">
        <v>211</v>
      </c>
      <c r="E1052" s="35" t="s">
        <v>919</v>
      </c>
      <c r="F1052" s="36">
        <f>F1053</f>
        <v>0</v>
      </c>
      <c r="G1052" s="36">
        <v>0</v>
      </c>
      <c r="H1052" s="265">
        <v>0</v>
      </c>
      <c r="I1052" s="36">
        <f>G1052</f>
        <v>0</v>
      </c>
      <c r="J1052" s="36">
        <v>0</v>
      </c>
      <c r="K1052" s="15"/>
    </row>
    <row r="1053" spans="1:11" ht="27">
      <c r="A1053" s="32"/>
      <c r="B1053" s="47"/>
      <c r="C1053" s="47"/>
      <c r="D1053" s="34" t="s">
        <v>895</v>
      </c>
      <c r="E1053" s="35" t="s">
        <v>919</v>
      </c>
      <c r="F1053" s="36">
        <v>0</v>
      </c>
      <c r="G1053" s="36">
        <f>G1054</f>
        <v>0</v>
      </c>
      <c r="H1053" s="265">
        <v>0</v>
      </c>
      <c r="I1053" s="36"/>
      <c r="J1053" s="36"/>
      <c r="K1053" s="15"/>
    </row>
    <row r="1054" spans="1:11" ht="13.5">
      <c r="A1054" s="32"/>
      <c r="B1054" s="47"/>
      <c r="C1054" s="33" t="s">
        <v>920</v>
      </c>
      <c r="D1054" s="34" t="s">
        <v>211</v>
      </c>
      <c r="E1054" s="35" t="s">
        <v>921</v>
      </c>
      <c r="F1054" s="36">
        <f>F1055</f>
        <v>0</v>
      </c>
      <c r="G1054" s="36">
        <f>G1055</f>
        <v>0</v>
      </c>
      <c r="H1054" s="265">
        <v>0</v>
      </c>
      <c r="I1054" s="36">
        <f>G1054</f>
        <v>0</v>
      </c>
      <c r="J1054" s="36">
        <v>0</v>
      </c>
      <c r="K1054" s="15"/>
    </row>
    <row r="1055" spans="1:11" ht="27">
      <c r="A1055" s="32"/>
      <c r="B1055" s="47"/>
      <c r="C1055" s="47"/>
      <c r="D1055" s="34" t="s">
        <v>895</v>
      </c>
      <c r="E1055" s="35" t="s">
        <v>921</v>
      </c>
      <c r="F1055" s="36">
        <v>0</v>
      </c>
      <c r="G1055" s="36">
        <v>0</v>
      </c>
      <c r="H1055" s="265">
        <v>0</v>
      </c>
      <c r="I1055" s="36"/>
      <c r="J1055" s="36"/>
      <c r="K1055" s="15"/>
    </row>
    <row r="1056" spans="1:11" ht="13.5">
      <c r="A1056" s="32"/>
      <c r="B1056" s="47"/>
      <c r="C1056" s="33" t="s">
        <v>922</v>
      </c>
      <c r="D1056" s="34" t="s">
        <v>48</v>
      </c>
      <c r="E1056" s="35" t="s">
        <v>923</v>
      </c>
      <c r="F1056" s="36">
        <f>F1057</f>
        <v>161</v>
      </c>
      <c r="G1056" s="36">
        <f>G1057</f>
        <v>160.76</v>
      </c>
      <c r="H1056" s="265">
        <f>G1056/F1056%</f>
        <v>99.85093167701862</v>
      </c>
      <c r="I1056" s="36">
        <f>G1056</f>
        <v>160.76</v>
      </c>
      <c r="J1056" s="36">
        <v>0</v>
      </c>
      <c r="K1056" s="15"/>
    </row>
    <row r="1057" spans="1:11" ht="27">
      <c r="A1057" s="32"/>
      <c r="B1057" s="47"/>
      <c r="C1057" s="47"/>
      <c r="D1057" s="34" t="s">
        <v>895</v>
      </c>
      <c r="E1057" s="35" t="s">
        <v>923</v>
      </c>
      <c r="F1057" s="36">
        <v>161</v>
      </c>
      <c r="G1057" s="36">
        <v>160.76</v>
      </c>
      <c r="H1057" s="265">
        <f>G1057/F1057%</f>
        <v>99.85093167701862</v>
      </c>
      <c r="I1057" s="36"/>
      <c r="J1057" s="36"/>
      <c r="K1057" s="15"/>
    </row>
    <row r="1058" spans="1:11" ht="13.5">
      <c r="A1058" s="32"/>
      <c r="B1058" s="47"/>
      <c r="C1058" s="33" t="s">
        <v>924</v>
      </c>
      <c r="D1058" s="34" t="s">
        <v>48</v>
      </c>
      <c r="E1058" s="35" t="s">
        <v>925</v>
      </c>
      <c r="F1058" s="36">
        <f>F1059</f>
        <v>29</v>
      </c>
      <c r="G1058" s="36">
        <f>G1059</f>
        <v>28.36</v>
      </c>
      <c r="H1058" s="265">
        <f>G1058/F1058%</f>
        <v>97.79310344827587</v>
      </c>
      <c r="I1058" s="36">
        <f>G1058</f>
        <v>28.36</v>
      </c>
      <c r="J1058" s="36">
        <v>0</v>
      </c>
      <c r="K1058" s="15"/>
    </row>
    <row r="1059" spans="1:11" ht="27">
      <c r="A1059" s="32"/>
      <c r="B1059" s="47"/>
      <c r="C1059" s="47"/>
      <c r="D1059" s="34" t="s">
        <v>895</v>
      </c>
      <c r="E1059" s="35" t="s">
        <v>925</v>
      </c>
      <c r="F1059" s="36">
        <v>29</v>
      </c>
      <c r="G1059" s="36">
        <v>28.36</v>
      </c>
      <c r="H1059" s="265">
        <f>G1059/F1059%</f>
        <v>97.79310344827587</v>
      </c>
      <c r="I1059" s="36"/>
      <c r="J1059" s="36"/>
      <c r="K1059" s="15"/>
    </row>
    <row r="1060" spans="1:11" ht="13.5">
      <c r="A1060" s="32"/>
      <c r="B1060" s="47"/>
      <c r="C1060" s="33" t="s">
        <v>1697</v>
      </c>
      <c r="D1060" s="34" t="s">
        <v>1698</v>
      </c>
      <c r="E1060" s="35" t="s">
        <v>50</v>
      </c>
      <c r="F1060" s="36">
        <f>F1061+F1062+F1063</f>
        <v>800</v>
      </c>
      <c r="G1060" s="36">
        <f>G1061+G1062+G1063</f>
        <v>722.1600000000001</v>
      </c>
      <c r="H1060" s="265">
        <f aca="true" t="shared" si="21" ref="H1060:H1112">G1060/F1060%</f>
        <v>90.27000000000001</v>
      </c>
      <c r="I1060" s="36">
        <f>G1060</f>
        <v>722.1600000000001</v>
      </c>
      <c r="J1060" s="36">
        <v>0</v>
      </c>
      <c r="K1060" s="15"/>
    </row>
    <row r="1061" spans="1:11" ht="27">
      <c r="A1061" s="32"/>
      <c r="B1061" s="47"/>
      <c r="C1061" s="47"/>
      <c r="D1061" s="34" t="s">
        <v>824</v>
      </c>
      <c r="E1061" s="35" t="s">
        <v>1103</v>
      </c>
      <c r="F1061" s="36">
        <v>413</v>
      </c>
      <c r="G1061" s="36">
        <v>412.56</v>
      </c>
      <c r="H1061" s="265">
        <f t="shared" si="21"/>
        <v>99.89346246973366</v>
      </c>
      <c r="I1061" s="36"/>
      <c r="J1061" s="36"/>
      <c r="K1061" s="15"/>
    </row>
    <row r="1062" spans="1:11" ht="27">
      <c r="A1062" s="32"/>
      <c r="B1062" s="47"/>
      <c r="C1062" s="47"/>
      <c r="D1062" s="34" t="s">
        <v>941</v>
      </c>
      <c r="E1062" s="35" t="s">
        <v>1103</v>
      </c>
      <c r="F1062" s="36">
        <v>276</v>
      </c>
      <c r="G1062" s="36">
        <v>275.04</v>
      </c>
      <c r="H1062" s="265">
        <f t="shared" si="21"/>
        <v>99.6521739130435</v>
      </c>
      <c r="I1062" s="36"/>
      <c r="J1062" s="36"/>
      <c r="K1062" s="15"/>
    </row>
    <row r="1063" spans="1:11" ht="13.5">
      <c r="A1063" s="32"/>
      <c r="B1063" s="47"/>
      <c r="C1063" s="47"/>
      <c r="D1063" s="34" t="s">
        <v>892</v>
      </c>
      <c r="E1063" s="35" t="s">
        <v>50</v>
      </c>
      <c r="F1063" s="36">
        <v>111</v>
      </c>
      <c r="G1063" s="36">
        <v>34.56</v>
      </c>
      <c r="H1063" s="265">
        <f t="shared" si="21"/>
        <v>31.135135135135133</v>
      </c>
      <c r="I1063" s="36"/>
      <c r="J1063" s="36"/>
      <c r="K1063" s="15"/>
    </row>
    <row r="1064" spans="1:11" ht="13.5">
      <c r="A1064" s="32"/>
      <c r="B1064" s="47"/>
      <c r="C1064" s="33" t="s">
        <v>1700</v>
      </c>
      <c r="D1064" s="34" t="s">
        <v>1701</v>
      </c>
      <c r="E1064" s="35" t="s">
        <v>966</v>
      </c>
      <c r="F1064" s="36">
        <f>F1065+F1066+F1067+F1068</f>
        <v>235</v>
      </c>
      <c r="G1064" s="36">
        <f>G1065+G1066+G1067+G1068</f>
        <v>98</v>
      </c>
      <c r="H1064" s="265">
        <f t="shared" si="21"/>
        <v>41.702127659574465</v>
      </c>
      <c r="I1064" s="36">
        <f>G1064</f>
        <v>98</v>
      </c>
      <c r="J1064" s="36">
        <v>0</v>
      </c>
      <c r="K1064" s="15"/>
    </row>
    <row r="1065" spans="1:11" ht="27">
      <c r="A1065" s="110"/>
      <c r="B1065" s="78"/>
      <c r="C1065" s="78"/>
      <c r="D1065" s="34" t="s">
        <v>824</v>
      </c>
      <c r="E1065" s="35" t="s">
        <v>1103</v>
      </c>
      <c r="F1065" s="36">
        <v>59</v>
      </c>
      <c r="G1065" s="36">
        <v>58.8</v>
      </c>
      <c r="H1065" s="265">
        <f t="shared" si="21"/>
        <v>99.66101694915254</v>
      </c>
      <c r="I1065" s="36"/>
      <c r="J1065" s="36"/>
      <c r="K1065" s="15"/>
    </row>
    <row r="1066" spans="1:11" ht="27">
      <c r="A1066" s="32"/>
      <c r="B1066" s="47"/>
      <c r="C1066" s="47"/>
      <c r="D1066" s="34" t="s">
        <v>941</v>
      </c>
      <c r="E1066" s="35" t="s">
        <v>1103</v>
      </c>
      <c r="F1066" s="36">
        <v>40</v>
      </c>
      <c r="G1066" s="36">
        <v>39.2</v>
      </c>
      <c r="H1066" s="265">
        <f t="shared" si="21"/>
        <v>98</v>
      </c>
      <c r="I1066" s="36"/>
      <c r="J1066" s="36"/>
      <c r="K1066" s="15"/>
    </row>
    <row r="1067" spans="1:11" ht="13.5">
      <c r="A1067" s="32"/>
      <c r="B1067" s="47"/>
      <c r="C1067" s="47"/>
      <c r="D1067" s="138" t="s">
        <v>789</v>
      </c>
      <c r="E1067" s="142" t="s">
        <v>1103</v>
      </c>
      <c r="F1067" s="36">
        <v>35</v>
      </c>
      <c r="G1067" s="36">
        <v>0</v>
      </c>
      <c r="H1067" s="265">
        <f t="shared" si="21"/>
        <v>0</v>
      </c>
      <c r="I1067" s="36"/>
      <c r="J1067" s="36"/>
      <c r="K1067" s="15"/>
    </row>
    <row r="1068" spans="1:11" ht="13.5">
      <c r="A1068" s="32"/>
      <c r="B1068" s="47"/>
      <c r="C1068" s="47"/>
      <c r="D1068" s="34" t="s">
        <v>892</v>
      </c>
      <c r="E1068" s="35" t="s">
        <v>966</v>
      </c>
      <c r="F1068" s="36">
        <v>101</v>
      </c>
      <c r="G1068" s="36">
        <v>0</v>
      </c>
      <c r="H1068" s="265">
        <f t="shared" si="21"/>
        <v>0</v>
      </c>
      <c r="I1068" s="36"/>
      <c r="J1068" s="36"/>
      <c r="K1068" s="15"/>
    </row>
    <row r="1069" spans="1:11" ht="13.5">
      <c r="A1069" s="32"/>
      <c r="B1069" s="41"/>
      <c r="C1069" s="74" t="s">
        <v>57</v>
      </c>
      <c r="D1069" s="75" t="s">
        <v>58</v>
      </c>
      <c r="E1069" s="35" t="s">
        <v>1103</v>
      </c>
      <c r="F1069" s="36">
        <f>F1070+F1071</f>
        <v>3600</v>
      </c>
      <c r="G1069" s="36">
        <f>G1070+G1071</f>
        <v>3400</v>
      </c>
      <c r="H1069" s="265">
        <f t="shared" si="21"/>
        <v>94.44444444444444</v>
      </c>
      <c r="I1069" s="36">
        <f>G1069</f>
        <v>3400</v>
      </c>
      <c r="J1069" s="36">
        <v>0</v>
      </c>
      <c r="K1069" s="15"/>
    </row>
    <row r="1070" spans="1:11" ht="27">
      <c r="A1070" s="32"/>
      <c r="B1070" s="47"/>
      <c r="C1070" s="47"/>
      <c r="D1070" s="34" t="s">
        <v>850</v>
      </c>
      <c r="E1070" s="35" t="s">
        <v>1103</v>
      </c>
      <c r="F1070" s="36">
        <v>3000</v>
      </c>
      <c r="G1070" s="36">
        <v>3000</v>
      </c>
      <c r="H1070" s="265">
        <f t="shared" si="21"/>
        <v>100</v>
      </c>
      <c r="I1070" s="36"/>
      <c r="J1070" s="36"/>
      <c r="K1070" s="15"/>
    </row>
    <row r="1071" spans="1:11" ht="13.5">
      <c r="A1071" s="32"/>
      <c r="B1071" s="47"/>
      <c r="C1071" s="47"/>
      <c r="D1071" s="138" t="s">
        <v>789</v>
      </c>
      <c r="E1071" s="142" t="s">
        <v>1103</v>
      </c>
      <c r="F1071" s="36">
        <v>600</v>
      </c>
      <c r="G1071" s="36">
        <v>400</v>
      </c>
      <c r="H1071" s="265"/>
      <c r="I1071" s="36"/>
      <c r="J1071" s="36"/>
      <c r="K1071" s="15"/>
    </row>
    <row r="1072" spans="1:11" ht="13.5">
      <c r="A1072" s="32"/>
      <c r="B1072" s="47"/>
      <c r="C1072" s="33" t="s">
        <v>1667</v>
      </c>
      <c r="D1072" s="34" t="s">
        <v>1668</v>
      </c>
      <c r="E1072" s="35" t="s">
        <v>1664</v>
      </c>
      <c r="F1072" s="36">
        <f>SUM(F1073:F1081)</f>
        <v>15093</v>
      </c>
      <c r="G1072" s="36">
        <f>SUM(G1073:G1081)</f>
        <v>12983.13</v>
      </c>
      <c r="H1072" s="265">
        <f t="shared" si="21"/>
        <v>86.02087060226594</v>
      </c>
      <c r="I1072" s="36">
        <f>G1072</f>
        <v>12983.13</v>
      </c>
      <c r="J1072" s="36">
        <v>0</v>
      </c>
      <c r="K1072" s="15"/>
    </row>
    <row r="1073" spans="1:11" ht="13.5">
      <c r="A1073" s="32"/>
      <c r="B1073" s="47"/>
      <c r="C1073" s="47"/>
      <c r="D1073" s="138" t="s">
        <v>790</v>
      </c>
      <c r="E1073" s="142" t="s">
        <v>1103</v>
      </c>
      <c r="F1073" s="36">
        <v>5792</v>
      </c>
      <c r="G1073" s="36">
        <v>5765.92</v>
      </c>
      <c r="H1073" s="265"/>
      <c r="I1073" s="36"/>
      <c r="J1073" s="36"/>
      <c r="K1073" s="15"/>
    </row>
    <row r="1074" spans="1:11" ht="27">
      <c r="A1074" s="32"/>
      <c r="B1074" s="47"/>
      <c r="C1074" s="47"/>
      <c r="D1074" s="138" t="s">
        <v>791</v>
      </c>
      <c r="E1074" s="142" t="s">
        <v>1103</v>
      </c>
      <c r="F1074" s="36">
        <v>1481</v>
      </c>
      <c r="G1074" s="36">
        <v>1474</v>
      </c>
      <c r="H1074" s="265"/>
      <c r="I1074" s="36"/>
      <c r="J1074" s="36"/>
      <c r="K1074" s="15"/>
    </row>
    <row r="1075" spans="1:11" ht="13.5">
      <c r="A1075" s="32"/>
      <c r="B1075" s="47"/>
      <c r="C1075" s="47"/>
      <c r="D1075" s="50" t="s">
        <v>942</v>
      </c>
      <c r="E1075" s="142" t="s">
        <v>1103</v>
      </c>
      <c r="F1075" s="36">
        <v>1074</v>
      </c>
      <c r="G1075" s="36">
        <v>1073.49</v>
      </c>
      <c r="H1075" s="265"/>
      <c r="I1075" s="36"/>
      <c r="J1075" s="36"/>
      <c r="K1075" s="15"/>
    </row>
    <row r="1076" spans="1:11" ht="27">
      <c r="A1076" s="32"/>
      <c r="B1076" s="47"/>
      <c r="C1076" s="47"/>
      <c r="D1076" s="34" t="s">
        <v>852</v>
      </c>
      <c r="E1076" s="35" t="s">
        <v>1709</v>
      </c>
      <c r="F1076" s="36">
        <v>706</v>
      </c>
      <c r="G1076" s="36">
        <v>704.48</v>
      </c>
      <c r="H1076" s="265">
        <f t="shared" si="21"/>
        <v>99.78470254957507</v>
      </c>
      <c r="I1076" s="36"/>
      <c r="J1076" s="36"/>
      <c r="K1076" s="15"/>
    </row>
    <row r="1077" spans="1:11" ht="27">
      <c r="A1077" s="32"/>
      <c r="B1077" s="47"/>
      <c r="C1077" s="47"/>
      <c r="D1077" s="34" t="s">
        <v>143</v>
      </c>
      <c r="E1077" s="35" t="s">
        <v>1103</v>
      </c>
      <c r="F1077" s="206">
        <v>2120</v>
      </c>
      <c r="G1077" s="206">
        <v>2120</v>
      </c>
      <c r="H1077" s="270">
        <f t="shared" si="21"/>
        <v>100</v>
      </c>
      <c r="I1077" s="36"/>
      <c r="J1077" s="36"/>
      <c r="K1077" s="15"/>
    </row>
    <row r="1078" spans="1:11" ht="13.5">
      <c r="A1078" s="32"/>
      <c r="B1078" s="47"/>
      <c r="C1078" s="47"/>
      <c r="D1078" s="34" t="s">
        <v>851</v>
      </c>
      <c r="E1078" s="35" t="s">
        <v>1103</v>
      </c>
      <c r="F1078" s="36">
        <v>911</v>
      </c>
      <c r="G1078" s="36">
        <v>910.84</v>
      </c>
      <c r="H1078" s="265">
        <f t="shared" si="21"/>
        <v>99.98243688254666</v>
      </c>
      <c r="I1078" s="36"/>
      <c r="J1078" s="36"/>
      <c r="K1078" s="15"/>
    </row>
    <row r="1079" spans="1:11" ht="13.5">
      <c r="A1079" s="32"/>
      <c r="B1079" s="47"/>
      <c r="C1079" s="47"/>
      <c r="D1079" s="34" t="s">
        <v>906</v>
      </c>
      <c r="E1079" s="35" t="s">
        <v>59</v>
      </c>
      <c r="F1079" s="36">
        <v>935</v>
      </c>
      <c r="G1079" s="36">
        <v>934.4</v>
      </c>
      <c r="H1079" s="265">
        <f t="shared" si="21"/>
        <v>99.93582887700535</v>
      </c>
      <c r="I1079" s="36"/>
      <c r="J1079" s="36"/>
      <c r="K1079" s="15"/>
    </row>
    <row r="1080" spans="1:11" ht="13.5">
      <c r="A1080" s="32"/>
      <c r="B1080" s="47"/>
      <c r="C1080" s="47"/>
      <c r="D1080" s="34" t="s">
        <v>907</v>
      </c>
      <c r="E1080" s="35" t="s">
        <v>960</v>
      </c>
      <c r="F1080" s="36">
        <v>2000</v>
      </c>
      <c r="G1080" s="36">
        <v>0</v>
      </c>
      <c r="H1080" s="265">
        <f t="shared" si="21"/>
        <v>0</v>
      </c>
      <c r="I1080" s="36"/>
      <c r="J1080" s="36"/>
      <c r="K1080" s="15"/>
    </row>
    <row r="1081" spans="1:11" ht="13.5">
      <c r="A1081" s="32"/>
      <c r="B1081" s="47"/>
      <c r="C1081" s="47"/>
      <c r="D1081" s="34" t="s">
        <v>731</v>
      </c>
      <c r="E1081" s="35" t="s">
        <v>261</v>
      </c>
      <c r="F1081" s="36">
        <v>74</v>
      </c>
      <c r="G1081" s="36">
        <v>0</v>
      </c>
      <c r="H1081" s="265">
        <f t="shared" si="21"/>
        <v>0</v>
      </c>
      <c r="I1081" s="36"/>
      <c r="J1081" s="36"/>
      <c r="K1081" s="15"/>
    </row>
    <row r="1082" spans="1:11" ht="27">
      <c r="A1082" s="32"/>
      <c r="B1082" s="41"/>
      <c r="C1082" s="74" t="s">
        <v>619</v>
      </c>
      <c r="D1082" s="75" t="s">
        <v>853</v>
      </c>
      <c r="E1082" s="35" t="s">
        <v>1103</v>
      </c>
      <c r="F1082" s="36">
        <v>1089</v>
      </c>
      <c r="G1082" s="36">
        <f>G1083</f>
        <v>1088.77</v>
      </c>
      <c r="H1082" s="265">
        <f t="shared" si="21"/>
        <v>99.97887970615243</v>
      </c>
      <c r="I1082" s="36">
        <f>G1082</f>
        <v>1088.77</v>
      </c>
      <c r="J1082" s="36">
        <v>0</v>
      </c>
      <c r="K1082" s="15"/>
    </row>
    <row r="1083" spans="1:11" ht="13.5">
      <c r="A1083" s="32"/>
      <c r="B1083" s="47"/>
      <c r="C1083" s="47"/>
      <c r="D1083" s="34" t="s">
        <v>854</v>
      </c>
      <c r="E1083" s="35" t="s">
        <v>1103</v>
      </c>
      <c r="F1083" s="36">
        <v>1089</v>
      </c>
      <c r="G1083" s="36">
        <v>1088.77</v>
      </c>
      <c r="H1083" s="265">
        <f t="shared" si="21"/>
        <v>99.97887970615243</v>
      </c>
      <c r="I1083" s="36"/>
      <c r="J1083" s="36"/>
      <c r="K1083" s="15"/>
    </row>
    <row r="1084" spans="1:11" ht="13.5">
      <c r="A1084" s="32"/>
      <c r="B1084" s="47"/>
      <c r="C1084" s="33" t="s">
        <v>1645</v>
      </c>
      <c r="D1084" s="34" t="s">
        <v>1646</v>
      </c>
      <c r="E1084" s="35" t="s">
        <v>912</v>
      </c>
      <c r="F1084" s="36">
        <f>F1085+F1086+F1087+F1088+F1089</f>
        <v>9493</v>
      </c>
      <c r="G1084" s="36">
        <f>G1085+G1086+G1087+G1088+G1089</f>
        <v>4581</v>
      </c>
      <c r="H1084" s="265">
        <f t="shared" si="21"/>
        <v>48.256610133782786</v>
      </c>
      <c r="I1084" s="36">
        <f>G1084</f>
        <v>4581</v>
      </c>
      <c r="J1084" s="36">
        <v>0</v>
      </c>
      <c r="K1084" s="15"/>
    </row>
    <row r="1085" spans="1:11" ht="27">
      <c r="A1085" s="32"/>
      <c r="B1085" s="47"/>
      <c r="C1085" s="47"/>
      <c r="D1085" s="34" t="s">
        <v>850</v>
      </c>
      <c r="E1085" s="142" t="s">
        <v>1103</v>
      </c>
      <c r="F1085" s="36">
        <v>3000</v>
      </c>
      <c r="G1085" s="36">
        <v>3000</v>
      </c>
      <c r="H1085" s="265"/>
      <c r="I1085" s="36"/>
      <c r="J1085" s="36"/>
      <c r="K1085" s="15"/>
    </row>
    <row r="1086" spans="1:11" ht="13.5">
      <c r="A1086" s="32"/>
      <c r="B1086" s="47"/>
      <c r="C1086" s="47"/>
      <c r="D1086" s="34" t="s">
        <v>907</v>
      </c>
      <c r="E1086" s="35" t="s">
        <v>1689</v>
      </c>
      <c r="F1086" s="36">
        <v>650</v>
      </c>
      <c r="G1086" s="36">
        <v>0</v>
      </c>
      <c r="H1086" s="265">
        <f t="shared" si="21"/>
        <v>0</v>
      </c>
      <c r="I1086" s="36"/>
      <c r="J1086" s="36"/>
      <c r="K1086" s="15"/>
    </row>
    <row r="1087" spans="1:11" ht="13.5">
      <c r="A1087" s="32"/>
      <c r="B1087" s="47"/>
      <c r="C1087" s="47"/>
      <c r="D1087" s="34" t="s">
        <v>906</v>
      </c>
      <c r="E1087" s="142" t="s">
        <v>1103</v>
      </c>
      <c r="F1087" s="36">
        <v>1081</v>
      </c>
      <c r="G1087" s="36">
        <v>1081</v>
      </c>
      <c r="H1087" s="265"/>
      <c r="I1087" s="36"/>
      <c r="J1087" s="36"/>
      <c r="K1087" s="15"/>
    </row>
    <row r="1088" spans="1:11" ht="13.5">
      <c r="A1088" s="32"/>
      <c r="B1088" s="47"/>
      <c r="C1088" s="47"/>
      <c r="D1088" s="34" t="s">
        <v>731</v>
      </c>
      <c r="E1088" s="35" t="s">
        <v>261</v>
      </c>
      <c r="F1088" s="36">
        <v>500</v>
      </c>
      <c r="G1088" s="36">
        <v>500</v>
      </c>
      <c r="H1088" s="265">
        <f t="shared" si="21"/>
        <v>100</v>
      </c>
      <c r="I1088" s="36"/>
      <c r="J1088" s="36"/>
      <c r="K1088" s="15"/>
    </row>
    <row r="1089" spans="1:11" ht="13.5">
      <c r="A1089" s="32"/>
      <c r="B1089" s="47"/>
      <c r="C1089" s="78"/>
      <c r="D1089" s="34" t="s">
        <v>913</v>
      </c>
      <c r="E1089" s="35" t="s">
        <v>1705</v>
      </c>
      <c r="F1089" s="36">
        <v>4262</v>
      </c>
      <c r="G1089" s="36">
        <v>0</v>
      </c>
      <c r="H1089" s="265">
        <f t="shared" si="21"/>
        <v>0</v>
      </c>
      <c r="I1089" s="36"/>
      <c r="J1089" s="36"/>
      <c r="K1089" s="15"/>
    </row>
    <row r="1090" spans="1:11" ht="13.5">
      <c r="A1090" s="110"/>
      <c r="B1090" s="113"/>
      <c r="C1090" s="74" t="s">
        <v>47</v>
      </c>
      <c r="D1090" s="75" t="s">
        <v>48</v>
      </c>
      <c r="E1090" s="35" t="s">
        <v>1103</v>
      </c>
      <c r="F1090" s="36">
        <v>978</v>
      </c>
      <c r="G1090" s="36">
        <f>G1091</f>
        <v>978</v>
      </c>
      <c r="H1090" s="265">
        <f t="shared" si="21"/>
        <v>100</v>
      </c>
      <c r="I1090" s="36">
        <f>G1090</f>
        <v>978</v>
      </c>
      <c r="J1090" s="36">
        <v>0</v>
      </c>
      <c r="K1090" s="15"/>
    </row>
    <row r="1091" spans="1:11" ht="41.25">
      <c r="A1091" s="32"/>
      <c r="B1091" s="47"/>
      <c r="C1091" s="47"/>
      <c r="D1091" s="34" t="s">
        <v>1130</v>
      </c>
      <c r="E1091" s="35" t="s">
        <v>1103</v>
      </c>
      <c r="F1091" s="206">
        <v>978</v>
      </c>
      <c r="G1091" s="206">
        <v>978</v>
      </c>
      <c r="H1091" s="270">
        <f t="shared" si="21"/>
        <v>100</v>
      </c>
      <c r="I1091" s="36"/>
      <c r="J1091" s="36"/>
      <c r="K1091" s="15"/>
    </row>
    <row r="1092" spans="1:11" ht="27">
      <c r="A1092" s="32"/>
      <c r="B1092" s="47"/>
      <c r="C1092" s="33" t="s">
        <v>51</v>
      </c>
      <c r="D1092" s="34" t="s">
        <v>52</v>
      </c>
      <c r="E1092" s="35" t="s">
        <v>926</v>
      </c>
      <c r="F1092" s="36">
        <f>F1093+F1094+F1095+F1096+F1097</f>
        <v>158343</v>
      </c>
      <c r="G1092" s="36">
        <f>G1093+G1094+G1095+G1096+G1097</f>
        <v>158342.47</v>
      </c>
      <c r="H1092" s="265">
        <f t="shared" si="21"/>
        <v>99.9996652835932</v>
      </c>
      <c r="I1092" s="36">
        <f>G1092</f>
        <v>158342.47</v>
      </c>
      <c r="J1092" s="36">
        <v>0</v>
      </c>
      <c r="K1092" s="15"/>
    </row>
    <row r="1093" spans="1:11" ht="13.5">
      <c r="A1093" s="32"/>
      <c r="B1093" s="47"/>
      <c r="C1093" s="47"/>
      <c r="D1093" s="34" t="s">
        <v>855</v>
      </c>
      <c r="E1093" s="35" t="s">
        <v>1103</v>
      </c>
      <c r="F1093" s="36">
        <v>4512</v>
      </c>
      <c r="G1093" s="36">
        <v>4511.57</v>
      </c>
      <c r="H1093" s="265">
        <f t="shared" si="21"/>
        <v>99.99046985815603</v>
      </c>
      <c r="I1093" s="36"/>
      <c r="J1093" s="36"/>
      <c r="K1093" s="15"/>
    </row>
    <row r="1094" spans="1:11" ht="13.5">
      <c r="A1094" s="32"/>
      <c r="B1094" s="47"/>
      <c r="C1094" s="47"/>
      <c r="D1094" s="34" t="s">
        <v>856</v>
      </c>
      <c r="E1094" s="35"/>
      <c r="F1094" s="36">
        <v>75124</v>
      </c>
      <c r="G1094" s="36">
        <v>75124</v>
      </c>
      <c r="H1094" s="265">
        <f t="shared" si="21"/>
        <v>100</v>
      </c>
      <c r="I1094" s="36"/>
      <c r="J1094" s="36"/>
      <c r="K1094" s="15"/>
    </row>
    <row r="1095" spans="1:11" ht="13.5">
      <c r="A1095" s="32"/>
      <c r="B1095" s="47"/>
      <c r="C1095" s="47"/>
      <c r="D1095" s="34" t="s">
        <v>858</v>
      </c>
      <c r="E1095" s="35"/>
      <c r="F1095" s="76">
        <v>18271</v>
      </c>
      <c r="G1095" s="36">
        <v>18270.9</v>
      </c>
      <c r="H1095" s="265">
        <f t="shared" si="21"/>
        <v>99.99945268458212</v>
      </c>
      <c r="I1095" s="36"/>
      <c r="J1095" s="36"/>
      <c r="K1095" s="15"/>
    </row>
    <row r="1096" spans="1:11" ht="13.5">
      <c r="A1096" s="32"/>
      <c r="B1096" s="47"/>
      <c r="C1096" s="47"/>
      <c r="D1096" s="34" t="s">
        <v>857</v>
      </c>
      <c r="E1096" s="154"/>
      <c r="F1096" s="73">
        <v>60436</v>
      </c>
      <c r="G1096" s="40">
        <v>60436</v>
      </c>
      <c r="H1096" s="265">
        <f t="shared" si="21"/>
        <v>100</v>
      </c>
      <c r="I1096" s="36"/>
      <c r="J1096" s="36"/>
      <c r="K1096" s="15"/>
    </row>
    <row r="1097" spans="1:11" ht="13.5">
      <c r="A1097" s="32"/>
      <c r="B1097" s="47"/>
      <c r="C1097" s="83"/>
      <c r="D1097" s="34" t="s">
        <v>859</v>
      </c>
      <c r="E1097" s="35" t="s">
        <v>926</v>
      </c>
      <c r="F1097" s="72">
        <v>0</v>
      </c>
      <c r="G1097" s="36">
        <v>0</v>
      </c>
      <c r="H1097" s="265">
        <v>0</v>
      </c>
      <c r="I1097" s="36"/>
      <c r="J1097" s="36"/>
      <c r="K1097" s="15"/>
    </row>
    <row r="1098" spans="1:11" ht="13.5">
      <c r="A1098" s="17" t="s">
        <v>927</v>
      </c>
      <c r="B1098" s="18"/>
      <c r="C1098" s="18"/>
      <c r="D1098" s="19" t="s">
        <v>928</v>
      </c>
      <c r="E1098" s="20" t="s">
        <v>929</v>
      </c>
      <c r="F1098" s="21">
        <f>F1099+F1102+F1117+F1167</f>
        <v>10555588.77</v>
      </c>
      <c r="G1098" s="21">
        <f>G1099+G1102+G1117+G1167</f>
        <v>10555583.459999999</v>
      </c>
      <c r="H1098" s="268">
        <f t="shared" si="21"/>
        <v>99.99994969489514</v>
      </c>
      <c r="I1098" s="21">
        <f>I1099+I1102+I1117+I1167</f>
        <v>10555583.459999999</v>
      </c>
      <c r="J1098" s="21">
        <f>J1099+J1102+J1117+J1167</f>
        <v>0</v>
      </c>
      <c r="K1098" s="23">
        <f>SUM(I1098:J1098)</f>
        <v>10555583.459999999</v>
      </c>
    </row>
    <row r="1099" spans="1:11" ht="13.5">
      <c r="A1099" s="32"/>
      <c r="B1099" s="26" t="s">
        <v>930</v>
      </c>
      <c r="C1099" s="26"/>
      <c r="D1099" s="27" t="s">
        <v>931</v>
      </c>
      <c r="E1099" s="28" t="s">
        <v>932</v>
      </c>
      <c r="F1099" s="29">
        <f>F1100</f>
        <v>14000</v>
      </c>
      <c r="G1099" s="29">
        <f>G1100</f>
        <v>14000</v>
      </c>
      <c r="H1099" s="266">
        <f t="shared" si="21"/>
        <v>100</v>
      </c>
      <c r="I1099" s="29">
        <f>G1099</f>
        <v>14000</v>
      </c>
      <c r="J1099" s="29">
        <f>J1100</f>
        <v>0</v>
      </c>
      <c r="K1099" s="15"/>
    </row>
    <row r="1100" spans="1:11" ht="41.25">
      <c r="A1100" s="32"/>
      <c r="B1100" s="47"/>
      <c r="C1100" s="38" t="s">
        <v>958</v>
      </c>
      <c r="D1100" s="34" t="s">
        <v>959</v>
      </c>
      <c r="E1100" s="35" t="s">
        <v>932</v>
      </c>
      <c r="F1100" s="36">
        <v>14000</v>
      </c>
      <c r="G1100" s="36">
        <f>G1101</f>
        <v>14000</v>
      </c>
      <c r="H1100" s="265">
        <f t="shared" si="21"/>
        <v>100</v>
      </c>
      <c r="I1100" s="36">
        <f>G1100</f>
        <v>14000</v>
      </c>
      <c r="J1100" s="36">
        <v>0</v>
      </c>
      <c r="K1100" s="15"/>
    </row>
    <row r="1101" spans="1:11" ht="27">
      <c r="A1101" s="32"/>
      <c r="B1101" s="83"/>
      <c r="C1101" s="83"/>
      <c r="D1101" s="34" t="s">
        <v>1</v>
      </c>
      <c r="E1101" s="35" t="s">
        <v>932</v>
      </c>
      <c r="F1101" s="36">
        <v>14000</v>
      </c>
      <c r="G1101" s="36">
        <v>14000</v>
      </c>
      <c r="H1101" s="265">
        <f t="shared" si="21"/>
        <v>100</v>
      </c>
      <c r="I1101" s="36"/>
      <c r="J1101" s="36"/>
      <c r="K1101" s="15"/>
    </row>
    <row r="1102" spans="1:11" ht="13.5">
      <c r="A1102" s="32"/>
      <c r="B1102" s="26" t="s">
        <v>2</v>
      </c>
      <c r="C1102" s="26"/>
      <c r="D1102" s="27" t="s">
        <v>3</v>
      </c>
      <c r="E1102" s="28" t="s">
        <v>4</v>
      </c>
      <c r="F1102" s="29">
        <f>F1103+F1105+F1107+F1109+F1115</f>
        <v>27800</v>
      </c>
      <c r="G1102" s="29">
        <f>G1103+G1105+G1107+G1109+G1115</f>
        <v>27799.33</v>
      </c>
      <c r="H1102" s="266">
        <f t="shared" si="21"/>
        <v>99.99758992805756</v>
      </c>
      <c r="I1102" s="29">
        <f>I1103+I1105+I1107+I1109+I1115</f>
        <v>27799.33</v>
      </c>
      <c r="J1102" s="29">
        <v>0</v>
      </c>
      <c r="K1102" s="15"/>
    </row>
    <row r="1103" spans="1:11" ht="13.5">
      <c r="A1103" s="32"/>
      <c r="B1103" s="47"/>
      <c r="C1103" s="33" t="s">
        <v>57</v>
      </c>
      <c r="D1103" s="34" t="s">
        <v>58</v>
      </c>
      <c r="E1103" s="35" t="s">
        <v>5</v>
      </c>
      <c r="F1103" s="36">
        <f>F1104</f>
        <v>8400</v>
      </c>
      <c r="G1103" s="36">
        <f>G1104</f>
        <v>8400</v>
      </c>
      <c r="H1103" s="265">
        <f t="shared" si="21"/>
        <v>100</v>
      </c>
      <c r="I1103" s="36">
        <f>G1103</f>
        <v>8400</v>
      </c>
      <c r="J1103" s="36">
        <v>0</v>
      </c>
      <c r="K1103" s="15"/>
    </row>
    <row r="1104" spans="1:11" ht="41.25">
      <c r="A1104" s="32"/>
      <c r="B1104" s="47"/>
      <c r="C1104" s="47"/>
      <c r="D1104" s="34" t="s">
        <v>6</v>
      </c>
      <c r="E1104" s="35" t="s">
        <v>5</v>
      </c>
      <c r="F1104" s="36">
        <v>8400</v>
      </c>
      <c r="G1104" s="36">
        <v>8400</v>
      </c>
      <c r="H1104" s="265">
        <f t="shared" si="21"/>
        <v>100</v>
      </c>
      <c r="I1104" s="36"/>
      <c r="J1104" s="36"/>
      <c r="K1104" s="15"/>
    </row>
    <row r="1105" spans="1:11" ht="13.5">
      <c r="A1105" s="32"/>
      <c r="B1105" s="41"/>
      <c r="C1105" s="145" t="s">
        <v>1667</v>
      </c>
      <c r="D1105" s="75" t="s">
        <v>1668</v>
      </c>
      <c r="E1105" s="142" t="s">
        <v>1103</v>
      </c>
      <c r="F1105" s="36">
        <f>F1106</f>
        <v>3278</v>
      </c>
      <c r="G1105" s="36">
        <f>G1106</f>
        <v>3278</v>
      </c>
      <c r="H1105" s="265">
        <f t="shared" si="21"/>
        <v>100</v>
      </c>
      <c r="I1105" s="36">
        <f>G1105</f>
        <v>3278</v>
      </c>
      <c r="J1105" s="36">
        <v>0</v>
      </c>
      <c r="K1105" s="15"/>
    </row>
    <row r="1106" spans="1:11" ht="41.25">
      <c r="A1106" s="32"/>
      <c r="B1106" s="47"/>
      <c r="C1106" s="47"/>
      <c r="D1106" s="34" t="s">
        <v>6</v>
      </c>
      <c r="E1106" s="142" t="s">
        <v>1103</v>
      </c>
      <c r="F1106" s="36">
        <v>3278</v>
      </c>
      <c r="G1106" s="36">
        <v>3278</v>
      </c>
      <c r="H1106" s="265">
        <f t="shared" si="21"/>
        <v>100</v>
      </c>
      <c r="I1106" s="36"/>
      <c r="J1106" s="36"/>
      <c r="K1106" s="15"/>
    </row>
    <row r="1107" spans="1:11" ht="27">
      <c r="A1107" s="32"/>
      <c r="B1107" s="47"/>
      <c r="C1107" s="33" t="s">
        <v>619</v>
      </c>
      <c r="D1107" s="34" t="s">
        <v>620</v>
      </c>
      <c r="E1107" s="35" t="s">
        <v>46</v>
      </c>
      <c r="F1107" s="36">
        <f>F1108</f>
        <v>100</v>
      </c>
      <c r="G1107" s="36">
        <f>G1108</f>
        <v>100</v>
      </c>
      <c r="H1107" s="265">
        <f t="shared" si="21"/>
        <v>100</v>
      </c>
      <c r="I1107" s="36">
        <f>G1107</f>
        <v>100</v>
      </c>
      <c r="J1107" s="36">
        <v>0</v>
      </c>
      <c r="K1107" s="15"/>
    </row>
    <row r="1108" spans="1:11" ht="41.25">
      <c r="A1108" s="32"/>
      <c r="B1108" s="47"/>
      <c r="C1108" s="47"/>
      <c r="D1108" s="34" t="s">
        <v>7</v>
      </c>
      <c r="E1108" s="35" t="s">
        <v>46</v>
      </c>
      <c r="F1108" s="36">
        <v>100</v>
      </c>
      <c r="G1108" s="36">
        <v>100</v>
      </c>
      <c r="H1108" s="265">
        <f t="shared" si="21"/>
        <v>100</v>
      </c>
      <c r="I1108" s="36"/>
      <c r="J1108" s="36"/>
      <c r="K1108" s="15"/>
    </row>
    <row r="1109" spans="1:11" ht="13.5">
      <c r="A1109" s="32"/>
      <c r="B1109" s="47"/>
      <c r="C1109" s="33" t="s">
        <v>1645</v>
      </c>
      <c r="D1109" s="34" t="s">
        <v>1646</v>
      </c>
      <c r="E1109" s="35" t="s">
        <v>8</v>
      </c>
      <c r="F1109" s="36">
        <f>SUM(F1110:F1114)</f>
        <v>16022</v>
      </c>
      <c r="G1109" s="36">
        <f>SUM(G1110:G1114)</f>
        <v>16021.33</v>
      </c>
      <c r="H1109" s="265">
        <f t="shared" si="21"/>
        <v>99.99581824990638</v>
      </c>
      <c r="I1109" s="36">
        <f>G1109</f>
        <v>16021.33</v>
      </c>
      <c r="J1109" s="36">
        <v>0</v>
      </c>
      <c r="K1109" s="15"/>
    </row>
    <row r="1110" spans="1:11" ht="27">
      <c r="A1110" s="32"/>
      <c r="B1110" s="47"/>
      <c r="C1110" s="47"/>
      <c r="D1110" s="34" t="s">
        <v>9</v>
      </c>
      <c r="E1110" s="35" t="s">
        <v>1705</v>
      </c>
      <c r="F1110" s="36">
        <v>2558</v>
      </c>
      <c r="G1110" s="36">
        <v>2557.33</v>
      </c>
      <c r="H1110" s="265">
        <f t="shared" si="21"/>
        <v>99.97380766223613</v>
      </c>
      <c r="I1110" s="36"/>
      <c r="J1110" s="36"/>
      <c r="K1110" s="15"/>
    </row>
    <row r="1111" spans="1:11" ht="13.5">
      <c r="A1111" s="32"/>
      <c r="B1111" s="47"/>
      <c r="C1111" s="47"/>
      <c r="D1111" s="138" t="s">
        <v>97</v>
      </c>
      <c r="E1111" s="142" t="s">
        <v>1103</v>
      </c>
      <c r="F1111" s="36">
        <v>500</v>
      </c>
      <c r="G1111" s="36">
        <v>500</v>
      </c>
      <c r="H1111" s="265">
        <f t="shared" si="21"/>
        <v>100</v>
      </c>
      <c r="I1111" s="36"/>
      <c r="J1111" s="36"/>
      <c r="K1111" s="15"/>
    </row>
    <row r="1112" spans="1:11" ht="13.5">
      <c r="A1112" s="110"/>
      <c r="B1112" s="78"/>
      <c r="C1112" s="78"/>
      <c r="D1112" s="34" t="s">
        <v>10</v>
      </c>
      <c r="E1112" s="35" t="s">
        <v>11</v>
      </c>
      <c r="F1112" s="36">
        <v>2460</v>
      </c>
      <c r="G1112" s="36">
        <v>2460</v>
      </c>
      <c r="H1112" s="265">
        <f t="shared" si="21"/>
        <v>100</v>
      </c>
      <c r="I1112" s="36"/>
      <c r="J1112" s="36"/>
      <c r="K1112" s="15"/>
    </row>
    <row r="1113" spans="1:11" ht="27">
      <c r="A1113" s="32"/>
      <c r="B1113" s="47"/>
      <c r="C1113" s="47"/>
      <c r="D1113" s="34" t="s">
        <v>12</v>
      </c>
      <c r="E1113" s="35" t="s">
        <v>13</v>
      </c>
      <c r="F1113" s="36">
        <v>504</v>
      </c>
      <c r="G1113" s="36">
        <v>504</v>
      </c>
      <c r="H1113" s="265">
        <f aca="true" t="shared" si="22" ref="H1113:H1178">G1113/F1113%</f>
        <v>100</v>
      </c>
      <c r="I1113" s="36"/>
      <c r="J1113" s="36"/>
      <c r="K1113" s="15"/>
    </row>
    <row r="1114" spans="1:11" ht="41.25">
      <c r="A1114" s="32"/>
      <c r="B1114" s="47"/>
      <c r="C1114" s="47"/>
      <c r="D1114" s="34" t="s">
        <v>14</v>
      </c>
      <c r="E1114" s="35" t="s">
        <v>15</v>
      </c>
      <c r="F1114" s="36">
        <v>10000</v>
      </c>
      <c r="G1114" s="36">
        <v>10000</v>
      </c>
      <c r="H1114" s="265">
        <f t="shared" si="22"/>
        <v>100</v>
      </c>
      <c r="I1114" s="36"/>
      <c r="J1114" s="36"/>
      <c r="K1114" s="15"/>
    </row>
    <row r="1115" spans="1:11" ht="27">
      <c r="A1115" s="32"/>
      <c r="B1115" s="47"/>
      <c r="C1115" s="33" t="s">
        <v>299</v>
      </c>
      <c r="D1115" s="34" t="s">
        <v>300</v>
      </c>
      <c r="E1115" s="35" t="s">
        <v>16</v>
      </c>
      <c r="F1115" s="36">
        <f>F1116</f>
        <v>0</v>
      </c>
      <c r="G1115" s="36">
        <f>G1116</f>
        <v>0</v>
      </c>
      <c r="H1115" s="265">
        <v>0</v>
      </c>
      <c r="I1115" s="36">
        <f>G1115</f>
        <v>0</v>
      </c>
      <c r="J1115" s="36">
        <v>0</v>
      </c>
      <c r="K1115" s="15"/>
    </row>
    <row r="1116" spans="1:11" ht="41.25">
      <c r="A1116" s="32"/>
      <c r="B1116" s="47"/>
      <c r="C1116" s="47"/>
      <c r="D1116" s="34" t="s">
        <v>7</v>
      </c>
      <c r="E1116" s="35" t="s">
        <v>16</v>
      </c>
      <c r="F1116" s="36">
        <v>0</v>
      </c>
      <c r="G1116" s="36">
        <v>0</v>
      </c>
      <c r="H1116" s="265">
        <v>0</v>
      </c>
      <c r="I1116" s="36"/>
      <c r="J1116" s="36"/>
      <c r="K1116" s="15"/>
    </row>
    <row r="1117" spans="1:11" ht="13.5">
      <c r="A1117" s="32"/>
      <c r="B1117" s="26" t="s">
        <v>17</v>
      </c>
      <c r="C1117" s="26"/>
      <c r="D1117" s="27" t="s">
        <v>18</v>
      </c>
      <c r="E1117" s="28" t="s">
        <v>19</v>
      </c>
      <c r="F1117" s="29">
        <f>F1118+F1120+F1123+F1125+F1127+F1129+F1131+F1140+F1142+F1144+F1146+F1148+F1157+F1159+F1161+F1163+F1165</f>
        <v>342595</v>
      </c>
      <c r="G1117" s="29">
        <f>G1118+G1120+G1123+G1125+G1127+G1129+G1131+G1140+G1142+G1144+G1146+G1148+G1157+G1159+G1161+G1163+G1165</f>
        <v>342590.36</v>
      </c>
      <c r="H1117" s="266">
        <f t="shared" si="22"/>
        <v>99.99864563113881</v>
      </c>
      <c r="I1117" s="29">
        <f>I1118+I1120+I1123+I1125+I1127+I1129+I1131+I1139+I1140+I1142+I1144+I1146+I1148+I1157+I1159+I1161+I1163+I1165</f>
        <v>342590.36</v>
      </c>
      <c r="J1117" s="29">
        <v>0</v>
      </c>
      <c r="K1117" s="15"/>
    </row>
    <row r="1118" spans="1:11" ht="27">
      <c r="A1118" s="32"/>
      <c r="B1118" s="47"/>
      <c r="C1118" s="33" t="s">
        <v>20</v>
      </c>
      <c r="D1118" s="34" t="s">
        <v>21</v>
      </c>
      <c r="E1118" s="35" t="s">
        <v>22</v>
      </c>
      <c r="F1118" s="36">
        <v>232177</v>
      </c>
      <c r="G1118" s="36">
        <f>G1119</f>
        <v>232177</v>
      </c>
      <c r="H1118" s="265">
        <f t="shared" si="22"/>
        <v>100</v>
      </c>
      <c r="I1118" s="36">
        <f>G1118</f>
        <v>232177</v>
      </c>
      <c r="J1118" s="36">
        <v>0</v>
      </c>
      <c r="K1118" s="23"/>
    </row>
    <row r="1119" spans="1:11" ht="13.5">
      <c r="A1119" s="32"/>
      <c r="B1119" s="47"/>
      <c r="C1119" s="47"/>
      <c r="D1119" s="34" t="s">
        <v>970</v>
      </c>
      <c r="E1119" s="35" t="s">
        <v>22</v>
      </c>
      <c r="F1119" s="36">
        <v>232177</v>
      </c>
      <c r="G1119" s="36">
        <v>232177</v>
      </c>
      <c r="H1119" s="265">
        <f t="shared" si="22"/>
        <v>100</v>
      </c>
      <c r="I1119" s="36"/>
      <c r="J1119" s="36"/>
      <c r="K1119" s="15"/>
    </row>
    <row r="1120" spans="1:11" ht="41.25">
      <c r="A1120" s="32"/>
      <c r="B1120" s="47"/>
      <c r="C1120" s="33" t="s">
        <v>958</v>
      </c>
      <c r="D1120" s="34" t="s">
        <v>959</v>
      </c>
      <c r="E1120" s="35" t="s">
        <v>971</v>
      </c>
      <c r="F1120" s="36">
        <f>F1121+F1122</f>
        <v>20000</v>
      </c>
      <c r="G1120" s="36">
        <f>G1121+G1122</f>
        <v>20000</v>
      </c>
      <c r="H1120" s="265">
        <f t="shared" si="22"/>
        <v>100</v>
      </c>
      <c r="I1120" s="36">
        <f>G1120</f>
        <v>20000</v>
      </c>
      <c r="J1120" s="36">
        <v>0</v>
      </c>
      <c r="K1120" s="15"/>
    </row>
    <row r="1121" spans="1:11" ht="54.75">
      <c r="A1121" s="32"/>
      <c r="B1121" s="47"/>
      <c r="C1121" s="38"/>
      <c r="D1121" s="34" t="s">
        <v>972</v>
      </c>
      <c r="E1121" s="35" t="s">
        <v>1705</v>
      </c>
      <c r="F1121" s="36">
        <v>6000</v>
      </c>
      <c r="G1121" s="36">
        <v>6000</v>
      </c>
      <c r="H1121" s="265">
        <f t="shared" si="22"/>
        <v>100</v>
      </c>
      <c r="I1121" s="36"/>
      <c r="J1121" s="36"/>
      <c r="K1121" s="15"/>
    </row>
    <row r="1122" spans="1:11" ht="41.25">
      <c r="A1122" s="32"/>
      <c r="B1122" s="47"/>
      <c r="C1122" s="47"/>
      <c r="D1122" s="34" t="s">
        <v>973</v>
      </c>
      <c r="E1122" s="35" t="s">
        <v>974</v>
      </c>
      <c r="F1122" s="36">
        <v>14000</v>
      </c>
      <c r="G1122" s="36">
        <v>14000</v>
      </c>
      <c r="H1122" s="265">
        <f t="shared" si="22"/>
        <v>100</v>
      </c>
      <c r="I1122" s="36"/>
      <c r="J1122" s="36"/>
      <c r="K1122" s="15"/>
    </row>
    <row r="1123" spans="1:11" ht="13.5">
      <c r="A1123" s="32"/>
      <c r="B1123" s="47"/>
      <c r="C1123" s="33" t="s">
        <v>321</v>
      </c>
      <c r="D1123" s="34" t="s">
        <v>322</v>
      </c>
      <c r="E1123" s="35" t="s">
        <v>975</v>
      </c>
      <c r="F1123" s="36">
        <v>23400</v>
      </c>
      <c r="G1123" s="36">
        <v>23400</v>
      </c>
      <c r="H1123" s="265">
        <f t="shared" si="22"/>
        <v>100</v>
      </c>
      <c r="I1123" s="36">
        <f>G1123</f>
        <v>23400</v>
      </c>
      <c r="J1123" s="36">
        <v>0</v>
      </c>
      <c r="K1123" s="15"/>
    </row>
    <row r="1124" spans="1:11" ht="30" customHeight="1">
      <c r="A1124" s="32"/>
      <c r="B1124" s="47"/>
      <c r="C1124" s="47"/>
      <c r="D1124" s="34" t="s">
        <v>976</v>
      </c>
      <c r="E1124" s="35" t="s">
        <v>975</v>
      </c>
      <c r="F1124" s="36">
        <v>23400</v>
      </c>
      <c r="G1124" s="36">
        <v>23400</v>
      </c>
      <c r="H1124" s="265">
        <f t="shared" si="22"/>
        <v>100</v>
      </c>
      <c r="I1124" s="36"/>
      <c r="J1124" s="36"/>
      <c r="K1124" s="15"/>
    </row>
    <row r="1125" spans="1:11" ht="13.5">
      <c r="A1125" s="32"/>
      <c r="B1125" s="47"/>
      <c r="C1125" s="33" t="s">
        <v>1691</v>
      </c>
      <c r="D1125" s="34" t="s">
        <v>1692</v>
      </c>
      <c r="E1125" s="35" t="s">
        <v>261</v>
      </c>
      <c r="F1125" s="36">
        <f>F1126</f>
        <v>1950</v>
      </c>
      <c r="G1125" s="36">
        <f>G1126</f>
        <v>1950</v>
      </c>
      <c r="H1125" s="265">
        <f t="shared" si="22"/>
        <v>100</v>
      </c>
      <c r="I1125" s="36">
        <f>G1125</f>
        <v>1950</v>
      </c>
      <c r="J1125" s="36">
        <v>0</v>
      </c>
      <c r="K1125" s="15"/>
    </row>
    <row r="1126" spans="1:11" ht="27">
      <c r="A1126" s="32"/>
      <c r="B1126" s="47"/>
      <c r="C1126" s="47"/>
      <c r="D1126" s="34" t="s">
        <v>977</v>
      </c>
      <c r="E1126" s="35" t="s">
        <v>261</v>
      </c>
      <c r="F1126" s="36">
        <v>1950</v>
      </c>
      <c r="G1126" s="36">
        <v>1950</v>
      </c>
      <c r="H1126" s="265">
        <f t="shared" si="22"/>
        <v>100</v>
      </c>
      <c r="I1126" s="36"/>
      <c r="J1126" s="36"/>
      <c r="K1126" s="15"/>
    </row>
    <row r="1127" spans="1:11" ht="13.5">
      <c r="A1127" s="32"/>
      <c r="B1127" s="47"/>
      <c r="C1127" s="33" t="s">
        <v>1697</v>
      </c>
      <c r="D1127" s="34" t="s">
        <v>1698</v>
      </c>
      <c r="E1127" s="35" t="s">
        <v>393</v>
      </c>
      <c r="F1127" s="36">
        <f>F1128</f>
        <v>1624</v>
      </c>
      <c r="G1127" s="36">
        <f>G1128</f>
        <v>1623.78</v>
      </c>
      <c r="H1127" s="265">
        <f t="shared" si="22"/>
        <v>99.98645320197045</v>
      </c>
      <c r="I1127" s="36">
        <f>G1127</f>
        <v>1623.78</v>
      </c>
      <c r="J1127" s="36">
        <v>0</v>
      </c>
      <c r="K1127" s="15"/>
    </row>
    <row r="1128" spans="1:11" ht="27">
      <c r="A1128" s="32"/>
      <c r="B1128" s="47"/>
      <c r="C1128" s="47"/>
      <c r="D1128" s="34" t="s">
        <v>978</v>
      </c>
      <c r="E1128" s="35" t="s">
        <v>393</v>
      </c>
      <c r="F1128" s="36">
        <v>1624</v>
      </c>
      <c r="G1128" s="36">
        <v>1623.78</v>
      </c>
      <c r="H1128" s="265">
        <f t="shared" si="22"/>
        <v>99.98645320197045</v>
      </c>
      <c r="I1128" s="36"/>
      <c r="J1128" s="36"/>
      <c r="K1128" s="15"/>
    </row>
    <row r="1129" spans="1:11" ht="13.5">
      <c r="A1129" s="110"/>
      <c r="B1129" s="78"/>
      <c r="C1129" s="111" t="s">
        <v>1700</v>
      </c>
      <c r="D1129" s="34" t="s">
        <v>1701</v>
      </c>
      <c r="E1129" s="35" t="s">
        <v>462</v>
      </c>
      <c r="F1129" s="36">
        <f>F1130</f>
        <v>228</v>
      </c>
      <c r="G1129" s="36">
        <f>G1130</f>
        <v>227.88</v>
      </c>
      <c r="H1129" s="265">
        <f t="shared" si="22"/>
        <v>99.94736842105264</v>
      </c>
      <c r="I1129" s="36">
        <f>G1129</f>
        <v>227.88</v>
      </c>
      <c r="J1129" s="36">
        <v>0</v>
      </c>
      <c r="K1129" s="15"/>
    </row>
    <row r="1130" spans="1:11" ht="27">
      <c r="A1130" s="32"/>
      <c r="B1130" s="47"/>
      <c r="C1130" s="47"/>
      <c r="D1130" s="34" t="s">
        <v>978</v>
      </c>
      <c r="E1130" s="35" t="s">
        <v>462</v>
      </c>
      <c r="F1130" s="36">
        <v>228</v>
      </c>
      <c r="G1130" s="36">
        <v>227.88</v>
      </c>
      <c r="H1130" s="265">
        <f t="shared" si="22"/>
        <v>99.94736842105264</v>
      </c>
      <c r="I1130" s="36"/>
      <c r="J1130" s="36"/>
      <c r="K1130" s="15"/>
    </row>
    <row r="1131" spans="1:11" ht="13.5">
      <c r="A1131" s="32"/>
      <c r="B1131" s="47"/>
      <c r="C1131" s="33" t="s">
        <v>57</v>
      </c>
      <c r="D1131" s="34" t="s">
        <v>58</v>
      </c>
      <c r="E1131" s="35" t="s">
        <v>979</v>
      </c>
      <c r="F1131" s="36">
        <f>SUM(F1132:F1139)</f>
        <v>11095</v>
      </c>
      <c r="G1131" s="36">
        <f>SUM(G1132:G1139)</f>
        <v>11094.8</v>
      </c>
      <c r="H1131" s="265">
        <f t="shared" si="22"/>
        <v>99.99819738621</v>
      </c>
      <c r="I1131" s="36">
        <f>G1131</f>
        <v>11094.8</v>
      </c>
      <c r="J1131" s="36">
        <v>0</v>
      </c>
      <c r="K1131" s="15"/>
    </row>
    <row r="1132" spans="1:11" ht="13.5">
      <c r="A1132" s="32"/>
      <c r="B1132" s="47"/>
      <c r="C1132" s="47"/>
      <c r="D1132" s="34" t="s">
        <v>295</v>
      </c>
      <c r="E1132" s="35" t="s">
        <v>1103</v>
      </c>
      <c r="F1132" s="36">
        <v>3395</v>
      </c>
      <c r="G1132" s="36">
        <v>3394.8</v>
      </c>
      <c r="H1132" s="265"/>
      <c r="I1132" s="36"/>
      <c r="J1132" s="36"/>
      <c r="K1132" s="15"/>
    </row>
    <row r="1133" spans="1:11" ht="27">
      <c r="A1133" s="32"/>
      <c r="B1133" s="47"/>
      <c r="C1133" s="47"/>
      <c r="D1133" s="34" t="s">
        <v>980</v>
      </c>
      <c r="E1133" s="35" t="s">
        <v>1085</v>
      </c>
      <c r="F1133" s="36">
        <v>0</v>
      </c>
      <c r="G1133" s="36">
        <v>0</v>
      </c>
      <c r="H1133" s="265">
        <v>0</v>
      </c>
      <c r="I1133" s="36"/>
      <c r="J1133" s="36"/>
      <c r="K1133" s="15"/>
    </row>
    <row r="1134" spans="1:11" ht="27">
      <c r="A1134" s="32"/>
      <c r="B1134" s="47"/>
      <c r="C1134" s="47"/>
      <c r="D1134" s="34" t="s">
        <v>981</v>
      </c>
      <c r="E1134" s="35" t="s">
        <v>982</v>
      </c>
      <c r="F1134" s="36">
        <v>4150</v>
      </c>
      <c r="G1134" s="36">
        <v>4150</v>
      </c>
      <c r="H1134" s="265">
        <f t="shared" si="22"/>
        <v>100</v>
      </c>
      <c r="I1134" s="36"/>
      <c r="J1134" s="36"/>
      <c r="K1134" s="15"/>
    </row>
    <row r="1135" spans="1:11" ht="31.5" customHeight="1">
      <c r="A1135" s="32"/>
      <c r="B1135" s="47"/>
      <c r="C1135" s="47"/>
      <c r="D1135" s="34" t="s">
        <v>983</v>
      </c>
      <c r="E1135" s="35" t="s">
        <v>462</v>
      </c>
      <c r="F1135" s="36">
        <v>0</v>
      </c>
      <c r="G1135" s="36">
        <v>0</v>
      </c>
      <c r="H1135" s="265">
        <v>0</v>
      </c>
      <c r="I1135" s="36"/>
      <c r="J1135" s="36"/>
      <c r="K1135" s="15"/>
    </row>
    <row r="1136" spans="1:11" ht="27">
      <c r="A1136" s="32"/>
      <c r="B1136" s="47"/>
      <c r="C1136" s="47"/>
      <c r="D1136" s="34" t="s">
        <v>984</v>
      </c>
      <c r="E1136" s="35" t="s">
        <v>1689</v>
      </c>
      <c r="F1136" s="36">
        <v>0</v>
      </c>
      <c r="G1136" s="36">
        <v>0</v>
      </c>
      <c r="H1136" s="265">
        <v>0</v>
      </c>
      <c r="I1136" s="36"/>
      <c r="J1136" s="36"/>
      <c r="K1136" s="15"/>
    </row>
    <row r="1137" spans="1:11" ht="13.5">
      <c r="A1137" s="32"/>
      <c r="B1137" s="47"/>
      <c r="C1137" s="47"/>
      <c r="D1137" s="34" t="s">
        <v>985</v>
      </c>
      <c r="E1137" s="35" t="s">
        <v>13</v>
      </c>
      <c r="F1137" s="36">
        <v>2200</v>
      </c>
      <c r="G1137" s="36">
        <v>2200</v>
      </c>
      <c r="H1137" s="265">
        <f t="shared" si="22"/>
        <v>100</v>
      </c>
      <c r="I1137" s="36"/>
      <c r="J1137" s="36"/>
      <c r="K1137" s="15"/>
    </row>
    <row r="1138" spans="1:11" ht="27">
      <c r="A1138" s="32"/>
      <c r="B1138" s="47"/>
      <c r="C1138" s="47"/>
      <c r="D1138" s="138" t="s">
        <v>98</v>
      </c>
      <c r="E1138" s="35" t="s">
        <v>1103</v>
      </c>
      <c r="F1138" s="36">
        <v>1350</v>
      </c>
      <c r="G1138" s="36">
        <v>1350</v>
      </c>
      <c r="H1138" s="265">
        <f t="shared" si="22"/>
        <v>100</v>
      </c>
      <c r="I1138" s="36"/>
      <c r="J1138" s="36"/>
      <c r="K1138" s="15"/>
    </row>
    <row r="1139" spans="1:11" ht="41.25">
      <c r="A1139" s="32"/>
      <c r="B1139" s="47"/>
      <c r="C1139" s="47"/>
      <c r="D1139" s="34" t="s">
        <v>986</v>
      </c>
      <c r="E1139" s="35" t="s">
        <v>987</v>
      </c>
      <c r="F1139" s="36">
        <v>0</v>
      </c>
      <c r="G1139" s="36">
        <v>0</v>
      </c>
      <c r="H1139" s="265">
        <v>0</v>
      </c>
      <c r="I1139" s="36"/>
      <c r="J1139" s="36"/>
      <c r="K1139" s="15"/>
    </row>
    <row r="1140" spans="1:11" ht="13.5">
      <c r="A1140" s="32"/>
      <c r="B1140" s="47"/>
      <c r="C1140" s="33" t="s">
        <v>1667</v>
      </c>
      <c r="D1140" s="34" t="s">
        <v>1668</v>
      </c>
      <c r="E1140" s="35" t="s">
        <v>438</v>
      </c>
      <c r="F1140" s="36">
        <f>F1141</f>
        <v>1827</v>
      </c>
      <c r="G1140" s="36">
        <f>G1141</f>
        <v>1827</v>
      </c>
      <c r="H1140" s="265">
        <f t="shared" si="22"/>
        <v>100</v>
      </c>
      <c r="I1140" s="36">
        <f>G1140</f>
        <v>1827</v>
      </c>
      <c r="J1140" s="36">
        <v>0</v>
      </c>
      <c r="K1140" s="15"/>
    </row>
    <row r="1141" spans="1:11" ht="27">
      <c r="A1141" s="32"/>
      <c r="B1141" s="47"/>
      <c r="C1141" s="47"/>
      <c r="D1141" s="34" t="s">
        <v>978</v>
      </c>
      <c r="E1141" s="35" t="s">
        <v>438</v>
      </c>
      <c r="F1141" s="36">
        <v>1827</v>
      </c>
      <c r="G1141" s="36">
        <v>1827</v>
      </c>
      <c r="H1141" s="265">
        <f t="shared" si="22"/>
        <v>100</v>
      </c>
      <c r="I1141" s="36"/>
      <c r="J1141" s="36"/>
      <c r="K1141" s="15"/>
    </row>
    <row r="1142" spans="1:11" ht="13.5">
      <c r="A1142" s="32"/>
      <c r="B1142" s="47"/>
      <c r="C1142" s="33" t="s">
        <v>988</v>
      </c>
      <c r="D1142" s="34" t="s">
        <v>989</v>
      </c>
      <c r="E1142" s="35" t="s">
        <v>462</v>
      </c>
      <c r="F1142" s="36">
        <f>F1143</f>
        <v>243</v>
      </c>
      <c r="G1142" s="36">
        <f>G1143</f>
        <v>242.56</v>
      </c>
      <c r="H1142" s="265">
        <f t="shared" si="22"/>
        <v>99.81893004115226</v>
      </c>
      <c r="I1142" s="36">
        <f>G1142</f>
        <v>242.56</v>
      </c>
      <c r="J1142" s="36">
        <v>0</v>
      </c>
      <c r="K1142" s="15"/>
    </row>
    <row r="1143" spans="1:11" ht="27">
      <c r="A1143" s="32"/>
      <c r="B1143" s="47"/>
      <c r="C1143" s="47"/>
      <c r="D1143" s="34" t="s">
        <v>978</v>
      </c>
      <c r="E1143" s="35" t="s">
        <v>462</v>
      </c>
      <c r="F1143" s="36">
        <v>243</v>
      </c>
      <c r="G1143" s="36">
        <v>242.56</v>
      </c>
      <c r="H1143" s="265">
        <f t="shared" si="22"/>
        <v>99.81893004115226</v>
      </c>
      <c r="I1143" s="36"/>
      <c r="J1143" s="36"/>
      <c r="K1143" s="15"/>
    </row>
    <row r="1144" spans="1:11" ht="27">
      <c r="A1144" s="32"/>
      <c r="B1144" s="47"/>
      <c r="C1144" s="111" t="s">
        <v>990</v>
      </c>
      <c r="D1144" s="34" t="s">
        <v>991</v>
      </c>
      <c r="E1144" s="35" t="s">
        <v>46</v>
      </c>
      <c r="F1144" s="36">
        <f>F1145</f>
        <v>47</v>
      </c>
      <c r="G1144" s="36">
        <f>G1145</f>
        <v>46.18</v>
      </c>
      <c r="H1144" s="265">
        <f t="shared" si="22"/>
        <v>98.25531914893618</v>
      </c>
      <c r="I1144" s="36">
        <f>G1144</f>
        <v>46.18</v>
      </c>
      <c r="J1144" s="36">
        <v>0</v>
      </c>
      <c r="K1144" s="15"/>
    </row>
    <row r="1145" spans="1:11" ht="27">
      <c r="A1145" s="32"/>
      <c r="B1145" s="47"/>
      <c r="C1145" s="47"/>
      <c r="D1145" s="34" t="s">
        <v>977</v>
      </c>
      <c r="E1145" s="35" t="s">
        <v>46</v>
      </c>
      <c r="F1145" s="36">
        <v>47</v>
      </c>
      <c r="G1145" s="36">
        <v>46.18</v>
      </c>
      <c r="H1145" s="265">
        <f t="shared" si="22"/>
        <v>98.25531914893618</v>
      </c>
      <c r="I1145" s="36"/>
      <c r="J1145" s="36"/>
      <c r="K1145" s="15"/>
    </row>
    <row r="1146" spans="1:11" ht="27">
      <c r="A1146" s="32"/>
      <c r="B1146" s="47"/>
      <c r="C1146" s="33" t="s">
        <v>619</v>
      </c>
      <c r="D1146" s="34" t="s">
        <v>620</v>
      </c>
      <c r="E1146" s="35" t="s">
        <v>992</v>
      </c>
      <c r="F1146" s="36">
        <f>F1147</f>
        <v>643</v>
      </c>
      <c r="G1146" s="36">
        <f>G1147</f>
        <v>642.96</v>
      </c>
      <c r="H1146" s="265">
        <f t="shared" si="22"/>
        <v>99.99377916018663</v>
      </c>
      <c r="I1146" s="36">
        <f>G1146</f>
        <v>642.96</v>
      </c>
      <c r="J1146" s="36">
        <v>0</v>
      </c>
      <c r="K1146" s="15"/>
    </row>
    <row r="1147" spans="1:11" ht="27">
      <c r="A1147" s="32"/>
      <c r="B1147" s="47"/>
      <c r="C1147" s="47"/>
      <c r="D1147" s="34" t="s">
        <v>978</v>
      </c>
      <c r="E1147" s="35" t="s">
        <v>992</v>
      </c>
      <c r="F1147" s="36">
        <v>643</v>
      </c>
      <c r="G1147" s="36">
        <v>642.96</v>
      </c>
      <c r="H1147" s="265">
        <f t="shared" si="22"/>
        <v>99.99377916018663</v>
      </c>
      <c r="I1147" s="36"/>
      <c r="J1147" s="36"/>
      <c r="K1147" s="15"/>
    </row>
    <row r="1148" spans="1:11" ht="13.5">
      <c r="A1148" s="110"/>
      <c r="B1148" s="78"/>
      <c r="C1148" s="111" t="s">
        <v>1645</v>
      </c>
      <c r="D1148" s="34" t="s">
        <v>1646</v>
      </c>
      <c r="E1148" s="35" t="s">
        <v>993</v>
      </c>
      <c r="F1148" s="36">
        <f>SUM(F1149:F1156)</f>
        <v>46278</v>
      </c>
      <c r="G1148" s="36">
        <f>SUM(G1149:G1156)</f>
        <v>46277.68</v>
      </c>
      <c r="H1148" s="265">
        <f t="shared" si="22"/>
        <v>99.99930852672978</v>
      </c>
      <c r="I1148" s="36">
        <f>G1148</f>
        <v>46277.68</v>
      </c>
      <c r="J1148" s="36">
        <v>0</v>
      </c>
      <c r="K1148" s="15"/>
    </row>
    <row r="1149" spans="1:11" ht="27">
      <c r="A1149" s="32"/>
      <c r="B1149" s="47"/>
      <c r="C1149" s="47"/>
      <c r="D1149" s="34" t="s">
        <v>977</v>
      </c>
      <c r="E1149" s="35" t="s">
        <v>994</v>
      </c>
      <c r="F1149" s="36">
        <v>3421</v>
      </c>
      <c r="G1149" s="36">
        <v>3420.68</v>
      </c>
      <c r="H1149" s="265">
        <f t="shared" si="22"/>
        <v>99.9906460099386</v>
      </c>
      <c r="I1149" s="36"/>
      <c r="J1149" s="36"/>
      <c r="K1149" s="15"/>
    </row>
    <row r="1150" spans="1:11" ht="27">
      <c r="A1150" s="32"/>
      <c r="B1150" s="47"/>
      <c r="C1150" s="47"/>
      <c r="D1150" s="34" t="s">
        <v>995</v>
      </c>
      <c r="E1150" s="35" t="s">
        <v>996</v>
      </c>
      <c r="F1150" s="36">
        <v>27500</v>
      </c>
      <c r="G1150" s="36">
        <v>27500</v>
      </c>
      <c r="H1150" s="265">
        <f t="shared" si="22"/>
        <v>100</v>
      </c>
      <c r="I1150" s="36"/>
      <c r="J1150" s="36"/>
      <c r="K1150" s="15"/>
    </row>
    <row r="1151" spans="1:11" ht="13.5">
      <c r="A1151" s="32"/>
      <c r="B1151" s="47"/>
      <c r="C1151" s="47"/>
      <c r="D1151" s="138" t="s">
        <v>99</v>
      </c>
      <c r="E1151" s="142" t="s">
        <v>1103</v>
      </c>
      <c r="F1151" s="36">
        <v>4400</v>
      </c>
      <c r="G1151" s="36">
        <v>4400</v>
      </c>
      <c r="H1151" s="265">
        <f t="shared" si="22"/>
        <v>100</v>
      </c>
      <c r="I1151" s="36"/>
      <c r="J1151" s="36"/>
      <c r="K1151" s="15"/>
    </row>
    <row r="1152" spans="1:11" ht="27">
      <c r="A1152" s="32"/>
      <c r="B1152" s="47"/>
      <c r="C1152" s="47"/>
      <c r="D1152" s="34" t="s">
        <v>981</v>
      </c>
      <c r="E1152" s="35" t="s">
        <v>997</v>
      </c>
      <c r="F1152" s="36">
        <v>1969</v>
      </c>
      <c r="G1152" s="36">
        <v>1969</v>
      </c>
      <c r="H1152" s="265">
        <f t="shared" si="22"/>
        <v>100</v>
      </c>
      <c r="I1152" s="36"/>
      <c r="J1152" s="36"/>
      <c r="K1152" s="15"/>
    </row>
    <row r="1153" spans="1:11" ht="41.25">
      <c r="A1153" s="32"/>
      <c r="B1153" s="47"/>
      <c r="C1153" s="47"/>
      <c r="D1153" s="34" t="s">
        <v>63</v>
      </c>
      <c r="E1153" s="142" t="s">
        <v>1103</v>
      </c>
      <c r="F1153" s="36">
        <v>4920</v>
      </c>
      <c r="G1153" s="36">
        <v>4920</v>
      </c>
      <c r="H1153" s="265">
        <f t="shared" si="22"/>
        <v>100</v>
      </c>
      <c r="I1153" s="36"/>
      <c r="J1153" s="36"/>
      <c r="K1153" s="15"/>
    </row>
    <row r="1154" spans="1:11" ht="27">
      <c r="A1154" s="32"/>
      <c r="B1154" s="47"/>
      <c r="C1154" s="47"/>
      <c r="D1154" s="138" t="s">
        <v>980</v>
      </c>
      <c r="E1154" s="142" t="s">
        <v>1103</v>
      </c>
      <c r="F1154" s="36">
        <v>300</v>
      </c>
      <c r="G1154" s="36">
        <v>300</v>
      </c>
      <c r="H1154" s="265">
        <f t="shared" si="22"/>
        <v>100</v>
      </c>
      <c r="I1154" s="36"/>
      <c r="J1154" s="36"/>
      <c r="K1154" s="15"/>
    </row>
    <row r="1155" spans="1:11" ht="27">
      <c r="A1155" s="32"/>
      <c r="B1155" s="47"/>
      <c r="C1155" s="47"/>
      <c r="D1155" s="34" t="s">
        <v>64</v>
      </c>
      <c r="E1155" s="35" t="s">
        <v>65</v>
      </c>
      <c r="F1155" s="36">
        <v>3768</v>
      </c>
      <c r="G1155" s="36">
        <v>3768</v>
      </c>
      <c r="H1155" s="265">
        <f t="shared" si="22"/>
        <v>100</v>
      </c>
      <c r="I1155" s="36"/>
      <c r="J1155" s="36"/>
      <c r="K1155" s="15"/>
    </row>
    <row r="1156" spans="1:11" ht="27">
      <c r="A1156" s="32"/>
      <c r="B1156" s="47"/>
      <c r="C1156" s="47"/>
      <c r="D1156" s="34" t="s">
        <v>66</v>
      </c>
      <c r="E1156" s="35" t="s">
        <v>1669</v>
      </c>
      <c r="F1156" s="36">
        <v>0</v>
      </c>
      <c r="G1156" s="36">
        <v>0</v>
      </c>
      <c r="H1156" s="265">
        <v>0</v>
      </c>
      <c r="I1156" s="36"/>
      <c r="J1156" s="36"/>
      <c r="K1156" s="15"/>
    </row>
    <row r="1157" spans="1:11" ht="41.25">
      <c r="A1157" s="32"/>
      <c r="B1157" s="47"/>
      <c r="C1157" s="33" t="s">
        <v>330</v>
      </c>
      <c r="D1157" s="34" t="s">
        <v>331</v>
      </c>
      <c r="E1157" s="35" t="s">
        <v>67</v>
      </c>
      <c r="F1157" s="36">
        <f>F1158</f>
        <v>481</v>
      </c>
      <c r="G1157" s="36">
        <f>G1158</f>
        <v>480.41</v>
      </c>
      <c r="H1157" s="265">
        <f t="shared" si="22"/>
        <v>99.87733887733889</v>
      </c>
      <c r="I1157" s="36">
        <f>G1157</f>
        <v>480.41</v>
      </c>
      <c r="J1157" s="36">
        <v>0</v>
      </c>
      <c r="K1157" s="15"/>
    </row>
    <row r="1158" spans="1:11" ht="27">
      <c r="A1158" s="32"/>
      <c r="B1158" s="47"/>
      <c r="C1158" s="47"/>
      <c r="D1158" s="34" t="s">
        <v>981</v>
      </c>
      <c r="E1158" s="35" t="s">
        <v>67</v>
      </c>
      <c r="F1158" s="36">
        <v>481</v>
      </c>
      <c r="G1158" s="36">
        <v>480.41</v>
      </c>
      <c r="H1158" s="265">
        <f t="shared" si="22"/>
        <v>99.87733887733889</v>
      </c>
      <c r="I1158" s="36"/>
      <c r="J1158" s="36"/>
      <c r="K1158" s="15"/>
    </row>
    <row r="1159" spans="1:11" ht="41.25">
      <c r="A1159" s="32"/>
      <c r="B1159" s="41"/>
      <c r="C1159" s="74" t="s">
        <v>332</v>
      </c>
      <c r="D1159" s="75" t="s">
        <v>333</v>
      </c>
      <c r="E1159" s="35" t="s">
        <v>1103</v>
      </c>
      <c r="F1159" s="36">
        <f>F1160</f>
        <v>657</v>
      </c>
      <c r="G1159" s="36">
        <f>G1160</f>
        <v>656.6</v>
      </c>
      <c r="H1159" s="265">
        <f t="shared" si="22"/>
        <v>99.93911719939118</v>
      </c>
      <c r="I1159" s="36">
        <f>G1159</f>
        <v>656.6</v>
      </c>
      <c r="J1159" s="36">
        <v>0</v>
      </c>
      <c r="K1159" s="15"/>
    </row>
    <row r="1160" spans="1:11" ht="27">
      <c r="A1160" s="32"/>
      <c r="B1160" s="81"/>
      <c r="C1160" s="64"/>
      <c r="D1160" s="89" t="s">
        <v>978</v>
      </c>
      <c r="E1160" s="35" t="s">
        <v>1103</v>
      </c>
      <c r="F1160" s="36">
        <v>657</v>
      </c>
      <c r="G1160" s="36">
        <v>656.6</v>
      </c>
      <c r="H1160" s="265">
        <f t="shared" si="22"/>
        <v>99.93911719939118</v>
      </c>
      <c r="I1160" s="36"/>
      <c r="J1160" s="36"/>
      <c r="K1160" s="15"/>
    </row>
    <row r="1161" spans="1:11" ht="13.5">
      <c r="A1161" s="32"/>
      <c r="B1161" s="81"/>
      <c r="C1161" s="90" t="s">
        <v>44</v>
      </c>
      <c r="D1161" s="88" t="s">
        <v>45</v>
      </c>
      <c r="E1161" s="35" t="s">
        <v>1085</v>
      </c>
      <c r="F1161" s="36">
        <f>F1162</f>
        <v>433</v>
      </c>
      <c r="G1161" s="36">
        <f>G1162</f>
        <v>432.11</v>
      </c>
      <c r="H1161" s="265">
        <f t="shared" si="22"/>
        <v>99.7944572748268</v>
      </c>
      <c r="I1161" s="36">
        <f>G1161</f>
        <v>432.11</v>
      </c>
      <c r="J1161" s="36">
        <v>0</v>
      </c>
      <c r="K1161" s="15"/>
    </row>
    <row r="1162" spans="1:11" ht="27">
      <c r="A1162" s="32"/>
      <c r="B1162" s="47"/>
      <c r="C1162" s="47"/>
      <c r="D1162" s="34" t="s">
        <v>978</v>
      </c>
      <c r="E1162" s="35" t="s">
        <v>1085</v>
      </c>
      <c r="F1162" s="36">
        <v>433</v>
      </c>
      <c r="G1162" s="36">
        <v>432.11</v>
      </c>
      <c r="H1162" s="265">
        <f t="shared" si="22"/>
        <v>99.7944572748268</v>
      </c>
      <c r="I1162" s="36"/>
      <c r="J1162" s="36"/>
      <c r="K1162" s="15"/>
    </row>
    <row r="1163" spans="1:11" ht="13.5">
      <c r="A1163" s="32"/>
      <c r="B1163" s="41"/>
      <c r="C1163" s="74" t="s">
        <v>47</v>
      </c>
      <c r="D1163" s="75" t="s">
        <v>48</v>
      </c>
      <c r="E1163" s="35" t="s">
        <v>1103</v>
      </c>
      <c r="F1163" s="36">
        <f>F1164</f>
        <v>262</v>
      </c>
      <c r="G1163" s="36">
        <f>G1164</f>
        <v>261.4</v>
      </c>
      <c r="H1163" s="265">
        <f t="shared" si="22"/>
        <v>99.7709923664122</v>
      </c>
      <c r="I1163" s="36">
        <f>G1163</f>
        <v>261.4</v>
      </c>
      <c r="J1163" s="36">
        <v>0</v>
      </c>
      <c r="K1163" s="15"/>
    </row>
    <row r="1164" spans="1:11" ht="27">
      <c r="A1164" s="110"/>
      <c r="B1164" s="113"/>
      <c r="C1164" s="124"/>
      <c r="D1164" s="34" t="s">
        <v>978</v>
      </c>
      <c r="E1164" s="35" t="s">
        <v>860</v>
      </c>
      <c r="F1164" s="36">
        <v>262</v>
      </c>
      <c r="G1164" s="36">
        <v>261.4</v>
      </c>
      <c r="H1164" s="265">
        <f t="shared" si="22"/>
        <v>99.7709923664122</v>
      </c>
      <c r="I1164" s="36"/>
      <c r="J1164" s="36"/>
      <c r="K1164" s="15"/>
    </row>
    <row r="1165" spans="1:11" ht="27">
      <c r="A1165" s="32"/>
      <c r="B1165" s="81"/>
      <c r="C1165" s="69" t="s">
        <v>299</v>
      </c>
      <c r="D1165" s="75" t="s">
        <v>300</v>
      </c>
      <c r="E1165" s="35" t="s">
        <v>261</v>
      </c>
      <c r="F1165" s="36">
        <f>F1166</f>
        <v>1250</v>
      </c>
      <c r="G1165" s="36">
        <f>G1166</f>
        <v>1250</v>
      </c>
      <c r="H1165" s="265">
        <f t="shared" si="22"/>
        <v>100</v>
      </c>
      <c r="I1165" s="36">
        <f>G1165</f>
        <v>1250</v>
      </c>
      <c r="J1165" s="36">
        <v>0</v>
      </c>
      <c r="K1165" s="15"/>
    </row>
    <row r="1166" spans="1:11" ht="27">
      <c r="A1166" s="32"/>
      <c r="B1166" s="47"/>
      <c r="C1166" s="47"/>
      <c r="D1166" s="34" t="s">
        <v>978</v>
      </c>
      <c r="E1166" s="35" t="s">
        <v>261</v>
      </c>
      <c r="F1166" s="36">
        <v>1250</v>
      </c>
      <c r="G1166" s="36">
        <v>1250</v>
      </c>
      <c r="H1166" s="265">
        <f t="shared" si="22"/>
        <v>100</v>
      </c>
      <c r="I1166" s="36"/>
      <c r="J1166" s="36"/>
      <c r="K1166" s="15"/>
    </row>
    <row r="1167" spans="1:11" ht="13.5">
      <c r="A1167" s="24"/>
      <c r="B1167" s="62" t="s">
        <v>861</v>
      </c>
      <c r="C1167" s="62"/>
      <c r="D1167" s="63" t="s">
        <v>214</v>
      </c>
      <c r="E1167" s="28" t="s">
        <v>1103</v>
      </c>
      <c r="F1167" s="29">
        <f>F1168</f>
        <v>10171193.77</v>
      </c>
      <c r="G1167" s="29">
        <f>G1168</f>
        <v>10171193.77</v>
      </c>
      <c r="H1167" s="266">
        <f t="shared" si="22"/>
        <v>100</v>
      </c>
      <c r="I1167" s="29">
        <f>G1167</f>
        <v>10171193.77</v>
      </c>
      <c r="J1167" s="29">
        <v>0</v>
      </c>
      <c r="K1167" s="15"/>
    </row>
    <row r="1168" spans="1:11" ht="41.25">
      <c r="A1168" s="32"/>
      <c r="B1168" s="80"/>
      <c r="C1168" s="125" t="s">
        <v>198</v>
      </c>
      <c r="D1168" s="59" t="s">
        <v>832</v>
      </c>
      <c r="E1168" s="51" t="s">
        <v>1103</v>
      </c>
      <c r="F1168" s="52">
        <f>F1169</f>
        <v>10171193.77</v>
      </c>
      <c r="G1168" s="52">
        <f>G1169</f>
        <v>10171193.77</v>
      </c>
      <c r="H1168" s="265">
        <f t="shared" si="22"/>
        <v>100</v>
      </c>
      <c r="I1168" s="52">
        <f>G1168</f>
        <v>10171193.77</v>
      </c>
      <c r="J1168" s="52">
        <v>0</v>
      </c>
      <c r="K1168" s="15"/>
    </row>
    <row r="1169" spans="1:11" ht="41.25">
      <c r="A1169" s="32"/>
      <c r="B1169" s="56"/>
      <c r="C1169" s="56"/>
      <c r="D1169" s="50" t="s">
        <v>862</v>
      </c>
      <c r="E1169" s="51" t="s">
        <v>1103</v>
      </c>
      <c r="F1169" s="52">
        <v>10171193.77</v>
      </c>
      <c r="G1169" s="52">
        <v>10171193.77</v>
      </c>
      <c r="H1169" s="265">
        <f t="shared" si="22"/>
        <v>100</v>
      </c>
      <c r="I1169" s="52"/>
      <c r="J1169" s="52"/>
      <c r="K1169" s="15"/>
    </row>
    <row r="1170" spans="1:11" ht="21" customHeight="1">
      <c r="A1170" s="17" t="s">
        <v>68</v>
      </c>
      <c r="B1170" s="18"/>
      <c r="C1170" s="18"/>
      <c r="D1170" s="19" t="s">
        <v>69</v>
      </c>
      <c r="E1170" s="20" t="s">
        <v>70</v>
      </c>
      <c r="F1170" s="21">
        <f>F1171+F1174+F1234+F1237+F1261+F1306+F1311+F1331+F1339+F1342+F1398+F1451+F1447</f>
        <v>12390168.23</v>
      </c>
      <c r="G1170" s="21">
        <f>G1171+G1174+G1234+G1237+G1261+G1306+G1311+G1331+G1339+G1342+G1398+G1447+G1451</f>
        <v>12322704.42</v>
      </c>
      <c r="H1170" s="268">
        <f t="shared" si="22"/>
        <v>99.4555052946202</v>
      </c>
      <c r="I1170" s="21">
        <f>I1171+I1174+I1234+I1237+I1261+I1306+I1311+I1331+I1339+I1342+I1398+I1446+I1447+I1451</f>
        <v>12258552.12</v>
      </c>
      <c r="J1170" s="21">
        <f>J1171+J1174+J1234+J1237+J1261+J1306+J1311+J1331+J1339+J1342+J1398+J1447+J1451</f>
        <v>64152.3</v>
      </c>
      <c r="K1170" s="23">
        <f>SUM(I1170:J1170)</f>
        <v>12322704.42</v>
      </c>
    </row>
    <row r="1171" spans="1:11" ht="20.25" customHeight="1">
      <c r="A1171" s="32"/>
      <c r="B1171" s="26" t="s">
        <v>71</v>
      </c>
      <c r="C1171" s="26"/>
      <c r="D1171" s="27" t="s">
        <v>72</v>
      </c>
      <c r="E1171" s="28" t="s">
        <v>672</v>
      </c>
      <c r="F1171" s="29">
        <f>F1172</f>
        <v>825683</v>
      </c>
      <c r="G1171" s="29">
        <f>G1172</f>
        <v>825682.37</v>
      </c>
      <c r="H1171" s="266">
        <f t="shared" si="22"/>
        <v>99.99992369953118</v>
      </c>
      <c r="I1171" s="29">
        <f>I1172</f>
        <v>825682.37</v>
      </c>
      <c r="J1171" s="29">
        <f>J1172</f>
        <v>0</v>
      </c>
      <c r="K1171" s="23">
        <f>SUM(I1171:J1171)</f>
        <v>825682.37</v>
      </c>
    </row>
    <row r="1172" spans="1:11" ht="41.25">
      <c r="A1172" s="32"/>
      <c r="B1172" s="47"/>
      <c r="C1172" s="33" t="s">
        <v>73</v>
      </c>
      <c r="D1172" s="34" t="s">
        <v>74</v>
      </c>
      <c r="E1172" s="35" t="s">
        <v>672</v>
      </c>
      <c r="F1172" s="36">
        <f>F1173</f>
        <v>825683</v>
      </c>
      <c r="G1172" s="36">
        <f>G1173</f>
        <v>825682.37</v>
      </c>
      <c r="H1172" s="265">
        <f t="shared" si="22"/>
        <v>99.99992369953118</v>
      </c>
      <c r="I1172" s="36">
        <f>G1172</f>
        <v>825682.37</v>
      </c>
      <c r="J1172" s="36">
        <v>0</v>
      </c>
      <c r="K1172" s="15"/>
    </row>
    <row r="1173" spans="1:11" ht="23.25" customHeight="1">
      <c r="A1173" s="32"/>
      <c r="B1173" s="47"/>
      <c r="C1173" s="47"/>
      <c r="D1173" s="138" t="s">
        <v>100</v>
      </c>
      <c r="E1173" s="35" t="s">
        <v>672</v>
      </c>
      <c r="F1173" s="36">
        <v>825683</v>
      </c>
      <c r="G1173" s="36">
        <v>825682.37</v>
      </c>
      <c r="H1173" s="265">
        <f t="shared" si="22"/>
        <v>99.99992369953118</v>
      </c>
      <c r="I1173" s="36"/>
      <c r="J1173" s="36"/>
      <c r="K1173" s="15"/>
    </row>
    <row r="1174" spans="1:11" ht="13.5">
      <c r="A1174" s="32"/>
      <c r="B1174" s="26" t="s">
        <v>75</v>
      </c>
      <c r="C1174" s="26"/>
      <c r="D1174" s="27" t="s">
        <v>76</v>
      </c>
      <c r="E1174" s="28" t="s">
        <v>77</v>
      </c>
      <c r="F1174" s="29">
        <f>F1176+F1178+F1180+F1182+F1184+F1186+F1188+F1191+F1193+F1198+F1202+F1204+F1208+F1210+F1212+F1215+F1217+F1220+F1222+F1224+F1226+F1229</f>
        <v>774549</v>
      </c>
      <c r="G1174" s="29">
        <f>G1176+G1178+G1180+G1182+G1184+G1186+G1188+G1191+G1193+G1198+G1202+G1204+G1208+G1210+G1212+G1215+G1217+G1220+G1222+G1224+G1226+G1229</f>
        <v>738394.9000000001</v>
      </c>
      <c r="H1174" s="266">
        <f t="shared" si="22"/>
        <v>95.33223850266415</v>
      </c>
      <c r="I1174" s="29">
        <f>I1176+I1178+I1180+I1182+I1184+I1186+I1188+I1191+I1193+I1198+I1202+I1204+I1208+I1210+I1212+I1215+I1217+I1220+I1222+I1224</f>
        <v>674242.6000000002</v>
      </c>
      <c r="J1174" s="29">
        <f>J1226+J1229</f>
        <v>64152.3</v>
      </c>
      <c r="K1174" s="23">
        <f>SUM(I1174:J1174)</f>
        <v>738394.9000000003</v>
      </c>
    </row>
    <row r="1175" spans="1:11" ht="13.5">
      <c r="A1175" s="32"/>
      <c r="B1175" s="55"/>
      <c r="C1175" s="49"/>
      <c r="D1175" s="87" t="s">
        <v>1210</v>
      </c>
      <c r="E1175" s="85" t="str">
        <f>E1174</f>
        <v>499 200,00</v>
      </c>
      <c r="F1175" s="85">
        <f>F1174</f>
        <v>774549</v>
      </c>
      <c r="G1175" s="85">
        <f>G1174</f>
        <v>738394.9000000001</v>
      </c>
      <c r="H1175" s="270">
        <f t="shared" si="22"/>
        <v>95.33223850266415</v>
      </c>
      <c r="I1175" s="85">
        <f>I1174</f>
        <v>674242.6000000002</v>
      </c>
      <c r="J1175" s="85">
        <v>0</v>
      </c>
      <c r="K1175" s="15"/>
    </row>
    <row r="1176" spans="1:11" ht="13.5">
      <c r="A1176" s="32"/>
      <c r="B1176" s="47"/>
      <c r="C1176" s="33" t="s">
        <v>1687</v>
      </c>
      <c r="D1176" s="34" t="s">
        <v>1688</v>
      </c>
      <c r="E1176" s="35" t="s">
        <v>462</v>
      </c>
      <c r="F1176" s="36">
        <f>F1177</f>
        <v>780</v>
      </c>
      <c r="G1176" s="36">
        <f>G1177</f>
        <v>777.44</v>
      </c>
      <c r="H1176" s="265">
        <f t="shared" si="22"/>
        <v>99.67179487179489</v>
      </c>
      <c r="I1176" s="36">
        <f>G1176</f>
        <v>777.44</v>
      </c>
      <c r="J1176" s="36">
        <v>0</v>
      </c>
      <c r="K1176" s="15"/>
    </row>
    <row r="1177" spans="1:11" ht="13.5">
      <c r="A1177" s="32"/>
      <c r="B1177" s="47"/>
      <c r="C1177" s="47"/>
      <c r="D1177" s="34" t="s">
        <v>78</v>
      </c>
      <c r="E1177" s="35" t="s">
        <v>462</v>
      </c>
      <c r="F1177" s="36">
        <v>780</v>
      </c>
      <c r="G1177" s="36">
        <v>777.44</v>
      </c>
      <c r="H1177" s="265">
        <f t="shared" si="22"/>
        <v>99.67179487179489</v>
      </c>
      <c r="I1177" s="36"/>
      <c r="J1177" s="36"/>
      <c r="K1177" s="15"/>
    </row>
    <row r="1178" spans="1:11" ht="13.5">
      <c r="A1178" s="32"/>
      <c r="B1178" s="47"/>
      <c r="C1178" s="33" t="s">
        <v>1691</v>
      </c>
      <c r="D1178" s="34" t="s">
        <v>1692</v>
      </c>
      <c r="E1178" s="35" t="s">
        <v>79</v>
      </c>
      <c r="F1178" s="36">
        <f>F1179</f>
        <v>215492</v>
      </c>
      <c r="G1178" s="36">
        <f>G1179</f>
        <v>211206.51</v>
      </c>
      <c r="H1178" s="265">
        <f t="shared" si="22"/>
        <v>98.0112997234236</v>
      </c>
      <c r="I1178" s="36">
        <f>G1178</f>
        <v>211206.51</v>
      </c>
      <c r="J1178" s="36">
        <v>0</v>
      </c>
      <c r="K1178" s="15"/>
    </row>
    <row r="1179" spans="1:11" ht="13.5">
      <c r="A1179" s="32"/>
      <c r="B1179" s="47"/>
      <c r="C1179" s="47"/>
      <c r="D1179" s="34" t="s">
        <v>78</v>
      </c>
      <c r="E1179" s="35" t="s">
        <v>79</v>
      </c>
      <c r="F1179" s="36">
        <v>215492</v>
      </c>
      <c r="G1179" s="36">
        <v>211206.51</v>
      </c>
      <c r="H1179" s="265">
        <f aca="true" t="shared" si="23" ref="H1179:H1258">G1179/F1179%</f>
        <v>98.0112997234236</v>
      </c>
      <c r="I1179" s="36"/>
      <c r="J1179" s="36"/>
      <c r="K1179" s="15"/>
    </row>
    <row r="1180" spans="1:11" ht="13.5">
      <c r="A1180" s="32"/>
      <c r="B1180" s="47"/>
      <c r="C1180" s="33" t="s">
        <v>1694</v>
      </c>
      <c r="D1180" s="34" t="s">
        <v>1695</v>
      </c>
      <c r="E1180" s="35" t="s">
        <v>80</v>
      </c>
      <c r="F1180" s="36">
        <v>18113</v>
      </c>
      <c r="G1180" s="36">
        <f>G1181</f>
        <v>18112.97</v>
      </c>
      <c r="H1180" s="265">
        <f t="shared" si="23"/>
        <v>99.9998343731022</v>
      </c>
      <c r="I1180" s="36">
        <f>G1180</f>
        <v>18112.97</v>
      </c>
      <c r="J1180" s="36">
        <v>0</v>
      </c>
      <c r="K1180" s="15"/>
    </row>
    <row r="1181" spans="1:11" ht="13.5">
      <c r="A1181" s="32"/>
      <c r="B1181" s="47"/>
      <c r="C1181" s="47"/>
      <c r="D1181" s="34" t="s">
        <v>78</v>
      </c>
      <c r="E1181" s="35" t="s">
        <v>80</v>
      </c>
      <c r="F1181" s="36">
        <v>18113</v>
      </c>
      <c r="G1181" s="36">
        <v>18112.97</v>
      </c>
      <c r="H1181" s="265">
        <f t="shared" si="23"/>
        <v>99.9998343731022</v>
      </c>
      <c r="I1181" s="36"/>
      <c r="J1181" s="36"/>
      <c r="K1181" s="15"/>
    </row>
    <row r="1182" spans="1:11" ht="13.5">
      <c r="A1182" s="32"/>
      <c r="B1182" s="47"/>
      <c r="C1182" s="33" t="s">
        <v>1697</v>
      </c>
      <c r="D1182" s="34" t="s">
        <v>1698</v>
      </c>
      <c r="E1182" s="35" t="s">
        <v>81</v>
      </c>
      <c r="F1182" s="36">
        <f>F1183</f>
        <v>45945</v>
      </c>
      <c r="G1182" s="36">
        <f>G1183</f>
        <v>40506.74</v>
      </c>
      <c r="H1182" s="265">
        <f t="shared" si="23"/>
        <v>88.16354336706932</v>
      </c>
      <c r="I1182" s="36">
        <f>G1182</f>
        <v>40506.74</v>
      </c>
      <c r="J1182" s="36">
        <v>0</v>
      </c>
      <c r="K1182" s="15"/>
    </row>
    <row r="1183" spans="1:11" ht="13.5">
      <c r="A1183" s="32"/>
      <c r="B1183" s="47"/>
      <c r="C1183" s="47"/>
      <c r="D1183" s="34" t="s">
        <v>78</v>
      </c>
      <c r="E1183" s="35" t="s">
        <v>81</v>
      </c>
      <c r="F1183" s="36">
        <v>45945</v>
      </c>
      <c r="G1183" s="36">
        <v>40506.74</v>
      </c>
      <c r="H1183" s="265">
        <f t="shared" si="23"/>
        <v>88.16354336706932</v>
      </c>
      <c r="I1183" s="36"/>
      <c r="J1183" s="36"/>
      <c r="K1183" s="15"/>
    </row>
    <row r="1184" spans="1:11" ht="13.5">
      <c r="A1184" s="32"/>
      <c r="B1184" s="47"/>
      <c r="C1184" s="33" t="s">
        <v>1700</v>
      </c>
      <c r="D1184" s="34" t="s">
        <v>1701</v>
      </c>
      <c r="E1184" s="35" t="s">
        <v>82</v>
      </c>
      <c r="F1184" s="36">
        <v>7143</v>
      </c>
      <c r="G1184" s="36">
        <f>G1185</f>
        <v>5414.18</v>
      </c>
      <c r="H1184" s="265">
        <f t="shared" si="23"/>
        <v>75.7970040599188</v>
      </c>
      <c r="I1184" s="36">
        <f>G1184</f>
        <v>5414.18</v>
      </c>
      <c r="J1184" s="36">
        <v>0</v>
      </c>
      <c r="K1184" s="15"/>
    </row>
    <row r="1185" spans="1:11" ht="13.5">
      <c r="A1185" s="32"/>
      <c r="B1185" s="47"/>
      <c r="C1185" s="47"/>
      <c r="D1185" s="34" t="s">
        <v>78</v>
      </c>
      <c r="E1185" s="35" t="s">
        <v>82</v>
      </c>
      <c r="F1185" s="36">
        <v>7143</v>
      </c>
      <c r="G1185" s="36">
        <v>5414.18</v>
      </c>
      <c r="H1185" s="265">
        <f t="shared" si="23"/>
        <v>75.7970040599188</v>
      </c>
      <c r="I1185" s="36"/>
      <c r="J1185" s="36"/>
      <c r="K1185" s="15"/>
    </row>
    <row r="1186" spans="1:11" ht="13.5">
      <c r="A1186" s="32"/>
      <c r="B1186" s="47"/>
      <c r="C1186" s="33" t="s">
        <v>57</v>
      </c>
      <c r="D1186" s="34" t="s">
        <v>58</v>
      </c>
      <c r="E1186" s="35" t="s">
        <v>83</v>
      </c>
      <c r="F1186" s="36">
        <f>F1187</f>
        <v>7400</v>
      </c>
      <c r="G1186" s="36">
        <f>G1187</f>
        <v>7400</v>
      </c>
      <c r="H1186" s="265">
        <f t="shared" si="23"/>
        <v>100</v>
      </c>
      <c r="I1186" s="36">
        <f>G1186</f>
        <v>7400</v>
      </c>
      <c r="J1186" s="36">
        <v>0</v>
      </c>
      <c r="K1186" s="15"/>
    </row>
    <row r="1187" spans="1:11" ht="13.5">
      <c r="A1187" s="32"/>
      <c r="B1187" s="47"/>
      <c r="C1187" s="47"/>
      <c r="D1187" s="34" t="s">
        <v>78</v>
      </c>
      <c r="E1187" s="35" t="s">
        <v>83</v>
      </c>
      <c r="F1187" s="36">
        <v>7400</v>
      </c>
      <c r="G1187" s="36">
        <v>7400</v>
      </c>
      <c r="H1187" s="265">
        <f t="shared" si="23"/>
        <v>100</v>
      </c>
      <c r="I1187" s="36"/>
      <c r="J1187" s="36"/>
      <c r="K1187" s="15"/>
    </row>
    <row r="1188" spans="1:11" ht="13.5">
      <c r="A1188" s="110"/>
      <c r="B1188" s="78"/>
      <c r="C1188" s="111" t="s">
        <v>1667</v>
      </c>
      <c r="D1188" s="34" t="s">
        <v>1668</v>
      </c>
      <c r="E1188" s="35" t="s">
        <v>84</v>
      </c>
      <c r="F1188" s="36">
        <f>F1189</f>
        <v>25213</v>
      </c>
      <c r="G1188" s="36">
        <f>G1189</f>
        <v>25202.89</v>
      </c>
      <c r="H1188" s="265">
        <f t="shared" si="23"/>
        <v>99.95990163804386</v>
      </c>
      <c r="I1188" s="36">
        <f>G1188</f>
        <v>25202.89</v>
      </c>
      <c r="J1188" s="36">
        <v>0</v>
      </c>
      <c r="K1188" s="15"/>
    </row>
    <row r="1189" spans="1:11" ht="13.5">
      <c r="A1189" s="32"/>
      <c r="B1189" s="47"/>
      <c r="C1189" s="47"/>
      <c r="D1189" s="34" t="s">
        <v>78</v>
      </c>
      <c r="E1189" s="35" t="s">
        <v>84</v>
      </c>
      <c r="F1189" s="36">
        <v>25213</v>
      </c>
      <c r="G1189" s="36">
        <v>25202.89</v>
      </c>
      <c r="H1189" s="265">
        <f t="shared" si="23"/>
        <v>99.95990163804386</v>
      </c>
      <c r="I1189" s="36"/>
      <c r="J1189" s="36"/>
      <c r="K1189" s="15"/>
    </row>
    <row r="1190" spans="1:11" ht="27">
      <c r="A1190" s="32"/>
      <c r="B1190" s="47"/>
      <c r="C1190" s="47"/>
      <c r="D1190" s="34" t="s">
        <v>272</v>
      </c>
      <c r="E1190" s="35"/>
      <c r="F1190" s="36"/>
      <c r="G1190" s="36"/>
      <c r="H1190" s="265"/>
      <c r="I1190" s="36"/>
      <c r="J1190" s="36"/>
      <c r="K1190" s="15"/>
    </row>
    <row r="1191" spans="1:11" ht="13.5">
      <c r="A1191" s="32"/>
      <c r="B1191" s="47"/>
      <c r="C1191" s="33" t="s">
        <v>988</v>
      </c>
      <c r="D1191" s="34" t="s">
        <v>989</v>
      </c>
      <c r="E1191" s="35" t="s">
        <v>966</v>
      </c>
      <c r="F1191" s="36">
        <v>200</v>
      </c>
      <c r="G1191" s="36">
        <f>G1192</f>
        <v>191.08</v>
      </c>
      <c r="H1191" s="265">
        <f t="shared" si="23"/>
        <v>95.54</v>
      </c>
      <c r="I1191" s="36">
        <f>G1191</f>
        <v>191.08</v>
      </c>
      <c r="J1191" s="36">
        <v>0</v>
      </c>
      <c r="K1191" s="15"/>
    </row>
    <row r="1192" spans="1:11" ht="13.5">
      <c r="A1192" s="32"/>
      <c r="B1192" s="47"/>
      <c r="C1192" s="47"/>
      <c r="D1192" s="34" t="s">
        <v>78</v>
      </c>
      <c r="E1192" s="35" t="s">
        <v>966</v>
      </c>
      <c r="F1192" s="36">
        <v>200</v>
      </c>
      <c r="G1192" s="36">
        <v>191.08</v>
      </c>
      <c r="H1192" s="265">
        <f t="shared" si="23"/>
        <v>95.54</v>
      </c>
      <c r="I1192" s="36"/>
      <c r="J1192" s="36"/>
      <c r="K1192" s="15"/>
    </row>
    <row r="1193" spans="1:11" ht="13.5">
      <c r="A1193" s="32"/>
      <c r="B1193" s="47"/>
      <c r="C1193" s="33" t="s">
        <v>239</v>
      </c>
      <c r="D1193" s="34" t="s">
        <v>240</v>
      </c>
      <c r="E1193" s="35" t="s">
        <v>85</v>
      </c>
      <c r="F1193" s="36">
        <f>F1194</f>
        <v>30200</v>
      </c>
      <c r="G1193" s="36">
        <f>G1194</f>
        <v>29956.65</v>
      </c>
      <c r="H1193" s="265">
        <f>G1193/F1193%</f>
        <v>99.19420529801324</v>
      </c>
      <c r="I1193" s="36">
        <f>G1193</f>
        <v>29956.65</v>
      </c>
      <c r="J1193" s="36">
        <v>0</v>
      </c>
      <c r="K1193" s="15"/>
    </row>
    <row r="1194" spans="1:11" ht="13.5">
      <c r="A1194" s="32"/>
      <c r="B1194" s="47"/>
      <c r="C1194" s="38"/>
      <c r="D1194" s="34" t="s">
        <v>78</v>
      </c>
      <c r="E1194" s="35" t="s">
        <v>85</v>
      </c>
      <c r="F1194" s="36">
        <v>30200</v>
      </c>
      <c r="G1194" s="36">
        <f>G1195+G1196+G1197</f>
        <v>29956.65</v>
      </c>
      <c r="H1194" s="265">
        <f t="shared" si="23"/>
        <v>99.19420529801324</v>
      </c>
      <c r="I1194" s="36"/>
      <c r="J1194" s="36"/>
      <c r="K1194" s="15"/>
    </row>
    <row r="1195" spans="1:11" ht="13.5">
      <c r="A1195" s="32"/>
      <c r="B1195" s="47"/>
      <c r="C1195" s="47"/>
      <c r="D1195" s="34" t="s">
        <v>172</v>
      </c>
      <c r="E1195" s="35"/>
      <c r="F1195" s="36"/>
      <c r="G1195" s="36">
        <v>21262.69</v>
      </c>
      <c r="H1195" s="265"/>
      <c r="I1195" s="36"/>
      <c r="J1195" s="36"/>
      <c r="K1195" s="15"/>
    </row>
    <row r="1196" spans="1:11" ht="13.5">
      <c r="A1196" s="32"/>
      <c r="B1196" s="47"/>
      <c r="C1196" s="47"/>
      <c r="D1196" s="34" t="s">
        <v>1484</v>
      </c>
      <c r="E1196" s="35"/>
      <c r="F1196" s="36"/>
      <c r="G1196" s="36">
        <v>6272.49</v>
      </c>
      <c r="H1196" s="265"/>
      <c r="I1196" s="36"/>
      <c r="J1196" s="36"/>
      <c r="K1196" s="15"/>
    </row>
    <row r="1197" spans="1:11" ht="13.5">
      <c r="A1197" s="32"/>
      <c r="B1197" s="47"/>
      <c r="C1197" s="47"/>
      <c r="D1197" s="34" t="s">
        <v>1485</v>
      </c>
      <c r="E1197" s="35"/>
      <c r="F1197" s="36"/>
      <c r="G1197" s="36">
        <v>2421.47</v>
      </c>
      <c r="H1197" s="265"/>
      <c r="I1197" s="36"/>
      <c r="J1197" s="36"/>
      <c r="K1197" s="15"/>
    </row>
    <row r="1198" spans="1:11" ht="13.5">
      <c r="A1198" s="32"/>
      <c r="B1198" s="47"/>
      <c r="C1198" s="126" t="s">
        <v>1678</v>
      </c>
      <c r="D1198" s="34" t="s">
        <v>1679</v>
      </c>
      <c r="E1198" s="35" t="s">
        <v>59</v>
      </c>
      <c r="F1198" s="36">
        <f>F1199</f>
        <v>253487</v>
      </c>
      <c r="G1198" s="36">
        <f>G1199</f>
        <v>253486.75</v>
      </c>
      <c r="H1198" s="265">
        <f t="shared" si="23"/>
        <v>99.99990137561295</v>
      </c>
      <c r="I1198" s="36">
        <f>G1198</f>
        <v>253486.75</v>
      </c>
      <c r="J1198" s="36">
        <v>0</v>
      </c>
      <c r="K1198" s="15"/>
    </row>
    <row r="1199" spans="1:11" ht="13.5">
      <c r="A1199" s="32"/>
      <c r="B1199" s="47"/>
      <c r="C1199" s="47"/>
      <c r="D1199" s="34" t="s">
        <v>78</v>
      </c>
      <c r="E1199" s="35" t="s">
        <v>59</v>
      </c>
      <c r="F1199" s="36">
        <v>253487</v>
      </c>
      <c r="G1199" s="36">
        <v>253486.75</v>
      </c>
      <c r="H1199" s="265">
        <f t="shared" si="23"/>
        <v>99.99990137561295</v>
      </c>
      <c r="I1199" s="36"/>
      <c r="J1199" s="36"/>
      <c r="K1199" s="15"/>
    </row>
    <row r="1200" spans="1:11" ht="13.5">
      <c r="A1200" s="32"/>
      <c r="B1200" s="47"/>
      <c r="C1200" s="47"/>
      <c r="D1200" s="34" t="s">
        <v>173</v>
      </c>
      <c r="E1200" s="35"/>
      <c r="F1200" s="36"/>
      <c r="G1200" s="36">
        <v>253316.75</v>
      </c>
      <c r="H1200" s="265"/>
      <c r="I1200" s="36"/>
      <c r="J1200" s="36"/>
      <c r="K1200" s="15"/>
    </row>
    <row r="1201" spans="1:11" ht="13.5">
      <c r="A1201" s="32"/>
      <c r="B1201" s="47"/>
      <c r="C1201" s="47"/>
      <c r="D1201" s="34" t="s">
        <v>174</v>
      </c>
      <c r="E1201" s="35"/>
      <c r="F1201" s="36"/>
      <c r="G1201" s="36">
        <v>170</v>
      </c>
      <c r="H1201" s="265"/>
      <c r="I1201" s="36"/>
      <c r="J1201" s="36"/>
      <c r="K1201" s="15"/>
    </row>
    <row r="1202" spans="1:11" ht="13.5">
      <c r="A1202" s="32"/>
      <c r="B1202" s="47"/>
      <c r="C1202" s="33" t="s">
        <v>37</v>
      </c>
      <c r="D1202" s="34" t="s">
        <v>38</v>
      </c>
      <c r="E1202" s="35" t="s">
        <v>301</v>
      </c>
      <c r="F1202" s="36">
        <v>740</v>
      </c>
      <c r="G1202" s="36">
        <f>G1203</f>
        <v>620</v>
      </c>
      <c r="H1202" s="265">
        <f t="shared" si="23"/>
        <v>83.78378378378378</v>
      </c>
      <c r="I1202" s="36">
        <f>G1202</f>
        <v>620</v>
      </c>
      <c r="J1202" s="36">
        <v>0</v>
      </c>
      <c r="K1202" s="15"/>
    </row>
    <row r="1203" spans="1:11" ht="13.5">
      <c r="A1203" s="32"/>
      <c r="B1203" s="47"/>
      <c r="C1203" s="47"/>
      <c r="D1203" s="34" t="s">
        <v>78</v>
      </c>
      <c r="E1203" s="35" t="s">
        <v>301</v>
      </c>
      <c r="F1203" s="36">
        <v>740</v>
      </c>
      <c r="G1203" s="36">
        <v>620</v>
      </c>
      <c r="H1203" s="265">
        <f t="shared" si="23"/>
        <v>83.78378378378378</v>
      </c>
      <c r="I1203" s="36"/>
      <c r="J1203" s="36"/>
      <c r="K1203" s="15"/>
    </row>
    <row r="1204" spans="1:11" ht="13.5">
      <c r="A1204" s="32"/>
      <c r="B1204" s="47"/>
      <c r="C1204" s="33" t="s">
        <v>1645</v>
      </c>
      <c r="D1204" s="34" t="s">
        <v>1646</v>
      </c>
      <c r="E1204" s="35" t="s">
        <v>86</v>
      </c>
      <c r="F1204" s="36">
        <f>F1205</f>
        <v>62984</v>
      </c>
      <c r="G1204" s="36">
        <f>G1205</f>
        <v>58716.43</v>
      </c>
      <c r="H1204" s="265">
        <f t="shared" si="23"/>
        <v>93.22435856725517</v>
      </c>
      <c r="I1204" s="36">
        <f>G1204</f>
        <v>58716.43</v>
      </c>
      <c r="J1204" s="36">
        <v>0</v>
      </c>
      <c r="K1204" s="15"/>
    </row>
    <row r="1205" spans="1:11" ht="13.5">
      <c r="A1205" s="32"/>
      <c r="B1205" s="47"/>
      <c r="C1205" s="47"/>
      <c r="D1205" s="34" t="s">
        <v>78</v>
      </c>
      <c r="E1205" s="35" t="s">
        <v>86</v>
      </c>
      <c r="F1205" s="36">
        <v>62984</v>
      </c>
      <c r="G1205" s="36">
        <v>58716.43</v>
      </c>
      <c r="H1205" s="265">
        <f t="shared" si="23"/>
        <v>93.22435856725517</v>
      </c>
      <c r="I1205" s="36"/>
      <c r="J1205" s="36"/>
      <c r="K1205" s="15"/>
    </row>
    <row r="1206" spans="1:11" ht="13.5">
      <c r="A1206" s="32"/>
      <c r="B1206" s="47"/>
      <c r="C1206" s="47"/>
      <c r="D1206" s="34" t="s">
        <v>273</v>
      </c>
      <c r="E1206" s="35"/>
      <c r="F1206" s="36"/>
      <c r="G1206" s="36">
        <v>47831.5</v>
      </c>
      <c r="H1206" s="265"/>
      <c r="I1206" s="36"/>
      <c r="J1206" s="36"/>
      <c r="K1206" s="15"/>
    </row>
    <row r="1207" spans="1:11" ht="27">
      <c r="A1207" s="32"/>
      <c r="B1207" s="47"/>
      <c r="C1207" s="47"/>
      <c r="D1207" s="34" t="s">
        <v>175</v>
      </c>
      <c r="E1207" s="35"/>
      <c r="F1207" s="36"/>
      <c r="G1207" s="36">
        <f>G1205-G1206</f>
        <v>10884.93</v>
      </c>
      <c r="H1207" s="265"/>
      <c r="I1207" s="36"/>
      <c r="J1207" s="36"/>
      <c r="K1207" s="15"/>
    </row>
    <row r="1208" spans="1:11" ht="13.5">
      <c r="A1208" s="32"/>
      <c r="B1208" s="47"/>
      <c r="C1208" s="33" t="s">
        <v>328</v>
      </c>
      <c r="D1208" s="34" t="s">
        <v>329</v>
      </c>
      <c r="E1208" s="35" t="s">
        <v>87</v>
      </c>
      <c r="F1208" s="36">
        <v>470</v>
      </c>
      <c r="G1208" s="36">
        <f>G1209</f>
        <v>376.18</v>
      </c>
      <c r="H1208" s="265">
        <f t="shared" si="23"/>
        <v>80.03829787234042</v>
      </c>
      <c r="I1208" s="36">
        <f>G1208</f>
        <v>376.18</v>
      </c>
      <c r="J1208" s="36">
        <v>0</v>
      </c>
      <c r="K1208" s="15"/>
    </row>
    <row r="1209" spans="1:11" ht="13.5">
      <c r="A1209" s="32"/>
      <c r="B1209" s="47"/>
      <c r="C1209" s="47"/>
      <c r="D1209" s="34" t="s">
        <v>78</v>
      </c>
      <c r="E1209" s="35" t="s">
        <v>87</v>
      </c>
      <c r="F1209" s="36">
        <v>470</v>
      </c>
      <c r="G1209" s="36">
        <v>376.18</v>
      </c>
      <c r="H1209" s="265">
        <f t="shared" si="23"/>
        <v>80.03829787234042</v>
      </c>
      <c r="I1209" s="36"/>
      <c r="J1209" s="36"/>
      <c r="K1209" s="15"/>
    </row>
    <row r="1210" spans="1:11" ht="41.25">
      <c r="A1210" s="32"/>
      <c r="B1210" s="47"/>
      <c r="C1210" s="33" t="s">
        <v>332</v>
      </c>
      <c r="D1210" s="34" t="s">
        <v>333</v>
      </c>
      <c r="E1210" s="35" t="s">
        <v>88</v>
      </c>
      <c r="F1210" s="36">
        <v>880</v>
      </c>
      <c r="G1210" s="36">
        <f>G1211</f>
        <v>816.49</v>
      </c>
      <c r="H1210" s="265">
        <f t="shared" si="23"/>
        <v>92.78295454545454</v>
      </c>
      <c r="I1210" s="36">
        <f>G1210</f>
        <v>816.49</v>
      </c>
      <c r="J1210" s="36">
        <v>0</v>
      </c>
      <c r="K1210" s="15"/>
    </row>
    <row r="1211" spans="1:11" ht="13.5">
      <c r="A1211" s="32"/>
      <c r="B1211" s="47"/>
      <c r="C1211" s="47"/>
      <c r="D1211" s="34" t="s">
        <v>78</v>
      </c>
      <c r="E1211" s="35" t="s">
        <v>88</v>
      </c>
      <c r="F1211" s="36">
        <v>880</v>
      </c>
      <c r="G1211" s="36">
        <v>816.49</v>
      </c>
      <c r="H1211" s="265">
        <f t="shared" si="23"/>
        <v>92.78295454545454</v>
      </c>
      <c r="I1211" s="36"/>
      <c r="J1211" s="36"/>
      <c r="K1211" s="15"/>
    </row>
    <row r="1212" spans="1:11" ht="27">
      <c r="A1212" s="32"/>
      <c r="B1212" s="41"/>
      <c r="C1212" s="74" t="s">
        <v>1123</v>
      </c>
      <c r="D1212" s="75" t="s">
        <v>863</v>
      </c>
      <c r="E1212" s="35" t="s">
        <v>1103</v>
      </c>
      <c r="F1212" s="36">
        <f>F1213</f>
        <v>8800</v>
      </c>
      <c r="G1212" s="36">
        <f>G1213</f>
        <v>8800</v>
      </c>
      <c r="H1212" s="265">
        <f t="shared" si="23"/>
        <v>100</v>
      </c>
      <c r="I1212" s="36">
        <f>G1212</f>
        <v>8800</v>
      </c>
      <c r="J1212" s="36">
        <v>0</v>
      </c>
      <c r="K1212" s="15"/>
    </row>
    <row r="1213" spans="1:11" ht="13.5">
      <c r="A1213" s="32"/>
      <c r="B1213" s="41"/>
      <c r="C1213" s="74"/>
      <c r="D1213" s="75" t="s">
        <v>78</v>
      </c>
      <c r="E1213" s="35" t="s">
        <v>1103</v>
      </c>
      <c r="F1213" s="36">
        <v>8800</v>
      </c>
      <c r="G1213" s="36">
        <v>8800</v>
      </c>
      <c r="H1213" s="265">
        <f t="shared" si="23"/>
        <v>100</v>
      </c>
      <c r="I1213" s="36"/>
      <c r="J1213" s="36"/>
      <c r="K1213" s="15"/>
    </row>
    <row r="1214" spans="1:11" ht="13.5">
      <c r="A1214" s="32"/>
      <c r="B1214" s="81"/>
      <c r="C1214" s="74"/>
      <c r="D1214" s="75" t="s">
        <v>275</v>
      </c>
      <c r="E1214" s="35"/>
      <c r="F1214" s="36"/>
      <c r="G1214" s="36"/>
      <c r="H1214" s="265"/>
      <c r="I1214" s="36"/>
      <c r="J1214" s="36"/>
      <c r="K1214" s="15"/>
    </row>
    <row r="1215" spans="1:11" ht="13.5">
      <c r="A1215" s="32"/>
      <c r="B1215" s="81"/>
      <c r="C1215" s="91" t="s">
        <v>44</v>
      </c>
      <c r="D1215" s="75" t="s">
        <v>45</v>
      </c>
      <c r="E1215" s="35" t="s">
        <v>89</v>
      </c>
      <c r="F1215" s="36">
        <v>1550</v>
      </c>
      <c r="G1215" s="36">
        <f>G1216</f>
        <v>850.88</v>
      </c>
      <c r="H1215" s="265">
        <f t="shared" si="23"/>
        <v>54.895483870967745</v>
      </c>
      <c r="I1215" s="36">
        <f>G1215</f>
        <v>850.88</v>
      </c>
      <c r="J1215" s="36">
        <v>0</v>
      </c>
      <c r="K1215" s="15"/>
    </row>
    <row r="1216" spans="1:11" ht="13.5">
      <c r="A1216" s="32"/>
      <c r="B1216" s="47"/>
      <c r="C1216" s="47"/>
      <c r="D1216" s="34" t="s">
        <v>78</v>
      </c>
      <c r="E1216" s="35" t="s">
        <v>89</v>
      </c>
      <c r="F1216" s="36">
        <v>1550</v>
      </c>
      <c r="G1216" s="36">
        <v>850.88</v>
      </c>
      <c r="H1216" s="265">
        <f t="shared" si="23"/>
        <v>54.895483870967745</v>
      </c>
      <c r="I1216" s="36"/>
      <c r="J1216" s="36"/>
      <c r="K1216" s="15"/>
    </row>
    <row r="1217" spans="1:11" ht="13.5">
      <c r="A1217" s="110"/>
      <c r="B1217" s="78"/>
      <c r="C1217" s="111" t="s">
        <v>47</v>
      </c>
      <c r="D1217" s="34" t="s">
        <v>48</v>
      </c>
      <c r="E1217" s="35" t="s">
        <v>90</v>
      </c>
      <c r="F1217" s="36">
        <v>1030</v>
      </c>
      <c r="G1217" s="36">
        <f>G1218</f>
        <v>644.42</v>
      </c>
      <c r="H1217" s="265">
        <f t="shared" si="23"/>
        <v>62.565048543689315</v>
      </c>
      <c r="I1217" s="36">
        <f>G1217</f>
        <v>644.42</v>
      </c>
      <c r="J1217" s="36">
        <v>0</v>
      </c>
      <c r="K1217" s="15"/>
    </row>
    <row r="1218" spans="1:11" ht="13.5">
      <c r="A1218" s="32"/>
      <c r="B1218" s="47"/>
      <c r="C1218" s="47"/>
      <c r="D1218" s="34" t="s">
        <v>78</v>
      </c>
      <c r="E1218" s="35" t="s">
        <v>90</v>
      </c>
      <c r="F1218" s="36">
        <v>1030</v>
      </c>
      <c r="G1218" s="36">
        <v>644.42</v>
      </c>
      <c r="H1218" s="265">
        <f t="shared" si="23"/>
        <v>62.565048543689315</v>
      </c>
      <c r="I1218" s="36"/>
      <c r="J1218" s="36"/>
      <c r="K1218" s="15"/>
    </row>
    <row r="1219" spans="1:11" ht="13.5">
      <c r="A1219" s="32"/>
      <c r="B1219" s="47"/>
      <c r="C1219" s="47"/>
      <c r="D1219" s="34" t="s">
        <v>176</v>
      </c>
      <c r="E1219" s="35"/>
      <c r="F1219" s="36"/>
      <c r="G1219" s="36"/>
      <c r="H1219" s="265"/>
      <c r="I1219" s="36"/>
      <c r="J1219" s="36"/>
      <c r="K1219" s="15"/>
    </row>
    <row r="1220" spans="1:11" ht="27">
      <c r="A1220" s="32"/>
      <c r="B1220" s="47"/>
      <c r="C1220" s="33" t="s">
        <v>51</v>
      </c>
      <c r="D1220" s="34" t="s">
        <v>52</v>
      </c>
      <c r="E1220" s="35" t="s">
        <v>91</v>
      </c>
      <c r="F1220" s="36">
        <v>10757</v>
      </c>
      <c r="G1220" s="36">
        <f>G1221</f>
        <v>9666.99</v>
      </c>
      <c r="H1220" s="265">
        <f t="shared" si="23"/>
        <v>89.8669703448917</v>
      </c>
      <c r="I1220" s="36">
        <f>G1220</f>
        <v>9666.99</v>
      </c>
      <c r="J1220" s="36">
        <v>0</v>
      </c>
      <c r="K1220" s="15"/>
    </row>
    <row r="1221" spans="1:11" ht="13.5">
      <c r="A1221" s="32"/>
      <c r="B1221" s="47"/>
      <c r="C1221" s="47"/>
      <c r="D1221" s="34" t="s">
        <v>78</v>
      </c>
      <c r="E1221" s="35" t="s">
        <v>91</v>
      </c>
      <c r="F1221" s="36">
        <v>10757</v>
      </c>
      <c r="G1221" s="36">
        <v>9666.99</v>
      </c>
      <c r="H1221" s="265">
        <f t="shared" si="23"/>
        <v>89.8669703448917</v>
      </c>
      <c r="I1221" s="36"/>
      <c r="J1221" s="36"/>
      <c r="K1221" s="15"/>
    </row>
    <row r="1222" spans="1:11" ht="27">
      <c r="A1222" s="32"/>
      <c r="B1222" s="41"/>
      <c r="C1222" s="74" t="s">
        <v>283</v>
      </c>
      <c r="D1222" s="75" t="s">
        <v>284</v>
      </c>
      <c r="E1222" s="36">
        <v>0</v>
      </c>
      <c r="F1222" s="36">
        <f>F1223</f>
        <v>816</v>
      </c>
      <c r="G1222" s="36">
        <f>G1223</f>
        <v>816</v>
      </c>
      <c r="H1222" s="265">
        <f t="shared" si="23"/>
        <v>100</v>
      </c>
      <c r="I1222" s="36">
        <f>G1222</f>
        <v>816</v>
      </c>
      <c r="J1222" s="36">
        <v>0</v>
      </c>
      <c r="K1222" s="15"/>
    </row>
    <row r="1223" spans="1:11" ht="27">
      <c r="A1223" s="32"/>
      <c r="B1223" s="47"/>
      <c r="C1223" s="47"/>
      <c r="D1223" s="34" t="s">
        <v>177</v>
      </c>
      <c r="E1223" s="36">
        <v>0</v>
      </c>
      <c r="F1223" s="36">
        <v>816</v>
      </c>
      <c r="G1223" s="36">
        <v>816</v>
      </c>
      <c r="H1223" s="265">
        <f t="shared" si="23"/>
        <v>100</v>
      </c>
      <c r="I1223" s="36"/>
      <c r="J1223" s="36"/>
      <c r="K1223" s="15"/>
    </row>
    <row r="1224" spans="1:11" ht="27">
      <c r="A1224" s="32"/>
      <c r="B1224" s="47"/>
      <c r="C1224" s="33" t="s">
        <v>299</v>
      </c>
      <c r="D1224" s="34" t="s">
        <v>300</v>
      </c>
      <c r="E1224" s="35" t="s">
        <v>1689</v>
      </c>
      <c r="F1224" s="36">
        <v>1000</v>
      </c>
      <c r="G1224" s="36">
        <f>G1225</f>
        <v>680</v>
      </c>
      <c r="H1224" s="265">
        <f t="shared" si="23"/>
        <v>68</v>
      </c>
      <c r="I1224" s="36">
        <f>G1224</f>
        <v>680</v>
      </c>
      <c r="J1224" s="36">
        <v>0</v>
      </c>
      <c r="K1224" s="15"/>
    </row>
    <row r="1225" spans="1:11" ht="13.5">
      <c r="A1225" s="32"/>
      <c r="B1225" s="47"/>
      <c r="C1225" s="47"/>
      <c r="D1225" s="34" t="s">
        <v>78</v>
      </c>
      <c r="E1225" s="35" t="s">
        <v>1689</v>
      </c>
      <c r="F1225" s="36">
        <v>1000</v>
      </c>
      <c r="G1225" s="36">
        <v>680</v>
      </c>
      <c r="H1225" s="265">
        <f t="shared" si="23"/>
        <v>68</v>
      </c>
      <c r="I1225" s="36"/>
      <c r="J1225" s="36"/>
      <c r="K1225" s="15"/>
    </row>
    <row r="1226" spans="1:11" ht="13.5">
      <c r="A1226" s="32"/>
      <c r="B1226" s="41"/>
      <c r="C1226" s="74" t="s">
        <v>1682</v>
      </c>
      <c r="D1226" s="75" t="s">
        <v>1658</v>
      </c>
      <c r="E1226" s="36">
        <f>E1227</f>
        <v>0</v>
      </c>
      <c r="F1226" s="36">
        <f>F1227</f>
        <v>59349</v>
      </c>
      <c r="G1226" s="36">
        <f>G1227</f>
        <v>42773.32</v>
      </c>
      <c r="H1226" s="265">
        <f t="shared" si="23"/>
        <v>72.07083522890024</v>
      </c>
      <c r="I1226" s="36">
        <v>0</v>
      </c>
      <c r="J1226" s="36">
        <f>G1226</f>
        <v>42773.32</v>
      </c>
      <c r="K1226" s="15"/>
    </row>
    <row r="1227" spans="1:11" ht="13.5">
      <c r="A1227" s="32"/>
      <c r="B1227" s="47"/>
      <c r="C1227" s="47"/>
      <c r="D1227" s="34" t="s">
        <v>78</v>
      </c>
      <c r="E1227" s="36">
        <v>0</v>
      </c>
      <c r="F1227" s="36">
        <v>59349</v>
      </c>
      <c r="G1227" s="36">
        <v>42773.32</v>
      </c>
      <c r="H1227" s="265">
        <f t="shared" si="23"/>
        <v>72.07083522890024</v>
      </c>
      <c r="I1227" s="36"/>
      <c r="J1227" s="36"/>
      <c r="K1227" s="15"/>
    </row>
    <row r="1228" spans="1:11" ht="27">
      <c r="A1228" s="32"/>
      <c r="B1228" s="47"/>
      <c r="C1228" s="47"/>
      <c r="D1228" s="34" t="s">
        <v>178</v>
      </c>
      <c r="E1228" s="36"/>
      <c r="F1228" s="36"/>
      <c r="G1228" s="36"/>
      <c r="H1228" s="265"/>
      <c r="I1228" s="36"/>
      <c r="J1228" s="36"/>
      <c r="K1228" s="15"/>
    </row>
    <row r="1229" spans="1:11" ht="27">
      <c r="A1229" s="32"/>
      <c r="B1229" s="81"/>
      <c r="C1229" s="91" t="s">
        <v>420</v>
      </c>
      <c r="D1229" s="103" t="s">
        <v>421</v>
      </c>
      <c r="E1229" s="36">
        <f>E1230</f>
        <v>0</v>
      </c>
      <c r="F1229" s="36">
        <f>F1230</f>
        <v>22200</v>
      </c>
      <c r="G1229" s="36">
        <f>G1230</f>
        <v>21378.98</v>
      </c>
      <c r="H1229" s="265">
        <f t="shared" si="23"/>
        <v>96.3017117117117</v>
      </c>
      <c r="I1229" s="36">
        <v>0</v>
      </c>
      <c r="J1229" s="36">
        <f>G1229</f>
        <v>21378.98</v>
      </c>
      <c r="K1229" s="15"/>
    </row>
    <row r="1230" spans="1:11" ht="13.5">
      <c r="A1230" s="32"/>
      <c r="B1230" s="81"/>
      <c r="C1230" s="77"/>
      <c r="D1230" s="34" t="s">
        <v>78</v>
      </c>
      <c r="E1230" s="40">
        <v>0</v>
      </c>
      <c r="F1230" s="36">
        <v>22200</v>
      </c>
      <c r="G1230" s="36">
        <f>G1231+G1232+G1233</f>
        <v>21378.98</v>
      </c>
      <c r="H1230" s="265">
        <f t="shared" si="23"/>
        <v>96.3017117117117</v>
      </c>
      <c r="I1230" s="36"/>
      <c r="J1230" s="36"/>
      <c r="K1230" s="15"/>
    </row>
    <row r="1231" spans="1:11" ht="13.5">
      <c r="A1231" s="32"/>
      <c r="B1231" s="81"/>
      <c r="C1231" s="77"/>
      <c r="D1231" s="88" t="s">
        <v>180</v>
      </c>
      <c r="E1231" s="40"/>
      <c r="F1231" s="36">
        <v>0</v>
      </c>
      <c r="G1231" s="36">
        <v>4900</v>
      </c>
      <c r="H1231" s="265"/>
      <c r="I1231" s="36"/>
      <c r="J1231" s="36"/>
      <c r="K1231" s="15"/>
    </row>
    <row r="1232" spans="1:11" ht="13.5">
      <c r="A1232" s="32"/>
      <c r="B1232" s="81"/>
      <c r="C1232" s="77"/>
      <c r="D1232" s="88" t="s">
        <v>181</v>
      </c>
      <c r="E1232" s="40"/>
      <c r="F1232" s="36">
        <v>0</v>
      </c>
      <c r="G1232" s="36">
        <v>8483.98</v>
      </c>
      <c r="H1232" s="265"/>
      <c r="I1232" s="36"/>
      <c r="J1232" s="36"/>
      <c r="K1232" s="15"/>
    </row>
    <row r="1233" spans="1:11" ht="13.5">
      <c r="A1233" s="32"/>
      <c r="B1233" s="225"/>
      <c r="C1233" s="147"/>
      <c r="D1233" s="88" t="s">
        <v>179</v>
      </c>
      <c r="E1233" s="36"/>
      <c r="F1233" s="36">
        <v>0</v>
      </c>
      <c r="G1233" s="36">
        <v>7995</v>
      </c>
      <c r="H1233" s="265"/>
      <c r="I1233" s="36"/>
      <c r="J1233" s="36"/>
      <c r="K1233" s="15"/>
    </row>
    <row r="1234" spans="1:11" ht="13.5">
      <c r="A1234" s="32"/>
      <c r="B1234" s="26" t="s">
        <v>92</v>
      </c>
      <c r="C1234" s="26"/>
      <c r="D1234" s="27" t="s">
        <v>1021</v>
      </c>
      <c r="E1234" s="28" t="s">
        <v>286</v>
      </c>
      <c r="F1234" s="29">
        <f>F1235</f>
        <v>32007</v>
      </c>
      <c r="G1234" s="29">
        <f>G1235</f>
        <v>32007</v>
      </c>
      <c r="H1234" s="266">
        <f t="shared" si="23"/>
        <v>100</v>
      </c>
      <c r="I1234" s="29">
        <f>I1235</f>
        <v>32007</v>
      </c>
      <c r="J1234" s="29">
        <v>0</v>
      </c>
      <c r="K1234" s="23">
        <f>SUM(I1234:J1234)</f>
        <v>32007</v>
      </c>
    </row>
    <row r="1235" spans="1:11" ht="13.5">
      <c r="A1235" s="32"/>
      <c r="B1235" s="47"/>
      <c r="C1235" s="33" t="s">
        <v>1645</v>
      </c>
      <c r="D1235" s="34" t="s">
        <v>1646</v>
      </c>
      <c r="E1235" s="35" t="s">
        <v>286</v>
      </c>
      <c r="F1235" s="36">
        <f>F1236</f>
        <v>32007</v>
      </c>
      <c r="G1235" s="36">
        <f>G1236</f>
        <v>32007</v>
      </c>
      <c r="H1235" s="265">
        <f t="shared" si="23"/>
        <v>100</v>
      </c>
      <c r="I1235" s="76">
        <f>G1235</f>
        <v>32007</v>
      </c>
      <c r="J1235" s="36">
        <v>0</v>
      </c>
      <c r="K1235" s="15"/>
    </row>
    <row r="1236" spans="1:11" ht="41.25">
      <c r="A1236" s="32"/>
      <c r="B1236" s="47"/>
      <c r="C1236" s="47"/>
      <c r="D1236" s="138" t="s">
        <v>101</v>
      </c>
      <c r="E1236" s="35" t="s">
        <v>286</v>
      </c>
      <c r="F1236" s="36">
        <v>32007</v>
      </c>
      <c r="G1236" s="36">
        <v>32007</v>
      </c>
      <c r="H1236" s="265">
        <f t="shared" si="23"/>
        <v>100</v>
      </c>
      <c r="I1236" s="73"/>
      <c r="J1236" s="40"/>
      <c r="K1236" s="15"/>
    </row>
    <row r="1237" spans="1:11" ht="13.5">
      <c r="A1237" s="32"/>
      <c r="B1237" s="26" t="s">
        <v>1022</v>
      </c>
      <c r="C1237" s="26"/>
      <c r="D1237" s="27" t="s">
        <v>1023</v>
      </c>
      <c r="E1237" s="28" t="s">
        <v>1024</v>
      </c>
      <c r="F1237" s="29">
        <f>F1238+F1240+F1243+F1245+F1248+F1251+F1253+F1255+F1257+F1259</f>
        <v>24722.44</v>
      </c>
      <c r="G1237" s="29">
        <f>G1238+G1240+G1243+G1245+G1248+G1251+G1253+G1255+G1257+G1259</f>
        <v>24722.44</v>
      </c>
      <c r="H1237" s="266">
        <f>G1237/F1237%</f>
        <v>100</v>
      </c>
      <c r="I1237" s="30">
        <f>I1238+I1240+I1243+I1245+I1248+I1251+I1253+I1255+I1257+I1259</f>
        <v>24722.44</v>
      </c>
      <c r="J1237" s="29">
        <f>J1240</f>
        <v>0</v>
      </c>
      <c r="K1237" s="23">
        <f>SUM(I1237:J1237)</f>
        <v>24722.44</v>
      </c>
    </row>
    <row r="1238" spans="1:11" ht="13.5">
      <c r="A1238" s="133"/>
      <c r="B1238" s="198"/>
      <c r="C1238" s="199" t="s">
        <v>1687</v>
      </c>
      <c r="D1238" s="34" t="s">
        <v>1688</v>
      </c>
      <c r="E1238" s="140" t="str">
        <f>E1239</f>
        <v>0</v>
      </c>
      <c r="F1238" s="140">
        <f>F1239</f>
        <v>343</v>
      </c>
      <c r="G1238" s="140">
        <f>G1239</f>
        <v>343</v>
      </c>
      <c r="H1238" s="265">
        <f>G1238/F1238%</f>
        <v>100</v>
      </c>
      <c r="I1238" s="122">
        <f>G1238</f>
        <v>343</v>
      </c>
      <c r="J1238" s="52"/>
      <c r="K1238" s="15"/>
    </row>
    <row r="1239" spans="1:11" ht="27">
      <c r="A1239" s="133"/>
      <c r="B1239" s="196"/>
      <c r="C1239" s="193"/>
      <c r="D1239" s="34" t="s">
        <v>1026</v>
      </c>
      <c r="E1239" s="139" t="s">
        <v>1103</v>
      </c>
      <c r="F1239" s="52">
        <v>343</v>
      </c>
      <c r="G1239" s="52">
        <v>343</v>
      </c>
      <c r="H1239" s="265">
        <f>G1239/F1239%</f>
        <v>100</v>
      </c>
      <c r="I1239" s="122"/>
      <c r="J1239" s="52"/>
      <c r="K1239" s="15"/>
    </row>
    <row r="1240" spans="1:11" ht="13.5">
      <c r="A1240" s="32"/>
      <c r="B1240" s="197"/>
      <c r="C1240" s="195" t="s">
        <v>1691</v>
      </c>
      <c r="D1240" s="50" t="s">
        <v>1692</v>
      </c>
      <c r="E1240" s="51" t="s">
        <v>1103</v>
      </c>
      <c r="F1240" s="52">
        <f>F1241+F1242</f>
        <v>18000</v>
      </c>
      <c r="G1240" s="52">
        <f>G1241+G1242</f>
        <v>18000</v>
      </c>
      <c r="H1240" s="265">
        <f t="shared" si="23"/>
        <v>100</v>
      </c>
      <c r="I1240" s="52">
        <f>G1240</f>
        <v>18000</v>
      </c>
      <c r="J1240" s="52">
        <v>0</v>
      </c>
      <c r="K1240" s="15"/>
    </row>
    <row r="1241" spans="1:11" ht="27">
      <c r="A1241" s="110"/>
      <c r="B1241" s="118"/>
      <c r="C1241" s="118"/>
      <c r="D1241" s="34" t="s">
        <v>1026</v>
      </c>
      <c r="E1241" s="51" t="s">
        <v>1103</v>
      </c>
      <c r="F1241" s="52">
        <v>3598</v>
      </c>
      <c r="G1241" s="52">
        <v>3598</v>
      </c>
      <c r="H1241" s="265">
        <f t="shared" si="23"/>
        <v>100.00000000000001</v>
      </c>
      <c r="I1241" s="52"/>
      <c r="J1241" s="52"/>
      <c r="K1241" s="15"/>
    </row>
    <row r="1242" spans="1:11" ht="27">
      <c r="A1242" s="32"/>
      <c r="B1242" s="56"/>
      <c r="C1242" s="60"/>
      <c r="D1242" s="39" t="s">
        <v>1051</v>
      </c>
      <c r="E1242" s="51" t="s">
        <v>1103</v>
      </c>
      <c r="F1242" s="52">
        <v>14402</v>
      </c>
      <c r="G1242" s="52">
        <v>14402</v>
      </c>
      <c r="H1242" s="265">
        <f t="shared" si="23"/>
        <v>100</v>
      </c>
      <c r="I1242" s="52"/>
      <c r="J1242" s="52"/>
      <c r="K1242" s="15"/>
    </row>
    <row r="1243" spans="1:11" ht="13.5">
      <c r="A1243" s="32"/>
      <c r="B1243" s="47"/>
      <c r="C1243" s="194" t="s">
        <v>1694</v>
      </c>
      <c r="D1243" s="42" t="s">
        <v>1695</v>
      </c>
      <c r="E1243" s="43" t="s">
        <v>1025</v>
      </c>
      <c r="F1243" s="36">
        <v>1035</v>
      </c>
      <c r="G1243" s="36">
        <f>G1244</f>
        <v>1035</v>
      </c>
      <c r="H1243" s="265">
        <f t="shared" si="23"/>
        <v>100</v>
      </c>
      <c r="I1243" s="36">
        <f>G1243</f>
        <v>1035</v>
      </c>
      <c r="J1243" s="36">
        <v>0</v>
      </c>
      <c r="K1243" s="15"/>
    </row>
    <row r="1244" spans="1:11" ht="27">
      <c r="A1244" s="32"/>
      <c r="B1244" s="47"/>
      <c r="C1244" s="47"/>
      <c r="D1244" s="88" t="s">
        <v>1026</v>
      </c>
      <c r="E1244" s="35" t="s">
        <v>1025</v>
      </c>
      <c r="F1244" s="36">
        <v>1035</v>
      </c>
      <c r="G1244" s="36">
        <v>1035</v>
      </c>
      <c r="H1244" s="265">
        <f t="shared" si="23"/>
        <v>100</v>
      </c>
      <c r="I1244" s="36"/>
      <c r="J1244" s="36"/>
      <c r="K1244" s="15"/>
    </row>
    <row r="1245" spans="1:11" ht="13.5">
      <c r="A1245" s="32"/>
      <c r="B1245" s="47"/>
      <c r="C1245" s="33" t="s">
        <v>1697</v>
      </c>
      <c r="D1245" s="34" t="s">
        <v>1698</v>
      </c>
      <c r="E1245" s="35" t="s">
        <v>1027</v>
      </c>
      <c r="F1245" s="36">
        <f>F1246+F1247</f>
        <v>3353.59</v>
      </c>
      <c r="G1245" s="36">
        <f>G1246+G1247</f>
        <v>3353.59</v>
      </c>
      <c r="H1245" s="265">
        <f t="shared" si="23"/>
        <v>100.00000000000001</v>
      </c>
      <c r="I1245" s="36">
        <f>G1245</f>
        <v>3353.59</v>
      </c>
      <c r="J1245" s="36">
        <v>0</v>
      </c>
      <c r="K1245" s="15"/>
    </row>
    <row r="1246" spans="1:11" ht="27">
      <c r="A1246" s="32"/>
      <c r="B1246" s="47"/>
      <c r="C1246" s="47"/>
      <c r="D1246" s="34" t="s">
        <v>1026</v>
      </c>
      <c r="E1246" s="35" t="s">
        <v>1027</v>
      </c>
      <c r="F1246" s="36">
        <v>839</v>
      </c>
      <c r="G1246" s="36">
        <v>839</v>
      </c>
      <c r="H1246" s="265">
        <f t="shared" si="23"/>
        <v>100</v>
      </c>
      <c r="I1246" s="36"/>
      <c r="J1246" s="36"/>
      <c r="K1246" s="15"/>
    </row>
    <row r="1247" spans="1:11" ht="27">
      <c r="A1247" s="32"/>
      <c r="B1247" s="47"/>
      <c r="C1247" s="47"/>
      <c r="D1247" s="34" t="s">
        <v>1051</v>
      </c>
      <c r="E1247" s="35" t="s">
        <v>1103</v>
      </c>
      <c r="F1247" s="36">
        <v>2514.59</v>
      </c>
      <c r="G1247" s="36">
        <v>2514.59</v>
      </c>
      <c r="H1247" s="265">
        <f t="shared" si="23"/>
        <v>100</v>
      </c>
      <c r="I1247" s="36"/>
      <c r="J1247" s="36"/>
      <c r="K1247" s="15"/>
    </row>
    <row r="1248" spans="1:11" ht="13.5">
      <c r="A1248" s="32"/>
      <c r="B1248" s="47"/>
      <c r="C1248" s="33" t="s">
        <v>1700</v>
      </c>
      <c r="D1248" s="34" t="s">
        <v>1701</v>
      </c>
      <c r="E1248" s="35" t="s">
        <v>1028</v>
      </c>
      <c r="F1248" s="36">
        <f>F1249+F1250</f>
        <v>477.85</v>
      </c>
      <c r="G1248" s="36">
        <f>G1249+G1250</f>
        <v>477.85</v>
      </c>
      <c r="H1248" s="265">
        <f t="shared" si="23"/>
        <v>100</v>
      </c>
      <c r="I1248" s="36">
        <f>G1248</f>
        <v>477.85</v>
      </c>
      <c r="J1248" s="36">
        <v>0</v>
      </c>
      <c r="K1248" s="15"/>
    </row>
    <row r="1249" spans="1:11" ht="27">
      <c r="A1249" s="32"/>
      <c r="B1249" s="47"/>
      <c r="C1249" s="47"/>
      <c r="D1249" s="34" t="s">
        <v>1026</v>
      </c>
      <c r="E1249" s="35" t="s">
        <v>1028</v>
      </c>
      <c r="F1249" s="36">
        <v>125</v>
      </c>
      <c r="G1249" s="36">
        <v>125</v>
      </c>
      <c r="H1249" s="265">
        <f t="shared" si="23"/>
        <v>100</v>
      </c>
      <c r="I1249" s="36"/>
      <c r="J1249" s="36"/>
      <c r="K1249" s="15"/>
    </row>
    <row r="1250" spans="1:11" ht="27">
      <c r="A1250" s="32"/>
      <c r="B1250" s="47"/>
      <c r="C1250" s="47"/>
      <c r="D1250" s="34" t="s">
        <v>1051</v>
      </c>
      <c r="E1250" s="35" t="s">
        <v>1103</v>
      </c>
      <c r="F1250" s="36">
        <v>352.85</v>
      </c>
      <c r="G1250" s="36">
        <v>352.85</v>
      </c>
      <c r="H1250" s="265">
        <f t="shared" si="23"/>
        <v>100</v>
      </c>
      <c r="I1250" s="36"/>
      <c r="J1250" s="36"/>
      <c r="K1250" s="15"/>
    </row>
    <row r="1251" spans="1:11" ht="13.5">
      <c r="A1251" s="32"/>
      <c r="B1251" s="47"/>
      <c r="C1251" s="33" t="s">
        <v>1667</v>
      </c>
      <c r="D1251" s="34" t="s">
        <v>1668</v>
      </c>
      <c r="E1251" s="35" t="s">
        <v>1029</v>
      </c>
      <c r="F1251" s="36">
        <v>462</v>
      </c>
      <c r="G1251" s="36">
        <f>G1252</f>
        <v>462</v>
      </c>
      <c r="H1251" s="265">
        <f t="shared" si="23"/>
        <v>100</v>
      </c>
      <c r="I1251" s="36">
        <f>G1251</f>
        <v>462</v>
      </c>
      <c r="J1251" s="36">
        <v>0</v>
      </c>
      <c r="K1251" s="15"/>
    </row>
    <row r="1252" spans="1:11" ht="27">
      <c r="A1252" s="32"/>
      <c r="B1252" s="47"/>
      <c r="C1252" s="47"/>
      <c r="D1252" s="34" t="s">
        <v>1026</v>
      </c>
      <c r="E1252" s="35" t="s">
        <v>1029</v>
      </c>
      <c r="F1252" s="36">
        <v>462</v>
      </c>
      <c r="G1252" s="36">
        <v>462</v>
      </c>
      <c r="H1252" s="265">
        <f t="shared" si="23"/>
        <v>100</v>
      </c>
      <c r="I1252" s="36"/>
      <c r="J1252" s="36"/>
      <c r="K1252" s="15"/>
    </row>
    <row r="1253" spans="1:11" ht="13.5">
      <c r="A1253" s="32"/>
      <c r="B1253" s="47"/>
      <c r="C1253" s="33" t="s">
        <v>1645</v>
      </c>
      <c r="D1253" s="34" t="s">
        <v>1646</v>
      </c>
      <c r="E1253" s="35" t="s">
        <v>1030</v>
      </c>
      <c r="F1253" s="36">
        <f>F1254</f>
        <v>0</v>
      </c>
      <c r="G1253" s="36">
        <f>G1254</f>
        <v>0</v>
      </c>
      <c r="H1253" s="265">
        <v>0</v>
      </c>
      <c r="I1253" s="36">
        <f>G1253</f>
        <v>0</v>
      </c>
      <c r="J1253" s="36">
        <v>0</v>
      </c>
      <c r="K1253" s="15"/>
    </row>
    <row r="1254" spans="1:11" ht="27">
      <c r="A1254" s="32"/>
      <c r="B1254" s="47"/>
      <c r="C1254" s="47"/>
      <c r="D1254" s="34" t="s">
        <v>1026</v>
      </c>
      <c r="E1254" s="35" t="s">
        <v>1030</v>
      </c>
      <c r="F1254" s="36">
        <v>0</v>
      </c>
      <c r="G1254" s="36">
        <v>0</v>
      </c>
      <c r="H1254" s="265">
        <v>0</v>
      </c>
      <c r="I1254" s="36"/>
      <c r="J1254" s="36"/>
      <c r="K1254" s="15"/>
    </row>
    <row r="1255" spans="1:11" ht="13.5">
      <c r="A1255" s="32"/>
      <c r="B1255" s="47"/>
      <c r="C1255" s="33" t="s">
        <v>44</v>
      </c>
      <c r="D1255" s="34" t="s">
        <v>45</v>
      </c>
      <c r="E1255" s="35" t="s">
        <v>462</v>
      </c>
      <c r="F1255" s="36">
        <f>F1256</f>
        <v>139</v>
      </c>
      <c r="G1255" s="36">
        <f>G1256</f>
        <v>139</v>
      </c>
      <c r="H1255" s="265">
        <f t="shared" si="23"/>
        <v>100</v>
      </c>
      <c r="I1255" s="36">
        <f>G1255</f>
        <v>139</v>
      </c>
      <c r="J1255" s="36">
        <v>0</v>
      </c>
      <c r="K1255" s="15"/>
    </row>
    <row r="1256" spans="1:11" ht="27">
      <c r="A1256" s="32"/>
      <c r="B1256" s="47"/>
      <c r="C1256" s="47"/>
      <c r="D1256" s="34" t="s">
        <v>1026</v>
      </c>
      <c r="E1256" s="35" t="s">
        <v>462</v>
      </c>
      <c r="F1256" s="36">
        <v>139</v>
      </c>
      <c r="G1256" s="36">
        <v>139</v>
      </c>
      <c r="H1256" s="265">
        <f t="shared" si="23"/>
        <v>100</v>
      </c>
      <c r="I1256" s="36"/>
      <c r="J1256" s="36"/>
      <c r="K1256" s="15"/>
    </row>
    <row r="1257" spans="1:11" ht="27">
      <c r="A1257" s="32"/>
      <c r="B1257" s="47"/>
      <c r="C1257" s="33" t="s">
        <v>51</v>
      </c>
      <c r="D1257" s="34" t="s">
        <v>52</v>
      </c>
      <c r="E1257" s="35" t="s">
        <v>1031</v>
      </c>
      <c r="F1257" s="36">
        <v>912</v>
      </c>
      <c r="G1257" s="36">
        <f>G1258</f>
        <v>912</v>
      </c>
      <c r="H1257" s="265">
        <f t="shared" si="23"/>
        <v>100.00000000000001</v>
      </c>
      <c r="I1257" s="36">
        <f>G1257</f>
        <v>912</v>
      </c>
      <c r="J1257" s="36">
        <v>0</v>
      </c>
      <c r="K1257" s="15"/>
    </row>
    <row r="1258" spans="1:11" ht="27">
      <c r="A1258" s="32"/>
      <c r="B1258" s="47"/>
      <c r="C1258" s="47"/>
      <c r="D1258" s="34" t="s">
        <v>1026</v>
      </c>
      <c r="E1258" s="35" t="s">
        <v>1031</v>
      </c>
      <c r="F1258" s="36">
        <v>912</v>
      </c>
      <c r="G1258" s="36">
        <v>912</v>
      </c>
      <c r="H1258" s="265">
        <f t="shared" si="23"/>
        <v>100.00000000000001</v>
      </c>
      <c r="I1258" s="36"/>
      <c r="J1258" s="36"/>
      <c r="K1258" s="15"/>
    </row>
    <row r="1259" spans="1:11" ht="27">
      <c r="A1259" s="32"/>
      <c r="B1259" s="47"/>
      <c r="C1259" s="33" t="s">
        <v>299</v>
      </c>
      <c r="D1259" s="34" t="s">
        <v>300</v>
      </c>
      <c r="E1259" s="35" t="s">
        <v>1689</v>
      </c>
      <c r="F1259" s="36">
        <f>F1260</f>
        <v>0</v>
      </c>
      <c r="G1259" s="36">
        <f>G1260</f>
        <v>0</v>
      </c>
      <c r="H1259" s="265">
        <v>0</v>
      </c>
      <c r="I1259" s="36">
        <f>G1259</f>
        <v>0</v>
      </c>
      <c r="J1259" s="36">
        <v>0</v>
      </c>
      <c r="K1259" s="15"/>
    </row>
    <row r="1260" spans="1:11" ht="27">
      <c r="A1260" s="110"/>
      <c r="B1260" s="78"/>
      <c r="C1260" s="78"/>
      <c r="D1260" s="34" t="s">
        <v>1026</v>
      </c>
      <c r="E1260" s="35" t="s">
        <v>1689</v>
      </c>
      <c r="F1260" s="36">
        <v>0</v>
      </c>
      <c r="G1260" s="36">
        <v>0</v>
      </c>
      <c r="H1260" s="265">
        <v>0</v>
      </c>
      <c r="I1260" s="36"/>
      <c r="J1260" s="36"/>
      <c r="K1260" s="15"/>
    </row>
    <row r="1261" spans="1:11" ht="54.75">
      <c r="A1261" s="32"/>
      <c r="B1261" s="97" t="s">
        <v>1032</v>
      </c>
      <c r="C1261" s="97"/>
      <c r="D1261" s="27" t="s">
        <v>1033</v>
      </c>
      <c r="E1261" s="28" t="s">
        <v>1034</v>
      </c>
      <c r="F1261" s="29">
        <f>F1262</f>
        <v>4758673</v>
      </c>
      <c r="G1261" s="29">
        <f>G1262</f>
        <v>4729403.63</v>
      </c>
      <c r="H1261" s="266">
        <f>G1261/F1261%</f>
        <v>99.38492579759104</v>
      </c>
      <c r="I1261" s="29">
        <f>I1263+I1280+I1282+I1284+I1286+I1288+I1290+I1292+I1294+I1296+I1298+I1300+I1302+I1304</f>
        <v>4729403.63</v>
      </c>
      <c r="J1261" s="29">
        <v>0</v>
      </c>
      <c r="K1261" s="23">
        <f>SUM(I1261:J1261)</f>
        <v>4729403.63</v>
      </c>
    </row>
    <row r="1262" spans="1:11" ht="13.5">
      <c r="A1262" s="32"/>
      <c r="B1262" s="127"/>
      <c r="C1262" s="128"/>
      <c r="D1262" s="87" t="s">
        <v>1210</v>
      </c>
      <c r="E1262" s="85" t="str">
        <f>E1261</f>
        <v>4 971 000,00</v>
      </c>
      <c r="F1262" s="85">
        <f>F1263+F1280+F1282+F1284+F1286+F1288+F1290+F1292+F1294+F1296+F1298+F1300+F1302+F1304</f>
        <v>4758673</v>
      </c>
      <c r="G1262" s="85">
        <f>G1263+G1280+G1282+G1284+G1286+G1288+G1290+G1292+G1294+G1296+G1298+G1300+G1302+G1304</f>
        <v>4729403.63</v>
      </c>
      <c r="H1262" s="270">
        <f>G1262/F1262%</f>
        <v>99.38492579759104</v>
      </c>
      <c r="I1262" s="85">
        <f>I1263</f>
        <v>4586643.63</v>
      </c>
      <c r="J1262" s="85">
        <v>0</v>
      </c>
      <c r="K1262" s="15"/>
    </row>
    <row r="1263" spans="1:11" ht="13.5">
      <c r="A1263" s="32"/>
      <c r="B1263" s="47"/>
      <c r="C1263" s="33" t="s">
        <v>1035</v>
      </c>
      <c r="D1263" s="34" t="s">
        <v>1036</v>
      </c>
      <c r="E1263" s="35" t="s">
        <v>1037</v>
      </c>
      <c r="F1263" s="36">
        <f>F1264</f>
        <v>4615913</v>
      </c>
      <c r="G1263" s="36">
        <f>G1264</f>
        <v>4586643.63</v>
      </c>
      <c r="H1263" s="265">
        <f>G1263/F1263%</f>
        <v>99.36590291021517</v>
      </c>
      <c r="I1263" s="36">
        <f>G1263</f>
        <v>4586643.63</v>
      </c>
      <c r="J1263" s="36">
        <v>0</v>
      </c>
      <c r="K1263" s="15"/>
    </row>
    <row r="1264" spans="1:11" ht="13.5">
      <c r="A1264" s="32"/>
      <c r="B1264" s="47"/>
      <c r="C1264" s="47"/>
      <c r="D1264" s="34" t="s">
        <v>1038</v>
      </c>
      <c r="E1264" s="35" t="s">
        <v>1037</v>
      </c>
      <c r="F1264" s="76">
        <v>4615913</v>
      </c>
      <c r="G1264" s="36">
        <f>SUM(G1265:G1279)</f>
        <v>4586643.63</v>
      </c>
      <c r="H1264" s="265">
        <f>G1264/F1264%</f>
        <v>99.36590291021517</v>
      </c>
      <c r="I1264" s="36"/>
      <c r="J1264" s="36"/>
      <c r="K1264" s="15"/>
    </row>
    <row r="1265" spans="1:11" ht="13.5">
      <c r="A1265" s="32"/>
      <c r="B1265" s="47"/>
      <c r="C1265" s="47"/>
      <c r="D1265" s="200" t="s">
        <v>102</v>
      </c>
      <c r="E1265" s="154"/>
      <c r="F1265" s="143"/>
      <c r="G1265" s="40">
        <v>1417949.77</v>
      </c>
      <c r="H1265" s="265"/>
      <c r="I1265" s="36"/>
      <c r="J1265" s="36"/>
      <c r="K1265" s="15"/>
    </row>
    <row r="1266" spans="1:11" ht="13.5">
      <c r="A1266" s="32"/>
      <c r="B1266" s="47"/>
      <c r="C1266" s="47"/>
      <c r="D1266" s="200" t="s">
        <v>103</v>
      </c>
      <c r="E1266" s="154"/>
      <c r="F1266" s="143"/>
      <c r="G1266" s="40">
        <v>73000</v>
      </c>
      <c r="H1266" s="265"/>
      <c r="I1266" s="36"/>
      <c r="J1266" s="36"/>
      <c r="K1266" s="15"/>
    </row>
    <row r="1267" spans="1:11" ht="13.5">
      <c r="A1267" s="32"/>
      <c r="B1267" s="47"/>
      <c r="C1267" s="47"/>
      <c r="D1267" s="201" t="s">
        <v>104</v>
      </c>
      <c r="E1267" s="154"/>
      <c r="F1267" s="143"/>
      <c r="G1267" s="40">
        <v>133000</v>
      </c>
      <c r="H1267" s="265"/>
      <c r="I1267" s="36"/>
      <c r="J1267" s="36"/>
      <c r="K1267" s="15"/>
    </row>
    <row r="1268" spans="1:11" ht="27">
      <c r="A1268" s="32"/>
      <c r="B1268" s="47"/>
      <c r="C1268" s="47"/>
      <c r="D1268" s="202" t="s">
        <v>105</v>
      </c>
      <c r="E1268" s="154"/>
      <c r="F1268" s="143"/>
      <c r="G1268" s="40">
        <v>139240.4</v>
      </c>
      <c r="H1268" s="265"/>
      <c r="I1268" s="36"/>
      <c r="J1268" s="36"/>
      <c r="K1268" s="15"/>
    </row>
    <row r="1269" spans="1:11" ht="27">
      <c r="A1269" s="32"/>
      <c r="B1269" s="47"/>
      <c r="C1269" s="47"/>
      <c r="D1269" s="200" t="s">
        <v>106</v>
      </c>
      <c r="E1269" s="154"/>
      <c r="F1269" s="143"/>
      <c r="G1269" s="40">
        <v>179150</v>
      </c>
      <c r="H1269" s="265"/>
      <c r="I1269" s="36"/>
      <c r="J1269" s="36"/>
      <c r="K1269" s="15"/>
    </row>
    <row r="1270" spans="1:11" ht="27">
      <c r="A1270" s="32"/>
      <c r="B1270" s="47"/>
      <c r="C1270" s="47"/>
      <c r="D1270" s="200" t="s">
        <v>107</v>
      </c>
      <c r="E1270" s="154"/>
      <c r="F1270" s="143"/>
      <c r="G1270" s="40">
        <v>71080</v>
      </c>
      <c r="H1270" s="265"/>
      <c r="I1270" s="36"/>
      <c r="J1270" s="36"/>
      <c r="K1270" s="15"/>
    </row>
    <row r="1271" spans="1:11" ht="13.5">
      <c r="A1271" s="32"/>
      <c r="B1271" s="47"/>
      <c r="C1271" s="47"/>
      <c r="D1271" s="200" t="s">
        <v>108</v>
      </c>
      <c r="E1271" s="154"/>
      <c r="F1271" s="143"/>
      <c r="G1271" s="40">
        <v>85000</v>
      </c>
      <c r="H1271" s="265"/>
      <c r="I1271" s="36"/>
      <c r="J1271" s="36"/>
      <c r="K1271" s="15"/>
    </row>
    <row r="1272" spans="1:11" ht="27">
      <c r="A1272" s="32"/>
      <c r="B1272" s="47"/>
      <c r="C1272" s="47"/>
      <c r="D1272" s="200" t="s">
        <v>109</v>
      </c>
      <c r="E1272" s="154"/>
      <c r="F1272" s="143"/>
      <c r="G1272" s="40">
        <v>84090</v>
      </c>
      <c r="H1272" s="265"/>
      <c r="I1272" s="36"/>
      <c r="J1272" s="36"/>
      <c r="K1272" s="15"/>
    </row>
    <row r="1273" spans="1:11" ht="27">
      <c r="A1273" s="32"/>
      <c r="B1273" s="47"/>
      <c r="C1273" s="47"/>
      <c r="D1273" s="200" t="s">
        <v>110</v>
      </c>
      <c r="E1273" s="154"/>
      <c r="F1273" s="143"/>
      <c r="G1273" s="40">
        <v>138480</v>
      </c>
      <c r="H1273" s="265"/>
      <c r="I1273" s="36"/>
      <c r="J1273" s="36"/>
      <c r="K1273" s="15"/>
    </row>
    <row r="1274" spans="1:11" ht="13.5">
      <c r="A1274" s="32"/>
      <c r="B1274" s="47"/>
      <c r="C1274" s="47"/>
      <c r="D1274" s="200" t="s">
        <v>111</v>
      </c>
      <c r="E1274" s="154"/>
      <c r="F1274" s="143"/>
      <c r="G1274" s="40">
        <v>677484</v>
      </c>
      <c r="H1274" s="265"/>
      <c r="I1274" s="36"/>
      <c r="J1274" s="36"/>
      <c r="K1274" s="15"/>
    </row>
    <row r="1275" spans="1:11" ht="13.5">
      <c r="A1275" s="32"/>
      <c r="B1275" s="47"/>
      <c r="C1275" s="47"/>
      <c r="D1275" s="200" t="s">
        <v>112</v>
      </c>
      <c r="E1275" s="154"/>
      <c r="F1275" s="143"/>
      <c r="G1275" s="40">
        <v>555776.3</v>
      </c>
      <c r="H1275" s="265"/>
      <c r="I1275" s="36"/>
      <c r="J1275" s="36"/>
      <c r="K1275" s="15"/>
    </row>
    <row r="1276" spans="1:11" ht="13.5">
      <c r="A1276" s="32"/>
      <c r="B1276" s="47"/>
      <c r="C1276" s="47"/>
      <c r="D1276" s="200" t="s">
        <v>998</v>
      </c>
      <c r="E1276" s="154"/>
      <c r="F1276" s="143"/>
      <c r="G1276" s="40">
        <v>809633</v>
      </c>
      <c r="H1276" s="265"/>
      <c r="I1276" s="36"/>
      <c r="J1276" s="36"/>
      <c r="K1276" s="15"/>
    </row>
    <row r="1277" spans="1:11" ht="27">
      <c r="A1277" s="32"/>
      <c r="B1277" s="47"/>
      <c r="C1277" s="47"/>
      <c r="D1277" s="200" t="s">
        <v>999</v>
      </c>
      <c r="E1277" s="154"/>
      <c r="F1277" s="143"/>
      <c r="G1277" s="40">
        <v>154639.86</v>
      </c>
      <c r="H1277" s="265"/>
      <c r="I1277" s="36"/>
      <c r="J1277" s="36"/>
      <c r="K1277" s="15"/>
    </row>
    <row r="1278" spans="1:11" ht="13.5">
      <c r="A1278" s="32"/>
      <c r="B1278" s="47"/>
      <c r="C1278" s="47"/>
      <c r="D1278" s="138" t="s">
        <v>114</v>
      </c>
      <c r="E1278" s="154"/>
      <c r="F1278" s="143"/>
      <c r="G1278" s="40">
        <v>43420.3</v>
      </c>
      <c r="H1278" s="265"/>
      <c r="I1278" s="36"/>
      <c r="J1278" s="36"/>
      <c r="K1278" s="15"/>
    </row>
    <row r="1279" spans="1:11" ht="27">
      <c r="A1279" s="32"/>
      <c r="B1279" s="47"/>
      <c r="C1279" s="47"/>
      <c r="D1279" s="138" t="s">
        <v>113</v>
      </c>
      <c r="E1279" s="154"/>
      <c r="F1279" s="143"/>
      <c r="G1279" s="40">
        <v>24700</v>
      </c>
      <c r="H1279" s="265"/>
      <c r="I1279" s="36"/>
      <c r="J1279" s="36"/>
      <c r="K1279" s="15"/>
    </row>
    <row r="1280" spans="1:11" ht="13.5">
      <c r="A1280" s="32"/>
      <c r="B1280" s="47"/>
      <c r="C1280" s="33" t="s">
        <v>1691</v>
      </c>
      <c r="D1280" s="34" t="s">
        <v>1692</v>
      </c>
      <c r="E1280" s="35" t="s">
        <v>1039</v>
      </c>
      <c r="F1280" s="72">
        <f>F1281</f>
        <v>110045</v>
      </c>
      <c r="G1280" s="72">
        <f>G1281</f>
        <v>110045</v>
      </c>
      <c r="H1280" s="265">
        <f aca="true" t="shared" si="24" ref="H1280:H1289">G1280/F1280%</f>
        <v>100</v>
      </c>
      <c r="I1280" s="36">
        <f>G1280</f>
        <v>110045</v>
      </c>
      <c r="J1280" s="36">
        <v>0</v>
      </c>
      <c r="K1280" s="15"/>
    </row>
    <row r="1281" spans="1:11" ht="13.5">
      <c r="A1281" s="32"/>
      <c r="B1281" s="47"/>
      <c r="C1281" s="47"/>
      <c r="D1281" s="34" t="s">
        <v>1038</v>
      </c>
      <c r="E1281" s="35" t="s">
        <v>1039</v>
      </c>
      <c r="F1281" s="36">
        <v>110045</v>
      </c>
      <c r="G1281" s="36">
        <v>110045</v>
      </c>
      <c r="H1281" s="265">
        <f t="shared" si="24"/>
        <v>100</v>
      </c>
      <c r="I1281" s="36"/>
      <c r="J1281" s="36"/>
      <c r="K1281" s="15"/>
    </row>
    <row r="1282" spans="1:11" ht="13.5">
      <c r="A1282" s="32"/>
      <c r="B1282" s="47"/>
      <c r="C1282" s="33" t="s">
        <v>1694</v>
      </c>
      <c r="D1282" s="34" t="s">
        <v>1695</v>
      </c>
      <c r="E1282" s="35" t="s">
        <v>1040</v>
      </c>
      <c r="F1282" s="36">
        <v>10368</v>
      </c>
      <c r="G1282" s="36">
        <f>G1283</f>
        <v>10368</v>
      </c>
      <c r="H1282" s="265">
        <f t="shared" si="24"/>
        <v>100</v>
      </c>
      <c r="I1282" s="36">
        <f>G1282</f>
        <v>10368</v>
      </c>
      <c r="J1282" s="36">
        <v>0</v>
      </c>
      <c r="K1282" s="15"/>
    </row>
    <row r="1283" spans="1:11" ht="13.5">
      <c r="A1283" s="32"/>
      <c r="B1283" s="47"/>
      <c r="C1283" s="47"/>
      <c r="D1283" s="34" t="s">
        <v>1038</v>
      </c>
      <c r="E1283" s="35" t="s">
        <v>1040</v>
      </c>
      <c r="F1283" s="36">
        <v>10368</v>
      </c>
      <c r="G1283" s="36">
        <v>10368</v>
      </c>
      <c r="H1283" s="265">
        <f t="shared" si="24"/>
        <v>100</v>
      </c>
      <c r="I1283" s="36"/>
      <c r="J1283" s="36"/>
      <c r="K1283" s="15"/>
    </row>
    <row r="1284" spans="1:11" ht="13.5">
      <c r="A1284" s="32"/>
      <c r="B1284" s="47"/>
      <c r="C1284" s="33" t="s">
        <v>1697</v>
      </c>
      <c r="D1284" s="34" t="s">
        <v>1698</v>
      </c>
      <c r="E1284" s="35" t="s">
        <v>1041</v>
      </c>
      <c r="F1284" s="36">
        <f>F1285</f>
        <v>13034</v>
      </c>
      <c r="G1284" s="36">
        <f>G1285</f>
        <v>13034</v>
      </c>
      <c r="H1284" s="265">
        <f t="shared" si="24"/>
        <v>100</v>
      </c>
      <c r="I1284" s="36">
        <f>G1284</f>
        <v>13034</v>
      </c>
      <c r="J1284" s="36">
        <v>0</v>
      </c>
      <c r="K1284" s="15"/>
    </row>
    <row r="1285" spans="1:11" ht="13.5">
      <c r="A1285" s="110"/>
      <c r="B1285" s="78"/>
      <c r="C1285" s="78"/>
      <c r="D1285" s="34" t="s">
        <v>1038</v>
      </c>
      <c r="E1285" s="35" t="s">
        <v>1041</v>
      </c>
      <c r="F1285" s="36">
        <v>13034</v>
      </c>
      <c r="G1285" s="36">
        <v>13034</v>
      </c>
      <c r="H1285" s="265">
        <f t="shared" si="24"/>
        <v>100</v>
      </c>
      <c r="I1285" s="36"/>
      <c r="J1285" s="36"/>
      <c r="K1285" s="15"/>
    </row>
    <row r="1286" spans="1:11" ht="13.5">
      <c r="A1286" s="32"/>
      <c r="B1286" s="47"/>
      <c r="C1286" s="83" t="s">
        <v>1700</v>
      </c>
      <c r="D1286" s="34" t="s">
        <v>1701</v>
      </c>
      <c r="E1286" s="35" t="s">
        <v>1042</v>
      </c>
      <c r="F1286" s="36">
        <f>F1287</f>
        <v>2956</v>
      </c>
      <c r="G1286" s="36">
        <f>G1287</f>
        <v>2956</v>
      </c>
      <c r="H1286" s="265">
        <f t="shared" si="24"/>
        <v>100</v>
      </c>
      <c r="I1286" s="36">
        <f>G1286</f>
        <v>2956</v>
      </c>
      <c r="J1286" s="36">
        <v>0</v>
      </c>
      <c r="K1286" s="15"/>
    </row>
    <row r="1287" spans="1:11" ht="13.5">
      <c r="A1287" s="32"/>
      <c r="B1287" s="47"/>
      <c r="C1287" s="47"/>
      <c r="D1287" s="34" t="s">
        <v>1038</v>
      </c>
      <c r="E1287" s="35" t="s">
        <v>1042</v>
      </c>
      <c r="F1287" s="36">
        <v>2956</v>
      </c>
      <c r="G1287" s="36">
        <v>2956</v>
      </c>
      <c r="H1287" s="265">
        <f t="shared" si="24"/>
        <v>100</v>
      </c>
      <c r="I1287" s="36"/>
      <c r="J1287" s="36"/>
      <c r="K1287" s="15"/>
    </row>
    <row r="1288" spans="1:11" ht="13.5">
      <c r="A1288" s="32"/>
      <c r="B1288" s="47"/>
      <c r="C1288" s="33" t="s">
        <v>1667</v>
      </c>
      <c r="D1288" s="34" t="s">
        <v>1668</v>
      </c>
      <c r="E1288" s="35" t="s">
        <v>1043</v>
      </c>
      <c r="F1288" s="36">
        <f>F1289</f>
        <v>1117</v>
      </c>
      <c r="G1288" s="36">
        <f>G1289</f>
        <v>1117</v>
      </c>
      <c r="H1288" s="265">
        <f t="shared" si="24"/>
        <v>100</v>
      </c>
      <c r="I1288" s="36">
        <f>G1288</f>
        <v>1117</v>
      </c>
      <c r="J1288" s="36">
        <v>0</v>
      </c>
      <c r="K1288" s="15"/>
    </row>
    <row r="1289" spans="1:11" ht="13.5">
      <c r="A1289" s="32"/>
      <c r="B1289" s="47"/>
      <c r="C1289" s="78"/>
      <c r="D1289" s="34" t="s">
        <v>1038</v>
      </c>
      <c r="E1289" s="35" t="s">
        <v>1043</v>
      </c>
      <c r="F1289" s="36">
        <v>1117</v>
      </c>
      <c r="G1289" s="36">
        <v>1117</v>
      </c>
      <c r="H1289" s="265">
        <f t="shared" si="24"/>
        <v>100</v>
      </c>
      <c r="I1289" s="36"/>
      <c r="J1289" s="36"/>
      <c r="K1289" s="15"/>
    </row>
    <row r="1290" spans="1:11" ht="13.5">
      <c r="A1290" s="32"/>
      <c r="B1290" s="47"/>
      <c r="C1290" s="83" t="s">
        <v>239</v>
      </c>
      <c r="D1290" s="34" t="s">
        <v>240</v>
      </c>
      <c r="E1290" s="35" t="s">
        <v>1705</v>
      </c>
      <c r="F1290" s="36">
        <f>F1291</f>
        <v>0</v>
      </c>
      <c r="G1290" s="36">
        <f>G1291</f>
        <v>0</v>
      </c>
      <c r="H1290" s="265">
        <v>0</v>
      </c>
      <c r="I1290" s="36">
        <f>G1290</f>
        <v>0</v>
      </c>
      <c r="J1290" s="36">
        <v>0</v>
      </c>
      <c r="K1290" s="15"/>
    </row>
    <row r="1291" spans="1:11" ht="13.5">
      <c r="A1291" s="32"/>
      <c r="B1291" s="47"/>
      <c r="C1291" s="47"/>
      <c r="D1291" s="34" t="s">
        <v>1038</v>
      </c>
      <c r="E1291" s="35" t="s">
        <v>1705</v>
      </c>
      <c r="F1291" s="36">
        <v>0</v>
      </c>
      <c r="G1291" s="36">
        <v>0</v>
      </c>
      <c r="H1291" s="265">
        <v>0</v>
      </c>
      <c r="I1291" s="36"/>
      <c r="J1291" s="36"/>
      <c r="K1291" s="15"/>
    </row>
    <row r="1292" spans="1:11" ht="13.5">
      <c r="A1292" s="32"/>
      <c r="B1292" s="47"/>
      <c r="C1292" s="33" t="s">
        <v>37</v>
      </c>
      <c r="D1292" s="34" t="s">
        <v>38</v>
      </c>
      <c r="E1292" s="35" t="s">
        <v>1044</v>
      </c>
      <c r="F1292" s="36">
        <f>F1293</f>
        <v>0</v>
      </c>
      <c r="G1292" s="36">
        <f>G1293</f>
        <v>0</v>
      </c>
      <c r="H1292" s="265">
        <v>0</v>
      </c>
      <c r="I1292" s="36">
        <f>G1292</f>
        <v>0</v>
      </c>
      <c r="J1292" s="36">
        <v>0</v>
      </c>
      <c r="K1292" s="15"/>
    </row>
    <row r="1293" spans="1:11" ht="13.5">
      <c r="A1293" s="32"/>
      <c r="B1293" s="47"/>
      <c r="C1293" s="47"/>
      <c r="D1293" s="34" t="s">
        <v>1038</v>
      </c>
      <c r="E1293" s="35" t="s">
        <v>1044</v>
      </c>
      <c r="F1293" s="36">
        <v>0</v>
      </c>
      <c r="G1293" s="36">
        <v>0</v>
      </c>
      <c r="H1293" s="265">
        <v>0</v>
      </c>
      <c r="I1293" s="36"/>
      <c r="J1293" s="36"/>
      <c r="K1293" s="15"/>
    </row>
    <row r="1294" spans="1:11" ht="13.5">
      <c r="A1294" s="32"/>
      <c r="B1294" s="47"/>
      <c r="C1294" s="33" t="s">
        <v>1645</v>
      </c>
      <c r="D1294" s="34" t="s">
        <v>1646</v>
      </c>
      <c r="E1294" s="35" t="s">
        <v>24</v>
      </c>
      <c r="F1294" s="36">
        <f>F1295</f>
        <v>0</v>
      </c>
      <c r="G1294" s="36">
        <f>G1295</f>
        <v>0</v>
      </c>
      <c r="H1294" s="265">
        <v>0</v>
      </c>
      <c r="I1294" s="36">
        <f>G1294</f>
        <v>0</v>
      </c>
      <c r="J1294" s="36">
        <v>0</v>
      </c>
      <c r="K1294" s="15"/>
    </row>
    <row r="1295" spans="1:11" ht="13.5">
      <c r="A1295" s="32"/>
      <c r="B1295" s="47"/>
      <c r="C1295" s="47"/>
      <c r="D1295" s="34" t="s">
        <v>1038</v>
      </c>
      <c r="E1295" s="35" t="s">
        <v>24</v>
      </c>
      <c r="F1295" s="36">
        <v>0</v>
      </c>
      <c r="G1295" s="36">
        <v>0</v>
      </c>
      <c r="H1295" s="265">
        <v>0</v>
      </c>
      <c r="I1295" s="36"/>
      <c r="J1295" s="36"/>
      <c r="K1295" s="15"/>
    </row>
    <row r="1296" spans="1:11" ht="41.25">
      <c r="A1296" s="32"/>
      <c r="B1296" s="47"/>
      <c r="C1296" s="33" t="s">
        <v>332</v>
      </c>
      <c r="D1296" s="34" t="s">
        <v>333</v>
      </c>
      <c r="E1296" s="35" t="s">
        <v>393</v>
      </c>
      <c r="F1296" s="36">
        <f>F1297</f>
        <v>0</v>
      </c>
      <c r="G1296" s="36">
        <f>G1297</f>
        <v>0</v>
      </c>
      <c r="H1296" s="265">
        <v>0</v>
      </c>
      <c r="I1296" s="36">
        <f>G1296</f>
        <v>0</v>
      </c>
      <c r="J1296" s="36">
        <v>0</v>
      </c>
      <c r="K1296" s="15"/>
    </row>
    <row r="1297" spans="1:11" ht="13.5">
      <c r="A1297" s="32"/>
      <c r="B1297" s="47"/>
      <c r="C1297" s="47"/>
      <c r="D1297" s="34" t="s">
        <v>1038</v>
      </c>
      <c r="E1297" s="35" t="s">
        <v>393</v>
      </c>
      <c r="F1297" s="36">
        <v>0</v>
      </c>
      <c r="G1297" s="36">
        <v>0</v>
      </c>
      <c r="H1297" s="265">
        <v>0</v>
      </c>
      <c r="I1297" s="36"/>
      <c r="J1297" s="36"/>
      <c r="K1297" s="15"/>
    </row>
    <row r="1298" spans="1:11" ht="13.5">
      <c r="A1298" s="32"/>
      <c r="B1298" s="47"/>
      <c r="C1298" s="33" t="s">
        <v>44</v>
      </c>
      <c r="D1298" s="34" t="s">
        <v>45</v>
      </c>
      <c r="E1298" s="35" t="s">
        <v>474</v>
      </c>
      <c r="F1298" s="36">
        <f>F1299</f>
        <v>166</v>
      </c>
      <c r="G1298" s="36">
        <f>G1299</f>
        <v>166</v>
      </c>
      <c r="H1298" s="265">
        <f>G1298/F1298%</f>
        <v>100</v>
      </c>
      <c r="I1298" s="36">
        <f>G1298</f>
        <v>166</v>
      </c>
      <c r="J1298" s="36">
        <v>0</v>
      </c>
      <c r="K1298" s="15"/>
    </row>
    <row r="1299" spans="1:11" ht="13.5">
      <c r="A1299" s="32"/>
      <c r="B1299" s="47"/>
      <c r="C1299" s="47"/>
      <c r="D1299" s="34" t="s">
        <v>1038</v>
      </c>
      <c r="E1299" s="35" t="s">
        <v>474</v>
      </c>
      <c r="F1299" s="36">
        <v>166</v>
      </c>
      <c r="G1299" s="36">
        <v>166</v>
      </c>
      <c r="H1299" s="265">
        <f>G1299/F1299%</f>
        <v>100</v>
      </c>
      <c r="I1299" s="36"/>
      <c r="J1299" s="36"/>
      <c r="K1299" s="15"/>
    </row>
    <row r="1300" spans="1:11" ht="13.5">
      <c r="A1300" s="32"/>
      <c r="B1300" s="47"/>
      <c r="C1300" s="33" t="s">
        <v>47</v>
      </c>
      <c r="D1300" s="34" t="s">
        <v>48</v>
      </c>
      <c r="E1300" s="35" t="s">
        <v>1689</v>
      </c>
      <c r="F1300" s="36">
        <f>F1301</f>
        <v>0</v>
      </c>
      <c r="G1300" s="36">
        <f>G1301</f>
        <v>0</v>
      </c>
      <c r="H1300" s="265">
        <v>0</v>
      </c>
      <c r="I1300" s="36">
        <f>G1300</f>
        <v>0</v>
      </c>
      <c r="J1300" s="36">
        <v>0</v>
      </c>
      <c r="K1300" s="15"/>
    </row>
    <row r="1301" spans="1:11" ht="13.5">
      <c r="A1301" s="32"/>
      <c r="B1301" s="47"/>
      <c r="C1301" s="47"/>
      <c r="D1301" s="34" t="s">
        <v>1038</v>
      </c>
      <c r="E1301" s="35" t="s">
        <v>1689</v>
      </c>
      <c r="F1301" s="36">
        <v>0</v>
      </c>
      <c r="G1301" s="36">
        <v>0</v>
      </c>
      <c r="H1301" s="265">
        <v>0</v>
      </c>
      <c r="I1301" s="36"/>
      <c r="J1301" s="36"/>
      <c r="K1301" s="15"/>
    </row>
    <row r="1302" spans="1:11" ht="27">
      <c r="A1302" s="32"/>
      <c r="B1302" s="47"/>
      <c r="C1302" s="33" t="s">
        <v>51</v>
      </c>
      <c r="D1302" s="34" t="s">
        <v>52</v>
      </c>
      <c r="E1302" s="35" t="s">
        <v>1045</v>
      </c>
      <c r="F1302" s="36" t="s">
        <v>1045</v>
      </c>
      <c r="G1302" s="36">
        <f>G1303</f>
        <v>4376</v>
      </c>
      <c r="H1302" s="265">
        <f aca="true" t="shared" si="25" ref="H1302:H1313">G1302/F1302%</f>
        <v>100</v>
      </c>
      <c r="I1302" s="36">
        <f>G1302</f>
        <v>4376</v>
      </c>
      <c r="J1302" s="36">
        <v>0</v>
      </c>
      <c r="K1302" s="15"/>
    </row>
    <row r="1303" spans="1:11" ht="13.5">
      <c r="A1303" s="32"/>
      <c r="B1303" s="47"/>
      <c r="C1303" s="47"/>
      <c r="D1303" s="34" t="s">
        <v>1038</v>
      </c>
      <c r="E1303" s="35" t="s">
        <v>1045</v>
      </c>
      <c r="F1303" s="36" t="s">
        <v>1045</v>
      </c>
      <c r="G1303" s="36">
        <v>4376</v>
      </c>
      <c r="H1303" s="265">
        <f t="shared" si="25"/>
        <v>100</v>
      </c>
      <c r="I1303" s="36"/>
      <c r="J1303" s="36"/>
      <c r="K1303" s="15"/>
    </row>
    <row r="1304" spans="1:11" ht="27">
      <c r="A1304" s="32"/>
      <c r="B1304" s="47"/>
      <c r="C1304" s="33" t="s">
        <v>299</v>
      </c>
      <c r="D1304" s="34" t="s">
        <v>300</v>
      </c>
      <c r="E1304" s="35" t="s">
        <v>1689</v>
      </c>
      <c r="F1304" s="36">
        <f>F1305</f>
        <v>698</v>
      </c>
      <c r="G1304" s="36">
        <f>G1305</f>
        <v>698</v>
      </c>
      <c r="H1304" s="265">
        <f t="shared" si="25"/>
        <v>100</v>
      </c>
      <c r="I1304" s="36">
        <f>G1304</f>
        <v>698</v>
      </c>
      <c r="J1304" s="36">
        <v>0</v>
      </c>
      <c r="K1304" s="15"/>
    </row>
    <row r="1305" spans="1:11" ht="13.5">
      <c r="A1305" s="32"/>
      <c r="B1305" s="47"/>
      <c r="C1305" s="47"/>
      <c r="D1305" s="34" t="s">
        <v>1038</v>
      </c>
      <c r="E1305" s="35" t="s">
        <v>1689</v>
      </c>
      <c r="F1305" s="36">
        <v>698</v>
      </c>
      <c r="G1305" s="36">
        <v>698</v>
      </c>
      <c r="H1305" s="265">
        <f t="shared" si="25"/>
        <v>100</v>
      </c>
      <c r="I1305" s="36"/>
      <c r="J1305" s="36"/>
      <c r="K1305" s="15"/>
    </row>
    <row r="1306" spans="1:11" ht="69">
      <c r="A1306" s="32"/>
      <c r="B1306" s="26" t="s">
        <v>1046</v>
      </c>
      <c r="C1306" s="26"/>
      <c r="D1306" s="27" t="s">
        <v>1047</v>
      </c>
      <c r="E1306" s="28" t="s">
        <v>1048</v>
      </c>
      <c r="F1306" s="29">
        <f>F1307</f>
        <v>72160</v>
      </c>
      <c r="G1306" s="29">
        <f>G1307</f>
        <v>71929.26000000001</v>
      </c>
      <c r="H1306" s="266">
        <f t="shared" si="25"/>
        <v>99.68023835920178</v>
      </c>
      <c r="I1306" s="29">
        <f>I1307</f>
        <v>71929.26000000001</v>
      </c>
      <c r="J1306" s="29">
        <f>J1307</f>
        <v>0</v>
      </c>
      <c r="K1306" s="23">
        <f>SUM(I1306:J1306)</f>
        <v>71929.26000000001</v>
      </c>
    </row>
    <row r="1307" spans="1:11" ht="13.5">
      <c r="A1307" s="32"/>
      <c r="B1307" s="47"/>
      <c r="C1307" s="33" t="s">
        <v>1049</v>
      </c>
      <c r="D1307" s="34" t="s">
        <v>1050</v>
      </c>
      <c r="E1307" s="35" t="s">
        <v>1048</v>
      </c>
      <c r="F1307" s="36">
        <f>F1308+F1310</f>
        <v>72160</v>
      </c>
      <c r="G1307" s="36">
        <f>G1308+G1310</f>
        <v>71929.26000000001</v>
      </c>
      <c r="H1307" s="265">
        <f t="shared" si="25"/>
        <v>99.68023835920178</v>
      </c>
      <c r="I1307" s="36">
        <f>G1307</f>
        <v>71929.26000000001</v>
      </c>
      <c r="J1307" s="36">
        <v>0</v>
      </c>
      <c r="K1307" s="15"/>
    </row>
    <row r="1308" spans="1:11" ht="27">
      <c r="A1308" s="32"/>
      <c r="B1308" s="47"/>
      <c r="C1308" s="47"/>
      <c r="D1308" s="34" t="s">
        <v>1051</v>
      </c>
      <c r="E1308" s="35" t="s">
        <v>949</v>
      </c>
      <c r="F1308" s="36">
        <v>42860</v>
      </c>
      <c r="G1308" s="36">
        <v>42629.26</v>
      </c>
      <c r="H1308" s="265">
        <f t="shared" si="25"/>
        <v>99.46164255716286</v>
      </c>
      <c r="I1308" s="36"/>
      <c r="J1308" s="36"/>
      <c r="K1308" s="15"/>
    </row>
    <row r="1309" spans="1:11" ht="13.5">
      <c r="A1309" s="32"/>
      <c r="B1309" s="47"/>
      <c r="C1309" s="47"/>
      <c r="D1309" s="94" t="s">
        <v>1210</v>
      </c>
      <c r="E1309" s="95" t="str">
        <f>E1310</f>
        <v>37 900,00</v>
      </c>
      <c r="F1309" s="95">
        <f>F1310</f>
        <v>29300</v>
      </c>
      <c r="G1309" s="95">
        <f>G1310</f>
        <v>29300</v>
      </c>
      <c r="H1309" s="270">
        <f t="shared" si="25"/>
        <v>100</v>
      </c>
      <c r="I1309" s="95">
        <f>I1310</f>
        <v>0</v>
      </c>
      <c r="J1309" s="95">
        <f>J1310</f>
        <v>0</v>
      </c>
      <c r="K1309" s="15"/>
    </row>
    <row r="1310" spans="1:11" ht="13.5">
      <c r="A1310" s="110"/>
      <c r="B1310" s="78"/>
      <c r="C1310" s="78"/>
      <c r="D1310" s="34" t="s">
        <v>1038</v>
      </c>
      <c r="E1310" s="35" t="s">
        <v>1052</v>
      </c>
      <c r="F1310" s="36">
        <v>29300</v>
      </c>
      <c r="G1310" s="36">
        <v>29300</v>
      </c>
      <c r="H1310" s="265">
        <f t="shared" si="25"/>
        <v>100</v>
      </c>
      <c r="I1310" s="36"/>
      <c r="J1310" s="36"/>
      <c r="K1310" s="15"/>
    </row>
    <row r="1311" spans="1:11" ht="27">
      <c r="A1311" s="32"/>
      <c r="B1311" s="84" t="s">
        <v>1053</v>
      </c>
      <c r="C1311" s="84"/>
      <c r="D1311" s="27" t="s">
        <v>1054</v>
      </c>
      <c r="E1311" s="28" t="s">
        <v>1055</v>
      </c>
      <c r="F1311" s="29">
        <f>F1312+F1329</f>
        <v>1541996</v>
      </c>
      <c r="G1311" s="29">
        <f>G1312+G1329</f>
        <v>1541995.96</v>
      </c>
      <c r="H1311" s="266">
        <f t="shared" si="25"/>
        <v>99.99999740595955</v>
      </c>
      <c r="I1311" s="29">
        <f>I1312+I1329</f>
        <v>1541995.96</v>
      </c>
      <c r="J1311" s="29">
        <v>0</v>
      </c>
      <c r="K1311" s="23">
        <f>SUM(I1311:J1311)</f>
        <v>1541995.96</v>
      </c>
    </row>
    <row r="1312" spans="1:11" ht="13.5">
      <c r="A1312" s="32"/>
      <c r="B1312" s="47"/>
      <c r="C1312" s="33" t="s">
        <v>1035</v>
      </c>
      <c r="D1312" s="34" t="s">
        <v>1036</v>
      </c>
      <c r="E1312" s="35" t="s">
        <v>1055</v>
      </c>
      <c r="F1312" s="36">
        <f>F1313+F1324</f>
        <v>1488524.04</v>
      </c>
      <c r="G1312" s="36">
        <f>G1313+G1324</f>
        <v>1488524</v>
      </c>
      <c r="H1312" s="265">
        <f t="shared" si="25"/>
        <v>99.99999731277434</v>
      </c>
      <c r="I1312" s="36">
        <f>G1312</f>
        <v>1488524</v>
      </c>
      <c r="J1312" s="36">
        <v>0</v>
      </c>
      <c r="K1312" s="15"/>
    </row>
    <row r="1313" spans="1:11" ht="13.5">
      <c r="A1313" s="32"/>
      <c r="B1313" s="47"/>
      <c r="C1313" s="47"/>
      <c r="D1313" s="33" t="s">
        <v>1056</v>
      </c>
      <c r="E1313" s="35" t="s">
        <v>1057</v>
      </c>
      <c r="F1313" s="36">
        <v>719028.04</v>
      </c>
      <c r="G1313" s="36">
        <f>SUM(G1314:G1323)</f>
        <v>719028.04</v>
      </c>
      <c r="H1313" s="265">
        <f t="shared" si="25"/>
        <v>100</v>
      </c>
      <c r="I1313" s="36"/>
      <c r="J1313" s="36"/>
      <c r="K1313" s="15"/>
    </row>
    <row r="1314" spans="1:11" ht="13.5">
      <c r="A1314" s="32"/>
      <c r="B1314" s="47"/>
      <c r="C1314" s="47"/>
      <c r="D1314" s="92" t="s">
        <v>1440</v>
      </c>
      <c r="E1314" s="35"/>
      <c r="F1314" s="36"/>
      <c r="G1314" s="36">
        <v>433367.07</v>
      </c>
      <c r="H1314" s="265"/>
      <c r="I1314" s="36"/>
      <c r="J1314" s="36"/>
      <c r="K1314" s="15"/>
    </row>
    <row r="1315" spans="1:11" ht="46.5" customHeight="1">
      <c r="A1315" s="32"/>
      <c r="B1315" s="47"/>
      <c r="C1315" s="47"/>
      <c r="D1315" s="200" t="s">
        <v>1000</v>
      </c>
      <c r="E1315" s="35"/>
      <c r="F1315" s="36"/>
      <c r="G1315" s="36">
        <v>54676.06</v>
      </c>
      <c r="H1315" s="265"/>
      <c r="I1315" s="36"/>
      <c r="J1315" s="36"/>
      <c r="K1315" s="15"/>
    </row>
    <row r="1316" spans="1:11" ht="13.5">
      <c r="A1316" s="32"/>
      <c r="B1316" s="47"/>
      <c r="C1316" s="47"/>
      <c r="D1316" s="92" t="s">
        <v>1441</v>
      </c>
      <c r="E1316" s="35"/>
      <c r="F1316" s="36"/>
      <c r="G1316" s="36">
        <v>12948.42</v>
      </c>
      <c r="H1316" s="265"/>
      <c r="I1316" s="36"/>
      <c r="J1316" s="36"/>
      <c r="K1316" s="15"/>
    </row>
    <row r="1317" spans="1:11" ht="13.5">
      <c r="A1317" s="32"/>
      <c r="B1317" s="47"/>
      <c r="C1317" s="47"/>
      <c r="D1317" s="93" t="s">
        <v>1442</v>
      </c>
      <c r="E1317" s="35"/>
      <c r="F1317" s="36"/>
      <c r="G1317" s="36">
        <v>90293.03</v>
      </c>
      <c r="H1317" s="265"/>
      <c r="I1317" s="36"/>
      <c r="J1317" s="36"/>
      <c r="K1317" s="15"/>
    </row>
    <row r="1318" spans="1:11" ht="27">
      <c r="A1318" s="32"/>
      <c r="B1318" s="47"/>
      <c r="C1318" s="47"/>
      <c r="D1318" s="93" t="s">
        <v>1450</v>
      </c>
      <c r="E1318" s="35"/>
      <c r="F1318" s="36"/>
      <c r="G1318" s="36">
        <v>4866.4</v>
      </c>
      <c r="H1318" s="265"/>
      <c r="I1318" s="36"/>
      <c r="J1318" s="36"/>
      <c r="K1318" s="15"/>
    </row>
    <row r="1319" spans="1:11" ht="13.5">
      <c r="A1319" s="32"/>
      <c r="B1319" s="47"/>
      <c r="C1319" s="47"/>
      <c r="D1319" s="200" t="s">
        <v>1001</v>
      </c>
      <c r="E1319" s="35"/>
      <c r="F1319" s="36"/>
      <c r="G1319" s="36">
        <v>14288.8</v>
      </c>
      <c r="H1319" s="265"/>
      <c r="I1319" s="36"/>
      <c r="J1319" s="36"/>
      <c r="K1319" s="15"/>
    </row>
    <row r="1320" spans="1:11" ht="13.5">
      <c r="A1320" s="32"/>
      <c r="B1320" s="47"/>
      <c r="C1320" s="47"/>
      <c r="D1320" s="92" t="s">
        <v>1443</v>
      </c>
      <c r="E1320" s="35"/>
      <c r="F1320" s="36"/>
      <c r="G1320" s="36">
        <v>12589.9</v>
      </c>
      <c r="H1320" s="265"/>
      <c r="I1320" s="36"/>
      <c r="J1320" s="36"/>
      <c r="K1320" s="15"/>
    </row>
    <row r="1321" spans="1:11" ht="13.5">
      <c r="A1321" s="32"/>
      <c r="B1321" s="47"/>
      <c r="C1321" s="47"/>
      <c r="D1321" s="92" t="s">
        <v>1444</v>
      </c>
      <c r="E1321" s="35"/>
      <c r="F1321" s="36"/>
      <c r="G1321" s="36">
        <v>82378.56</v>
      </c>
      <c r="H1321" s="265"/>
      <c r="I1321" s="36"/>
      <c r="J1321" s="36"/>
      <c r="K1321" s="15"/>
    </row>
    <row r="1322" spans="1:11" ht="27">
      <c r="A1322" s="32"/>
      <c r="B1322" s="47"/>
      <c r="C1322" s="47"/>
      <c r="D1322" s="200" t="s">
        <v>1002</v>
      </c>
      <c r="E1322" s="35"/>
      <c r="F1322" s="36"/>
      <c r="G1322" s="36">
        <v>3600</v>
      </c>
      <c r="H1322" s="265"/>
      <c r="I1322" s="36"/>
      <c r="J1322" s="36"/>
      <c r="K1322" s="15"/>
    </row>
    <row r="1323" spans="1:11" ht="13.5">
      <c r="A1323" s="32"/>
      <c r="B1323" s="47"/>
      <c r="C1323" s="47"/>
      <c r="D1323" s="92" t="s">
        <v>1445</v>
      </c>
      <c r="E1323" s="35"/>
      <c r="F1323" s="36"/>
      <c r="G1323" s="36">
        <v>10019.8</v>
      </c>
      <c r="H1323" s="265"/>
      <c r="I1323" s="36"/>
      <c r="J1323" s="36"/>
      <c r="K1323" s="15"/>
    </row>
    <row r="1324" spans="1:11" ht="27">
      <c r="A1324" s="32"/>
      <c r="B1324" s="47"/>
      <c r="C1324" s="47"/>
      <c r="D1324" s="33" t="s">
        <v>1051</v>
      </c>
      <c r="E1324" s="35" t="s">
        <v>1058</v>
      </c>
      <c r="F1324" s="36">
        <v>769496</v>
      </c>
      <c r="G1324" s="36">
        <f>G1325+G1326+G1327+G1328</f>
        <v>769495.96</v>
      </c>
      <c r="H1324" s="265">
        <f>G1324/F1324%</f>
        <v>99.99999480179234</v>
      </c>
      <c r="I1324" s="36"/>
      <c r="J1324" s="36"/>
      <c r="K1324" s="15"/>
    </row>
    <row r="1325" spans="1:11" ht="13.5">
      <c r="A1325" s="32"/>
      <c r="B1325" s="47"/>
      <c r="C1325" s="77"/>
      <c r="D1325" s="34" t="s">
        <v>1447</v>
      </c>
      <c r="E1325" s="35"/>
      <c r="F1325" s="36"/>
      <c r="G1325" s="36">
        <v>707608.96</v>
      </c>
      <c r="H1325" s="265"/>
      <c r="I1325" s="36"/>
      <c r="J1325" s="36"/>
      <c r="K1325" s="15"/>
    </row>
    <row r="1326" spans="1:11" ht="27">
      <c r="A1326" s="32"/>
      <c r="B1326" s="47"/>
      <c r="C1326" s="77"/>
      <c r="D1326" s="34" t="s">
        <v>1448</v>
      </c>
      <c r="E1326" s="35"/>
      <c r="F1326" s="36"/>
      <c r="G1326" s="36">
        <v>14382</v>
      </c>
      <c r="H1326" s="265"/>
      <c r="I1326" s="36"/>
      <c r="J1326" s="36"/>
      <c r="K1326" s="15"/>
    </row>
    <row r="1327" spans="1:11" ht="27">
      <c r="A1327" s="32"/>
      <c r="B1327" s="47"/>
      <c r="C1327" s="77"/>
      <c r="D1327" s="34" t="s">
        <v>1449</v>
      </c>
      <c r="E1327" s="35"/>
      <c r="F1327" s="36"/>
      <c r="G1327" s="36">
        <v>19796</v>
      </c>
      <c r="H1327" s="265"/>
      <c r="I1327" s="36"/>
      <c r="J1327" s="36"/>
      <c r="K1327" s="15"/>
    </row>
    <row r="1328" spans="1:11" ht="13.5">
      <c r="A1328" s="32"/>
      <c r="B1328" s="47"/>
      <c r="C1328" s="77"/>
      <c r="D1328" s="34" t="s">
        <v>1446</v>
      </c>
      <c r="E1328" s="35"/>
      <c r="F1328" s="36"/>
      <c r="G1328" s="36">
        <v>27709</v>
      </c>
      <c r="H1328" s="265"/>
      <c r="I1328" s="36"/>
      <c r="J1328" s="36"/>
      <c r="K1328" s="15"/>
    </row>
    <row r="1329" spans="1:11" ht="13.5">
      <c r="A1329" s="32"/>
      <c r="B1329" s="41"/>
      <c r="C1329" s="74" t="s">
        <v>864</v>
      </c>
      <c r="D1329" s="75" t="s">
        <v>1036</v>
      </c>
      <c r="E1329" s="35" t="s">
        <v>1103</v>
      </c>
      <c r="F1329" s="36">
        <v>53471.96</v>
      </c>
      <c r="G1329" s="36">
        <f>G1330</f>
        <v>53471.96</v>
      </c>
      <c r="H1329" s="265">
        <f aca="true" t="shared" si="26" ref="H1329:H1371">G1329/F1329%</f>
        <v>100</v>
      </c>
      <c r="I1329" s="36">
        <f>G1329</f>
        <v>53471.96</v>
      </c>
      <c r="J1329" s="36">
        <v>0</v>
      </c>
      <c r="K1329" s="15"/>
    </row>
    <row r="1330" spans="1:11" ht="41.25">
      <c r="A1330" s="32"/>
      <c r="B1330" s="41"/>
      <c r="C1330" s="74"/>
      <c r="D1330" s="75" t="s">
        <v>93</v>
      </c>
      <c r="E1330" s="35" t="s">
        <v>1103</v>
      </c>
      <c r="F1330" s="36">
        <v>53471.96</v>
      </c>
      <c r="G1330" s="36">
        <v>53471.96</v>
      </c>
      <c r="H1330" s="265">
        <f t="shared" si="26"/>
        <v>100</v>
      </c>
      <c r="I1330" s="36"/>
      <c r="J1330" s="36"/>
      <c r="K1330" s="15"/>
    </row>
    <row r="1331" spans="1:11" ht="13.5">
      <c r="A1331" s="32"/>
      <c r="B1331" s="26" t="s">
        <v>1059</v>
      </c>
      <c r="C1331" s="84"/>
      <c r="D1331" s="27" t="s">
        <v>1060</v>
      </c>
      <c r="E1331" s="28" t="s">
        <v>1061</v>
      </c>
      <c r="F1331" s="29">
        <f>F1332</f>
        <v>932733</v>
      </c>
      <c r="G1331" s="29">
        <f>G1332</f>
        <v>932087.4</v>
      </c>
      <c r="H1331" s="266">
        <f t="shared" si="26"/>
        <v>99.93078405074121</v>
      </c>
      <c r="I1331" s="29">
        <f>I1332</f>
        <v>932087.4</v>
      </c>
      <c r="J1331" s="29">
        <v>0</v>
      </c>
      <c r="K1331" s="23">
        <f>SUM(I1331:J1331)</f>
        <v>932087.4</v>
      </c>
    </row>
    <row r="1332" spans="1:11" ht="13.5">
      <c r="A1332" s="32"/>
      <c r="B1332" s="47"/>
      <c r="C1332" s="33" t="s">
        <v>1035</v>
      </c>
      <c r="D1332" s="34" t="s">
        <v>1036</v>
      </c>
      <c r="E1332" s="35" t="s">
        <v>1061</v>
      </c>
      <c r="F1332" s="36">
        <f>F1333</f>
        <v>932733</v>
      </c>
      <c r="G1332" s="36">
        <f>G1333</f>
        <v>932087.4</v>
      </c>
      <c r="H1332" s="265">
        <f t="shared" si="26"/>
        <v>99.93078405074121</v>
      </c>
      <c r="I1332" s="36">
        <f>G1332</f>
        <v>932087.4</v>
      </c>
      <c r="J1332" s="36">
        <v>0</v>
      </c>
      <c r="K1332" s="15"/>
    </row>
    <row r="1333" spans="1:11" ht="13.5">
      <c r="A1333" s="32"/>
      <c r="B1333" s="47"/>
      <c r="C1333" s="47"/>
      <c r="D1333" s="34" t="s">
        <v>115</v>
      </c>
      <c r="E1333" s="35" t="s">
        <v>1061</v>
      </c>
      <c r="F1333" s="36">
        <v>932733</v>
      </c>
      <c r="G1333" s="36">
        <v>932087.4</v>
      </c>
      <c r="H1333" s="265">
        <f t="shared" si="26"/>
        <v>99.93078405074121</v>
      </c>
      <c r="I1333" s="36"/>
      <c r="J1333" s="36"/>
      <c r="K1333" s="15"/>
    </row>
    <row r="1334" spans="1:11" ht="27">
      <c r="A1334" s="110"/>
      <c r="B1334" s="78"/>
      <c r="C1334" s="78"/>
      <c r="D1334" s="34" t="s">
        <v>961</v>
      </c>
      <c r="E1334" s="35"/>
      <c r="F1334" s="36"/>
      <c r="G1334" s="36">
        <v>475426.6</v>
      </c>
      <c r="H1334" s="265"/>
      <c r="I1334" s="36"/>
      <c r="J1334" s="36"/>
      <c r="K1334" s="15"/>
    </row>
    <row r="1335" spans="1:11" ht="13.5">
      <c r="A1335" s="32"/>
      <c r="B1335" s="47"/>
      <c r="C1335" s="47"/>
      <c r="D1335" s="34" t="s">
        <v>962</v>
      </c>
      <c r="E1335" s="35"/>
      <c r="F1335" s="36"/>
      <c r="G1335" s="36">
        <v>166238.42</v>
      </c>
      <c r="H1335" s="265"/>
      <c r="I1335" s="36"/>
      <c r="J1335" s="36"/>
      <c r="K1335" s="15"/>
    </row>
    <row r="1336" spans="1:11" ht="13.5">
      <c r="A1336" s="32"/>
      <c r="B1336" s="47"/>
      <c r="C1336" s="47"/>
      <c r="D1336" s="34" t="s">
        <v>1451</v>
      </c>
      <c r="E1336" s="35"/>
      <c r="F1336" s="36"/>
      <c r="G1336" s="36">
        <v>235288.49</v>
      </c>
      <c r="H1336" s="265"/>
      <c r="I1336" s="36"/>
      <c r="J1336" s="36"/>
      <c r="K1336" s="15"/>
    </row>
    <row r="1337" spans="1:11" ht="13.5">
      <c r="A1337" s="32"/>
      <c r="B1337" s="47"/>
      <c r="C1337" s="47"/>
      <c r="D1337" s="34" t="s">
        <v>1452</v>
      </c>
      <c r="E1337" s="35"/>
      <c r="F1337" s="36"/>
      <c r="G1337" s="36">
        <v>12820.59</v>
      </c>
      <c r="H1337" s="265"/>
      <c r="I1337" s="36"/>
      <c r="J1337" s="36"/>
      <c r="K1337" s="15"/>
    </row>
    <row r="1338" spans="1:11" ht="13.5">
      <c r="A1338" s="32"/>
      <c r="B1338" s="47"/>
      <c r="C1338" s="47"/>
      <c r="D1338" s="34" t="s">
        <v>1453</v>
      </c>
      <c r="E1338" s="35"/>
      <c r="F1338" s="36"/>
      <c r="G1338" s="36">
        <v>42313.3</v>
      </c>
      <c r="H1338" s="265"/>
      <c r="I1338" s="36"/>
      <c r="J1338" s="36"/>
      <c r="K1338" s="15"/>
    </row>
    <row r="1339" spans="1:11" ht="13.5">
      <c r="A1339" s="32"/>
      <c r="B1339" s="26" t="s">
        <v>116</v>
      </c>
      <c r="C1339" s="26"/>
      <c r="D1339" s="27" t="s">
        <v>117</v>
      </c>
      <c r="E1339" s="28" t="s">
        <v>118</v>
      </c>
      <c r="F1339" s="29">
        <f>F1340</f>
        <v>490560</v>
      </c>
      <c r="G1339" s="29">
        <f>G1340</f>
        <v>490560</v>
      </c>
      <c r="H1339" s="266">
        <f t="shared" si="26"/>
        <v>99.99999999999999</v>
      </c>
      <c r="I1339" s="29">
        <f>G1339</f>
        <v>490560</v>
      </c>
      <c r="J1339" s="29">
        <v>0</v>
      </c>
      <c r="K1339" s="23">
        <f>SUM(I1339:J1339)</f>
        <v>490560</v>
      </c>
    </row>
    <row r="1340" spans="1:11" ht="13.5">
      <c r="A1340" s="32"/>
      <c r="B1340" s="47"/>
      <c r="C1340" s="33" t="s">
        <v>1035</v>
      </c>
      <c r="D1340" s="34" t="s">
        <v>1036</v>
      </c>
      <c r="E1340" s="35" t="s">
        <v>118</v>
      </c>
      <c r="F1340" s="36">
        <f>F1341</f>
        <v>490560</v>
      </c>
      <c r="G1340" s="36">
        <f>G1341</f>
        <v>490560</v>
      </c>
      <c r="H1340" s="265">
        <f t="shared" si="26"/>
        <v>99.99999999999999</v>
      </c>
      <c r="I1340" s="36">
        <f>G1340</f>
        <v>490560</v>
      </c>
      <c r="J1340" s="36">
        <v>0</v>
      </c>
      <c r="K1340" s="15"/>
    </row>
    <row r="1341" spans="1:11" ht="27">
      <c r="A1341" s="32"/>
      <c r="B1341" s="47"/>
      <c r="C1341" s="47"/>
      <c r="D1341" s="138" t="s">
        <v>1003</v>
      </c>
      <c r="E1341" s="35" t="s">
        <v>118</v>
      </c>
      <c r="F1341" s="36">
        <v>490560</v>
      </c>
      <c r="G1341" s="36">
        <v>490560</v>
      </c>
      <c r="H1341" s="265">
        <f t="shared" si="26"/>
        <v>99.99999999999999</v>
      </c>
      <c r="I1341" s="36"/>
      <c r="J1341" s="36"/>
      <c r="K1341" s="15"/>
    </row>
    <row r="1342" spans="1:11" ht="13.5">
      <c r="A1342" s="32"/>
      <c r="B1342" s="26" t="s">
        <v>119</v>
      </c>
      <c r="C1342" s="26"/>
      <c r="D1342" s="27" t="s">
        <v>120</v>
      </c>
      <c r="E1342" s="28" t="s">
        <v>121</v>
      </c>
      <c r="F1342" s="29">
        <f>F1343+F1345+F1348+F1351+F1354+F1357+F1359+F1362+F1364+F1366+F1368+F1370+F1372+F1374+F1376+F1378+F1381+F1384+F1386+F1388+F1390+F1392+F1394+F1396</f>
        <v>1314550.79</v>
      </c>
      <c r="G1342" s="29">
        <f>G1343+G1345+G1348+G1351+G1354+G1357+G1359+G1362+G1364+G1366+G1368+G1370+G1372+G1374+G1376+G1378+G1381+G1383</f>
        <v>1314547.79</v>
      </c>
      <c r="H1342" s="266">
        <f t="shared" si="26"/>
        <v>99.99977178515864</v>
      </c>
      <c r="I1342" s="29">
        <f>I1343+I1345+I1348+I1351+I1354+I1357+I1359+I1362+I1364+I1366+I1368+I1370+I1372+I1374+I1378+I1381+I1383</f>
        <v>1314547.79</v>
      </c>
      <c r="J1342" s="29">
        <v>0</v>
      </c>
      <c r="K1342" s="23">
        <f>SUM(I1342:J1342)</f>
        <v>1314547.79</v>
      </c>
    </row>
    <row r="1343" spans="1:11" ht="13.5">
      <c r="A1343" s="32"/>
      <c r="B1343" s="80"/>
      <c r="C1343" s="203" t="s">
        <v>1687</v>
      </c>
      <c r="D1343" s="34" t="s">
        <v>1688</v>
      </c>
      <c r="E1343" s="139" t="s">
        <v>1103</v>
      </c>
      <c r="F1343" s="140">
        <f>F1344</f>
        <v>6180</v>
      </c>
      <c r="G1343" s="140">
        <f>G1344</f>
        <v>6180</v>
      </c>
      <c r="H1343" s="265">
        <f t="shared" si="26"/>
        <v>100</v>
      </c>
      <c r="I1343" s="140">
        <f>G1343</f>
        <v>6180</v>
      </c>
      <c r="J1343" s="85"/>
      <c r="K1343" s="15"/>
    </row>
    <row r="1344" spans="1:11" ht="13.5">
      <c r="A1344" s="32"/>
      <c r="B1344" s="56"/>
      <c r="C1344" s="56"/>
      <c r="D1344" s="34" t="s">
        <v>123</v>
      </c>
      <c r="E1344" s="139" t="s">
        <v>1103</v>
      </c>
      <c r="F1344" s="140">
        <v>6180</v>
      </c>
      <c r="G1344" s="140">
        <v>6180</v>
      </c>
      <c r="H1344" s="265">
        <f t="shared" si="26"/>
        <v>100</v>
      </c>
      <c r="I1344" s="140"/>
      <c r="J1344" s="140"/>
      <c r="K1344" s="15"/>
    </row>
    <row r="1345" spans="1:11" ht="13.5">
      <c r="A1345" s="32"/>
      <c r="B1345" s="41"/>
      <c r="C1345" s="74" t="s">
        <v>1691</v>
      </c>
      <c r="D1345" s="75" t="s">
        <v>1692</v>
      </c>
      <c r="E1345" s="35" t="s">
        <v>122</v>
      </c>
      <c r="F1345" s="36">
        <f>F1346+F1347</f>
        <v>728839</v>
      </c>
      <c r="G1345" s="36">
        <f>G1346+G1347</f>
        <v>728838.23</v>
      </c>
      <c r="H1345" s="265">
        <f t="shared" si="26"/>
        <v>99.99989435252503</v>
      </c>
      <c r="I1345" s="36">
        <f>G1345</f>
        <v>728838.23</v>
      </c>
      <c r="J1345" s="36">
        <v>0</v>
      </c>
      <c r="K1345" s="15"/>
    </row>
    <row r="1346" spans="1:11" ht="13.5">
      <c r="A1346" s="32"/>
      <c r="B1346" s="47"/>
      <c r="C1346" s="47"/>
      <c r="D1346" s="34" t="s">
        <v>123</v>
      </c>
      <c r="E1346" s="142" t="s">
        <v>1005</v>
      </c>
      <c r="F1346" s="36">
        <v>339814</v>
      </c>
      <c r="G1346" s="36">
        <v>339813.23</v>
      </c>
      <c r="H1346" s="265">
        <f t="shared" si="26"/>
        <v>99.99977340545122</v>
      </c>
      <c r="I1346" s="36"/>
      <c r="J1346" s="36"/>
      <c r="K1346" s="15"/>
    </row>
    <row r="1347" spans="1:11" ht="27">
      <c r="A1347" s="32"/>
      <c r="B1347" s="47"/>
      <c r="C1347" s="47"/>
      <c r="D1347" s="34" t="s">
        <v>1051</v>
      </c>
      <c r="E1347" s="35" t="s">
        <v>124</v>
      </c>
      <c r="F1347" s="36">
        <v>389025</v>
      </c>
      <c r="G1347" s="36">
        <v>389025</v>
      </c>
      <c r="H1347" s="265">
        <f t="shared" si="26"/>
        <v>100</v>
      </c>
      <c r="I1347" s="36"/>
      <c r="J1347" s="36"/>
      <c r="K1347" s="15"/>
    </row>
    <row r="1348" spans="1:11" ht="13.5">
      <c r="A1348" s="32"/>
      <c r="B1348" s="41"/>
      <c r="C1348" s="74" t="s">
        <v>1694</v>
      </c>
      <c r="D1348" s="75" t="s">
        <v>1695</v>
      </c>
      <c r="E1348" s="35" t="s">
        <v>125</v>
      </c>
      <c r="F1348" s="36">
        <f>F1349+F1350</f>
        <v>64505</v>
      </c>
      <c r="G1348" s="36">
        <f>G1349+G1350</f>
        <v>64505</v>
      </c>
      <c r="H1348" s="265">
        <f t="shared" si="26"/>
        <v>100</v>
      </c>
      <c r="I1348" s="36">
        <f>G1348</f>
        <v>64505</v>
      </c>
      <c r="J1348" s="36">
        <v>0</v>
      </c>
      <c r="K1348" s="15"/>
    </row>
    <row r="1349" spans="1:11" ht="13.5">
      <c r="A1349" s="32"/>
      <c r="B1349" s="47"/>
      <c r="C1349" s="47"/>
      <c r="D1349" s="34" t="s">
        <v>123</v>
      </c>
      <c r="E1349" s="35" t="s">
        <v>126</v>
      </c>
      <c r="F1349" s="36">
        <v>35891</v>
      </c>
      <c r="G1349" s="36">
        <v>35891</v>
      </c>
      <c r="H1349" s="265">
        <f t="shared" si="26"/>
        <v>100</v>
      </c>
      <c r="I1349" s="36"/>
      <c r="J1349" s="36"/>
      <c r="K1349" s="15"/>
    </row>
    <row r="1350" spans="1:11" ht="27">
      <c r="A1350" s="32"/>
      <c r="B1350" s="47"/>
      <c r="C1350" s="47"/>
      <c r="D1350" s="34" t="s">
        <v>1051</v>
      </c>
      <c r="E1350" s="35" t="s">
        <v>127</v>
      </c>
      <c r="F1350" s="36">
        <v>28614</v>
      </c>
      <c r="G1350" s="36">
        <v>28614</v>
      </c>
      <c r="H1350" s="265">
        <f t="shared" si="26"/>
        <v>100</v>
      </c>
      <c r="I1350" s="36"/>
      <c r="J1350" s="36"/>
      <c r="K1350" s="15"/>
    </row>
    <row r="1351" spans="1:11" ht="13.5">
      <c r="A1351" s="32"/>
      <c r="B1351" s="47"/>
      <c r="C1351" s="33" t="s">
        <v>1697</v>
      </c>
      <c r="D1351" s="34" t="s">
        <v>1698</v>
      </c>
      <c r="E1351" s="35" t="s">
        <v>128</v>
      </c>
      <c r="F1351" s="36">
        <f>F1352+F1353</f>
        <v>97745</v>
      </c>
      <c r="G1351" s="36">
        <f>G1352+G1353</f>
        <v>97745</v>
      </c>
      <c r="H1351" s="265">
        <f t="shared" si="26"/>
        <v>100</v>
      </c>
      <c r="I1351" s="36">
        <f>G1351</f>
        <v>97745</v>
      </c>
      <c r="J1351" s="36">
        <v>0</v>
      </c>
      <c r="K1351" s="15"/>
    </row>
    <row r="1352" spans="1:11" ht="13.5">
      <c r="A1352" s="32"/>
      <c r="B1352" s="47"/>
      <c r="C1352" s="47"/>
      <c r="D1352" s="34" t="s">
        <v>123</v>
      </c>
      <c r="E1352" s="35" t="s">
        <v>129</v>
      </c>
      <c r="F1352" s="36">
        <v>66934</v>
      </c>
      <c r="G1352" s="36">
        <v>66934</v>
      </c>
      <c r="H1352" s="265">
        <f t="shared" si="26"/>
        <v>100</v>
      </c>
      <c r="I1352" s="36"/>
      <c r="J1352" s="36"/>
      <c r="K1352" s="15"/>
    </row>
    <row r="1353" spans="1:11" ht="27">
      <c r="A1353" s="32"/>
      <c r="B1353" s="47"/>
      <c r="C1353" s="47"/>
      <c r="D1353" s="34" t="s">
        <v>1051</v>
      </c>
      <c r="E1353" s="35" t="s">
        <v>130</v>
      </c>
      <c r="F1353" s="36">
        <v>30811</v>
      </c>
      <c r="G1353" s="36">
        <v>30811</v>
      </c>
      <c r="H1353" s="265">
        <f t="shared" si="26"/>
        <v>100</v>
      </c>
      <c r="I1353" s="36"/>
      <c r="J1353" s="36"/>
      <c r="K1353" s="15"/>
    </row>
    <row r="1354" spans="1:11" ht="13.5">
      <c r="A1354" s="32"/>
      <c r="B1354" s="47"/>
      <c r="C1354" s="33" t="s">
        <v>1700</v>
      </c>
      <c r="D1354" s="34" t="s">
        <v>1701</v>
      </c>
      <c r="E1354" s="35" t="s">
        <v>131</v>
      </c>
      <c r="F1354" s="36">
        <f>F1355+F1356</f>
        <v>17106</v>
      </c>
      <c r="G1354" s="36">
        <f>G1355+G1356</f>
        <v>17106</v>
      </c>
      <c r="H1354" s="265">
        <f t="shared" si="26"/>
        <v>100</v>
      </c>
      <c r="I1354" s="36">
        <f>G1354</f>
        <v>17106</v>
      </c>
      <c r="J1354" s="36">
        <v>0</v>
      </c>
      <c r="K1354" s="15"/>
    </row>
    <row r="1355" spans="1:11" ht="13.5">
      <c r="A1355" s="32"/>
      <c r="B1355" s="47"/>
      <c r="C1355" s="47"/>
      <c r="D1355" s="34" t="s">
        <v>123</v>
      </c>
      <c r="E1355" s="35" t="s">
        <v>132</v>
      </c>
      <c r="F1355" s="36">
        <v>8895</v>
      </c>
      <c r="G1355" s="36">
        <v>8895</v>
      </c>
      <c r="H1355" s="265">
        <f t="shared" si="26"/>
        <v>100</v>
      </c>
      <c r="I1355" s="36"/>
      <c r="J1355" s="36"/>
      <c r="K1355" s="15"/>
    </row>
    <row r="1356" spans="1:11" ht="27">
      <c r="A1356" s="32"/>
      <c r="B1356" s="47"/>
      <c r="C1356" s="47"/>
      <c r="D1356" s="34" t="s">
        <v>1051</v>
      </c>
      <c r="E1356" s="35" t="s">
        <v>133</v>
      </c>
      <c r="F1356" s="36">
        <v>8211</v>
      </c>
      <c r="G1356" s="36">
        <v>8211</v>
      </c>
      <c r="H1356" s="265">
        <f t="shared" si="26"/>
        <v>100</v>
      </c>
      <c r="I1356" s="36"/>
      <c r="J1356" s="36"/>
      <c r="K1356" s="15"/>
    </row>
    <row r="1357" spans="1:11" ht="13.5">
      <c r="A1357" s="32"/>
      <c r="B1357" s="41"/>
      <c r="C1357" s="82" t="s">
        <v>1667</v>
      </c>
      <c r="D1357" s="103" t="s">
        <v>1668</v>
      </c>
      <c r="E1357" s="35" t="s">
        <v>134</v>
      </c>
      <c r="F1357" s="36">
        <f>F1358</f>
        <v>25890</v>
      </c>
      <c r="G1357" s="36">
        <f>G1358</f>
        <v>25890</v>
      </c>
      <c r="H1357" s="265">
        <f t="shared" si="26"/>
        <v>100.00000000000001</v>
      </c>
      <c r="I1357" s="36">
        <f>G1357</f>
        <v>25890</v>
      </c>
      <c r="J1357" s="36">
        <v>0</v>
      </c>
      <c r="K1357" s="15"/>
    </row>
    <row r="1358" spans="1:11" ht="27">
      <c r="A1358" s="32"/>
      <c r="B1358" s="41"/>
      <c r="C1358" s="188"/>
      <c r="D1358" s="204" t="s">
        <v>1004</v>
      </c>
      <c r="E1358" s="43" t="s">
        <v>134</v>
      </c>
      <c r="F1358" s="36">
        <v>25890</v>
      </c>
      <c r="G1358" s="36">
        <v>25890</v>
      </c>
      <c r="H1358" s="265">
        <f t="shared" si="26"/>
        <v>100.00000000000001</v>
      </c>
      <c r="I1358" s="36"/>
      <c r="J1358" s="36"/>
      <c r="K1358" s="15"/>
    </row>
    <row r="1359" spans="1:11" ht="13.5">
      <c r="A1359" s="32"/>
      <c r="B1359" s="47"/>
      <c r="C1359" s="33" t="s">
        <v>239</v>
      </c>
      <c r="D1359" s="88" t="s">
        <v>240</v>
      </c>
      <c r="E1359" s="35" t="s">
        <v>135</v>
      </c>
      <c r="F1359" s="36">
        <f>F1360+F1361</f>
        <v>3696</v>
      </c>
      <c r="G1359" s="36">
        <f>G1360+G1361</f>
        <v>3695.61</v>
      </c>
      <c r="H1359" s="265">
        <f t="shared" si="26"/>
        <v>99.98944805194806</v>
      </c>
      <c r="I1359" s="36">
        <f>G1359</f>
        <v>3695.61</v>
      </c>
      <c r="J1359" s="36">
        <v>0</v>
      </c>
      <c r="K1359" s="15"/>
    </row>
    <row r="1360" spans="1:11" ht="13.5">
      <c r="A1360" s="32"/>
      <c r="B1360" s="81"/>
      <c r="C1360" s="147"/>
      <c r="D1360" s="34" t="s">
        <v>123</v>
      </c>
      <c r="E1360" s="35" t="s">
        <v>135</v>
      </c>
      <c r="F1360" s="36">
        <v>2257</v>
      </c>
      <c r="G1360" s="36">
        <v>2256.61</v>
      </c>
      <c r="H1360" s="265">
        <f t="shared" si="26"/>
        <v>99.98272042534337</v>
      </c>
      <c r="I1360" s="36"/>
      <c r="J1360" s="36"/>
      <c r="K1360" s="15"/>
    </row>
    <row r="1361" spans="1:11" ht="27">
      <c r="A1361" s="110"/>
      <c r="B1361" s="113"/>
      <c r="C1361" s="124"/>
      <c r="D1361" s="34" t="s">
        <v>1051</v>
      </c>
      <c r="E1361" s="142" t="s">
        <v>1103</v>
      </c>
      <c r="F1361" s="36">
        <v>1439</v>
      </c>
      <c r="G1361" s="36">
        <v>1439</v>
      </c>
      <c r="H1361" s="265">
        <f t="shared" si="26"/>
        <v>100</v>
      </c>
      <c r="I1361" s="36"/>
      <c r="J1361" s="36"/>
      <c r="K1361" s="15"/>
    </row>
    <row r="1362" spans="1:11" ht="13.5">
      <c r="A1362" s="32"/>
      <c r="B1362" s="81"/>
      <c r="C1362" s="289" t="s">
        <v>1678</v>
      </c>
      <c r="D1362" s="132" t="s">
        <v>1679</v>
      </c>
      <c r="E1362" s="142" t="s">
        <v>1103</v>
      </c>
      <c r="F1362" s="36">
        <f>F1363</f>
        <v>18869</v>
      </c>
      <c r="G1362" s="36">
        <f>G1363</f>
        <v>18869</v>
      </c>
      <c r="H1362" s="265">
        <f t="shared" si="26"/>
        <v>100</v>
      </c>
      <c r="I1362" s="36">
        <f>G1362</f>
        <v>18869</v>
      </c>
      <c r="J1362" s="36">
        <v>0</v>
      </c>
      <c r="K1362" s="15"/>
    </row>
    <row r="1363" spans="1:11" ht="27">
      <c r="A1363" s="32"/>
      <c r="B1363" s="81"/>
      <c r="C1363" s="91"/>
      <c r="D1363" s="132" t="s">
        <v>1140</v>
      </c>
      <c r="E1363" s="142" t="s">
        <v>1103</v>
      </c>
      <c r="F1363" s="36">
        <v>18869</v>
      </c>
      <c r="G1363" s="36">
        <v>18869</v>
      </c>
      <c r="H1363" s="265">
        <f t="shared" si="26"/>
        <v>100</v>
      </c>
      <c r="I1363" s="36"/>
      <c r="J1363" s="36"/>
      <c r="K1363" s="15"/>
    </row>
    <row r="1364" spans="1:11" ht="13.5">
      <c r="A1364" s="32"/>
      <c r="B1364" s="41"/>
      <c r="C1364" s="74" t="s">
        <v>37</v>
      </c>
      <c r="D1364" s="75" t="s">
        <v>38</v>
      </c>
      <c r="E1364" s="35" t="s">
        <v>1103</v>
      </c>
      <c r="F1364" s="36">
        <v>40</v>
      </c>
      <c r="G1364" s="36">
        <f>G1365</f>
        <v>40</v>
      </c>
      <c r="H1364" s="265">
        <f t="shared" si="26"/>
        <v>100</v>
      </c>
      <c r="I1364" s="36">
        <f>G1364</f>
        <v>40</v>
      </c>
      <c r="J1364" s="36">
        <v>0</v>
      </c>
      <c r="K1364" s="15"/>
    </row>
    <row r="1365" spans="1:11" ht="13.5">
      <c r="A1365" s="32"/>
      <c r="B1365" s="47"/>
      <c r="C1365" s="47"/>
      <c r="D1365" s="34" t="s">
        <v>123</v>
      </c>
      <c r="E1365" s="35" t="s">
        <v>1103</v>
      </c>
      <c r="F1365" s="36">
        <v>40</v>
      </c>
      <c r="G1365" s="36">
        <v>40</v>
      </c>
      <c r="H1365" s="265">
        <f t="shared" si="26"/>
        <v>100</v>
      </c>
      <c r="I1365" s="36"/>
      <c r="J1365" s="36"/>
      <c r="K1365" s="15"/>
    </row>
    <row r="1366" spans="1:11" ht="13.5">
      <c r="A1366" s="32"/>
      <c r="B1366" s="47"/>
      <c r="C1366" s="33" t="s">
        <v>1645</v>
      </c>
      <c r="D1366" s="34" t="s">
        <v>1646</v>
      </c>
      <c r="E1366" s="35" t="s">
        <v>136</v>
      </c>
      <c r="F1366" s="36">
        <f>F1367</f>
        <v>5266</v>
      </c>
      <c r="G1366" s="36">
        <f>G1367</f>
        <v>5265.64</v>
      </c>
      <c r="H1366" s="265">
        <f t="shared" si="26"/>
        <v>99.99316369160654</v>
      </c>
      <c r="I1366" s="36">
        <f>G1366</f>
        <v>5265.64</v>
      </c>
      <c r="J1366" s="36">
        <v>0</v>
      </c>
      <c r="K1366" s="15"/>
    </row>
    <row r="1367" spans="1:11" ht="13.5">
      <c r="A1367" s="32"/>
      <c r="B1367" s="47"/>
      <c r="C1367" s="47"/>
      <c r="D1367" s="34" t="s">
        <v>123</v>
      </c>
      <c r="E1367" s="35" t="s">
        <v>136</v>
      </c>
      <c r="F1367" s="36">
        <v>5266</v>
      </c>
      <c r="G1367" s="36">
        <v>5265.64</v>
      </c>
      <c r="H1367" s="265">
        <f t="shared" si="26"/>
        <v>99.99316369160654</v>
      </c>
      <c r="I1367" s="36"/>
      <c r="J1367" s="36"/>
      <c r="K1367" s="15"/>
    </row>
    <row r="1368" spans="1:11" ht="13.5">
      <c r="A1368" s="32"/>
      <c r="B1368" s="47"/>
      <c r="C1368" s="33" t="s">
        <v>328</v>
      </c>
      <c r="D1368" s="34" t="s">
        <v>329</v>
      </c>
      <c r="E1368" s="35" t="s">
        <v>658</v>
      </c>
      <c r="F1368" s="36">
        <f>F1369</f>
        <v>1121</v>
      </c>
      <c r="G1368" s="36">
        <f>G1369</f>
        <v>1120.48</v>
      </c>
      <c r="H1368" s="265">
        <f t="shared" si="26"/>
        <v>99.9536128456735</v>
      </c>
      <c r="I1368" s="36">
        <f>G1368</f>
        <v>1120.48</v>
      </c>
      <c r="J1368" s="36">
        <v>0</v>
      </c>
      <c r="K1368" s="15"/>
    </row>
    <row r="1369" spans="1:11" ht="13.5">
      <c r="A1369" s="32"/>
      <c r="B1369" s="47"/>
      <c r="C1369" s="47"/>
      <c r="D1369" s="34" t="s">
        <v>123</v>
      </c>
      <c r="E1369" s="35" t="s">
        <v>658</v>
      </c>
      <c r="F1369" s="36">
        <v>1121</v>
      </c>
      <c r="G1369" s="36">
        <v>1120.48</v>
      </c>
      <c r="H1369" s="265">
        <f t="shared" si="26"/>
        <v>99.9536128456735</v>
      </c>
      <c r="I1369" s="36"/>
      <c r="J1369" s="36"/>
      <c r="K1369" s="15"/>
    </row>
    <row r="1370" spans="1:11" ht="41.25">
      <c r="A1370" s="32"/>
      <c r="B1370" s="47"/>
      <c r="C1370" s="33" t="s">
        <v>330</v>
      </c>
      <c r="D1370" s="34" t="s">
        <v>331</v>
      </c>
      <c r="E1370" s="35" t="s">
        <v>261</v>
      </c>
      <c r="F1370" s="36">
        <f>F1371</f>
        <v>1724</v>
      </c>
      <c r="G1370" s="36">
        <f>G1371</f>
        <v>1723.2</v>
      </c>
      <c r="H1370" s="265">
        <f t="shared" si="26"/>
        <v>99.95359628770302</v>
      </c>
      <c r="I1370" s="36">
        <f>G1370</f>
        <v>1723.2</v>
      </c>
      <c r="J1370" s="36">
        <v>0</v>
      </c>
      <c r="K1370" s="15"/>
    </row>
    <row r="1371" spans="1:11" ht="13.5">
      <c r="A1371" s="32"/>
      <c r="B1371" s="47"/>
      <c r="C1371" s="47"/>
      <c r="D1371" s="34" t="s">
        <v>123</v>
      </c>
      <c r="E1371" s="35" t="s">
        <v>261</v>
      </c>
      <c r="F1371" s="36">
        <v>1724</v>
      </c>
      <c r="G1371" s="36">
        <v>1723.2</v>
      </c>
      <c r="H1371" s="265">
        <f t="shared" si="26"/>
        <v>99.95359628770302</v>
      </c>
      <c r="I1371" s="36"/>
      <c r="J1371" s="36"/>
      <c r="K1371" s="15"/>
    </row>
    <row r="1372" spans="1:11" ht="41.25">
      <c r="A1372" s="32"/>
      <c r="B1372" s="47"/>
      <c r="C1372" s="33" t="s">
        <v>332</v>
      </c>
      <c r="D1372" s="34" t="s">
        <v>333</v>
      </c>
      <c r="E1372" s="35" t="s">
        <v>137</v>
      </c>
      <c r="F1372" s="36">
        <f>F1373</f>
        <v>627</v>
      </c>
      <c r="G1372" s="36">
        <f>G1373</f>
        <v>627</v>
      </c>
      <c r="H1372" s="265">
        <f>G1372/F1372%</f>
        <v>100</v>
      </c>
      <c r="I1372" s="36">
        <f>G1372</f>
        <v>627</v>
      </c>
      <c r="J1372" s="36">
        <v>0</v>
      </c>
      <c r="K1372" s="15"/>
    </row>
    <row r="1373" spans="1:11" ht="13.5">
      <c r="A1373" s="32"/>
      <c r="B1373" s="47"/>
      <c r="C1373" s="47"/>
      <c r="D1373" s="34" t="s">
        <v>123</v>
      </c>
      <c r="E1373" s="35" t="s">
        <v>137</v>
      </c>
      <c r="F1373" s="36">
        <v>627</v>
      </c>
      <c r="G1373" s="36">
        <v>627</v>
      </c>
      <c r="H1373" s="265">
        <f>G1373/F1373%</f>
        <v>100</v>
      </c>
      <c r="I1373" s="36"/>
      <c r="J1373" s="36"/>
      <c r="K1373" s="15"/>
    </row>
    <row r="1374" spans="1:11" ht="13.5">
      <c r="A1374" s="32"/>
      <c r="B1374" s="47"/>
      <c r="C1374" s="33" t="s">
        <v>44</v>
      </c>
      <c r="D1374" s="34" t="s">
        <v>45</v>
      </c>
      <c r="E1374" s="35" t="s">
        <v>138</v>
      </c>
      <c r="F1374" s="36">
        <f>F1375</f>
        <v>16349</v>
      </c>
      <c r="G1374" s="36">
        <f>G1375</f>
        <v>16348.84</v>
      </c>
      <c r="H1374" s="265">
        <f>G1374/F1374%</f>
        <v>99.99902134687136</v>
      </c>
      <c r="I1374" s="36">
        <f>G1374</f>
        <v>16348.84</v>
      </c>
      <c r="J1374" s="36">
        <v>0</v>
      </c>
      <c r="K1374" s="15"/>
    </row>
    <row r="1375" spans="1:11" ht="13.5">
      <c r="A1375" s="32"/>
      <c r="B1375" s="47"/>
      <c r="C1375" s="47"/>
      <c r="D1375" s="34" t="s">
        <v>123</v>
      </c>
      <c r="E1375" s="35" t="s">
        <v>138</v>
      </c>
      <c r="F1375" s="36">
        <v>16349</v>
      </c>
      <c r="G1375" s="36">
        <v>16348.84</v>
      </c>
      <c r="H1375" s="265">
        <f>G1375/F1375%</f>
        <v>99.99902134687136</v>
      </c>
      <c r="I1375" s="36"/>
      <c r="J1375" s="36"/>
      <c r="K1375" s="15"/>
    </row>
    <row r="1376" spans="1:11" ht="13.5">
      <c r="A1376" s="32"/>
      <c r="B1376" s="47"/>
      <c r="C1376" s="33" t="s">
        <v>47</v>
      </c>
      <c r="D1376" s="34" t="s">
        <v>48</v>
      </c>
      <c r="E1376" s="35" t="s">
        <v>1689</v>
      </c>
      <c r="F1376" s="36">
        <f>F1377</f>
        <v>0</v>
      </c>
      <c r="G1376" s="36">
        <f>G1377</f>
        <v>0</v>
      </c>
      <c r="H1376" s="265">
        <v>0</v>
      </c>
      <c r="I1376" s="36">
        <f>G1376</f>
        <v>0</v>
      </c>
      <c r="J1376" s="36">
        <v>0</v>
      </c>
      <c r="K1376" s="15"/>
    </row>
    <row r="1377" spans="1:11" ht="13.5">
      <c r="A1377" s="32"/>
      <c r="B1377" s="47"/>
      <c r="C1377" s="47"/>
      <c r="D1377" s="34" t="s">
        <v>123</v>
      </c>
      <c r="E1377" s="35" t="s">
        <v>1689</v>
      </c>
      <c r="F1377" s="76">
        <v>0</v>
      </c>
      <c r="G1377" s="76">
        <v>0</v>
      </c>
      <c r="H1377" s="265">
        <v>0</v>
      </c>
      <c r="I1377" s="36"/>
      <c r="J1377" s="36"/>
      <c r="K1377" s="15"/>
    </row>
    <row r="1378" spans="1:11" ht="21.75" customHeight="1">
      <c r="A1378" s="32"/>
      <c r="B1378" s="47"/>
      <c r="C1378" s="33" t="s">
        <v>51</v>
      </c>
      <c r="D1378" s="34" t="s">
        <v>52</v>
      </c>
      <c r="E1378" s="154" t="s">
        <v>139</v>
      </c>
      <c r="F1378" s="73">
        <f>F1379+F1380</f>
        <v>20967</v>
      </c>
      <c r="G1378" s="73">
        <f>G1379+G1380</f>
        <v>20967</v>
      </c>
      <c r="H1378" s="273">
        <f aca="true" t="shared" si="27" ref="H1378:H1397">G1378/F1378%</f>
        <v>100</v>
      </c>
      <c r="I1378" s="36">
        <f>G1378</f>
        <v>20967</v>
      </c>
      <c r="J1378" s="36">
        <v>0</v>
      </c>
      <c r="K1378" s="15"/>
    </row>
    <row r="1379" spans="1:11" ht="13.5">
      <c r="A1379" s="32"/>
      <c r="B1379" s="47"/>
      <c r="C1379" s="47"/>
      <c r="D1379" s="34" t="s">
        <v>123</v>
      </c>
      <c r="E1379" s="35" t="s">
        <v>140</v>
      </c>
      <c r="F1379" s="72">
        <v>9767</v>
      </c>
      <c r="G1379" s="72">
        <v>9767</v>
      </c>
      <c r="H1379" s="265">
        <f t="shared" si="27"/>
        <v>100</v>
      </c>
      <c r="I1379" s="36"/>
      <c r="J1379" s="36"/>
      <c r="K1379" s="15"/>
    </row>
    <row r="1380" spans="1:11" ht="27">
      <c r="A1380" s="32"/>
      <c r="B1380" s="47"/>
      <c r="C1380" s="47"/>
      <c r="D1380" s="34" t="s">
        <v>1051</v>
      </c>
      <c r="E1380" s="35" t="s">
        <v>141</v>
      </c>
      <c r="F1380" s="36">
        <v>11200</v>
      </c>
      <c r="G1380" s="36">
        <v>11200</v>
      </c>
      <c r="H1380" s="265">
        <f t="shared" si="27"/>
        <v>100</v>
      </c>
      <c r="I1380" s="36"/>
      <c r="J1380" s="36"/>
      <c r="K1380" s="15"/>
    </row>
    <row r="1381" spans="1:11" ht="27">
      <c r="A1381" s="32"/>
      <c r="B1381" s="47"/>
      <c r="C1381" s="33" t="s">
        <v>299</v>
      </c>
      <c r="D1381" s="34" t="s">
        <v>300</v>
      </c>
      <c r="E1381" s="35" t="s">
        <v>1669</v>
      </c>
      <c r="F1381" s="36">
        <f>F1382</f>
        <v>2619</v>
      </c>
      <c r="G1381" s="36">
        <f>G1382</f>
        <v>2619</v>
      </c>
      <c r="H1381" s="265">
        <f t="shared" si="27"/>
        <v>100</v>
      </c>
      <c r="I1381" s="36">
        <f>G1381</f>
        <v>2619</v>
      </c>
      <c r="J1381" s="36">
        <v>0</v>
      </c>
      <c r="K1381" s="15"/>
    </row>
    <row r="1382" spans="1:11" ht="17.25" customHeight="1">
      <c r="A1382" s="32"/>
      <c r="B1382" s="47"/>
      <c r="C1382" s="47"/>
      <c r="D1382" s="34" t="s">
        <v>123</v>
      </c>
      <c r="E1382" s="35" t="s">
        <v>1669</v>
      </c>
      <c r="F1382" s="36">
        <v>2619</v>
      </c>
      <c r="G1382" s="36">
        <v>2619</v>
      </c>
      <c r="H1382" s="265">
        <f t="shared" si="27"/>
        <v>100</v>
      </c>
      <c r="I1382" s="36"/>
      <c r="J1382" s="36"/>
      <c r="K1382" s="15"/>
    </row>
    <row r="1383" spans="1:11" ht="28.5" customHeight="1">
      <c r="A1383" s="32"/>
      <c r="B1383" s="47"/>
      <c r="C1383" s="47"/>
      <c r="D1383" s="96" t="s">
        <v>868</v>
      </c>
      <c r="E1383" s="179"/>
      <c r="F1383" s="206">
        <f>F1384+F1386+F1388+F1390+F1392+F1394+F1396</f>
        <v>303007.79000000004</v>
      </c>
      <c r="G1383" s="206">
        <f>G1384+G1386+G1388+G1390+G1392+G1394+G1396</f>
        <v>303007.79000000004</v>
      </c>
      <c r="H1383" s="265">
        <f t="shared" si="27"/>
        <v>100</v>
      </c>
      <c r="I1383" s="206">
        <f>I1384+I1386+I1388+I1390+I1392+I1394+I1396</f>
        <v>303007.79000000004</v>
      </c>
      <c r="J1383" s="206">
        <v>0</v>
      </c>
      <c r="K1383" s="15"/>
    </row>
    <row r="1384" spans="1:11" ht="13.5">
      <c r="A1384" s="32"/>
      <c r="B1384" s="47"/>
      <c r="C1384" s="74" t="s">
        <v>893</v>
      </c>
      <c r="D1384" s="75" t="s">
        <v>1692</v>
      </c>
      <c r="E1384" s="35" t="s">
        <v>1103</v>
      </c>
      <c r="F1384" s="36">
        <v>48130.05</v>
      </c>
      <c r="G1384" s="36">
        <f>G1385</f>
        <v>48130.05</v>
      </c>
      <c r="H1384" s="265">
        <f t="shared" si="27"/>
        <v>100</v>
      </c>
      <c r="I1384" s="36">
        <f>G1384</f>
        <v>48130.05</v>
      </c>
      <c r="J1384" s="36">
        <v>0</v>
      </c>
      <c r="K1384" s="15"/>
    </row>
    <row r="1385" spans="1:11" ht="27">
      <c r="A1385" s="110"/>
      <c r="B1385" s="78"/>
      <c r="C1385" s="74"/>
      <c r="D1385" s="75" t="s">
        <v>865</v>
      </c>
      <c r="E1385" s="35" t="s">
        <v>1103</v>
      </c>
      <c r="F1385" s="36">
        <v>48130.05</v>
      </c>
      <c r="G1385" s="36">
        <v>48130.05</v>
      </c>
      <c r="H1385" s="265">
        <f t="shared" si="27"/>
        <v>100</v>
      </c>
      <c r="I1385" s="36"/>
      <c r="J1385" s="36"/>
      <c r="K1385" s="15"/>
    </row>
    <row r="1386" spans="1:11" ht="13.5">
      <c r="A1386" s="32"/>
      <c r="B1386" s="47"/>
      <c r="C1386" s="69" t="s">
        <v>898</v>
      </c>
      <c r="D1386" s="75" t="s">
        <v>1698</v>
      </c>
      <c r="E1386" s="35" t="s">
        <v>1103</v>
      </c>
      <c r="F1386" s="36">
        <v>11400.08</v>
      </c>
      <c r="G1386" s="36">
        <f>G1387</f>
        <v>11400.08</v>
      </c>
      <c r="H1386" s="265">
        <f t="shared" si="27"/>
        <v>100</v>
      </c>
      <c r="I1386" s="36">
        <f>G1386</f>
        <v>11400.08</v>
      </c>
      <c r="J1386" s="36">
        <v>0</v>
      </c>
      <c r="K1386" s="15"/>
    </row>
    <row r="1387" spans="1:11" ht="27">
      <c r="A1387" s="32"/>
      <c r="B1387" s="47"/>
      <c r="C1387" s="47"/>
      <c r="D1387" s="75" t="s">
        <v>865</v>
      </c>
      <c r="E1387" s="35" t="s">
        <v>1103</v>
      </c>
      <c r="F1387" s="36">
        <v>11400.08</v>
      </c>
      <c r="G1387" s="36">
        <v>11400.08</v>
      </c>
      <c r="H1387" s="265">
        <f t="shared" si="27"/>
        <v>100</v>
      </c>
      <c r="I1387" s="36"/>
      <c r="J1387" s="36"/>
      <c r="K1387" s="15"/>
    </row>
    <row r="1388" spans="1:11" ht="13.5">
      <c r="A1388" s="32"/>
      <c r="B1388" s="47"/>
      <c r="C1388" s="74" t="s">
        <v>902</v>
      </c>
      <c r="D1388" s="103" t="s">
        <v>1701</v>
      </c>
      <c r="E1388" s="35" t="s">
        <v>1103</v>
      </c>
      <c r="F1388" s="36">
        <f>F1389</f>
        <v>1504.42</v>
      </c>
      <c r="G1388" s="36">
        <f>G1389</f>
        <v>1504.42</v>
      </c>
      <c r="H1388" s="265">
        <f t="shared" si="27"/>
        <v>100</v>
      </c>
      <c r="I1388" s="36">
        <f>G1388</f>
        <v>1504.42</v>
      </c>
      <c r="J1388" s="36">
        <v>0</v>
      </c>
      <c r="K1388" s="15"/>
    </row>
    <row r="1389" spans="1:11" ht="27">
      <c r="A1389" s="32"/>
      <c r="B1389" s="47"/>
      <c r="C1389" s="74"/>
      <c r="D1389" s="42" t="s">
        <v>865</v>
      </c>
      <c r="E1389" s="43" t="s">
        <v>1103</v>
      </c>
      <c r="F1389" s="36">
        <v>1504.42</v>
      </c>
      <c r="G1389" s="36">
        <v>1504.42</v>
      </c>
      <c r="H1389" s="265">
        <f t="shared" si="27"/>
        <v>100</v>
      </c>
      <c r="I1389" s="36"/>
      <c r="J1389" s="36"/>
      <c r="K1389" s="15"/>
    </row>
    <row r="1390" spans="1:11" ht="13.5">
      <c r="A1390" s="32"/>
      <c r="B1390" s="47"/>
      <c r="C1390" s="74" t="s">
        <v>866</v>
      </c>
      <c r="D1390" s="205" t="s">
        <v>58</v>
      </c>
      <c r="E1390" s="35" t="s">
        <v>1103</v>
      </c>
      <c r="F1390" s="36">
        <v>17162</v>
      </c>
      <c r="G1390" s="36">
        <f>G1391</f>
        <v>17162</v>
      </c>
      <c r="H1390" s="265">
        <f t="shared" si="27"/>
        <v>100</v>
      </c>
      <c r="I1390" s="36">
        <f>G1390</f>
        <v>17162</v>
      </c>
      <c r="J1390" s="36">
        <v>0</v>
      </c>
      <c r="K1390" s="15"/>
    </row>
    <row r="1391" spans="1:11" ht="27">
      <c r="A1391" s="32"/>
      <c r="B1391" s="47"/>
      <c r="C1391" s="74"/>
      <c r="D1391" s="75" t="s">
        <v>865</v>
      </c>
      <c r="E1391" s="35" t="s">
        <v>1103</v>
      </c>
      <c r="F1391" s="36">
        <v>17162</v>
      </c>
      <c r="G1391" s="36">
        <v>17162</v>
      </c>
      <c r="H1391" s="265">
        <f t="shared" si="27"/>
        <v>100</v>
      </c>
      <c r="I1391" s="36"/>
      <c r="J1391" s="36"/>
      <c r="K1391" s="15"/>
    </row>
    <row r="1392" spans="1:11" ht="13.5">
      <c r="A1392" s="32"/>
      <c r="B1392" s="47"/>
      <c r="C1392" s="69" t="s">
        <v>908</v>
      </c>
      <c r="D1392" s="189" t="s">
        <v>1668</v>
      </c>
      <c r="E1392" s="35" t="s">
        <v>1103</v>
      </c>
      <c r="F1392" s="36">
        <f>F1393</f>
        <v>1491.24</v>
      </c>
      <c r="G1392" s="36">
        <f>G1393</f>
        <v>1491.24</v>
      </c>
      <c r="H1392" s="265">
        <f t="shared" si="27"/>
        <v>100</v>
      </c>
      <c r="I1392" s="36">
        <f>G1392</f>
        <v>1491.24</v>
      </c>
      <c r="J1392" s="36">
        <v>0</v>
      </c>
      <c r="K1392" s="15"/>
    </row>
    <row r="1393" spans="1:11" ht="27">
      <c r="A1393" s="32"/>
      <c r="B1393" s="47"/>
      <c r="C1393" s="41"/>
      <c r="D1393" s="42" t="s">
        <v>865</v>
      </c>
      <c r="E1393" s="43" t="s">
        <v>1103</v>
      </c>
      <c r="F1393" s="36">
        <v>1491.24</v>
      </c>
      <c r="G1393" s="36">
        <v>1491.24</v>
      </c>
      <c r="H1393" s="265">
        <f t="shared" si="27"/>
        <v>100</v>
      </c>
      <c r="I1393" s="36"/>
      <c r="J1393" s="36"/>
      <c r="K1393" s="15"/>
    </row>
    <row r="1394" spans="1:11" ht="13.5">
      <c r="A1394" s="32"/>
      <c r="B1394" s="47"/>
      <c r="C1394" s="74" t="s">
        <v>914</v>
      </c>
      <c r="D1394" s="75" t="s">
        <v>1646</v>
      </c>
      <c r="E1394" s="35" t="s">
        <v>1103</v>
      </c>
      <c r="F1394" s="36">
        <v>222000</v>
      </c>
      <c r="G1394" s="36">
        <f>G1395</f>
        <v>222000</v>
      </c>
      <c r="H1394" s="265">
        <f t="shared" si="27"/>
        <v>100</v>
      </c>
      <c r="I1394" s="36">
        <f>G1394</f>
        <v>222000</v>
      </c>
      <c r="J1394" s="36">
        <v>0</v>
      </c>
      <c r="K1394" s="15"/>
    </row>
    <row r="1395" spans="1:11" ht="27">
      <c r="A1395" s="32"/>
      <c r="B1395" s="47"/>
      <c r="C1395" s="47"/>
      <c r="D1395" s="75" t="s">
        <v>865</v>
      </c>
      <c r="E1395" s="35" t="s">
        <v>1103</v>
      </c>
      <c r="F1395" s="36">
        <v>222000</v>
      </c>
      <c r="G1395" s="36">
        <v>222000</v>
      </c>
      <c r="H1395" s="265">
        <f t="shared" si="27"/>
        <v>100</v>
      </c>
      <c r="I1395" s="36"/>
      <c r="J1395" s="36"/>
      <c r="K1395" s="15"/>
    </row>
    <row r="1396" spans="1:11" ht="13.5">
      <c r="A1396" s="32"/>
      <c r="B1396" s="47"/>
      <c r="C1396" s="33" t="s">
        <v>867</v>
      </c>
      <c r="D1396" s="34" t="s">
        <v>45</v>
      </c>
      <c r="E1396" s="35" t="s">
        <v>1103</v>
      </c>
      <c r="F1396" s="36">
        <v>1320</v>
      </c>
      <c r="G1396" s="36">
        <f>G1397</f>
        <v>1320</v>
      </c>
      <c r="H1396" s="265">
        <f t="shared" si="27"/>
        <v>100</v>
      </c>
      <c r="I1396" s="36">
        <f>G1396</f>
        <v>1320</v>
      </c>
      <c r="J1396" s="36">
        <v>0</v>
      </c>
      <c r="K1396" s="15"/>
    </row>
    <row r="1397" spans="1:11" ht="27">
      <c r="A1397" s="32"/>
      <c r="B1397" s="47"/>
      <c r="C1397" s="47"/>
      <c r="D1397" s="75" t="s">
        <v>865</v>
      </c>
      <c r="E1397" s="35" t="s">
        <v>1103</v>
      </c>
      <c r="F1397" s="36">
        <v>1320</v>
      </c>
      <c r="G1397" s="36">
        <v>1320</v>
      </c>
      <c r="H1397" s="265">
        <f t="shared" si="27"/>
        <v>100</v>
      </c>
      <c r="I1397" s="36"/>
      <c r="J1397" s="36"/>
      <c r="K1397" s="15"/>
    </row>
    <row r="1398" spans="1:11" ht="27">
      <c r="A1398" s="32"/>
      <c r="B1398" s="26" t="s">
        <v>142</v>
      </c>
      <c r="C1398" s="26"/>
      <c r="D1398" s="27" t="s">
        <v>144</v>
      </c>
      <c r="E1398" s="28" t="s">
        <v>145</v>
      </c>
      <c r="F1398" s="29">
        <f>F1400+F1402+F1405+F1407+F1410+F1413+F1416+F1418+F1420+F1422+F1432+F1434+F1436+F1438+F1440+F1443+F1445</f>
        <v>425588</v>
      </c>
      <c r="G1398" s="29">
        <f>G1400+G1402+G1405+G1407+G1410+G1413+G1416+G1418+G1420+G1422+G1432+G1434+G1436+G1438+G1440+G1443+G1445</f>
        <v>425583.96</v>
      </c>
      <c r="H1398" s="266">
        <v>0</v>
      </c>
      <c r="I1398" s="29">
        <f>I1400+I1402+I1405+I1407+I1410+I1413+I1416+I1418+I1420+I1422+I1432+I1434+I1436+I1438+I1440+I1445+I1443</f>
        <v>425583.96</v>
      </c>
      <c r="J1398" s="29">
        <v>0</v>
      </c>
      <c r="K1398" s="23">
        <f>SUM(I1398:J1398)</f>
        <v>425583.96</v>
      </c>
    </row>
    <row r="1399" spans="1:11" ht="13.5">
      <c r="A1399" s="32"/>
      <c r="B1399" s="55"/>
      <c r="C1399" s="49"/>
      <c r="D1399" s="87" t="s">
        <v>1210</v>
      </c>
      <c r="E1399" s="87"/>
      <c r="F1399" s="85">
        <f>F1404+F1409+F1412+F1415+F1442</f>
        <v>0</v>
      </c>
      <c r="G1399" s="85">
        <f>G1404+G1409+G1412+G1415+G1442</f>
        <v>0</v>
      </c>
      <c r="H1399" s="270">
        <v>0</v>
      </c>
      <c r="I1399" s="85">
        <f>I1404+I1409+I1412+I1415+I1442</f>
        <v>0</v>
      </c>
      <c r="J1399" s="85">
        <f>J1404+J1409+J1412+J1415+J1442</f>
        <v>0</v>
      </c>
      <c r="K1399" s="15"/>
    </row>
    <row r="1400" spans="1:11" ht="13.5">
      <c r="A1400" s="32"/>
      <c r="B1400" s="56"/>
      <c r="C1400" s="49" t="s">
        <v>1687</v>
      </c>
      <c r="D1400" s="50" t="s">
        <v>1688</v>
      </c>
      <c r="E1400" s="51" t="s">
        <v>1103</v>
      </c>
      <c r="F1400" s="52">
        <f>F1401</f>
        <v>7140</v>
      </c>
      <c r="G1400" s="52">
        <f>G1401</f>
        <v>7140</v>
      </c>
      <c r="H1400" s="265">
        <f aca="true" t="shared" si="28" ref="H1400:H1479">G1400/F1400%</f>
        <v>99.99999999999999</v>
      </c>
      <c r="I1400" s="52">
        <f>G1400</f>
        <v>7140</v>
      </c>
      <c r="J1400" s="52">
        <v>0</v>
      </c>
      <c r="K1400" s="15"/>
    </row>
    <row r="1401" spans="1:11" ht="13.5">
      <c r="A1401" s="32"/>
      <c r="B1401" s="56"/>
      <c r="C1401" s="49"/>
      <c r="D1401" s="34" t="s">
        <v>123</v>
      </c>
      <c r="E1401" s="51" t="s">
        <v>1103</v>
      </c>
      <c r="F1401" s="52">
        <v>7140</v>
      </c>
      <c r="G1401" s="52">
        <v>7140</v>
      </c>
      <c r="H1401" s="265">
        <f t="shared" si="28"/>
        <v>99.99999999999999</v>
      </c>
      <c r="I1401" s="52"/>
      <c r="J1401" s="52"/>
      <c r="K1401" s="15"/>
    </row>
    <row r="1402" spans="1:11" ht="13.5">
      <c r="A1402" s="32"/>
      <c r="B1402" s="47"/>
      <c r="C1402" s="111" t="s">
        <v>1691</v>
      </c>
      <c r="D1402" s="34" t="s">
        <v>1692</v>
      </c>
      <c r="E1402" s="36" t="s">
        <v>146</v>
      </c>
      <c r="F1402" s="36">
        <f>F1403+F1404</f>
        <v>122828</v>
      </c>
      <c r="G1402" s="36">
        <f>G1403+G1404</f>
        <v>122827.69</v>
      </c>
      <c r="H1402" s="265">
        <f t="shared" si="28"/>
        <v>99.99974761455043</v>
      </c>
      <c r="I1402" s="36">
        <f>G1402</f>
        <v>122827.69</v>
      </c>
      <c r="J1402" s="36">
        <v>0</v>
      </c>
      <c r="K1402" s="15"/>
    </row>
    <row r="1403" spans="1:11" ht="13.5">
      <c r="A1403" s="32"/>
      <c r="B1403" s="47"/>
      <c r="C1403" s="47"/>
      <c r="D1403" s="34" t="s">
        <v>123</v>
      </c>
      <c r="E1403" s="36">
        <v>108488</v>
      </c>
      <c r="F1403" s="36">
        <v>122828</v>
      </c>
      <c r="G1403" s="36">
        <v>122827.69</v>
      </c>
      <c r="H1403" s="265">
        <f t="shared" si="28"/>
        <v>99.99974761455043</v>
      </c>
      <c r="I1403" s="36"/>
      <c r="J1403" s="36"/>
      <c r="K1403" s="15"/>
    </row>
    <row r="1404" spans="1:11" ht="13.5">
      <c r="A1404" s="32"/>
      <c r="B1404" s="47"/>
      <c r="C1404" s="47"/>
      <c r="D1404" s="34" t="s">
        <v>1038</v>
      </c>
      <c r="E1404" s="36" t="s">
        <v>138</v>
      </c>
      <c r="F1404" s="36">
        <v>0</v>
      </c>
      <c r="G1404" s="36">
        <v>0</v>
      </c>
      <c r="H1404" s="265">
        <v>0</v>
      </c>
      <c r="I1404" s="36"/>
      <c r="J1404" s="36"/>
      <c r="K1404" s="15"/>
    </row>
    <row r="1405" spans="1:11" ht="13.5">
      <c r="A1405" s="32"/>
      <c r="B1405" s="47"/>
      <c r="C1405" s="33" t="s">
        <v>1694</v>
      </c>
      <c r="D1405" s="34" t="s">
        <v>1695</v>
      </c>
      <c r="E1405" s="36" t="s">
        <v>147</v>
      </c>
      <c r="F1405" s="36">
        <f>F1406</f>
        <v>12089</v>
      </c>
      <c r="G1405" s="36">
        <f>G1406</f>
        <v>12088.72</v>
      </c>
      <c r="H1405" s="265">
        <f t="shared" si="28"/>
        <v>99.9976838448176</v>
      </c>
      <c r="I1405" s="36">
        <f>G1405</f>
        <v>12088.72</v>
      </c>
      <c r="J1405" s="36">
        <v>0</v>
      </c>
      <c r="K1405" s="15"/>
    </row>
    <row r="1406" spans="1:11" ht="13.5">
      <c r="A1406" s="32"/>
      <c r="B1406" s="47"/>
      <c r="C1406" s="47"/>
      <c r="D1406" s="34" t="s">
        <v>123</v>
      </c>
      <c r="E1406" s="36" t="s">
        <v>147</v>
      </c>
      <c r="F1406" s="36">
        <v>12089</v>
      </c>
      <c r="G1406" s="36">
        <v>12088.72</v>
      </c>
      <c r="H1406" s="265">
        <f t="shared" si="28"/>
        <v>99.9976838448176</v>
      </c>
      <c r="I1406" s="36"/>
      <c r="J1406" s="36"/>
      <c r="K1406" s="15"/>
    </row>
    <row r="1407" spans="1:11" ht="13.5">
      <c r="A1407" s="32"/>
      <c r="B1407" s="47"/>
      <c r="C1407" s="33" t="s">
        <v>1697</v>
      </c>
      <c r="D1407" s="34" t="s">
        <v>1698</v>
      </c>
      <c r="E1407" s="36" t="s">
        <v>148</v>
      </c>
      <c r="F1407" s="36">
        <f>F1408+F1409</f>
        <v>67672</v>
      </c>
      <c r="G1407" s="36">
        <f>G1408+G1409</f>
        <v>67671.33</v>
      </c>
      <c r="H1407" s="265">
        <f t="shared" si="28"/>
        <v>99.9990099302518</v>
      </c>
      <c r="I1407" s="36">
        <f>G1407</f>
        <v>67671.33</v>
      </c>
      <c r="J1407" s="36">
        <v>0</v>
      </c>
      <c r="K1407" s="15"/>
    </row>
    <row r="1408" spans="1:11" ht="13.5">
      <c r="A1408" s="32"/>
      <c r="B1408" s="47"/>
      <c r="C1408" s="47"/>
      <c r="D1408" s="34" t="s">
        <v>123</v>
      </c>
      <c r="E1408" s="36" t="s">
        <v>149</v>
      </c>
      <c r="F1408" s="36">
        <v>67672</v>
      </c>
      <c r="G1408" s="36">
        <v>67671.33</v>
      </c>
      <c r="H1408" s="265">
        <f t="shared" si="28"/>
        <v>99.9990099302518</v>
      </c>
      <c r="I1408" s="36"/>
      <c r="J1408" s="36"/>
      <c r="K1408" s="15"/>
    </row>
    <row r="1409" spans="1:11" ht="13.5">
      <c r="A1409" s="32"/>
      <c r="B1409" s="47"/>
      <c r="C1409" s="47"/>
      <c r="D1409" s="34" t="s">
        <v>1038</v>
      </c>
      <c r="E1409" s="36" t="s">
        <v>150</v>
      </c>
      <c r="F1409" s="36">
        <v>0</v>
      </c>
      <c r="G1409" s="36">
        <v>0</v>
      </c>
      <c r="H1409" s="265">
        <v>0</v>
      </c>
      <c r="I1409" s="36"/>
      <c r="J1409" s="36"/>
      <c r="K1409" s="15"/>
    </row>
    <row r="1410" spans="1:11" ht="13.5">
      <c r="A1410" s="32"/>
      <c r="B1410" s="47"/>
      <c r="C1410" s="33" t="s">
        <v>1700</v>
      </c>
      <c r="D1410" s="34" t="s">
        <v>1701</v>
      </c>
      <c r="E1410" s="36" t="s">
        <v>151</v>
      </c>
      <c r="F1410" s="36">
        <f>F1411+F1412</f>
        <v>2606</v>
      </c>
      <c r="G1410" s="36">
        <f>G1411+G1412</f>
        <v>2605.2</v>
      </c>
      <c r="H1410" s="265">
        <f t="shared" si="28"/>
        <v>99.96930161166539</v>
      </c>
      <c r="I1410" s="36">
        <f>G1410</f>
        <v>2605.2</v>
      </c>
      <c r="J1410" s="36">
        <v>0</v>
      </c>
      <c r="K1410" s="15"/>
    </row>
    <row r="1411" spans="1:11" ht="13.5">
      <c r="A1411" s="32"/>
      <c r="B1411" s="47"/>
      <c r="C1411" s="47"/>
      <c r="D1411" s="34" t="s">
        <v>123</v>
      </c>
      <c r="E1411" s="36" t="s">
        <v>152</v>
      </c>
      <c r="F1411" s="36">
        <v>2606</v>
      </c>
      <c r="G1411" s="36">
        <v>2605.2</v>
      </c>
      <c r="H1411" s="265">
        <f t="shared" si="28"/>
        <v>99.96930161166539</v>
      </c>
      <c r="I1411" s="36"/>
      <c r="J1411" s="36"/>
      <c r="K1411" s="15"/>
    </row>
    <row r="1412" spans="1:11" ht="13.5">
      <c r="A1412" s="110"/>
      <c r="B1412" s="78"/>
      <c r="C1412" s="78"/>
      <c r="D1412" s="34" t="s">
        <v>1038</v>
      </c>
      <c r="E1412" s="36" t="s">
        <v>153</v>
      </c>
      <c r="F1412" s="36">
        <v>0</v>
      </c>
      <c r="G1412" s="36">
        <v>0</v>
      </c>
      <c r="H1412" s="265">
        <v>0</v>
      </c>
      <c r="I1412" s="36"/>
      <c r="J1412" s="36"/>
      <c r="K1412" s="15"/>
    </row>
    <row r="1413" spans="1:11" ht="13.5">
      <c r="A1413" s="32"/>
      <c r="B1413" s="47"/>
      <c r="C1413" s="83" t="s">
        <v>57</v>
      </c>
      <c r="D1413" s="34" t="s">
        <v>58</v>
      </c>
      <c r="E1413" s="36" t="s">
        <v>154</v>
      </c>
      <c r="F1413" s="36">
        <f>F1414+F1415</f>
        <v>4450</v>
      </c>
      <c r="G1413" s="36">
        <f>G1414+G1415</f>
        <v>4450</v>
      </c>
      <c r="H1413" s="265">
        <f t="shared" si="28"/>
        <v>100</v>
      </c>
      <c r="I1413" s="36">
        <f>G1413</f>
        <v>4450</v>
      </c>
      <c r="J1413" s="36">
        <v>0</v>
      </c>
      <c r="K1413" s="15"/>
    </row>
    <row r="1414" spans="1:11" ht="13.5">
      <c r="A1414" s="32"/>
      <c r="B1414" s="47"/>
      <c r="C1414" s="47"/>
      <c r="D1414" s="34" t="s">
        <v>123</v>
      </c>
      <c r="E1414" s="36" t="s">
        <v>13</v>
      </c>
      <c r="F1414" s="36">
        <v>4450</v>
      </c>
      <c r="G1414" s="36">
        <v>4450</v>
      </c>
      <c r="H1414" s="265">
        <f t="shared" si="28"/>
        <v>100</v>
      </c>
      <c r="I1414" s="36"/>
      <c r="J1414" s="36"/>
      <c r="K1414" s="15"/>
    </row>
    <row r="1415" spans="1:11" ht="13.5">
      <c r="A1415" s="32"/>
      <c r="B1415" s="47"/>
      <c r="C1415" s="47"/>
      <c r="D1415" s="34" t="s">
        <v>1038</v>
      </c>
      <c r="E1415" s="36" t="s">
        <v>155</v>
      </c>
      <c r="F1415" s="36">
        <v>0</v>
      </c>
      <c r="G1415" s="36">
        <v>0</v>
      </c>
      <c r="H1415" s="265">
        <v>0</v>
      </c>
      <c r="I1415" s="36"/>
      <c r="J1415" s="36"/>
      <c r="K1415" s="15"/>
    </row>
    <row r="1416" spans="1:11" ht="13.5">
      <c r="A1416" s="32"/>
      <c r="B1416" s="47"/>
      <c r="C1416" s="33" t="s">
        <v>1667</v>
      </c>
      <c r="D1416" s="34" t="s">
        <v>1668</v>
      </c>
      <c r="E1416" s="36" t="s">
        <v>156</v>
      </c>
      <c r="F1416" s="36">
        <f>F1417</f>
        <v>23363</v>
      </c>
      <c r="G1416" s="36">
        <f>G1417</f>
        <v>23363</v>
      </c>
      <c r="H1416" s="265">
        <f t="shared" si="28"/>
        <v>100</v>
      </c>
      <c r="I1416" s="36">
        <f>G1416</f>
        <v>23363</v>
      </c>
      <c r="J1416" s="36">
        <v>0</v>
      </c>
      <c r="K1416" s="15"/>
    </row>
    <row r="1417" spans="1:11" ht="13.5">
      <c r="A1417" s="32"/>
      <c r="B1417" s="47"/>
      <c r="C1417" s="47"/>
      <c r="D1417" s="39" t="s">
        <v>123</v>
      </c>
      <c r="E1417" s="36" t="s">
        <v>156</v>
      </c>
      <c r="F1417" s="36">
        <v>23363</v>
      </c>
      <c r="G1417" s="36">
        <v>23363</v>
      </c>
      <c r="H1417" s="265">
        <f t="shared" si="28"/>
        <v>100</v>
      </c>
      <c r="I1417" s="36"/>
      <c r="J1417" s="36"/>
      <c r="K1417" s="15"/>
    </row>
    <row r="1418" spans="1:11" ht="13.5">
      <c r="A1418" s="32"/>
      <c r="B1418" s="47"/>
      <c r="C1418" s="194" t="s">
        <v>239</v>
      </c>
      <c r="D1418" s="42" t="s">
        <v>240</v>
      </c>
      <c r="E1418" s="40" t="s">
        <v>267</v>
      </c>
      <c r="F1418" s="36">
        <f>F1419</f>
        <v>42543</v>
      </c>
      <c r="G1418" s="36">
        <f>G1419</f>
        <v>42542.76</v>
      </c>
      <c r="H1418" s="265">
        <f t="shared" si="28"/>
        <v>99.99943586488965</v>
      </c>
      <c r="I1418" s="36">
        <f>G1418</f>
        <v>42542.76</v>
      </c>
      <c r="J1418" s="36">
        <v>0</v>
      </c>
      <c r="K1418" s="15"/>
    </row>
    <row r="1419" spans="1:11" ht="13.5">
      <c r="A1419" s="32"/>
      <c r="B1419" s="47"/>
      <c r="C1419" s="47"/>
      <c r="D1419" s="88" t="s">
        <v>123</v>
      </c>
      <c r="E1419" s="36" t="s">
        <v>267</v>
      </c>
      <c r="F1419" s="36">
        <v>42543</v>
      </c>
      <c r="G1419" s="36">
        <v>42542.76</v>
      </c>
      <c r="H1419" s="265">
        <f t="shared" si="28"/>
        <v>99.99943586488965</v>
      </c>
      <c r="I1419" s="36"/>
      <c r="J1419" s="36"/>
      <c r="K1419" s="15"/>
    </row>
    <row r="1420" spans="1:11" ht="13.5">
      <c r="A1420" s="32"/>
      <c r="B1420" s="41"/>
      <c r="C1420" s="74" t="s">
        <v>37</v>
      </c>
      <c r="D1420" s="75" t="s">
        <v>38</v>
      </c>
      <c r="E1420" s="36">
        <v>0</v>
      </c>
      <c r="F1420" s="36">
        <f>F1421</f>
        <v>1630</v>
      </c>
      <c r="G1420" s="36">
        <f>G1421</f>
        <v>1630</v>
      </c>
      <c r="H1420" s="265">
        <f t="shared" si="28"/>
        <v>100</v>
      </c>
      <c r="I1420" s="36">
        <f>G1420</f>
        <v>1630</v>
      </c>
      <c r="J1420" s="36">
        <v>0</v>
      </c>
      <c r="K1420" s="15"/>
    </row>
    <row r="1421" spans="1:11" ht="13.5">
      <c r="A1421" s="32"/>
      <c r="B1421" s="47"/>
      <c r="C1421" s="47"/>
      <c r="D1421" s="34" t="s">
        <v>123</v>
      </c>
      <c r="E1421" s="36">
        <v>0</v>
      </c>
      <c r="F1421" s="36">
        <v>1630</v>
      </c>
      <c r="G1421" s="36">
        <v>1630</v>
      </c>
      <c r="H1421" s="265">
        <f t="shared" si="28"/>
        <v>100</v>
      </c>
      <c r="I1421" s="36"/>
      <c r="J1421" s="36"/>
      <c r="K1421" s="15"/>
    </row>
    <row r="1422" spans="1:11" ht="13.5">
      <c r="A1422" s="32"/>
      <c r="B1422" s="47"/>
      <c r="C1422" s="33" t="s">
        <v>1645</v>
      </c>
      <c r="D1422" s="34" t="s">
        <v>1646</v>
      </c>
      <c r="E1422" s="36" t="s">
        <v>157</v>
      </c>
      <c r="F1422" s="36">
        <f>F1423</f>
        <v>125969</v>
      </c>
      <c r="G1422" s="36">
        <f>G1423</f>
        <v>125968.7</v>
      </c>
      <c r="H1422" s="265">
        <f t="shared" si="28"/>
        <v>99.9997618461685</v>
      </c>
      <c r="I1422" s="36">
        <f>G1422</f>
        <v>125968.7</v>
      </c>
      <c r="J1422" s="36">
        <v>0</v>
      </c>
      <c r="K1422" s="15"/>
    </row>
    <row r="1423" spans="1:11" ht="13.5">
      <c r="A1423" s="32"/>
      <c r="B1423" s="81"/>
      <c r="C1423" s="207"/>
      <c r="D1423" s="75" t="s">
        <v>1006</v>
      </c>
      <c r="E1423" s="36" t="s">
        <v>157</v>
      </c>
      <c r="F1423" s="36">
        <v>125969</v>
      </c>
      <c r="G1423" s="36">
        <v>125968.7</v>
      </c>
      <c r="H1423" s="265">
        <f t="shared" si="28"/>
        <v>99.9997618461685</v>
      </c>
      <c r="I1423" s="36"/>
      <c r="J1423" s="36"/>
      <c r="K1423" s="15"/>
    </row>
    <row r="1424" spans="1:11" ht="13.5">
      <c r="A1424" s="32"/>
      <c r="B1424" s="81"/>
      <c r="C1424" s="155"/>
      <c r="D1424" s="75" t="s">
        <v>1007</v>
      </c>
      <c r="E1424" s="36"/>
      <c r="F1424" s="36"/>
      <c r="G1424" s="36">
        <v>26994</v>
      </c>
      <c r="H1424" s="265"/>
      <c r="I1424" s="36"/>
      <c r="J1424" s="36"/>
      <c r="K1424" s="15"/>
    </row>
    <row r="1425" spans="1:11" ht="13.5">
      <c r="A1425" s="32"/>
      <c r="B1425" s="81"/>
      <c r="C1425" s="155"/>
      <c r="D1425" s="75" t="s">
        <v>1008</v>
      </c>
      <c r="E1425" s="36"/>
      <c r="F1425" s="36"/>
      <c r="G1425" s="36">
        <v>4209</v>
      </c>
      <c r="H1425" s="265"/>
      <c r="I1425" s="36"/>
      <c r="J1425" s="36"/>
      <c r="K1425" s="15"/>
    </row>
    <row r="1426" spans="1:11" ht="13.5">
      <c r="A1426" s="32"/>
      <c r="B1426" s="81"/>
      <c r="C1426" s="155"/>
      <c r="D1426" s="75" t="s">
        <v>1011</v>
      </c>
      <c r="E1426" s="36"/>
      <c r="F1426" s="36"/>
      <c r="G1426" s="36">
        <v>4683.55</v>
      </c>
      <c r="H1426" s="265"/>
      <c r="I1426" s="36"/>
      <c r="J1426" s="36"/>
      <c r="K1426" s="15"/>
    </row>
    <row r="1427" spans="1:11" ht="13.5">
      <c r="A1427" s="32"/>
      <c r="B1427" s="81"/>
      <c r="C1427" s="155"/>
      <c r="D1427" s="75" t="s">
        <v>1010</v>
      </c>
      <c r="E1427" s="36"/>
      <c r="F1427" s="36"/>
      <c r="G1427" s="36">
        <v>8257.2</v>
      </c>
      <c r="H1427" s="265"/>
      <c r="I1427" s="36"/>
      <c r="J1427" s="36"/>
      <c r="K1427" s="15"/>
    </row>
    <row r="1428" spans="1:11" ht="13.5">
      <c r="A1428" s="32"/>
      <c r="B1428" s="81"/>
      <c r="C1428" s="155"/>
      <c r="D1428" s="75" t="s">
        <v>1491</v>
      </c>
      <c r="E1428" s="36"/>
      <c r="F1428" s="36"/>
      <c r="G1428" s="36">
        <v>15861.39</v>
      </c>
      <c r="H1428" s="265"/>
      <c r="I1428" s="36"/>
      <c r="J1428" s="36"/>
      <c r="K1428" s="15"/>
    </row>
    <row r="1429" spans="1:11" ht="13.5">
      <c r="A1429" s="32"/>
      <c r="B1429" s="81"/>
      <c r="C1429" s="155"/>
      <c r="D1429" s="75" t="s">
        <v>1009</v>
      </c>
      <c r="E1429" s="36"/>
      <c r="F1429" s="36"/>
      <c r="G1429" s="36">
        <v>32468.4</v>
      </c>
      <c r="H1429" s="265"/>
      <c r="I1429" s="36"/>
      <c r="J1429" s="36"/>
      <c r="K1429" s="15"/>
    </row>
    <row r="1430" spans="1:11" ht="13.5">
      <c r="A1430" s="32"/>
      <c r="B1430" s="81"/>
      <c r="C1430" s="155"/>
      <c r="D1430" s="75" t="s">
        <v>274</v>
      </c>
      <c r="E1430" s="36"/>
      <c r="F1430" s="36"/>
      <c r="G1430" s="36">
        <v>19915.96</v>
      </c>
      <c r="H1430" s="265"/>
      <c r="I1430" s="36"/>
      <c r="J1430" s="36"/>
      <c r="K1430" s="15"/>
    </row>
    <row r="1431" spans="1:11" ht="13.5">
      <c r="A1431" s="32"/>
      <c r="B1431" s="81"/>
      <c r="C1431" s="155"/>
      <c r="D1431" s="75" t="s">
        <v>1490</v>
      </c>
      <c r="E1431" s="36"/>
      <c r="F1431" s="36"/>
      <c r="G1431" s="36">
        <v>13579.2</v>
      </c>
      <c r="H1431" s="265"/>
      <c r="I1431" s="36"/>
      <c r="J1431" s="36"/>
      <c r="K1431" s="15"/>
    </row>
    <row r="1432" spans="1:11" ht="13.5">
      <c r="A1432" s="32"/>
      <c r="B1432" s="41"/>
      <c r="C1432" s="74" t="s">
        <v>328</v>
      </c>
      <c r="D1432" s="75" t="s">
        <v>840</v>
      </c>
      <c r="E1432" s="36">
        <v>0</v>
      </c>
      <c r="F1432" s="36">
        <f>F1433</f>
        <v>926</v>
      </c>
      <c r="G1432" s="36">
        <f>G1433</f>
        <v>926</v>
      </c>
      <c r="H1432" s="265">
        <f t="shared" si="28"/>
        <v>100</v>
      </c>
      <c r="I1432" s="36">
        <f>G1432</f>
        <v>926</v>
      </c>
      <c r="J1432" s="36">
        <v>0</v>
      </c>
      <c r="K1432" s="15"/>
    </row>
    <row r="1433" spans="1:11" ht="13.5">
      <c r="A1433" s="32"/>
      <c r="B1433" s="81"/>
      <c r="C1433" s="77"/>
      <c r="D1433" s="34" t="s">
        <v>123</v>
      </c>
      <c r="E1433" s="36">
        <v>0</v>
      </c>
      <c r="F1433" s="36">
        <v>926</v>
      </c>
      <c r="G1433" s="36">
        <v>926</v>
      </c>
      <c r="H1433" s="265">
        <f t="shared" si="28"/>
        <v>100</v>
      </c>
      <c r="I1433" s="36"/>
      <c r="J1433" s="36"/>
      <c r="K1433" s="15"/>
    </row>
    <row r="1434" spans="1:11" ht="41.25">
      <c r="A1434" s="32"/>
      <c r="B1434" s="41"/>
      <c r="C1434" s="74" t="s">
        <v>332</v>
      </c>
      <c r="D1434" s="75" t="s">
        <v>333</v>
      </c>
      <c r="E1434" s="36" t="s">
        <v>158</v>
      </c>
      <c r="F1434" s="36">
        <f>F1435</f>
        <v>4832</v>
      </c>
      <c r="G1434" s="36">
        <f>G1435</f>
        <v>4831.34</v>
      </c>
      <c r="H1434" s="265">
        <f t="shared" si="28"/>
        <v>99.98634105960265</v>
      </c>
      <c r="I1434" s="36">
        <f>G1434</f>
        <v>4831.34</v>
      </c>
      <c r="J1434" s="36">
        <v>0</v>
      </c>
      <c r="K1434" s="15"/>
    </row>
    <row r="1435" spans="1:11" ht="13.5">
      <c r="A1435" s="32"/>
      <c r="B1435" s="47"/>
      <c r="C1435" s="47"/>
      <c r="D1435" s="34" t="s">
        <v>123</v>
      </c>
      <c r="E1435" s="36" t="s">
        <v>158</v>
      </c>
      <c r="F1435" s="36">
        <v>4832</v>
      </c>
      <c r="G1435" s="36">
        <v>4831.34</v>
      </c>
      <c r="H1435" s="265">
        <f t="shared" si="28"/>
        <v>99.98634105960265</v>
      </c>
      <c r="I1435" s="36"/>
      <c r="J1435" s="36"/>
      <c r="K1435" s="15"/>
    </row>
    <row r="1436" spans="1:11" ht="13.5">
      <c r="A1436" s="32"/>
      <c r="B1436" s="47"/>
      <c r="C1436" s="33" t="s">
        <v>44</v>
      </c>
      <c r="D1436" s="34" t="s">
        <v>45</v>
      </c>
      <c r="E1436" s="36" t="s">
        <v>1689</v>
      </c>
      <c r="F1436" s="36">
        <f>F1437</f>
        <v>87</v>
      </c>
      <c r="G1436" s="36">
        <f>G1437</f>
        <v>87</v>
      </c>
      <c r="H1436" s="265">
        <f t="shared" si="28"/>
        <v>100</v>
      </c>
      <c r="I1436" s="36">
        <f>G1436</f>
        <v>87</v>
      </c>
      <c r="J1436" s="36">
        <v>0</v>
      </c>
      <c r="K1436" s="15"/>
    </row>
    <row r="1437" spans="1:11" ht="13.5">
      <c r="A1437" s="32"/>
      <c r="B1437" s="47"/>
      <c r="C1437" s="47"/>
      <c r="D1437" s="34" t="s">
        <v>123</v>
      </c>
      <c r="E1437" s="36" t="s">
        <v>1689</v>
      </c>
      <c r="F1437" s="36">
        <v>87</v>
      </c>
      <c r="G1437" s="36">
        <v>87</v>
      </c>
      <c r="H1437" s="265">
        <f t="shared" si="28"/>
        <v>100</v>
      </c>
      <c r="I1437" s="36"/>
      <c r="J1437" s="36"/>
      <c r="K1437" s="15"/>
    </row>
    <row r="1438" spans="1:11" ht="13.5">
      <c r="A1438" s="32"/>
      <c r="B1438" s="47"/>
      <c r="C1438" s="33" t="s">
        <v>47</v>
      </c>
      <c r="D1438" s="34" t="s">
        <v>48</v>
      </c>
      <c r="E1438" s="36" t="s">
        <v>658</v>
      </c>
      <c r="F1438" s="36">
        <f>F1439</f>
        <v>1724</v>
      </c>
      <c r="G1438" s="36">
        <f>G1439</f>
        <v>1723.22</v>
      </c>
      <c r="H1438" s="265">
        <f t="shared" si="28"/>
        <v>99.95475638051045</v>
      </c>
      <c r="I1438" s="36">
        <f>G1438</f>
        <v>1723.22</v>
      </c>
      <c r="J1438" s="36">
        <v>0</v>
      </c>
      <c r="K1438" s="15"/>
    </row>
    <row r="1439" spans="1:11" ht="13.5">
      <c r="A1439" s="32"/>
      <c r="B1439" s="47"/>
      <c r="C1439" s="47"/>
      <c r="D1439" s="34" t="s">
        <v>123</v>
      </c>
      <c r="E1439" s="36" t="s">
        <v>658</v>
      </c>
      <c r="F1439" s="36">
        <v>1724</v>
      </c>
      <c r="G1439" s="36">
        <v>1723.22</v>
      </c>
      <c r="H1439" s="265">
        <f t="shared" si="28"/>
        <v>99.95475638051045</v>
      </c>
      <c r="I1439" s="36"/>
      <c r="J1439" s="36"/>
      <c r="K1439" s="15"/>
    </row>
    <row r="1440" spans="1:11" ht="20.25" customHeight="1">
      <c r="A1440" s="32"/>
      <c r="B1440" s="47"/>
      <c r="C1440" s="111" t="s">
        <v>51</v>
      </c>
      <c r="D1440" s="34" t="s">
        <v>52</v>
      </c>
      <c r="E1440" s="36" t="s">
        <v>159</v>
      </c>
      <c r="F1440" s="36">
        <f>F1441+F1442</f>
        <v>6564</v>
      </c>
      <c r="G1440" s="36">
        <f>G1441+G1442</f>
        <v>6564</v>
      </c>
      <c r="H1440" s="265">
        <f t="shared" si="28"/>
        <v>100</v>
      </c>
      <c r="I1440" s="36">
        <f>G1440</f>
        <v>6564</v>
      </c>
      <c r="J1440" s="36">
        <v>0</v>
      </c>
      <c r="K1440" s="15"/>
    </row>
    <row r="1441" spans="1:11" ht="13.5">
      <c r="A1441" s="32"/>
      <c r="B1441" s="47"/>
      <c r="C1441" s="47"/>
      <c r="D1441" s="50" t="s">
        <v>123</v>
      </c>
      <c r="E1441" s="36" t="s">
        <v>160</v>
      </c>
      <c r="F1441" s="36">
        <v>6564</v>
      </c>
      <c r="G1441" s="36">
        <v>6564</v>
      </c>
      <c r="H1441" s="265">
        <f t="shared" si="28"/>
        <v>100</v>
      </c>
      <c r="I1441" s="36"/>
      <c r="J1441" s="36"/>
      <c r="K1441" s="15"/>
    </row>
    <row r="1442" spans="1:11" ht="13.5">
      <c r="A1442" s="110"/>
      <c r="B1442" s="78"/>
      <c r="C1442" s="78"/>
      <c r="D1442" s="34" t="s">
        <v>1038</v>
      </c>
      <c r="E1442" s="36" t="s">
        <v>437</v>
      </c>
      <c r="F1442" s="36">
        <v>0</v>
      </c>
      <c r="G1442" s="36">
        <v>0</v>
      </c>
      <c r="H1442" s="265">
        <v>0</v>
      </c>
      <c r="I1442" s="36"/>
      <c r="J1442" s="36"/>
      <c r="K1442" s="15"/>
    </row>
    <row r="1443" spans="1:11" ht="27">
      <c r="A1443" s="32"/>
      <c r="B1443" s="41"/>
      <c r="C1443" s="69" t="s">
        <v>283</v>
      </c>
      <c r="D1443" s="75" t="s">
        <v>284</v>
      </c>
      <c r="E1443" s="36">
        <v>0</v>
      </c>
      <c r="F1443" s="36">
        <f>F1444</f>
        <v>816</v>
      </c>
      <c r="G1443" s="36">
        <f>G1444</f>
        <v>816</v>
      </c>
      <c r="H1443" s="265">
        <v>0</v>
      </c>
      <c r="I1443" s="36">
        <f>G1443</f>
        <v>816</v>
      </c>
      <c r="J1443" s="36">
        <v>0</v>
      </c>
      <c r="K1443" s="15"/>
    </row>
    <row r="1444" spans="1:11" ht="13.5">
      <c r="A1444" s="32"/>
      <c r="B1444" s="41"/>
      <c r="C1444" s="74"/>
      <c r="D1444" s="50" t="s">
        <v>123</v>
      </c>
      <c r="E1444" s="36">
        <v>0</v>
      </c>
      <c r="F1444" s="36">
        <v>816</v>
      </c>
      <c r="G1444" s="36">
        <v>816</v>
      </c>
      <c r="H1444" s="265">
        <v>0</v>
      </c>
      <c r="I1444" s="36"/>
      <c r="J1444" s="36"/>
      <c r="K1444" s="15"/>
    </row>
    <row r="1445" spans="1:11" ht="27">
      <c r="A1445" s="32"/>
      <c r="B1445" s="41"/>
      <c r="C1445" s="74" t="s">
        <v>299</v>
      </c>
      <c r="D1445" s="34" t="s">
        <v>300</v>
      </c>
      <c r="E1445" s="36">
        <v>0</v>
      </c>
      <c r="F1445" s="36">
        <f>F1446</f>
        <v>349</v>
      </c>
      <c r="G1445" s="36">
        <f>G1446</f>
        <v>349</v>
      </c>
      <c r="H1445" s="265">
        <f t="shared" si="28"/>
        <v>100</v>
      </c>
      <c r="I1445" s="36">
        <f>G1445</f>
        <v>349</v>
      </c>
      <c r="J1445" s="36">
        <v>0</v>
      </c>
      <c r="K1445" s="15"/>
    </row>
    <row r="1446" spans="1:11" ht="18" customHeight="1">
      <c r="A1446" s="32"/>
      <c r="B1446" s="47"/>
      <c r="C1446" s="47"/>
      <c r="D1446" s="34" t="s">
        <v>123</v>
      </c>
      <c r="E1446" s="36">
        <v>0</v>
      </c>
      <c r="F1446" s="36">
        <v>349</v>
      </c>
      <c r="G1446" s="36">
        <v>349</v>
      </c>
      <c r="H1446" s="265">
        <f t="shared" si="28"/>
        <v>100</v>
      </c>
      <c r="I1446" s="36"/>
      <c r="J1446" s="36"/>
      <c r="K1446" s="15"/>
    </row>
    <row r="1447" spans="1:11" s="219" customFormat="1" ht="13.5">
      <c r="A1447" s="215"/>
      <c r="B1447" s="216" t="s">
        <v>1012</v>
      </c>
      <c r="C1447" s="216"/>
      <c r="D1447" s="217" t="s">
        <v>947</v>
      </c>
      <c r="E1447" s="218">
        <f>E1448</f>
        <v>0</v>
      </c>
      <c r="F1447" s="218">
        <f>F1448</f>
        <v>26000</v>
      </c>
      <c r="G1447" s="218">
        <f>G1448</f>
        <v>26000</v>
      </c>
      <c r="H1447" s="274">
        <f t="shared" si="28"/>
        <v>100</v>
      </c>
      <c r="I1447" s="218">
        <f>I1448</f>
        <v>26000</v>
      </c>
      <c r="J1447" s="218">
        <v>0</v>
      </c>
      <c r="K1447" s="233">
        <f>SUM(I1447:J1447)</f>
        <v>26000</v>
      </c>
    </row>
    <row r="1448" spans="1:11" ht="13.5">
      <c r="A1448" s="32"/>
      <c r="B1448" s="41"/>
      <c r="C1448" s="74" t="s">
        <v>1035</v>
      </c>
      <c r="D1448" s="75" t="s">
        <v>1036</v>
      </c>
      <c r="E1448" s="36">
        <v>0</v>
      </c>
      <c r="F1448" s="36">
        <v>26000</v>
      </c>
      <c r="G1448" s="36">
        <v>26000</v>
      </c>
      <c r="H1448" s="265">
        <f t="shared" si="28"/>
        <v>100</v>
      </c>
      <c r="I1448" s="36">
        <f>G1448</f>
        <v>26000</v>
      </c>
      <c r="J1448" s="36">
        <v>0</v>
      </c>
      <c r="K1448" s="15"/>
    </row>
    <row r="1449" spans="1:11" ht="27">
      <c r="A1449" s="32"/>
      <c r="B1449" s="47"/>
      <c r="C1449" s="47"/>
      <c r="D1449" s="138" t="s">
        <v>1014</v>
      </c>
      <c r="E1449" s="36">
        <v>0</v>
      </c>
      <c r="F1449" s="206">
        <v>26000</v>
      </c>
      <c r="G1449" s="206">
        <v>26000</v>
      </c>
      <c r="H1449" s="270">
        <f t="shared" si="28"/>
        <v>100</v>
      </c>
      <c r="I1449" s="36"/>
      <c r="J1449" s="36"/>
      <c r="K1449" s="15"/>
    </row>
    <row r="1450" spans="1:11" ht="41.25">
      <c r="A1450" s="32"/>
      <c r="B1450" s="47"/>
      <c r="C1450" s="47"/>
      <c r="D1450" s="34" t="s">
        <v>1013</v>
      </c>
      <c r="E1450" s="36"/>
      <c r="F1450" s="36"/>
      <c r="G1450" s="36"/>
      <c r="H1450" s="265"/>
      <c r="I1450" s="36"/>
      <c r="J1450" s="36"/>
      <c r="K1450" s="15"/>
    </row>
    <row r="1451" spans="1:11" ht="13.5">
      <c r="A1451" s="32"/>
      <c r="B1451" s="26" t="s">
        <v>161</v>
      </c>
      <c r="C1451" s="26"/>
      <c r="D1451" s="27" t="s">
        <v>214</v>
      </c>
      <c r="E1451" s="28" t="s">
        <v>162</v>
      </c>
      <c r="F1451" s="29">
        <f>F1452+F1454+F1456+F1465+F1467+F1470+F1473+F1476+F1480+F1482+F1484+F1488+F1490+F1492</f>
        <v>1170946</v>
      </c>
      <c r="G1451" s="29">
        <f>G1452+G1454+G1456+G1465+G1467+G1470+G1473+G1476+G1480+G1482+G1484+G1488+G1490+G1492</f>
        <v>1169789.7099999997</v>
      </c>
      <c r="H1451" s="266">
        <f t="shared" si="28"/>
        <v>99.90125163756483</v>
      </c>
      <c r="I1451" s="29">
        <f>I1452+I1454+I1456+I1465+I1467+I1470+I1473+I1476+I1480+I1482+I1484+I1488+I1490+I1492</f>
        <v>1169789.7099999997</v>
      </c>
      <c r="J1451" s="29">
        <v>0</v>
      </c>
      <c r="K1451" s="23">
        <f>SUM(I1451:J1451)</f>
        <v>1169789.7099999997</v>
      </c>
    </row>
    <row r="1452" spans="1:11" ht="41.25">
      <c r="A1452" s="32"/>
      <c r="B1452" s="47"/>
      <c r="C1452" s="33" t="s">
        <v>958</v>
      </c>
      <c r="D1452" s="34" t="s">
        <v>959</v>
      </c>
      <c r="E1452" s="35" t="s">
        <v>163</v>
      </c>
      <c r="F1452" s="36">
        <v>37000</v>
      </c>
      <c r="G1452" s="36">
        <f>G1453</f>
        <v>37000</v>
      </c>
      <c r="H1452" s="265">
        <f t="shared" si="28"/>
        <v>100</v>
      </c>
      <c r="I1452" s="36">
        <f>G1452</f>
        <v>37000</v>
      </c>
      <c r="J1452" s="36">
        <v>0</v>
      </c>
      <c r="K1452" s="15"/>
    </row>
    <row r="1453" spans="1:11" ht="27">
      <c r="A1453" s="32"/>
      <c r="B1453" s="47"/>
      <c r="C1453" s="47"/>
      <c r="D1453" s="34" t="s">
        <v>164</v>
      </c>
      <c r="E1453" s="35" t="s">
        <v>163</v>
      </c>
      <c r="F1453" s="36">
        <v>37000</v>
      </c>
      <c r="G1453" s="36">
        <v>37000</v>
      </c>
      <c r="H1453" s="265">
        <f t="shared" si="28"/>
        <v>100</v>
      </c>
      <c r="I1453" s="36"/>
      <c r="J1453" s="36"/>
      <c r="K1453" s="15"/>
    </row>
    <row r="1454" spans="1:11" ht="13.5">
      <c r="A1454" s="32"/>
      <c r="B1454" s="47"/>
      <c r="C1454" s="33" t="s">
        <v>1687</v>
      </c>
      <c r="D1454" s="34" t="s">
        <v>1688</v>
      </c>
      <c r="E1454" s="35" t="s">
        <v>1705</v>
      </c>
      <c r="F1454" s="36">
        <f>F1455</f>
        <v>3847</v>
      </c>
      <c r="G1454" s="36">
        <f>G1455</f>
        <v>3846.8</v>
      </c>
      <c r="H1454" s="265">
        <f t="shared" si="28"/>
        <v>99.99480114374839</v>
      </c>
      <c r="I1454" s="36">
        <f>G1454</f>
        <v>3846.8</v>
      </c>
      <c r="J1454" s="36">
        <v>0</v>
      </c>
      <c r="K1454" s="15"/>
    </row>
    <row r="1455" spans="1:11" ht="41.25">
      <c r="A1455" s="32"/>
      <c r="B1455" s="47"/>
      <c r="C1455" s="47"/>
      <c r="D1455" s="34" t="s">
        <v>1089</v>
      </c>
      <c r="E1455" s="35" t="s">
        <v>1705</v>
      </c>
      <c r="F1455" s="36">
        <v>3847</v>
      </c>
      <c r="G1455" s="36">
        <v>3846.8</v>
      </c>
      <c r="H1455" s="265">
        <f t="shared" si="28"/>
        <v>99.99480114374839</v>
      </c>
      <c r="I1455" s="36"/>
      <c r="J1455" s="36"/>
      <c r="K1455" s="15"/>
    </row>
    <row r="1456" spans="1:11" ht="13.5">
      <c r="A1456" s="32"/>
      <c r="B1456" s="47"/>
      <c r="C1456" s="33" t="s">
        <v>1035</v>
      </c>
      <c r="D1456" s="34" t="s">
        <v>1036</v>
      </c>
      <c r="E1456" s="35" t="s">
        <v>1090</v>
      </c>
      <c r="F1456" s="36">
        <f>F1457+F1458+F1459+F1460</f>
        <v>1048315</v>
      </c>
      <c r="G1456" s="36">
        <f>G1457+G1458+G1459+G1460</f>
        <v>1047162</v>
      </c>
      <c r="H1456" s="265">
        <f t="shared" si="28"/>
        <v>99.89001397480719</v>
      </c>
      <c r="I1456" s="36">
        <f>G1456</f>
        <v>1047162</v>
      </c>
      <c r="J1456" s="36">
        <v>0</v>
      </c>
      <c r="K1456" s="15"/>
    </row>
    <row r="1457" spans="1:11" ht="13.5">
      <c r="A1457" s="32"/>
      <c r="B1457" s="47"/>
      <c r="C1457" s="47"/>
      <c r="D1457" s="34" t="s">
        <v>1091</v>
      </c>
      <c r="E1457" s="35" t="s">
        <v>1092</v>
      </c>
      <c r="F1457" s="36">
        <v>64000</v>
      </c>
      <c r="G1457" s="36">
        <v>64000</v>
      </c>
      <c r="H1457" s="265">
        <f t="shared" si="28"/>
        <v>100</v>
      </c>
      <c r="I1457" s="36"/>
      <c r="J1457" s="36"/>
      <c r="K1457" s="15"/>
    </row>
    <row r="1458" spans="1:11" ht="41.25">
      <c r="A1458" s="32"/>
      <c r="B1458" s="47"/>
      <c r="C1458" s="47"/>
      <c r="D1458" s="34" t="s">
        <v>1089</v>
      </c>
      <c r="E1458" s="35" t="s">
        <v>1093</v>
      </c>
      <c r="F1458" s="36">
        <v>66915</v>
      </c>
      <c r="G1458" s="36">
        <v>65762</v>
      </c>
      <c r="H1458" s="265">
        <f t="shared" si="28"/>
        <v>98.27691847866697</v>
      </c>
      <c r="I1458" s="36"/>
      <c r="J1458" s="36"/>
      <c r="K1458" s="15"/>
    </row>
    <row r="1459" spans="1:11" ht="41.25">
      <c r="A1459" s="32"/>
      <c r="B1459" s="47"/>
      <c r="C1459" s="47"/>
      <c r="D1459" s="34" t="s">
        <v>1131</v>
      </c>
      <c r="E1459" s="35" t="s">
        <v>1103</v>
      </c>
      <c r="F1459" s="206">
        <v>73400</v>
      </c>
      <c r="G1459" s="206">
        <v>73400</v>
      </c>
      <c r="H1459" s="270">
        <f t="shared" si="28"/>
        <v>100</v>
      </c>
      <c r="I1459" s="36"/>
      <c r="J1459" s="36"/>
      <c r="K1459" s="15"/>
    </row>
    <row r="1460" spans="1:11" ht="41.25">
      <c r="A1460" s="32"/>
      <c r="B1460" s="47"/>
      <c r="C1460" s="47"/>
      <c r="D1460" s="34" t="s">
        <v>1094</v>
      </c>
      <c r="E1460" s="35" t="s">
        <v>1095</v>
      </c>
      <c r="F1460" s="36">
        <v>844000</v>
      </c>
      <c r="G1460" s="36">
        <v>844000</v>
      </c>
      <c r="H1460" s="265">
        <f t="shared" si="28"/>
        <v>100</v>
      </c>
      <c r="I1460" s="36"/>
      <c r="J1460" s="36"/>
      <c r="K1460" s="15"/>
    </row>
    <row r="1461" spans="1:11" ht="13.5">
      <c r="A1461" s="32"/>
      <c r="B1461" s="47"/>
      <c r="C1461" s="47"/>
      <c r="D1461" s="34" t="s">
        <v>1454</v>
      </c>
      <c r="E1461" s="35"/>
      <c r="F1461" s="36"/>
      <c r="G1461" s="36">
        <v>21722.4</v>
      </c>
      <c r="H1461" s="265">
        <v>0</v>
      </c>
      <c r="I1461" s="36"/>
      <c r="J1461" s="36"/>
      <c r="K1461" s="15"/>
    </row>
    <row r="1462" spans="1:11" ht="13.5">
      <c r="A1462" s="32"/>
      <c r="B1462" s="47"/>
      <c r="C1462" s="47"/>
      <c r="D1462" s="138" t="s">
        <v>1017</v>
      </c>
      <c r="E1462" s="35"/>
      <c r="F1462" s="36"/>
      <c r="G1462" s="36">
        <v>298133.28</v>
      </c>
      <c r="H1462" s="265">
        <v>0</v>
      </c>
      <c r="I1462" s="36"/>
      <c r="J1462" s="36"/>
      <c r="K1462" s="15"/>
    </row>
    <row r="1463" spans="1:11" ht="13.5">
      <c r="A1463" s="110"/>
      <c r="B1463" s="78"/>
      <c r="C1463" s="78"/>
      <c r="D1463" s="138" t="s">
        <v>1015</v>
      </c>
      <c r="E1463" s="35"/>
      <c r="F1463" s="36"/>
      <c r="G1463" s="36">
        <v>129873.6</v>
      </c>
      <c r="H1463" s="265">
        <v>0</v>
      </c>
      <c r="I1463" s="36"/>
      <c r="J1463" s="36"/>
      <c r="K1463" s="15"/>
    </row>
    <row r="1464" spans="1:11" ht="27">
      <c r="A1464" s="32"/>
      <c r="B1464" s="47"/>
      <c r="C1464" s="47"/>
      <c r="D1464" s="138" t="s">
        <v>1016</v>
      </c>
      <c r="E1464" s="35"/>
      <c r="F1464" s="36"/>
      <c r="G1464" s="36">
        <v>394270.72</v>
      </c>
      <c r="H1464" s="265">
        <v>0</v>
      </c>
      <c r="I1464" s="36"/>
      <c r="J1464" s="36"/>
      <c r="K1464" s="15"/>
    </row>
    <row r="1465" spans="1:11" ht="13.5">
      <c r="A1465" s="32"/>
      <c r="B1465" s="41"/>
      <c r="C1465" s="145" t="s">
        <v>1691</v>
      </c>
      <c r="D1465" s="132" t="s">
        <v>1692</v>
      </c>
      <c r="E1465" s="36">
        <v>0</v>
      </c>
      <c r="F1465" s="36">
        <f>F1466</f>
        <v>1830</v>
      </c>
      <c r="G1465" s="36">
        <f>G1466</f>
        <v>1830</v>
      </c>
      <c r="H1465" s="265">
        <f t="shared" si="28"/>
        <v>100</v>
      </c>
      <c r="I1465" s="36">
        <f>G1465</f>
        <v>1830</v>
      </c>
      <c r="J1465" s="36">
        <v>0</v>
      </c>
      <c r="K1465" s="15"/>
    </row>
    <row r="1466" spans="1:11" ht="41.25">
      <c r="A1466" s="32"/>
      <c r="B1466" s="47"/>
      <c r="C1466" s="47"/>
      <c r="D1466" s="34" t="s">
        <v>1132</v>
      </c>
      <c r="E1466" s="179" t="s">
        <v>1103</v>
      </c>
      <c r="F1466" s="206">
        <v>1830</v>
      </c>
      <c r="G1466" s="206">
        <v>1830</v>
      </c>
      <c r="H1466" s="270">
        <f t="shared" si="28"/>
        <v>100</v>
      </c>
      <c r="I1466" s="36"/>
      <c r="J1466" s="36"/>
      <c r="K1466" s="15"/>
    </row>
    <row r="1467" spans="1:11" ht="13.5">
      <c r="A1467" s="32"/>
      <c r="B1467" s="47"/>
      <c r="C1467" s="33" t="s">
        <v>1697</v>
      </c>
      <c r="D1467" s="34" t="s">
        <v>1698</v>
      </c>
      <c r="E1467" s="35" t="s">
        <v>1705</v>
      </c>
      <c r="F1467" s="36">
        <f>F1468+F1469</f>
        <v>5320</v>
      </c>
      <c r="G1467" s="36">
        <f>G1468+G1469</f>
        <v>5320</v>
      </c>
      <c r="H1467" s="265">
        <f t="shared" si="28"/>
        <v>100</v>
      </c>
      <c r="I1467" s="36">
        <f>G1467</f>
        <v>5320</v>
      </c>
      <c r="J1467" s="36">
        <v>0</v>
      </c>
      <c r="K1467" s="15"/>
    </row>
    <row r="1468" spans="1:11" ht="36" customHeight="1">
      <c r="A1468" s="32"/>
      <c r="B1468" s="47"/>
      <c r="C1468" s="47"/>
      <c r="D1468" s="34" t="s">
        <v>1131</v>
      </c>
      <c r="E1468" s="179" t="s">
        <v>1103</v>
      </c>
      <c r="F1468" s="206">
        <v>320</v>
      </c>
      <c r="G1468" s="206">
        <v>320</v>
      </c>
      <c r="H1468" s="270">
        <f t="shared" si="28"/>
        <v>100</v>
      </c>
      <c r="I1468" s="36"/>
      <c r="J1468" s="36"/>
      <c r="K1468" s="15"/>
    </row>
    <row r="1469" spans="1:11" ht="41.25">
      <c r="A1469" s="32"/>
      <c r="B1469" s="47"/>
      <c r="C1469" s="47"/>
      <c r="D1469" s="34" t="s">
        <v>1096</v>
      </c>
      <c r="E1469" s="35" t="s">
        <v>1705</v>
      </c>
      <c r="F1469" s="76">
        <v>5000</v>
      </c>
      <c r="G1469" s="76">
        <v>5000</v>
      </c>
      <c r="H1469" s="265">
        <f t="shared" si="28"/>
        <v>100</v>
      </c>
      <c r="I1469" s="36"/>
      <c r="J1469" s="36"/>
      <c r="K1469" s="15"/>
    </row>
    <row r="1470" spans="1:11" ht="13.5">
      <c r="A1470" s="32"/>
      <c r="B1470" s="41"/>
      <c r="C1470" s="145" t="s">
        <v>1700</v>
      </c>
      <c r="D1470" s="34" t="s">
        <v>1701</v>
      </c>
      <c r="E1470" s="208" t="str">
        <f>E1472</f>
        <v>0</v>
      </c>
      <c r="F1470" s="209">
        <f>F1471+F1472</f>
        <v>60</v>
      </c>
      <c r="G1470" s="209">
        <f>G1471+G1472</f>
        <v>59.2</v>
      </c>
      <c r="H1470" s="265">
        <f t="shared" si="28"/>
        <v>98.66666666666667</v>
      </c>
      <c r="I1470" s="36">
        <f>G1470</f>
        <v>59.2</v>
      </c>
      <c r="J1470" s="36">
        <v>0</v>
      </c>
      <c r="K1470" s="15"/>
    </row>
    <row r="1471" spans="1:11" ht="41.25">
      <c r="A1471" s="32"/>
      <c r="B1471" s="81"/>
      <c r="C1471" s="187"/>
      <c r="D1471" s="34" t="s">
        <v>1131</v>
      </c>
      <c r="E1471" s="206">
        <v>0</v>
      </c>
      <c r="F1471" s="230">
        <v>20</v>
      </c>
      <c r="G1471" s="230">
        <v>20</v>
      </c>
      <c r="H1471" s="270">
        <f t="shared" si="28"/>
        <v>100</v>
      </c>
      <c r="I1471" s="36"/>
      <c r="J1471" s="36"/>
      <c r="K1471" s="15"/>
    </row>
    <row r="1472" spans="1:11" ht="41.25">
      <c r="A1472" s="32"/>
      <c r="B1472" s="47"/>
      <c r="C1472" s="47"/>
      <c r="D1472" s="34" t="s">
        <v>1096</v>
      </c>
      <c r="E1472" s="142" t="s">
        <v>1103</v>
      </c>
      <c r="F1472" s="36">
        <v>40</v>
      </c>
      <c r="G1472" s="36">
        <v>39.2</v>
      </c>
      <c r="H1472" s="265">
        <f t="shared" si="28"/>
        <v>98</v>
      </c>
      <c r="I1472" s="36"/>
      <c r="J1472" s="36"/>
      <c r="K1472" s="15"/>
    </row>
    <row r="1473" spans="1:11" ht="13.5">
      <c r="A1473" s="32"/>
      <c r="B1473" s="47"/>
      <c r="C1473" s="33" t="s">
        <v>57</v>
      </c>
      <c r="D1473" s="34" t="s">
        <v>58</v>
      </c>
      <c r="E1473" s="35" t="s">
        <v>85</v>
      </c>
      <c r="F1473" s="36">
        <f>F1474+F1475</f>
        <v>29350</v>
      </c>
      <c r="G1473" s="36">
        <f>G1474+G1475</f>
        <v>29350</v>
      </c>
      <c r="H1473" s="265">
        <f t="shared" si="28"/>
        <v>100</v>
      </c>
      <c r="I1473" s="36">
        <f>G1473</f>
        <v>29350</v>
      </c>
      <c r="J1473" s="36">
        <v>0</v>
      </c>
      <c r="K1473" s="15"/>
    </row>
    <row r="1474" spans="1:11" ht="41.25">
      <c r="A1474" s="32"/>
      <c r="B1474" s="47"/>
      <c r="C1474" s="47"/>
      <c r="D1474" s="34" t="s">
        <v>1089</v>
      </c>
      <c r="E1474" s="142" t="s">
        <v>1103</v>
      </c>
      <c r="F1474" s="36">
        <v>800</v>
      </c>
      <c r="G1474" s="36">
        <v>800</v>
      </c>
      <c r="H1474" s="265">
        <f t="shared" si="28"/>
        <v>100</v>
      </c>
      <c r="I1474" s="36"/>
      <c r="J1474" s="36"/>
      <c r="K1474" s="15"/>
    </row>
    <row r="1475" spans="1:11" ht="41.25">
      <c r="A1475" s="32"/>
      <c r="B1475" s="47"/>
      <c r="C1475" s="47"/>
      <c r="D1475" s="34" t="s">
        <v>1096</v>
      </c>
      <c r="E1475" s="35" t="s">
        <v>85</v>
      </c>
      <c r="F1475" s="36">
        <v>28550</v>
      </c>
      <c r="G1475" s="36">
        <v>28550</v>
      </c>
      <c r="H1475" s="265">
        <f t="shared" si="28"/>
        <v>100</v>
      </c>
      <c r="I1475" s="36"/>
      <c r="J1475" s="36"/>
      <c r="K1475" s="15"/>
    </row>
    <row r="1476" spans="1:11" ht="13.5">
      <c r="A1476" s="32"/>
      <c r="B1476" s="47"/>
      <c r="C1476" s="33" t="s">
        <v>1667</v>
      </c>
      <c r="D1476" s="34" t="s">
        <v>1668</v>
      </c>
      <c r="E1476" s="35" t="s">
        <v>1097</v>
      </c>
      <c r="F1476" s="36">
        <f>F1477+F1478+F1479</f>
        <v>15700</v>
      </c>
      <c r="G1476" s="36">
        <f>G1477+G1478+G1479</f>
        <v>15700</v>
      </c>
      <c r="H1476" s="265">
        <f t="shared" si="28"/>
        <v>100</v>
      </c>
      <c r="I1476" s="36">
        <f>G1476</f>
        <v>15700</v>
      </c>
      <c r="J1476" s="36">
        <v>0</v>
      </c>
      <c r="K1476" s="15"/>
    </row>
    <row r="1477" spans="1:11" ht="39" customHeight="1">
      <c r="A1477" s="32"/>
      <c r="B1477" s="47"/>
      <c r="C1477" s="47"/>
      <c r="D1477" s="34" t="s">
        <v>1131</v>
      </c>
      <c r="E1477" s="179" t="s">
        <v>1103</v>
      </c>
      <c r="F1477" s="206">
        <v>76</v>
      </c>
      <c r="G1477" s="206">
        <v>76</v>
      </c>
      <c r="H1477" s="270">
        <f t="shared" si="28"/>
        <v>100</v>
      </c>
      <c r="I1477" s="36"/>
      <c r="J1477" s="36"/>
      <c r="K1477" s="15"/>
    </row>
    <row r="1478" spans="1:11" ht="41.25">
      <c r="A1478" s="110"/>
      <c r="B1478" s="78"/>
      <c r="C1478" s="78"/>
      <c r="D1478" s="34" t="s">
        <v>1089</v>
      </c>
      <c r="E1478" s="35" t="s">
        <v>1098</v>
      </c>
      <c r="F1478" s="36">
        <v>10978</v>
      </c>
      <c r="G1478" s="36">
        <v>10978</v>
      </c>
      <c r="H1478" s="265">
        <f t="shared" si="28"/>
        <v>100</v>
      </c>
      <c r="I1478" s="36"/>
      <c r="J1478" s="36"/>
      <c r="K1478" s="15"/>
    </row>
    <row r="1479" spans="1:11" ht="41.25">
      <c r="A1479" s="32"/>
      <c r="B1479" s="47"/>
      <c r="C1479" s="83"/>
      <c r="D1479" s="34" t="s">
        <v>1096</v>
      </c>
      <c r="E1479" s="35" t="s">
        <v>13</v>
      </c>
      <c r="F1479" s="36">
        <v>4646</v>
      </c>
      <c r="G1479" s="36">
        <v>4646</v>
      </c>
      <c r="H1479" s="265">
        <f t="shared" si="28"/>
        <v>100</v>
      </c>
      <c r="I1479" s="36"/>
      <c r="J1479" s="36"/>
      <c r="K1479" s="15"/>
    </row>
    <row r="1480" spans="1:11" ht="13.5">
      <c r="A1480" s="32"/>
      <c r="B1480" s="47"/>
      <c r="C1480" s="33" t="s">
        <v>239</v>
      </c>
      <c r="D1480" s="34" t="s">
        <v>240</v>
      </c>
      <c r="E1480" s="35" t="s">
        <v>50</v>
      </c>
      <c r="F1480" s="36">
        <f>F1481</f>
        <v>914</v>
      </c>
      <c r="G1480" s="36">
        <f>G1481</f>
        <v>913.27</v>
      </c>
      <c r="H1480" s="265">
        <f aca="true" t="shared" si="29" ref="H1480:H1545">G1480/F1480%</f>
        <v>99.92013129102844</v>
      </c>
      <c r="I1480" s="36">
        <f>G1480</f>
        <v>913.27</v>
      </c>
      <c r="J1480" s="36">
        <v>0</v>
      </c>
      <c r="K1480" s="15"/>
    </row>
    <row r="1481" spans="1:11" ht="41.25">
      <c r="A1481" s="32"/>
      <c r="B1481" s="47"/>
      <c r="C1481" s="47"/>
      <c r="D1481" s="34" t="s">
        <v>1096</v>
      </c>
      <c r="E1481" s="35" t="s">
        <v>50</v>
      </c>
      <c r="F1481" s="36">
        <v>914</v>
      </c>
      <c r="G1481" s="36">
        <v>913.27</v>
      </c>
      <c r="H1481" s="265">
        <f t="shared" si="29"/>
        <v>99.92013129102844</v>
      </c>
      <c r="I1481" s="36"/>
      <c r="J1481" s="36"/>
      <c r="K1481" s="15"/>
    </row>
    <row r="1482" spans="1:11" ht="13.5">
      <c r="A1482" s="32"/>
      <c r="B1482" s="47"/>
      <c r="C1482" s="33" t="s">
        <v>37</v>
      </c>
      <c r="D1482" s="34" t="s">
        <v>38</v>
      </c>
      <c r="E1482" s="35" t="s">
        <v>1702</v>
      </c>
      <c r="F1482" s="36">
        <f>F1483</f>
        <v>1380</v>
      </c>
      <c r="G1482" s="36">
        <f>G1483</f>
        <v>1380</v>
      </c>
      <c r="H1482" s="265">
        <f t="shared" si="29"/>
        <v>100</v>
      </c>
      <c r="I1482" s="36">
        <f>G1482</f>
        <v>1380</v>
      </c>
      <c r="J1482" s="36">
        <v>0</v>
      </c>
      <c r="K1482" s="15"/>
    </row>
    <row r="1483" spans="1:11" ht="41.25">
      <c r="A1483" s="32"/>
      <c r="B1483" s="47"/>
      <c r="C1483" s="47"/>
      <c r="D1483" s="34" t="s">
        <v>1089</v>
      </c>
      <c r="E1483" s="35" t="s">
        <v>1702</v>
      </c>
      <c r="F1483" s="36">
        <v>1380</v>
      </c>
      <c r="G1483" s="36">
        <v>1380</v>
      </c>
      <c r="H1483" s="265">
        <f t="shared" si="29"/>
        <v>100</v>
      </c>
      <c r="I1483" s="36"/>
      <c r="J1483" s="36"/>
      <c r="K1483" s="15"/>
    </row>
    <row r="1484" spans="1:11" ht="13.5">
      <c r="A1484" s="32"/>
      <c r="B1484" s="47"/>
      <c r="C1484" s="33" t="s">
        <v>1645</v>
      </c>
      <c r="D1484" s="34" t="s">
        <v>1646</v>
      </c>
      <c r="E1484" s="35" t="s">
        <v>1099</v>
      </c>
      <c r="F1484" s="36">
        <f>F1485+F1486+F1487</f>
        <v>24917</v>
      </c>
      <c r="G1484" s="36">
        <f>G1485+G1486+G1487</f>
        <v>24916.92</v>
      </c>
      <c r="H1484" s="265">
        <f t="shared" si="29"/>
        <v>99.99967893406108</v>
      </c>
      <c r="I1484" s="36">
        <f>G1484</f>
        <v>24916.92</v>
      </c>
      <c r="J1484" s="36">
        <v>0</v>
      </c>
      <c r="K1484" s="15"/>
    </row>
    <row r="1485" spans="1:11" ht="41.25">
      <c r="A1485" s="32"/>
      <c r="B1485" s="47"/>
      <c r="C1485" s="47"/>
      <c r="D1485" s="34" t="s">
        <v>1089</v>
      </c>
      <c r="E1485" s="35" t="s">
        <v>1680</v>
      </c>
      <c r="F1485" s="36">
        <v>14257</v>
      </c>
      <c r="G1485" s="36">
        <v>14256.96</v>
      </c>
      <c r="H1485" s="265">
        <f t="shared" si="29"/>
        <v>99.9997194360665</v>
      </c>
      <c r="I1485" s="36"/>
      <c r="J1485" s="36"/>
      <c r="K1485" s="15"/>
    </row>
    <row r="1486" spans="1:11" ht="41.25">
      <c r="A1486" s="32"/>
      <c r="B1486" s="47"/>
      <c r="C1486" s="47"/>
      <c r="D1486" s="34" t="s">
        <v>1094</v>
      </c>
      <c r="E1486" s="35" t="s">
        <v>267</v>
      </c>
      <c r="F1486" s="36">
        <v>0</v>
      </c>
      <c r="G1486" s="36">
        <v>0</v>
      </c>
      <c r="H1486" s="265">
        <v>0</v>
      </c>
      <c r="I1486" s="36"/>
      <c r="J1486" s="36"/>
      <c r="K1486" s="15"/>
    </row>
    <row r="1487" spans="1:11" ht="41.25">
      <c r="A1487" s="32"/>
      <c r="B1487" s="47"/>
      <c r="C1487" s="47"/>
      <c r="D1487" s="34" t="s">
        <v>1096</v>
      </c>
      <c r="E1487" s="35" t="s">
        <v>631</v>
      </c>
      <c r="F1487" s="36">
        <v>10660</v>
      </c>
      <c r="G1487" s="36">
        <v>10659.96</v>
      </c>
      <c r="H1487" s="265">
        <f t="shared" si="29"/>
        <v>99.99962476547842</v>
      </c>
      <c r="I1487" s="36"/>
      <c r="J1487" s="36"/>
      <c r="K1487" s="15"/>
    </row>
    <row r="1488" spans="1:11" ht="41.25">
      <c r="A1488" s="32"/>
      <c r="B1488" s="47"/>
      <c r="C1488" s="33" t="s">
        <v>330</v>
      </c>
      <c r="D1488" s="34" t="s">
        <v>331</v>
      </c>
      <c r="E1488" s="35" t="s">
        <v>1085</v>
      </c>
      <c r="F1488" s="36">
        <f>F1489</f>
        <v>534</v>
      </c>
      <c r="G1488" s="36">
        <f>G1489</f>
        <v>533.14</v>
      </c>
      <c r="H1488" s="265">
        <f t="shared" si="29"/>
        <v>99.83895131086142</v>
      </c>
      <c r="I1488" s="36">
        <f>G1488</f>
        <v>533.14</v>
      </c>
      <c r="J1488" s="36">
        <v>0</v>
      </c>
      <c r="K1488" s="15"/>
    </row>
    <row r="1489" spans="1:11" ht="41.25">
      <c r="A1489" s="32"/>
      <c r="B1489" s="47"/>
      <c r="C1489" s="47"/>
      <c r="D1489" s="34" t="s">
        <v>1089</v>
      </c>
      <c r="E1489" s="35" t="s">
        <v>1085</v>
      </c>
      <c r="F1489" s="36">
        <v>534</v>
      </c>
      <c r="G1489" s="36">
        <v>533.14</v>
      </c>
      <c r="H1489" s="265">
        <f t="shared" si="29"/>
        <v>99.83895131086142</v>
      </c>
      <c r="I1489" s="36"/>
      <c r="J1489" s="36"/>
      <c r="K1489" s="15"/>
    </row>
    <row r="1490" spans="1:11" ht="13.5">
      <c r="A1490" s="32"/>
      <c r="B1490" s="47"/>
      <c r="C1490" s="33" t="s">
        <v>47</v>
      </c>
      <c r="D1490" s="34" t="s">
        <v>48</v>
      </c>
      <c r="E1490" s="35" t="s">
        <v>1689</v>
      </c>
      <c r="F1490" s="36">
        <f>F1491</f>
        <v>1323</v>
      </c>
      <c r="G1490" s="36">
        <f>G1491</f>
        <v>1322.38</v>
      </c>
      <c r="H1490" s="265">
        <f t="shared" si="29"/>
        <v>99.95313681027967</v>
      </c>
      <c r="I1490" s="36">
        <f>G1490</f>
        <v>1322.38</v>
      </c>
      <c r="J1490" s="36">
        <v>0</v>
      </c>
      <c r="K1490" s="15"/>
    </row>
    <row r="1491" spans="1:11" ht="41.25">
      <c r="A1491" s="32"/>
      <c r="B1491" s="47"/>
      <c r="C1491" s="47"/>
      <c r="D1491" s="34" t="s">
        <v>1089</v>
      </c>
      <c r="E1491" s="35" t="s">
        <v>1689</v>
      </c>
      <c r="F1491" s="36">
        <v>1323</v>
      </c>
      <c r="G1491" s="36">
        <v>1322.38</v>
      </c>
      <c r="H1491" s="265">
        <f t="shared" si="29"/>
        <v>99.95313681027967</v>
      </c>
      <c r="I1491" s="36"/>
      <c r="J1491" s="36"/>
      <c r="K1491" s="15"/>
    </row>
    <row r="1492" spans="1:11" ht="27">
      <c r="A1492" s="32"/>
      <c r="B1492" s="41"/>
      <c r="C1492" s="145" t="s">
        <v>283</v>
      </c>
      <c r="D1492" s="132" t="s">
        <v>284</v>
      </c>
      <c r="E1492" s="144" t="str">
        <f>E1493</f>
        <v>0</v>
      </c>
      <c r="F1492" s="36">
        <f>F1493</f>
        <v>456</v>
      </c>
      <c r="G1492" s="36">
        <f>G1493</f>
        <v>456</v>
      </c>
      <c r="H1492" s="265">
        <f t="shared" si="29"/>
        <v>100.00000000000001</v>
      </c>
      <c r="I1492" s="36">
        <f>G1492</f>
        <v>456</v>
      </c>
      <c r="J1492" s="36">
        <v>0</v>
      </c>
      <c r="K1492" s="15"/>
    </row>
    <row r="1493" spans="1:11" ht="41.25">
      <c r="A1493" s="32"/>
      <c r="B1493" s="47"/>
      <c r="C1493" s="47"/>
      <c r="D1493" s="34" t="s">
        <v>1096</v>
      </c>
      <c r="E1493" s="142" t="s">
        <v>1103</v>
      </c>
      <c r="F1493" s="36">
        <v>456</v>
      </c>
      <c r="G1493" s="36">
        <v>456</v>
      </c>
      <c r="H1493" s="265">
        <f t="shared" si="29"/>
        <v>100.00000000000001</v>
      </c>
      <c r="I1493" s="36"/>
      <c r="J1493" s="36"/>
      <c r="K1493" s="15"/>
    </row>
    <row r="1494" spans="1:11" ht="13.5">
      <c r="A1494" s="17" t="s">
        <v>1100</v>
      </c>
      <c r="B1494" s="18"/>
      <c r="C1494" s="18"/>
      <c r="D1494" s="19" t="s">
        <v>1101</v>
      </c>
      <c r="E1494" s="20" t="s">
        <v>1221</v>
      </c>
      <c r="F1494" s="21">
        <f>F1495+F1535+F1538</f>
        <v>792903</v>
      </c>
      <c r="G1494" s="21">
        <f>G1495+G1535+G1538</f>
        <v>532440.73</v>
      </c>
      <c r="H1494" s="268">
        <f t="shared" si="29"/>
        <v>67.1508028094231</v>
      </c>
      <c r="I1494" s="21">
        <f>I1495+I1535+I1538</f>
        <v>532440.73</v>
      </c>
      <c r="J1494" s="21">
        <f>J1495+J1535+J1538</f>
        <v>0</v>
      </c>
      <c r="K1494" s="23">
        <f>SUM(I1494:J1494)</f>
        <v>532440.73</v>
      </c>
    </row>
    <row r="1495" spans="1:11" ht="13.5">
      <c r="A1495" s="290"/>
      <c r="B1495" s="114" t="s">
        <v>1222</v>
      </c>
      <c r="C1495" s="114"/>
      <c r="D1495" s="27" t="s">
        <v>1223</v>
      </c>
      <c r="E1495" s="28" t="s">
        <v>1224</v>
      </c>
      <c r="F1495" s="29">
        <f>F1496+F1499+F1503+F1507+F1511+F1515+F1518+F1523+F1525+F1527+F1529+F1531</f>
        <v>255492</v>
      </c>
      <c r="G1495" s="29">
        <f>G1496+G1499+G1503+G1507+G1511+G1515+G1518+G1523+G1525+G1527+G1529+G1531</f>
        <v>255141.42000000004</v>
      </c>
      <c r="H1495" s="266">
        <f t="shared" si="29"/>
        <v>99.86278239631771</v>
      </c>
      <c r="I1495" s="29">
        <f>I1496+I1499+I1503+I1507+I1511+I1515+I1518+I1523+I1525+I1527+I1529+I1531</f>
        <v>255141.42000000004</v>
      </c>
      <c r="J1495" s="29">
        <f>J1496+J1499+J1503+J1507+J1511+J1515+J1518+J1523+J1525+J1527+J1529+J1531</f>
        <v>0</v>
      </c>
      <c r="K1495" s="23">
        <f>SUM(I1495:J1495)</f>
        <v>255141.42000000004</v>
      </c>
    </row>
    <row r="1496" spans="1:11" ht="13.5">
      <c r="A1496" s="32"/>
      <c r="B1496" s="47"/>
      <c r="C1496" s="83" t="s">
        <v>1687</v>
      </c>
      <c r="D1496" s="34" t="s">
        <v>1688</v>
      </c>
      <c r="E1496" s="35" t="s">
        <v>53</v>
      </c>
      <c r="F1496" s="36">
        <f>F1497+F1498</f>
        <v>3705</v>
      </c>
      <c r="G1496" s="36">
        <f>G1497+G1498</f>
        <v>3704.95</v>
      </c>
      <c r="H1496" s="265">
        <f t="shared" si="29"/>
        <v>99.99865047233469</v>
      </c>
      <c r="I1496" s="36">
        <f>G1496</f>
        <v>3704.95</v>
      </c>
      <c r="J1496" s="36">
        <v>0</v>
      </c>
      <c r="K1496" s="15"/>
    </row>
    <row r="1497" spans="1:11" ht="13.5">
      <c r="A1497" s="32"/>
      <c r="B1497" s="47"/>
      <c r="C1497" s="47"/>
      <c r="D1497" s="34" t="s">
        <v>588</v>
      </c>
      <c r="E1497" s="35" t="s">
        <v>301</v>
      </c>
      <c r="F1497" s="36">
        <v>400</v>
      </c>
      <c r="G1497" s="36">
        <v>400</v>
      </c>
      <c r="H1497" s="265">
        <f t="shared" si="29"/>
        <v>100</v>
      </c>
      <c r="I1497" s="36"/>
      <c r="J1497" s="36"/>
      <c r="K1497" s="15"/>
    </row>
    <row r="1498" spans="1:11" ht="13.5">
      <c r="A1498" s="32"/>
      <c r="B1498" s="47"/>
      <c r="C1498" s="47"/>
      <c r="D1498" s="34" t="s">
        <v>590</v>
      </c>
      <c r="E1498" s="35" t="s">
        <v>827</v>
      </c>
      <c r="F1498" s="36">
        <v>3305</v>
      </c>
      <c r="G1498" s="36">
        <v>3304.95</v>
      </c>
      <c r="H1498" s="265">
        <f t="shared" si="29"/>
        <v>99.99848714069591</v>
      </c>
      <c r="I1498" s="36"/>
      <c r="J1498" s="36"/>
      <c r="K1498" s="15"/>
    </row>
    <row r="1499" spans="1:11" ht="13.5">
      <c r="A1499" s="32"/>
      <c r="B1499" s="47"/>
      <c r="C1499" s="33" t="s">
        <v>1691</v>
      </c>
      <c r="D1499" s="34" t="s">
        <v>1692</v>
      </c>
      <c r="E1499" s="35" t="s">
        <v>1225</v>
      </c>
      <c r="F1499" s="36">
        <f>F1500+F1501+F1502</f>
        <v>149710</v>
      </c>
      <c r="G1499" s="36">
        <f>G1500+G1501+G1502</f>
        <v>149417.52000000002</v>
      </c>
      <c r="H1499" s="265">
        <f t="shared" si="29"/>
        <v>99.80463562888252</v>
      </c>
      <c r="I1499" s="36">
        <f>G1499</f>
        <v>149417.52000000002</v>
      </c>
      <c r="J1499" s="36">
        <v>0</v>
      </c>
      <c r="K1499" s="15"/>
    </row>
    <row r="1500" spans="1:11" ht="13.5">
      <c r="A1500" s="32"/>
      <c r="B1500" s="47"/>
      <c r="C1500" s="47"/>
      <c r="D1500" s="34" t="s">
        <v>587</v>
      </c>
      <c r="E1500" s="35" t="s">
        <v>1226</v>
      </c>
      <c r="F1500" s="36">
        <v>61093</v>
      </c>
      <c r="G1500" s="36">
        <v>60801.71</v>
      </c>
      <c r="H1500" s="265">
        <f t="shared" si="29"/>
        <v>99.5232023308726</v>
      </c>
      <c r="I1500" s="36"/>
      <c r="J1500" s="36"/>
      <c r="K1500" s="15"/>
    </row>
    <row r="1501" spans="1:11" ht="13.5">
      <c r="A1501" s="32"/>
      <c r="B1501" s="47"/>
      <c r="C1501" s="47"/>
      <c r="D1501" s="34" t="s">
        <v>588</v>
      </c>
      <c r="E1501" s="35" t="s">
        <v>1227</v>
      </c>
      <c r="F1501" s="36">
        <v>50677</v>
      </c>
      <c r="G1501" s="36">
        <v>50676.7</v>
      </c>
      <c r="H1501" s="265">
        <f t="shared" si="29"/>
        <v>99.99940801547052</v>
      </c>
      <c r="I1501" s="36"/>
      <c r="J1501" s="36"/>
      <c r="K1501" s="15"/>
    </row>
    <row r="1502" spans="1:11" ht="13.5">
      <c r="A1502" s="32"/>
      <c r="B1502" s="47"/>
      <c r="C1502" s="47"/>
      <c r="D1502" s="34" t="s">
        <v>590</v>
      </c>
      <c r="E1502" s="35" t="s">
        <v>1228</v>
      </c>
      <c r="F1502" s="36">
        <v>37940</v>
      </c>
      <c r="G1502" s="36">
        <v>37939.11</v>
      </c>
      <c r="H1502" s="265">
        <f t="shared" si="29"/>
        <v>99.99765419082763</v>
      </c>
      <c r="I1502" s="36"/>
      <c r="J1502" s="36"/>
      <c r="K1502" s="15"/>
    </row>
    <row r="1503" spans="1:11" ht="13.5">
      <c r="A1503" s="32"/>
      <c r="B1503" s="47"/>
      <c r="C1503" s="111" t="s">
        <v>1694</v>
      </c>
      <c r="D1503" s="34" t="s">
        <v>1695</v>
      </c>
      <c r="E1503" s="35" t="s">
        <v>1229</v>
      </c>
      <c r="F1503" s="36">
        <f>F1504+F1505+F1506</f>
        <v>10357</v>
      </c>
      <c r="G1503" s="36">
        <f>G1504+G1505+G1506</f>
        <v>10356.08</v>
      </c>
      <c r="H1503" s="265">
        <f t="shared" si="29"/>
        <v>99.99111711885682</v>
      </c>
      <c r="I1503" s="36">
        <f>G1503</f>
        <v>10356.08</v>
      </c>
      <c r="J1503" s="36">
        <v>0</v>
      </c>
      <c r="K1503" s="15"/>
    </row>
    <row r="1504" spans="1:11" ht="13.5">
      <c r="A1504" s="32"/>
      <c r="B1504" s="47"/>
      <c r="C1504" s="47"/>
      <c r="D1504" s="34" t="s">
        <v>587</v>
      </c>
      <c r="E1504" s="35" t="s">
        <v>1230</v>
      </c>
      <c r="F1504" s="36">
        <v>2688</v>
      </c>
      <c r="G1504" s="36">
        <v>2687.9</v>
      </c>
      <c r="H1504" s="265">
        <f t="shared" si="29"/>
        <v>99.99627976190477</v>
      </c>
      <c r="I1504" s="36"/>
      <c r="J1504" s="36"/>
      <c r="K1504" s="15"/>
    </row>
    <row r="1505" spans="1:11" ht="13.5">
      <c r="A1505" s="32"/>
      <c r="B1505" s="47"/>
      <c r="C1505" s="47"/>
      <c r="D1505" s="34" t="s">
        <v>588</v>
      </c>
      <c r="E1505" s="35" t="s">
        <v>266</v>
      </c>
      <c r="F1505" s="36">
        <v>6022</v>
      </c>
      <c r="G1505" s="36">
        <v>6021.69</v>
      </c>
      <c r="H1505" s="265">
        <f t="shared" si="29"/>
        <v>99.99485220856857</v>
      </c>
      <c r="I1505" s="36"/>
      <c r="J1505" s="36"/>
      <c r="K1505" s="15"/>
    </row>
    <row r="1506" spans="1:11" ht="13.5">
      <c r="A1506" s="32"/>
      <c r="B1506" s="47"/>
      <c r="C1506" s="47"/>
      <c r="D1506" s="34" t="s">
        <v>590</v>
      </c>
      <c r="E1506" s="35" t="s">
        <v>419</v>
      </c>
      <c r="F1506" s="36">
        <v>1647</v>
      </c>
      <c r="G1506" s="36">
        <v>1646.49</v>
      </c>
      <c r="H1506" s="265">
        <f t="shared" si="29"/>
        <v>99.96903460837888</v>
      </c>
      <c r="I1506" s="36"/>
      <c r="J1506" s="36"/>
      <c r="K1506" s="15"/>
    </row>
    <row r="1507" spans="1:11" ht="13.5">
      <c r="A1507" s="32"/>
      <c r="B1507" s="47"/>
      <c r="C1507" s="33" t="s">
        <v>1697</v>
      </c>
      <c r="D1507" s="34" t="s">
        <v>1698</v>
      </c>
      <c r="E1507" s="35" t="s">
        <v>1231</v>
      </c>
      <c r="F1507" s="36">
        <f>F1508+F1509+F1510</f>
        <v>23770</v>
      </c>
      <c r="G1507" s="36">
        <f>G1508+G1509+G1510</f>
        <v>23768.61</v>
      </c>
      <c r="H1507" s="265">
        <f t="shared" si="29"/>
        <v>99.99415229280606</v>
      </c>
      <c r="I1507" s="36">
        <f>G1507</f>
        <v>23768.61</v>
      </c>
      <c r="J1507" s="36">
        <v>0</v>
      </c>
      <c r="K1507" s="15"/>
    </row>
    <row r="1508" spans="1:11" ht="13.5">
      <c r="A1508" s="32"/>
      <c r="B1508" s="47"/>
      <c r="C1508" s="47"/>
      <c r="D1508" s="34" t="s">
        <v>587</v>
      </c>
      <c r="E1508" s="35" t="s">
        <v>1232</v>
      </c>
      <c r="F1508" s="36">
        <v>9395</v>
      </c>
      <c r="G1508" s="36">
        <v>9394.6</v>
      </c>
      <c r="H1508" s="265">
        <f t="shared" si="29"/>
        <v>99.99574241617881</v>
      </c>
      <c r="I1508" s="36"/>
      <c r="J1508" s="36"/>
      <c r="K1508" s="15"/>
    </row>
    <row r="1509" spans="1:11" ht="13.5">
      <c r="A1509" s="32"/>
      <c r="B1509" s="47"/>
      <c r="C1509" s="47"/>
      <c r="D1509" s="34" t="s">
        <v>588</v>
      </c>
      <c r="E1509" s="35" t="s">
        <v>1233</v>
      </c>
      <c r="F1509" s="36">
        <v>7137</v>
      </c>
      <c r="G1509" s="36">
        <v>7136.85</v>
      </c>
      <c r="H1509" s="265">
        <f t="shared" si="29"/>
        <v>99.9978982765868</v>
      </c>
      <c r="I1509" s="36"/>
      <c r="J1509" s="36"/>
      <c r="K1509" s="15"/>
    </row>
    <row r="1510" spans="1:11" ht="13.5">
      <c r="A1510" s="32"/>
      <c r="B1510" s="47"/>
      <c r="C1510" s="47"/>
      <c r="D1510" s="34" t="s">
        <v>590</v>
      </c>
      <c r="E1510" s="35" t="s">
        <v>1234</v>
      </c>
      <c r="F1510" s="36">
        <v>7238</v>
      </c>
      <c r="G1510" s="36">
        <v>7237.16</v>
      </c>
      <c r="H1510" s="265">
        <f t="shared" si="29"/>
        <v>99.98839458413927</v>
      </c>
      <c r="I1510" s="36"/>
      <c r="J1510" s="36"/>
      <c r="K1510" s="15"/>
    </row>
    <row r="1511" spans="1:11" ht="13.5">
      <c r="A1511" s="32"/>
      <c r="B1511" s="47"/>
      <c r="C1511" s="33" t="s">
        <v>1700</v>
      </c>
      <c r="D1511" s="34" t="s">
        <v>1701</v>
      </c>
      <c r="E1511" s="35" t="s">
        <v>1235</v>
      </c>
      <c r="F1511" s="36">
        <f>F1512+F1513+F1514</f>
        <v>2941</v>
      </c>
      <c r="G1511" s="36">
        <f>G1512+G1513+G1514</f>
        <v>2939.9300000000003</v>
      </c>
      <c r="H1511" s="265">
        <f t="shared" si="29"/>
        <v>99.96361781706904</v>
      </c>
      <c r="I1511" s="36">
        <f>G1511</f>
        <v>2939.9300000000003</v>
      </c>
      <c r="J1511" s="36">
        <v>0</v>
      </c>
      <c r="K1511" s="15"/>
    </row>
    <row r="1512" spans="1:11" ht="13.5">
      <c r="A1512" s="32"/>
      <c r="B1512" s="47"/>
      <c r="C1512" s="47"/>
      <c r="D1512" s="34" t="s">
        <v>587</v>
      </c>
      <c r="E1512" s="36">
        <v>12720</v>
      </c>
      <c r="F1512" s="36">
        <v>1106</v>
      </c>
      <c r="G1512" s="36">
        <v>1105.48</v>
      </c>
      <c r="H1512" s="265">
        <f t="shared" si="29"/>
        <v>99.95298372513562</v>
      </c>
      <c r="I1512" s="36"/>
      <c r="J1512" s="36"/>
      <c r="K1512" s="15"/>
    </row>
    <row r="1513" spans="1:11" ht="13.5">
      <c r="A1513" s="32"/>
      <c r="B1513" s="47"/>
      <c r="C1513" s="47"/>
      <c r="D1513" s="34" t="s">
        <v>588</v>
      </c>
      <c r="E1513" s="35" t="s">
        <v>1236</v>
      </c>
      <c r="F1513" s="36">
        <v>803</v>
      </c>
      <c r="G1513" s="36">
        <v>802.98</v>
      </c>
      <c r="H1513" s="265">
        <f t="shared" si="29"/>
        <v>99.99750933997511</v>
      </c>
      <c r="I1513" s="36"/>
      <c r="J1513" s="36"/>
      <c r="K1513" s="15"/>
    </row>
    <row r="1514" spans="1:11" ht="13.5">
      <c r="A1514" s="32"/>
      <c r="B1514" s="47"/>
      <c r="C1514" s="47"/>
      <c r="D1514" s="34" t="s">
        <v>590</v>
      </c>
      <c r="E1514" s="35" t="s">
        <v>1689</v>
      </c>
      <c r="F1514" s="36">
        <v>1032</v>
      </c>
      <c r="G1514" s="36">
        <v>1031.47</v>
      </c>
      <c r="H1514" s="265">
        <f t="shared" si="29"/>
        <v>99.94864341085271</v>
      </c>
      <c r="I1514" s="36"/>
      <c r="J1514" s="36"/>
      <c r="K1514" s="15"/>
    </row>
    <row r="1515" spans="1:11" ht="13.5">
      <c r="A1515" s="32"/>
      <c r="B1515" s="47"/>
      <c r="C1515" s="33" t="s">
        <v>1667</v>
      </c>
      <c r="D1515" s="34" t="s">
        <v>1668</v>
      </c>
      <c r="E1515" s="35" t="s">
        <v>1237</v>
      </c>
      <c r="F1515" s="36">
        <f>F1516+F1517</f>
        <v>4993</v>
      </c>
      <c r="G1515" s="36">
        <f>G1516+G1517</f>
        <v>4940.88</v>
      </c>
      <c r="H1515" s="265">
        <f t="shared" si="29"/>
        <v>98.95613859403164</v>
      </c>
      <c r="I1515" s="36">
        <f>G1515</f>
        <v>4940.88</v>
      </c>
      <c r="J1515" s="36">
        <v>0</v>
      </c>
      <c r="K1515" s="15"/>
    </row>
    <row r="1516" spans="1:11" ht="13.5">
      <c r="A1516" s="32"/>
      <c r="B1516" s="47"/>
      <c r="C1516" s="47"/>
      <c r="D1516" s="34" t="s">
        <v>587</v>
      </c>
      <c r="E1516" s="35" t="s">
        <v>1238</v>
      </c>
      <c r="F1516" s="36">
        <v>2793</v>
      </c>
      <c r="G1516" s="36">
        <v>2740.88</v>
      </c>
      <c r="H1516" s="265">
        <f t="shared" si="29"/>
        <v>98.13390619405658</v>
      </c>
      <c r="I1516" s="36"/>
      <c r="J1516" s="36"/>
      <c r="K1516" s="15"/>
    </row>
    <row r="1517" spans="1:11" ht="13.5">
      <c r="A1517" s="32"/>
      <c r="B1517" s="47"/>
      <c r="C1517" s="47"/>
      <c r="D1517" s="34" t="s">
        <v>588</v>
      </c>
      <c r="E1517" s="35" t="s">
        <v>220</v>
      </c>
      <c r="F1517" s="36">
        <v>2200</v>
      </c>
      <c r="G1517" s="36">
        <v>2200</v>
      </c>
      <c r="H1517" s="265">
        <f t="shared" si="29"/>
        <v>100</v>
      </c>
      <c r="I1517" s="36"/>
      <c r="J1517" s="36"/>
      <c r="K1517" s="15"/>
    </row>
    <row r="1518" spans="1:11" ht="13.5">
      <c r="A1518" s="32"/>
      <c r="B1518" s="47"/>
      <c r="C1518" s="33" t="s">
        <v>239</v>
      </c>
      <c r="D1518" s="34" t="s">
        <v>240</v>
      </c>
      <c r="E1518" s="35" t="s">
        <v>498</v>
      </c>
      <c r="F1518" s="36">
        <f>F1519</f>
        <v>28055</v>
      </c>
      <c r="G1518" s="36">
        <f>G1519</f>
        <v>28054.13</v>
      </c>
      <c r="H1518" s="265">
        <f>G1518/F1518%</f>
        <v>99.99689894849404</v>
      </c>
      <c r="I1518" s="36">
        <f>G1518</f>
        <v>28054.13</v>
      </c>
      <c r="J1518" s="36">
        <v>0</v>
      </c>
      <c r="K1518" s="15"/>
    </row>
    <row r="1519" spans="1:11" ht="13.5">
      <c r="A1519" s="32"/>
      <c r="B1519" s="47"/>
      <c r="C1519" s="47"/>
      <c r="D1519" s="34" t="s">
        <v>588</v>
      </c>
      <c r="E1519" s="35" t="s">
        <v>498</v>
      </c>
      <c r="F1519" s="36">
        <v>28055</v>
      </c>
      <c r="G1519" s="36">
        <v>28054.13</v>
      </c>
      <c r="H1519" s="265">
        <f t="shared" si="29"/>
        <v>99.99689894849404</v>
      </c>
      <c r="I1519" s="36"/>
      <c r="J1519" s="36"/>
      <c r="K1519" s="15"/>
    </row>
    <row r="1520" spans="1:11" ht="13.5">
      <c r="A1520" s="32"/>
      <c r="B1520" s="47"/>
      <c r="C1520" s="47"/>
      <c r="D1520" s="34" t="s">
        <v>1486</v>
      </c>
      <c r="E1520" s="35"/>
      <c r="F1520" s="36"/>
      <c r="G1520" s="36">
        <v>23287.45</v>
      </c>
      <c r="H1520" s="265"/>
      <c r="I1520" s="36"/>
      <c r="J1520" s="36"/>
      <c r="K1520" s="15"/>
    </row>
    <row r="1521" spans="1:11" ht="13.5">
      <c r="A1521" s="32"/>
      <c r="B1521" s="47"/>
      <c r="C1521" s="47"/>
      <c r="D1521" s="34" t="s">
        <v>1484</v>
      </c>
      <c r="E1521" s="35"/>
      <c r="F1521" s="36"/>
      <c r="G1521" s="36">
        <v>4540.79</v>
      </c>
      <c r="H1521" s="265"/>
      <c r="I1521" s="36"/>
      <c r="J1521" s="36"/>
      <c r="K1521" s="15"/>
    </row>
    <row r="1522" spans="1:11" ht="13.5">
      <c r="A1522" s="32"/>
      <c r="B1522" s="47"/>
      <c r="C1522" s="47"/>
      <c r="D1522" s="34" t="s">
        <v>1485</v>
      </c>
      <c r="E1522" s="35"/>
      <c r="F1522" s="36"/>
      <c r="G1522" s="36">
        <v>225.89</v>
      </c>
      <c r="H1522" s="265"/>
      <c r="I1522" s="36"/>
      <c r="J1522" s="36"/>
      <c r="K1522" s="15"/>
    </row>
    <row r="1523" spans="1:11" ht="13.5">
      <c r="A1523" s="32"/>
      <c r="B1523" s="47"/>
      <c r="C1523" s="33" t="s">
        <v>1645</v>
      </c>
      <c r="D1523" s="34" t="s">
        <v>1646</v>
      </c>
      <c r="E1523" s="35" t="s">
        <v>960</v>
      </c>
      <c r="F1523" s="36">
        <f>F1524</f>
        <v>5396</v>
      </c>
      <c r="G1523" s="36">
        <f>G1524</f>
        <v>5395.71</v>
      </c>
      <c r="H1523" s="265">
        <f t="shared" si="29"/>
        <v>99.99462564862861</v>
      </c>
      <c r="I1523" s="36">
        <f>G1523</f>
        <v>5395.71</v>
      </c>
      <c r="J1523" s="36">
        <v>0</v>
      </c>
      <c r="K1523" s="15"/>
    </row>
    <row r="1524" spans="1:11" ht="13.5">
      <c r="A1524" s="32"/>
      <c r="B1524" s="47"/>
      <c r="C1524" s="47"/>
      <c r="D1524" s="34" t="s">
        <v>588</v>
      </c>
      <c r="E1524" s="35" t="s">
        <v>960</v>
      </c>
      <c r="F1524" s="36">
        <v>5396</v>
      </c>
      <c r="G1524" s="36">
        <v>5395.71</v>
      </c>
      <c r="H1524" s="265">
        <f t="shared" si="29"/>
        <v>99.99462564862861</v>
      </c>
      <c r="I1524" s="36"/>
      <c r="J1524" s="36"/>
      <c r="K1524" s="15"/>
    </row>
    <row r="1525" spans="1:11" ht="13.5">
      <c r="A1525" s="32"/>
      <c r="B1525" s="47"/>
      <c r="C1525" s="33" t="s">
        <v>328</v>
      </c>
      <c r="D1525" s="34" t="s">
        <v>329</v>
      </c>
      <c r="E1525" s="35" t="s">
        <v>1085</v>
      </c>
      <c r="F1525" s="36">
        <f>F1526</f>
        <v>380</v>
      </c>
      <c r="G1525" s="36">
        <f>G1526</f>
        <v>379.23</v>
      </c>
      <c r="H1525" s="265">
        <f t="shared" si="29"/>
        <v>99.79736842105264</v>
      </c>
      <c r="I1525" s="36">
        <f>G1525</f>
        <v>379.23</v>
      </c>
      <c r="J1525" s="36">
        <v>0</v>
      </c>
      <c r="K1525" s="15"/>
    </row>
    <row r="1526" spans="1:11" ht="13.5">
      <c r="A1526" s="32"/>
      <c r="B1526" s="47"/>
      <c r="C1526" s="47"/>
      <c r="D1526" s="34" t="s">
        <v>588</v>
      </c>
      <c r="E1526" s="35" t="s">
        <v>1085</v>
      </c>
      <c r="F1526" s="36">
        <v>380</v>
      </c>
      <c r="G1526" s="36">
        <v>379.23</v>
      </c>
      <c r="H1526" s="265">
        <f t="shared" si="29"/>
        <v>99.79736842105264</v>
      </c>
      <c r="I1526" s="36"/>
      <c r="J1526" s="36"/>
      <c r="K1526" s="15"/>
    </row>
    <row r="1527" spans="1:11" ht="41.25">
      <c r="A1527" s="110"/>
      <c r="B1527" s="78"/>
      <c r="C1527" s="111" t="s">
        <v>332</v>
      </c>
      <c r="D1527" s="34" t="s">
        <v>333</v>
      </c>
      <c r="E1527" s="35" t="s">
        <v>1239</v>
      </c>
      <c r="F1527" s="36">
        <v>760</v>
      </c>
      <c r="G1527" s="36">
        <f>G1528</f>
        <v>760</v>
      </c>
      <c r="H1527" s="265">
        <f t="shared" si="29"/>
        <v>100</v>
      </c>
      <c r="I1527" s="36">
        <f>G1527</f>
        <v>760</v>
      </c>
      <c r="J1527" s="36">
        <v>0</v>
      </c>
      <c r="K1527" s="15"/>
    </row>
    <row r="1528" spans="1:11" ht="13.5">
      <c r="A1528" s="32"/>
      <c r="B1528" s="47"/>
      <c r="C1528" s="47"/>
      <c r="D1528" s="34" t="s">
        <v>588</v>
      </c>
      <c r="E1528" s="35" t="s">
        <v>1239</v>
      </c>
      <c r="F1528" s="36">
        <v>760</v>
      </c>
      <c r="G1528" s="36">
        <v>760</v>
      </c>
      <c r="H1528" s="265">
        <f t="shared" si="29"/>
        <v>100</v>
      </c>
      <c r="I1528" s="36"/>
      <c r="J1528" s="36"/>
      <c r="K1528" s="15"/>
    </row>
    <row r="1529" spans="1:11" ht="13.5">
      <c r="A1529" s="32"/>
      <c r="B1529" s="47"/>
      <c r="C1529" s="33" t="s">
        <v>47</v>
      </c>
      <c r="D1529" s="34" t="s">
        <v>48</v>
      </c>
      <c r="E1529" s="35" t="s">
        <v>462</v>
      </c>
      <c r="F1529" s="36">
        <f>F1530</f>
        <v>2305</v>
      </c>
      <c r="G1529" s="36">
        <f>G1530</f>
        <v>2304.38</v>
      </c>
      <c r="H1529" s="265">
        <f t="shared" si="29"/>
        <v>99.97310195227766</v>
      </c>
      <c r="I1529" s="36">
        <f>G1529</f>
        <v>2304.38</v>
      </c>
      <c r="J1529" s="36">
        <v>0</v>
      </c>
      <c r="K1529" s="15"/>
    </row>
    <row r="1530" spans="1:11" ht="13.5">
      <c r="A1530" s="32"/>
      <c r="B1530" s="47"/>
      <c r="C1530" s="47"/>
      <c r="D1530" s="34" t="s">
        <v>588</v>
      </c>
      <c r="E1530" s="35" t="s">
        <v>462</v>
      </c>
      <c r="F1530" s="36">
        <v>2305</v>
      </c>
      <c r="G1530" s="36">
        <v>2304.38</v>
      </c>
      <c r="H1530" s="265">
        <f t="shared" si="29"/>
        <v>99.97310195227766</v>
      </c>
      <c r="I1530" s="36"/>
      <c r="J1530" s="36"/>
      <c r="K1530" s="15"/>
    </row>
    <row r="1531" spans="1:11" ht="27">
      <c r="A1531" s="32"/>
      <c r="B1531" s="47"/>
      <c r="C1531" s="33" t="s">
        <v>51</v>
      </c>
      <c r="D1531" s="34" t="s">
        <v>52</v>
      </c>
      <c r="E1531" s="35" t="s">
        <v>1240</v>
      </c>
      <c r="F1531" s="36">
        <f>F1532+F1533+F1534</f>
        <v>23120</v>
      </c>
      <c r="G1531" s="36">
        <f>G1532+G1533+G1534</f>
        <v>23120</v>
      </c>
      <c r="H1531" s="265">
        <f t="shared" si="29"/>
        <v>100</v>
      </c>
      <c r="I1531" s="36">
        <f>G1531</f>
        <v>23120</v>
      </c>
      <c r="J1531" s="36">
        <v>0</v>
      </c>
      <c r="K1531" s="15"/>
    </row>
    <row r="1532" spans="1:11" ht="13.5">
      <c r="A1532" s="32"/>
      <c r="B1532" s="47"/>
      <c r="C1532" s="38"/>
      <c r="D1532" s="34" t="s">
        <v>587</v>
      </c>
      <c r="E1532" s="35" t="s">
        <v>1103</v>
      </c>
      <c r="F1532" s="36">
        <v>5760</v>
      </c>
      <c r="G1532" s="36">
        <v>5760</v>
      </c>
      <c r="H1532" s="265">
        <f t="shared" si="29"/>
        <v>100</v>
      </c>
      <c r="I1532" s="36"/>
      <c r="J1532" s="36"/>
      <c r="K1532" s="15"/>
    </row>
    <row r="1533" spans="1:11" ht="13.5">
      <c r="A1533" s="32"/>
      <c r="B1533" s="47"/>
      <c r="C1533" s="47"/>
      <c r="D1533" s="34" t="s">
        <v>588</v>
      </c>
      <c r="E1533" s="35" t="s">
        <v>1241</v>
      </c>
      <c r="F1533" s="36">
        <v>13200</v>
      </c>
      <c r="G1533" s="36">
        <v>13200</v>
      </c>
      <c r="H1533" s="265">
        <f t="shared" si="29"/>
        <v>100</v>
      </c>
      <c r="I1533" s="36"/>
      <c r="J1533" s="36"/>
      <c r="K1533" s="15"/>
    </row>
    <row r="1534" spans="1:11" ht="13.5">
      <c r="A1534" s="32"/>
      <c r="B1534" s="78"/>
      <c r="C1534" s="78"/>
      <c r="D1534" s="34" t="s">
        <v>590</v>
      </c>
      <c r="E1534" s="35" t="s">
        <v>1242</v>
      </c>
      <c r="F1534" s="36">
        <v>4160</v>
      </c>
      <c r="G1534" s="144">
        <v>4160</v>
      </c>
      <c r="H1534" s="265">
        <f t="shared" si="29"/>
        <v>100</v>
      </c>
      <c r="I1534" s="36"/>
      <c r="J1534" s="36"/>
      <c r="K1534" s="15"/>
    </row>
    <row r="1535" spans="1:11" ht="41.25">
      <c r="A1535" s="32"/>
      <c r="B1535" s="97" t="s">
        <v>869</v>
      </c>
      <c r="C1535" s="97"/>
      <c r="D1535" s="98" t="s">
        <v>870</v>
      </c>
      <c r="E1535" s="28"/>
      <c r="F1535" s="29">
        <f>F1536</f>
        <v>23797</v>
      </c>
      <c r="G1535" s="29">
        <f>G1536</f>
        <v>23640.06</v>
      </c>
      <c r="H1535" s="266">
        <f t="shared" si="29"/>
        <v>99.3405051056856</v>
      </c>
      <c r="I1535" s="29">
        <f>I1536</f>
        <v>23640.06</v>
      </c>
      <c r="J1535" s="29">
        <v>0</v>
      </c>
      <c r="K1535" s="23">
        <f>SUM(I1535:J1535)</f>
        <v>23640.06</v>
      </c>
    </row>
    <row r="1536" spans="1:11" ht="13.5">
      <c r="A1536" s="32"/>
      <c r="B1536" s="80"/>
      <c r="C1536" s="58" t="s">
        <v>1645</v>
      </c>
      <c r="D1536" s="75" t="s">
        <v>1646</v>
      </c>
      <c r="E1536" s="51" t="s">
        <v>1103</v>
      </c>
      <c r="F1536" s="52">
        <v>23797</v>
      </c>
      <c r="G1536" s="52">
        <f>G1537</f>
        <v>23640.06</v>
      </c>
      <c r="H1536" s="265">
        <f t="shared" si="29"/>
        <v>99.3405051056856</v>
      </c>
      <c r="I1536" s="52">
        <f>G1536</f>
        <v>23640.06</v>
      </c>
      <c r="J1536" s="52">
        <v>0</v>
      </c>
      <c r="K1536" s="15"/>
    </row>
    <row r="1537" spans="1:11" ht="27">
      <c r="A1537" s="32"/>
      <c r="B1537" s="56"/>
      <c r="C1537" s="56"/>
      <c r="D1537" s="34" t="s">
        <v>1133</v>
      </c>
      <c r="E1537" s="51" t="s">
        <v>1103</v>
      </c>
      <c r="F1537" s="222">
        <v>23797</v>
      </c>
      <c r="G1537" s="222">
        <v>23640.06</v>
      </c>
      <c r="H1537" s="270">
        <f t="shared" si="29"/>
        <v>99.3405051056856</v>
      </c>
      <c r="I1537" s="52"/>
      <c r="J1537" s="52"/>
      <c r="K1537" s="15"/>
    </row>
    <row r="1538" spans="1:11" ht="13.5">
      <c r="A1538" s="32"/>
      <c r="B1538" s="26" t="s">
        <v>1243</v>
      </c>
      <c r="C1538" s="26"/>
      <c r="D1538" s="27" t="s">
        <v>1244</v>
      </c>
      <c r="E1538" s="28" t="s">
        <v>1245</v>
      </c>
      <c r="F1538" s="29">
        <f>F1539+F1549</f>
        <v>513614</v>
      </c>
      <c r="G1538" s="29">
        <f>G1539+G1549</f>
        <v>253659.25</v>
      </c>
      <c r="H1538" s="266">
        <f t="shared" si="29"/>
        <v>49.38713703286904</v>
      </c>
      <c r="I1538" s="29">
        <f>I1539+I1549</f>
        <v>253659.25</v>
      </c>
      <c r="J1538" s="29">
        <f>J1539+J1549</f>
        <v>0</v>
      </c>
      <c r="K1538" s="23">
        <f>SUM(I1538:J1538)</f>
        <v>253659.25</v>
      </c>
    </row>
    <row r="1539" spans="1:11" ht="13.5">
      <c r="A1539" s="32"/>
      <c r="B1539" s="47"/>
      <c r="C1539" s="33" t="s">
        <v>1246</v>
      </c>
      <c r="D1539" s="34" t="s">
        <v>1247</v>
      </c>
      <c r="E1539" s="35" t="s">
        <v>1248</v>
      </c>
      <c r="F1539" s="36">
        <f>SUM(F1540:F1548)</f>
        <v>447041</v>
      </c>
      <c r="G1539" s="36">
        <f>G1540+G1541+G1542+G1543+G1544+G1545+G1546+G1547+G1548</f>
        <v>212578.65</v>
      </c>
      <c r="H1539" s="265">
        <f t="shared" si="29"/>
        <v>47.552383338441</v>
      </c>
      <c r="I1539" s="36">
        <f>G1539</f>
        <v>212578.65</v>
      </c>
      <c r="J1539" s="36">
        <v>0</v>
      </c>
      <c r="K1539" s="23"/>
    </row>
    <row r="1540" spans="1:11" ht="13.5">
      <c r="A1540" s="32"/>
      <c r="B1540" s="47"/>
      <c r="C1540" s="47"/>
      <c r="D1540" s="34" t="s">
        <v>871</v>
      </c>
      <c r="E1540" s="35" t="s">
        <v>1103</v>
      </c>
      <c r="F1540" s="36">
        <v>2784</v>
      </c>
      <c r="G1540" s="36">
        <v>0</v>
      </c>
      <c r="H1540" s="265">
        <f t="shared" si="29"/>
        <v>0</v>
      </c>
      <c r="I1540" s="36"/>
      <c r="J1540" s="36"/>
      <c r="K1540" s="15"/>
    </row>
    <row r="1541" spans="1:11" ht="13.5">
      <c r="A1541" s="32"/>
      <c r="B1541" s="47"/>
      <c r="C1541" s="47"/>
      <c r="D1541" s="34" t="s">
        <v>822</v>
      </c>
      <c r="E1541" s="35" t="s">
        <v>1103</v>
      </c>
      <c r="F1541" s="36">
        <v>1750</v>
      </c>
      <c r="G1541" s="36">
        <v>1749.84</v>
      </c>
      <c r="H1541" s="265">
        <f t="shared" si="29"/>
        <v>99.99085714285714</v>
      </c>
      <c r="I1541" s="36"/>
      <c r="J1541" s="36"/>
      <c r="K1541" s="15"/>
    </row>
    <row r="1542" spans="1:11" ht="13.5">
      <c r="A1542" s="32"/>
      <c r="B1542" s="47"/>
      <c r="C1542" s="47"/>
      <c r="D1542" s="34" t="s">
        <v>872</v>
      </c>
      <c r="E1542" s="35" t="s">
        <v>1103</v>
      </c>
      <c r="F1542" s="36">
        <v>1300</v>
      </c>
      <c r="G1542" s="36">
        <v>1300</v>
      </c>
      <c r="H1542" s="265">
        <f t="shared" si="29"/>
        <v>100</v>
      </c>
      <c r="I1542" s="36"/>
      <c r="J1542" s="36"/>
      <c r="K1542" s="15"/>
    </row>
    <row r="1543" spans="1:11" ht="27">
      <c r="A1543" s="32"/>
      <c r="B1543" s="47"/>
      <c r="C1543" s="47"/>
      <c r="D1543" s="34" t="s">
        <v>873</v>
      </c>
      <c r="E1543" s="35" t="s">
        <v>1103</v>
      </c>
      <c r="F1543" s="36">
        <v>1940</v>
      </c>
      <c r="G1543" s="36">
        <v>1940</v>
      </c>
      <c r="H1543" s="265">
        <f t="shared" si="29"/>
        <v>100.00000000000001</v>
      </c>
      <c r="I1543" s="36"/>
      <c r="J1543" s="36"/>
      <c r="K1543" s="15"/>
    </row>
    <row r="1544" spans="1:11" ht="27">
      <c r="A1544" s="32"/>
      <c r="B1544" s="47"/>
      <c r="C1544" s="47"/>
      <c r="D1544" s="34" t="s">
        <v>1249</v>
      </c>
      <c r="E1544" s="35" t="s">
        <v>502</v>
      </c>
      <c r="F1544" s="36">
        <v>320</v>
      </c>
      <c r="G1544" s="36">
        <v>272</v>
      </c>
      <c r="H1544" s="265">
        <f t="shared" si="29"/>
        <v>85</v>
      </c>
      <c r="I1544" s="36"/>
      <c r="J1544" s="36"/>
      <c r="K1544" s="15"/>
    </row>
    <row r="1545" spans="1:11" ht="41.25">
      <c r="A1545" s="32"/>
      <c r="B1545" s="47"/>
      <c r="C1545" s="47"/>
      <c r="D1545" s="138" t="s">
        <v>259</v>
      </c>
      <c r="E1545" s="179" t="s">
        <v>1103</v>
      </c>
      <c r="F1545" s="206">
        <v>1280</v>
      </c>
      <c r="G1545" s="206">
        <v>1088</v>
      </c>
      <c r="H1545" s="270">
        <f t="shared" si="29"/>
        <v>85</v>
      </c>
      <c r="I1545" s="36"/>
      <c r="J1545" s="36"/>
      <c r="K1545" s="15"/>
    </row>
    <row r="1546" spans="1:11" ht="27">
      <c r="A1546" s="32"/>
      <c r="B1546" s="47"/>
      <c r="C1546" s="47"/>
      <c r="D1546" s="34" t="s">
        <v>1250</v>
      </c>
      <c r="E1546" s="35" t="s">
        <v>1251</v>
      </c>
      <c r="F1546" s="36">
        <v>85934</v>
      </c>
      <c r="G1546" s="36">
        <v>41245.76</v>
      </c>
      <c r="H1546" s="265">
        <f aca="true" t="shared" si="30" ref="H1546:H1635">G1546/F1546%</f>
        <v>47.99702096958131</v>
      </c>
      <c r="I1546" s="36"/>
      <c r="J1546" s="36"/>
      <c r="K1546" s="15"/>
    </row>
    <row r="1547" spans="1:11" ht="41.25">
      <c r="A1547" s="32"/>
      <c r="B1547" s="47"/>
      <c r="C1547" s="47"/>
      <c r="D1547" s="34" t="s">
        <v>1141</v>
      </c>
      <c r="E1547" s="35" t="s">
        <v>1103</v>
      </c>
      <c r="F1547" s="36">
        <v>351733</v>
      </c>
      <c r="G1547" s="36">
        <v>164983.05</v>
      </c>
      <c r="H1547" s="265">
        <f t="shared" si="30"/>
        <v>46.90576374693304</v>
      </c>
      <c r="I1547" s="36"/>
      <c r="J1547" s="36"/>
      <c r="K1547" s="15"/>
    </row>
    <row r="1548" spans="1:11" ht="13.5">
      <c r="A1548" s="32"/>
      <c r="B1548" s="47"/>
      <c r="C1548" s="47"/>
      <c r="D1548" s="34" t="s">
        <v>1252</v>
      </c>
      <c r="E1548" s="35" t="s">
        <v>1253</v>
      </c>
      <c r="F1548" s="36">
        <v>0</v>
      </c>
      <c r="G1548" s="36">
        <v>0</v>
      </c>
      <c r="H1548" s="265">
        <v>0</v>
      </c>
      <c r="I1548" s="36"/>
      <c r="J1548" s="36"/>
      <c r="K1548" s="15"/>
    </row>
    <row r="1549" spans="1:11" ht="13.5">
      <c r="A1549" s="32"/>
      <c r="B1549" s="47"/>
      <c r="C1549" s="33" t="s">
        <v>1254</v>
      </c>
      <c r="D1549" s="34" t="s">
        <v>1255</v>
      </c>
      <c r="E1549" s="35" t="s">
        <v>1689</v>
      </c>
      <c r="F1549" s="36">
        <f>F1551+F1552+F1553+F1554+F1555+F1556+F1550</f>
        <v>66573</v>
      </c>
      <c r="G1549" s="36">
        <f>G1551+G1552+G1553+G1554+G1555+G1556+G1550</f>
        <v>41080.6</v>
      </c>
      <c r="H1549" s="265">
        <f t="shared" si="30"/>
        <v>61.70759917684346</v>
      </c>
      <c r="I1549" s="36">
        <f>G1549</f>
        <v>41080.6</v>
      </c>
      <c r="J1549" s="36">
        <v>0</v>
      </c>
      <c r="K1549" s="15"/>
    </row>
    <row r="1550" spans="1:11" ht="13.5">
      <c r="A1550" s="110"/>
      <c r="B1550" s="78"/>
      <c r="C1550" s="78"/>
      <c r="D1550" s="34" t="s">
        <v>296</v>
      </c>
      <c r="E1550" s="35" t="s">
        <v>1103</v>
      </c>
      <c r="F1550" s="36">
        <v>3760</v>
      </c>
      <c r="G1550" s="36">
        <v>3760</v>
      </c>
      <c r="H1550" s="265"/>
      <c r="I1550" s="36"/>
      <c r="J1550" s="36"/>
      <c r="K1550" s="15"/>
    </row>
    <row r="1551" spans="1:11" ht="27">
      <c r="A1551" s="32"/>
      <c r="B1551" s="47"/>
      <c r="C1551" s="47"/>
      <c r="D1551" s="34" t="s">
        <v>823</v>
      </c>
      <c r="E1551" s="35" t="s">
        <v>1103</v>
      </c>
      <c r="F1551" s="36">
        <v>11400</v>
      </c>
      <c r="G1551" s="36">
        <v>10885.27</v>
      </c>
      <c r="H1551" s="265">
        <f t="shared" si="30"/>
        <v>95.48482456140351</v>
      </c>
      <c r="I1551" s="36"/>
      <c r="J1551" s="36"/>
      <c r="K1551" s="15"/>
    </row>
    <row r="1552" spans="1:11" ht="27">
      <c r="A1552" s="32"/>
      <c r="B1552" s="47"/>
      <c r="C1552" s="47"/>
      <c r="D1552" s="34" t="s">
        <v>1622</v>
      </c>
      <c r="E1552" s="35" t="s">
        <v>1103</v>
      </c>
      <c r="F1552" s="36">
        <v>3693</v>
      </c>
      <c r="G1552" s="36">
        <v>3692.56</v>
      </c>
      <c r="H1552" s="265">
        <f t="shared" si="30"/>
        <v>99.98808556728946</v>
      </c>
      <c r="I1552" s="36"/>
      <c r="J1552" s="36"/>
      <c r="K1552" s="15"/>
    </row>
    <row r="1553" spans="1:11" ht="27">
      <c r="A1553" s="32"/>
      <c r="B1553" s="47"/>
      <c r="C1553" s="47"/>
      <c r="D1553" s="138" t="s">
        <v>792</v>
      </c>
      <c r="E1553" s="142" t="s">
        <v>1103</v>
      </c>
      <c r="F1553" s="36">
        <v>36070</v>
      </c>
      <c r="G1553" s="36">
        <v>15742.77</v>
      </c>
      <c r="H1553" s="265">
        <f t="shared" si="30"/>
        <v>43.645051289159966</v>
      </c>
      <c r="I1553" s="36"/>
      <c r="J1553" s="36"/>
      <c r="K1553" s="15"/>
    </row>
    <row r="1554" spans="1:11" ht="27">
      <c r="A1554" s="32"/>
      <c r="B1554" s="47"/>
      <c r="C1554" s="47"/>
      <c r="D1554" s="34" t="s">
        <v>1250</v>
      </c>
      <c r="E1554" s="35" t="s">
        <v>1689</v>
      </c>
      <c r="F1554" s="36">
        <v>3030</v>
      </c>
      <c r="G1554" s="36">
        <v>500</v>
      </c>
      <c r="H1554" s="265">
        <f t="shared" si="30"/>
        <v>16.5016501650165</v>
      </c>
      <c r="I1554" s="36"/>
      <c r="J1554" s="36"/>
      <c r="K1554" s="15"/>
    </row>
    <row r="1555" spans="1:11" ht="15" customHeight="1">
      <c r="A1555" s="32"/>
      <c r="B1555" s="47"/>
      <c r="C1555" s="47"/>
      <c r="D1555" s="138" t="s">
        <v>793</v>
      </c>
      <c r="E1555" s="142" t="s">
        <v>1103</v>
      </c>
      <c r="F1555" s="36">
        <v>4120</v>
      </c>
      <c r="G1555" s="36">
        <v>2000</v>
      </c>
      <c r="H1555" s="265">
        <f t="shared" si="30"/>
        <v>48.543689320388346</v>
      </c>
      <c r="I1555" s="36"/>
      <c r="J1555" s="36"/>
      <c r="K1555" s="15"/>
    </row>
    <row r="1556" spans="1:11" ht="21" customHeight="1">
      <c r="A1556" s="32"/>
      <c r="B1556" s="47"/>
      <c r="C1556" s="47"/>
      <c r="D1556" s="138" t="s">
        <v>794</v>
      </c>
      <c r="E1556" s="142" t="s">
        <v>1103</v>
      </c>
      <c r="F1556" s="36">
        <v>4500</v>
      </c>
      <c r="G1556" s="36">
        <v>4500</v>
      </c>
      <c r="H1556" s="265">
        <f t="shared" si="30"/>
        <v>100</v>
      </c>
      <c r="I1556" s="36"/>
      <c r="J1556" s="36"/>
      <c r="K1556" s="15"/>
    </row>
    <row r="1557" spans="1:11" ht="27">
      <c r="A1557" s="17" t="s">
        <v>1256</v>
      </c>
      <c r="B1557" s="18"/>
      <c r="C1557" s="18"/>
      <c r="D1557" s="19" t="s">
        <v>1257</v>
      </c>
      <c r="E1557" s="20" t="s">
        <v>1258</v>
      </c>
      <c r="F1557" s="21">
        <f>F1558+F1565+F1589+F1668+F1689+F1727</f>
        <v>4338783</v>
      </c>
      <c r="G1557" s="21">
        <f>G1558+G1565+G1589+G1668+G1689+G1727</f>
        <v>4078200.2699999996</v>
      </c>
      <c r="H1557" s="268">
        <f t="shared" si="30"/>
        <v>93.99410548994959</v>
      </c>
      <c r="I1557" s="21">
        <f>I1558+I1565+I1589+I1668+I1689+I1727</f>
        <v>4006925.2899999996</v>
      </c>
      <c r="J1557" s="21">
        <f>J1558+J1565+J1589+J1668+J1689+J1727</f>
        <v>71274.98</v>
      </c>
      <c r="K1557" s="23">
        <f>SUM(I1557:J1557)</f>
        <v>4078200.2699999996</v>
      </c>
    </row>
    <row r="1558" spans="1:11" ht="13.5">
      <c r="A1558" s="32"/>
      <c r="B1558" s="26" t="s">
        <v>1259</v>
      </c>
      <c r="C1558" s="26"/>
      <c r="D1558" s="27" t="s">
        <v>1260</v>
      </c>
      <c r="E1558" s="28" t="s">
        <v>1261</v>
      </c>
      <c r="F1558" s="29">
        <f>F1559+F1563</f>
        <v>244514</v>
      </c>
      <c r="G1558" s="29">
        <f>G1559+G1563</f>
        <v>241079.64</v>
      </c>
      <c r="H1558" s="266">
        <f t="shared" si="30"/>
        <v>98.5954342082662</v>
      </c>
      <c r="I1558" s="29">
        <f>I1559+I1563</f>
        <v>241079.64</v>
      </c>
      <c r="J1558" s="29">
        <f>J1559+J1563</f>
        <v>0</v>
      </c>
      <c r="K1558" s="23">
        <f>SUM(I1558:J1558)</f>
        <v>241079.64</v>
      </c>
    </row>
    <row r="1559" spans="1:11" ht="13.5">
      <c r="A1559" s="32"/>
      <c r="B1559" s="47"/>
      <c r="C1559" s="33" t="s">
        <v>1645</v>
      </c>
      <c r="D1559" s="34" t="s">
        <v>1646</v>
      </c>
      <c r="E1559" s="36" t="s">
        <v>1262</v>
      </c>
      <c r="F1559" s="36">
        <f>F1560+F1561+F1562</f>
        <v>242514</v>
      </c>
      <c r="G1559" s="36">
        <f>G1560+G1561+G1562</f>
        <v>240365.64</v>
      </c>
      <c r="H1559" s="265">
        <f t="shared" si="30"/>
        <v>99.11412949355503</v>
      </c>
      <c r="I1559" s="36">
        <f>G1559</f>
        <v>240365.64</v>
      </c>
      <c r="J1559" s="36">
        <v>0</v>
      </c>
      <c r="K1559" s="15"/>
    </row>
    <row r="1560" spans="1:11" ht="13.5">
      <c r="A1560" s="32"/>
      <c r="B1560" s="47"/>
      <c r="C1560" s="47"/>
      <c r="D1560" s="34" t="s">
        <v>1263</v>
      </c>
      <c r="E1560" s="36" t="s">
        <v>1689</v>
      </c>
      <c r="F1560" s="36">
        <v>0</v>
      </c>
      <c r="G1560" s="36">
        <v>0</v>
      </c>
      <c r="H1560" s="265">
        <v>0</v>
      </c>
      <c r="I1560" s="36"/>
      <c r="J1560" s="36"/>
      <c r="K1560" s="23"/>
    </row>
    <row r="1561" spans="1:11" ht="27">
      <c r="A1561" s="32"/>
      <c r="B1561" s="47"/>
      <c r="C1561" s="47"/>
      <c r="D1561" s="34" t="s">
        <v>1264</v>
      </c>
      <c r="E1561" s="36" t="s">
        <v>412</v>
      </c>
      <c r="F1561" s="36">
        <v>232514</v>
      </c>
      <c r="G1561" s="36">
        <v>232496.04</v>
      </c>
      <c r="H1561" s="265">
        <f t="shared" si="30"/>
        <v>99.9922757339343</v>
      </c>
      <c r="I1561" s="36"/>
      <c r="J1561" s="36"/>
      <c r="K1561" s="15"/>
    </row>
    <row r="1562" spans="1:11" ht="27">
      <c r="A1562" s="32"/>
      <c r="B1562" s="47"/>
      <c r="C1562" s="47"/>
      <c r="D1562" s="34" t="s">
        <v>1265</v>
      </c>
      <c r="E1562" s="36" t="s">
        <v>1644</v>
      </c>
      <c r="F1562" s="36" t="s">
        <v>1644</v>
      </c>
      <c r="G1562" s="36">
        <v>7869.6</v>
      </c>
      <c r="H1562" s="265">
        <f t="shared" si="30"/>
        <v>78.696</v>
      </c>
      <c r="I1562" s="36"/>
      <c r="J1562" s="36"/>
      <c r="K1562" s="15"/>
    </row>
    <row r="1563" spans="1:11" ht="13.5">
      <c r="A1563" s="32"/>
      <c r="B1563" s="47"/>
      <c r="C1563" s="111" t="s">
        <v>47</v>
      </c>
      <c r="D1563" s="34" t="s">
        <v>48</v>
      </c>
      <c r="E1563" s="36" t="s">
        <v>59</v>
      </c>
      <c r="F1563" s="36" t="s">
        <v>59</v>
      </c>
      <c r="G1563" s="36">
        <f>G1564</f>
        <v>714</v>
      </c>
      <c r="H1563" s="265">
        <f t="shared" si="30"/>
        <v>35.7</v>
      </c>
      <c r="I1563" s="36">
        <f>G1563</f>
        <v>714</v>
      </c>
      <c r="J1563" s="36">
        <v>0</v>
      </c>
      <c r="K1563" s="15"/>
    </row>
    <row r="1564" spans="1:11" ht="27">
      <c r="A1564" s="32"/>
      <c r="B1564" s="83"/>
      <c r="C1564" s="47"/>
      <c r="D1564" s="34" t="s">
        <v>1266</v>
      </c>
      <c r="E1564" s="36" t="s">
        <v>59</v>
      </c>
      <c r="F1564" s="36" t="s">
        <v>59</v>
      </c>
      <c r="G1564" s="36">
        <v>714</v>
      </c>
      <c r="H1564" s="265">
        <f t="shared" si="30"/>
        <v>35.7</v>
      </c>
      <c r="I1564" s="36"/>
      <c r="J1564" s="36"/>
      <c r="K1564" s="15"/>
    </row>
    <row r="1565" spans="1:11" ht="13.5">
      <c r="A1565" s="32"/>
      <c r="B1565" s="26" t="s">
        <v>1267</v>
      </c>
      <c r="C1565" s="26"/>
      <c r="D1565" s="27" t="s">
        <v>1268</v>
      </c>
      <c r="E1565" s="28" t="s">
        <v>1269</v>
      </c>
      <c r="F1565" s="29">
        <f>F1566+F1568+F1570+F1572+F1574+F1581+F1583+F1585+F1587</f>
        <v>1410964</v>
      </c>
      <c r="G1565" s="29">
        <f>G1566+G1568+G1570+G1572+G1574+G1581+G1583+G1585+G1587</f>
        <v>1386739.65</v>
      </c>
      <c r="H1565" s="266">
        <f t="shared" si="30"/>
        <v>98.28313479295007</v>
      </c>
      <c r="I1565" s="29">
        <f>I1566+I1568+I1570+I1572+I1574+I1578+I1581</f>
        <v>1354685.65</v>
      </c>
      <c r="J1565" s="29">
        <f>J1583+J1585+J1587</f>
        <v>32054</v>
      </c>
      <c r="K1565" s="23">
        <f>SUM(I1565:J1565)</f>
        <v>1386739.65</v>
      </c>
    </row>
    <row r="1566" spans="1:11" ht="13.5">
      <c r="A1566" s="32"/>
      <c r="B1566" s="56"/>
      <c r="C1566" s="153" t="s">
        <v>1691</v>
      </c>
      <c r="D1566" s="50" t="s">
        <v>1692</v>
      </c>
      <c r="E1566" s="140" t="str">
        <f>E1567</f>
        <v>0</v>
      </c>
      <c r="F1566" s="52">
        <f>F1567</f>
        <v>5109</v>
      </c>
      <c r="G1566" s="52">
        <f>G1567</f>
        <v>5108.64</v>
      </c>
      <c r="H1566" s="265">
        <f t="shared" si="30"/>
        <v>99.99295361127422</v>
      </c>
      <c r="I1566" s="52">
        <f>G1566</f>
        <v>5108.64</v>
      </c>
      <c r="J1566" s="52">
        <v>0</v>
      </c>
      <c r="K1566" s="23"/>
    </row>
    <row r="1567" spans="1:11" ht="13.5">
      <c r="A1567" s="32"/>
      <c r="B1567" s="56"/>
      <c r="C1567" s="49"/>
      <c r="D1567" s="138" t="s">
        <v>803</v>
      </c>
      <c r="E1567" s="139" t="s">
        <v>1103</v>
      </c>
      <c r="F1567" s="52">
        <v>5109</v>
      </c>
      <c r="G1567" s="52">
        <v>5108.64</v>
      </c>
      <c r="H1567" s="265">
        <f t="shared" si="30"/>
        <v>99.99295361127422</v>
      </c>
      <c r="I1567" s="52"/>
      <c r="J1567" s="52"/>
      <c r="K1567" s="15"/>
    </row>
    <row r="1568" spans="1:11" ht="13.5">
      <c r="A1568" s="32"/>
      <c r="B1568" s="56"/>
      <c r="C1568" s="153" t="s">
        <v>1697</v>
      </c>
      <c r="D1568" s="59" t="s">
        <v>1698</v>
      </c>
      <c r="E1568" s="140">
        <f>-E1569</f>
        <v>0</v>
      </c>
      <c r="F1568" s="52">
        <f>F1569</f>
        <v>883</v>
      </c>
      <c r="G1568" s="52">
        <f>G1569</f>
        <v>882.6</v>
      </c>
      <c r="H1568" s="265">
        <f t="shared" si="30"/>
        <v>99.95469988674972</v>
      </c>
      <c r="I1568" s="52">
        <f>G1568</f>
        <v>882.6</v>
      </c>
      <c r="J1568" s="52">
        <v>0</v>
      </c>
      <c r="K1568" s="15"/>
    </row>
    <row r="1569" spans="1:11" ht="13.5">
      <c r="A1569" s="32"/>
      <c r="B1569" s="56"/>
      <c r="C1569" s="49"/>
      <c r="D1569" s="138" t="s">
        <v>803</v>
      </c>
      <c r="E1569" s="140">
        <v>0</v>
      </c>
      <c r="F1569" s="52">
        <v>883</v>
      </c>
      <c r="G1569" s="52">
        <v>882.6</v>
      </c>
      <c r="H1569" s="265">
        <f t="shared" si="30"/>
        <v>99.95469988674972</v>
      </c>
      <c r="I1569" s="52"/>
      <c r="J1569" s="52"/>
      <c r="K1569" s="15"/>
    </row>
    <row r="1570" spans="1:11" ht="13.5">
      <c r="A1570" s="32"/>
      <c r="B1570" s="56"/>
      <c r="C1570" s="153" t="s">
        <v>1700</v>
      </c>
      <c r="D1570" s="50" t="s">
        <v>1701</v>
      </c>
      <c r="E1570" s="140">
        <f>E1571</f>
        <v>0</v>
      </c>
      <c r="F1570" s="52">
        <f>F1571</f>
        <v>126</v>
      </c>
      <c r="G1570" s="52">
        <f>G1571</f>
        <v>125.16</v>
      </c>
      <c r="H1570" s="265">
        <f t="shared" si="30"/>
        <v>99.33333333333333</v>
      </c>
      <c r="I1570" s="52">
        <f>G1570</f>
        <v>125.16</v>
      </c>
      <c r="J1570" s="52">
        <v>0</v>
      </c>
      <c r="K1570" s="15"/>
    </row>
    <row r="1571" spans="1:11" ht="13.5">
      <c r="A1571" s="32"/>
      <c r="B1571" s="56"/>
      <c r="C1571" s="49"/>
      <c r="D1571" s="138" t="s">
        <v>803</v>
      </c>
      <c r="E1571" s="140">
        <v>0</v>
      </c>
      <c r="F1571" s="52">
        <v>126</v>
      </c>
      <c r="G1571" s="52">
        <v>125.16</v>
      </c>
      <c r="H1571" s="265">
        <f t="shared" si="30"/>
        <v>99.33333333333333</v>
      </c>
      <c r="I1571" s="52"/>
      <c r="J1571" s="52"/>
      <c r="K1571" s="15"/>
    </row>
    <row r="1572" spans="1:11" ht="27">
      <c r="A1572" s="32"/>
      <c r="B1572" s="56"/>
      <c r="C1572" s="153" t="s">
        <v>398</v>
      </c>
      <c r="D1572" s="50" t="s">
        <v>399</v>
      </c>
      <c r="E1572" s="140">
        <f>E1573</f>
        <v>0</v>
      </c>
      <c r="F1572" s="52">
        <f>F1573</f>
        <v>14</v>
      </c>
      <c r="G1572" s="52">
        <f>G1573</f>
        <v>14</v>
      </c>
      <c r="H1572" s="265">
        <f t="shared" si="30"/>
        <v>99.99999999999999</v>
      </c>
      <c r="I1572" s="52">
        <f>G1572</f>
        <v>14</v>
      </c>
      <c r="J1572" s="52">
        <v>0</v>
      </c>
      <c r="K1572" s="23"/>
    </row>
    <row r="1573" spans="1:11" ht="13.5">
      <c r="A1573" s="32"/>
      <c r="B1573" s="56"/>
      <c r="C1573" s="49"/>
      <c r="D1573" s="138" t="s">
        <v>803</v>
      </c>
      <c r="E1573" s="140">
        <v>0</v>
      </c>
      <c r="F1573" s="52">
        <v>14</v>
      </c>
      <c r="G1573" s="52">
        <v>14</v>
      </c>
      <c r="H1573" s="265">
        <f t="shared" si="30"/>
        <v>99.99999999999999</v>
      </c>
      <c r="I1573" s="52"/>
      <c r="J1573" s="52"/>
      <c r="K1573" s="15"/>
    </row>
    <row r="1574" spans="1:11" ht="13.5">
      <c r="A1574" s="32"/>
      <c r="B1574" s="47"/>
      <c r="C1574" s="33" t="s">
        <v>1645</v>
      </c>
      <c r="D1574" s="34" t="s">
        <v>1646</v>
      </c>
      <c r="E1574" s="35" t="s">
        <v>1269</v>
      </c>
      <c r="F1574" s="36">
        <f>F1575+F1576+F1577+F1578+F1579+F1580</f>
        <v>1371635</v>
      </c>
      <c r="G1574" s="36">
        <f>G1575+G1576+G1577+G1578+G1579+G1580</f>
        <v>1348358.35</v>
      </c>
      <c r="H1574" s="265">
        <f t="shared" si="30"/>
        <v>98.30299970473195</v>
      </c>
      <c r="I1574" s="36">
        <f>G1574</f>
        <v>1348358.35</v>
      </c>
      <c r="J1574" s="36">
        <v>0</v>
      </c>
      <c r="K1574" s="15"/>
    </row>
    <row r="1575" spans="1:11" ht="13.5">
      <c r="A1575" s="110"/>
      <c r="B1575" s="78"/>
      <c r="C1575" s="78"/>
      <c r="D1575" s="34" t="s">
        <v>1270</v>
      </c>
      <c r="E1575" s="35" t="s">
        <v>960</v>
      </c>
      <c r="F1575" s="36">
        <v>1134</v>
      </c>
      <c r="G1575" s="36">
        <v>1134</v>
      </c>
      <c r="H1575" s="265">
        <f t="shared" si="30"/>
        <v>100</v>
      </c>
      <c r="I1575" s="36"/>
      <c r="J1575" s="36"/>
      <c r="K1575" s="15"/>
    </row>
    <row r="1576" spans="1:11" ht="27">
      <c r="A1576" s="32"/>
      <c r="B1576" s="47"/>
      <c r="C1576" s="47"/>
      <c r="D1576" s="34" t="s">
        <v>1271</v>
      </c>
      <c r="E1576" s="35" t="s">
        <v>1683</v>
      </c>
      <c r="F1576" s="36">
        <v>20000</v>
      </c>
      <c r="G1576" s="36">
        <v>19999</v>
      </c>
      <c r="H1576" s="265">
        <f t="shared" si="30"/>
        <v>99.995</v>
      </c>
      <c r="I1576" s="36"/>
      <c r="J1576" s="36"/>
      <c r="K1576" s="15"/>
    </row>
    <row r="1577" spans="1:11" ht="13.5">
      <c r="A1577" s="32"/>
      <c r="B1577" s="47"/>
      <c r="C1577" s="47"/>
      <c r="D1577" s="34" t="s">
        <v>1272</v>
      </c>
      <c r="E1577" s="35" t="s">
        <v>949</v>
      </c>
      <c r="F1577" s="36">
        <v>6830</v>
      </c>
      <c r="G1577" s="36">
        <v>0</v>
      </c>
      <c r="H1577" s="265">
        <f t="shared" si="30"/>
        <v>0</v>
      </c>
      <c r="I1577" s="36"/>
      <c r="J1577" s="36"/>
      <c r="K1577" s="15"/>
    </row>
    <row r="1578" spans="1:11" ht="13.5">
      <c r="A1578" s="32"/>
      <c r="B1578" s="47"/>
      <c r="C1578" s="47"/>
      <c r="D1578" s="34" t="s">
        <v>874</v>
      </c>
      <c r="E1578" s="35" t="s">
        <v>1103</v>
      </c>
      <c r="F1578" s="36">
        <v>15000</v>
      </c>
      <c r="G1578" s="36">
        <v>15000</v>
      </c>
      <c r="H1578" s="265">
        <f t="shared" si="30"/>
        <v>100</v>
      </c>
      <c r="I1578" s="36"/>
      <c r="J1578" s="36"/>
      <c r="K1578" s="15"/>
    </row>
    <row r="1579" spans="1:11" ht="27">
      <c r="A1579" s="32"/>
      <c r="B1579" s="47"/>
      <c r="C1579" s="47"/>
      <c r="D1579" s="34" t="s">
        <v>1331</v>
      </c>
      <c r="E1579" s="35" t="s">
        <v>1103</v>
      </c>
      <c r="F1579" s="36">
        <v>10000</v>
      </c>
      <c r="G1579" s="36">
        <v>10000</v>
      </c>
      <c r="H1579" s="265">
        <f t="shared" si="30"/>
        <v>100</v>
      </c>
      <c r="I1579" s="36"/>
      <c r="J1579" s="36"/>
      <c r="K1579" s="15"/>
    </row>
    <row r="1580" spans="1:11" ht="27">
      <c r="A1580" s="32"/>
      <c r="B1580" s="47"/>
      <c r="C1580" s="47"/>
      <c r="D1580" s="34" t="s">
        <v>875</v>
      </c>
      <c r="E1580" s="142" t="s">
        <v>1103</v>
      </c>
      <c r="F1580" s="36">
        <v>1318671</v>
      </c>
      <c r="G1580" s="36">
        <v>1302225.35</v>
      </c>
      <c r="H1580" s="265">
        <f t="shared" si="30"/>
        <v>98.75286178281013</v>
      </c>
      <c r="I1580" s="36"/>
      <c r="J1580" s="36"/>
      <c r="K1580" s="15"/>
    </row>
    <row r="1581" spans="1:11" ht="27">
      <c r="A1581" s="32"/>
      <c r="B1581" s="41"/>
      <c r="C1581" s="145" t="s">
        <v>51</v>
      </c>
      <c r="D1581" s="75" t="s">
        <v>52</v>
      </c>
      <c r="E1581" s="144">
        <v>0</v>
      </c>
      <c r="F1581" s="36">
        <f>F1582</f>
        <v>197</v>
      </c>
      <c r="G1581" s="36">
        <f>G1582</f>
        <v>196.9</v>
      </c>
      <c r="H1581" s="265">
        <f t="shared" si="30"/>
        <v>99.94923857868021</v>
      </c>
      <c r="I1581" s="76">
        <f>G1581</f>
        <v>196.9</v>
      </c>
      <c r="J1581" s="36">
        <v>0</v>
      </c>
      <c r="K1581" s="15"/>
    </row>
    <row r="1582" spans="1:11" ht="13.5">
      <c r="A1582" s="32"/>
      <c r="B1582" s="41"/>
      <c r="C1582" s="188"/>
      <c r="D1582" s="138" t="s">
        <v>803</v>
      </c>
      <c r="E1582" s="142" t="s">
        <v>1103</v>
      </c>
      <c r="F1582" s="36">
        <v>197</v>
      </c>
      <c r="G1582" s="36">
        <v>196.9</v>
      </c>
      <c r="H1582" s="265">
        <f t="shared" si="30"/>
        <v>99.94923857868021</v>
      </c>
      <c r="I1582" s="73"/>
      <c r="J1582" s="40"/>
      <c r="K1582" s="15"/>
    </row>
    <row r="1583" spans="1:11" ht="54.75">
      <c r="A1583" s="32"/>
      <c r="B1583" s="41"/>
      <c r="C1583" s="74" t="s">
        <v>288</v>
      </c>
      <c r="D1583" s="75" t="s">
        <v>1161</v>
      </c>
      <c r="E1583" s="35" t="s">
        <v>1103</v>
      </c>
      <c r="F1583" s="36">
        <f>F1584</f>
        <v>17800</v>
      </c>
      <c r="G1583" s="36">
        <f>G1584</f>
        <v>17800</v>
      </c>
      <c r="H1583" s="265">
        <f t="shared" si="30"/>
        <v>100</v>
      </c>
      <c r="I1583" s="72">
        <v>0</v>
      </c>
      <c r="J1583" s="36">
        <f>G1583</f>
        <v>17800</v>
      </c>
      <c r="K1583" s="15"/>
    </row>
    <row r="1584" spans="1:11" ht="27">
      <c r="A1584" s="32"/>
      <c r="B1584" s="81"/>
      <c r="C1584" s="110"/>
      <c r="D1584" s="89" t="s">
        <v>877</v>
      </c>
      <c r="E1584" s="35"/>
      <c r="F1584" s="36">
        <v>17800</v>
      </c>
      <c r="G1584" s="36">
        <v>17800</v>
      </c>
      <c r="H1584" s="265">
        <f t="shared" si="30"/>
        <v>100</v>
      </c>
      <c r="I1584" s="36"/>
      <c r="J1584" s="36"/>
      <c r="K1584" s="15"/>
    </row>
    <row r="1585" spans="1:11" ht="13.5">
      <c r="A1585" s="32"/>
      <c r="B1585" s="81"/>
      <c r="C1585" s="145" t="s">
        <v>1682</v>
      </c>
      <c r="D1585" s="189" t="s">
        <v>1658</v>
      </c>
      <c r="E1585" s="172"/>
      <c r="F1585" s="76">
        <f>F1586</f>
        <v>2200</v>
      </c>
      <c r="G1585" s="76">
        <f>G1586</f>
        <v>2200</v>
      </c>
      <c r="H1585" s="265">
        <f t="shared" si="30"/>
        <v>100</v>
      </c>
      <c r="I1585" s="36">
        <v>0</v>
      </c>
      <c r="J1585" s="36">
        <f>G1585</f>
        <v>2200</v>
      </c>
      <c r="K1585" s="15"/>
    </row>
    <row r="1586" spans="1:11" ht="27">
      <c r="A1586" s="32"/>
      <c r="B1586" s="81"/>
      <c r="C1586" s="187"/>
      <c r="D1586" s="42" t="s">
        <v>876</v>
      </c>
      <c r="E1586" s="173" t="s">
        <v>1103</v>
      </c>
      <c r="F1586" s="73">
        <v>2200</v>
      </c>
      <c r="G1586" s="73">
        <v>2200</v>
      </c>
      <c r="H1586" s="257">
        <f>G1586/F1586%</f>
        <v>100</v>
      </c>
      <c r="I1586" s="40"/>
      <c r="J1586" s="36"/>
      <c r="K1586" s="15"/>
    </row>
    <row r="1587" spans="1:11" ht="13.5">
      <c r="A1587" s="32"/>
      <c r="B1587" s="41"/>
      <c r="C1587" s="74" t="s">
        <v>1660</v>
      </c>
      <c r="D1587" s="70" t="s">
        <v>1658</v>
      </c>
      <c r="E1587" s="71" t="s">
        <v>1103</v>
      </c>
      <c r="F1587" s="72">
        <v>13000</v>
      </c>
      <c r="G1587" s="72">
        <f>G1588</f>
        <v>12054</v>
      </c>
      <c r="H1587" s="272">
        <f t="shared" si="30"/>
        <v>92.72307692307692</v>
      </c>
      <c r="I1587" s="36">
        <v>0</v>
      </c>
      <c r="J1587" s="36">
        <f>G1587</f>
        <v>12054</v>
      </c>
      <c r="K1587" s="15"/>
    </row>
    <row r="1588" spans="1:11" ht="54.75">
      <c r="A1588" s="32"/>
      <c r="B1588" s="47"/>
      <c r="C1588" s="47"/>
      <c r="D1588" s="34" t="s">
        <v>878</v>
      </c>
      <c r="E1588" s="35" t="s">
        <v>1103</v>
      </c>
      <c r="F1588" s="76">
        <v>13000</v>
      </c>
      <c r="G1588" s="76">
        <v>12054</v>
      </c>
      <c r="H1588" s="265">
        <f t="shared" si="30"/>
        <v>92.72307692307692</v>
      </c>
      <c r="I1588" s="36"/>
      <c r="J1588" s="36"/>
      <c r="K1588" s="15"/>
    </row>
    <row r="1589" spans="1:11" ht="13.5">
      <c r="A1589" s="32"/>
      <c r="B1589" s="26" t="s">
        <v>1273</v>
      </c>
      <c r="C1589" s="26"/>
      <c r="D1589" s="27" t="s">
        <v>1274</v>
      </c>
      <c r="E1589" s="191" t="s">
        <v>1275</v>
      </c>
      <c r="F1589" s="192">
        <f>F1590+F1595+F1600+F1605+F1608+F1613+F1615+F1643+F1646+F1649+F1662+F1666</f>
        <v>1525147</v>
      </c>
      <c r="G1589" s="192">
        <f>G1590+G1595+G1600+G1605+G1608+G1613+G1615+G1643+G1646+G1649+G1662+G1666</f>
        <v>1373173.2399999998</v>
      </c>
      <c r="H1589" s="275">
        <f t="shared" si="30"/>
        <v>90.03546805652175</v>
      </c>
      <c r="I1589" s="29">
        <f>I1590+I1595+I1600+I1605+I1608+I1613+I1615+I1643+I1646+I1649+I1662+I1666</f>
        <v>1373173.2399999998</v>
      </c>
      <c r="J1589" s="29">
        <f>J1590+J1595+J1600+J1605+J1608+J1613+J1615+J1643+J1646+J1649+J1662+J1666</f>
        <v>0</v>
      </c>
      <c r="K1589" s="23">
        <f>SUM(I1589:J1589)</f>
        <v>1373173.2399999998</v>
      </c>
    </row>
    <row r="1590" spans="1:11" ht="13.5">
      <c r="A1590" s="32"/>
      <c r="B1590" s="55"/>
      <c r="C1590" s="49" t="s">
        <v>1687</v>
      </c>
      <c r="D1590" s="50" t="s">
        <v>1688</v>
      </c>
      <c r="E1590" s="51"/>
      <c r="F1590" s="122">
        <f>F1591+F1593+F1594+F1592</f>
        <v>8037</v>
      </c>
      <c r="G1590" s="122">
        <f>G1591+G1593+G1594+G1592</f>
        <v>7995.4400000000005</v>
      </c>
      <c r="H1590" s="265">
        <f t="shared" si="30"/>
        <v>99.48289162622869</v>
      </c>
      <c r="I1590" s="52">
        <f>G1590</f>
        <v>7995.4400000000005</v>
      </c>
      <c r="J1590" s="52">
        <v>0</v>
      </c>
      <c r="K1590" s="15"/>
    </row>
    <row r="1591" spans="1:11" ht="41.25">
      <c r="A1591" s="32"/>
      <c r="B1591" s="56"/>
      <c r="C1591" s="55"/>
      <c r="D1591" s="50" t="s">
        <v>879</v>
      </c>
      <c r="E1591" s="51" t="s">
        <v>1103</v>
      </c>
      <c r="F1591" s="52">
        <v>4088</v>
      </c>
      <c r="G1591" s="52">
        <v>4065.29</v>
      </c>
      <c r="H1591" s="265">
        <f t="shared" si="30"/>
        <v>99.44447162426614</v>
      </c>
      <c r="I1591" s="52"/>
      <c r="J1591" s="52"/>
      <c r="K1591" s="23"/>
    </row>
    <row r="1592" spans="1:11" ht="13.5">
      <c r="A1592" s="32"/>
      <c r="B1592" s="56"/>
      <c r="C1592" s="56"/>
      <c r="D1592" s="148" t="s">
        <v>801</v>
      </c>
      <c r="E1592" s="139" t="s">
        <v>1103</v>
      </c>
      <c r="F1592" s="52">
        <v>183</v>
      </c>
      <c r="G1592" s="52">
        <v>182.5</v>
      </c>
      <c r="H1592" s="265">
        <f t="shared" si="30"/>
        <v>99.72677595628414</v>
      </c>
      <c r="I1592" s="52"/>
      <c r="J1592" s="52"/>
      <c r="K1592" s="23"/>
    </row>
    <row r="1593" spans="1:11" ht="41.25">
      <c r="A1593" s="110"/>
      <c r="B1593" s="118"/>
      <c r="C1593" s="118"/>
      <c r="D1593" s="148" t="s">
        <v>800</v>
      </c>
      <c r="E1593" s="139" t="s">
        <v>1103</v>
      </c>
      <c r="F1593" s="52">
        <v>100</v>
      </c>
      <c r="G1593" s="52">
        <v>82.5</v>
      </c>
      <c r="H1593" s="265">
        <f t="shared" si="30"/>
        <v>82.5</v>
      </c>
      <c r="I1593" s="52"/>
      <c r="J1593" s="52"/>
      <c r="K1593" s="23"/>
    </row>
    <row r="1594" spans="1:11" ht="41.25">
      <c r="A1594" s="32"/>
      <c r="B1594" s="56"/>
      <c r="C1594" s="60"/>
      <c r="D1594" s="50" t="s">
        <v>880</v>
      </c>
      <c r="E1594" s="51" t="s">
        <v>1103</v>
      </c>
      <c r="F1594" s="52">
        <v>3666</v>
      </c>
      <c r="G1594" s="52">
        <v>3665.15</v>
      </c>
      <c r="H1594" s="265">
        <f t="shared" si="30"/>
        <v>99.97681396617568</v>
      </c>
      <c r="I1594" s="52"/>
      <c r="J1594" s="52"/>
      <c r="K1594" s="15"/>
    </row>
    <row r="1595" spans="1:11" ht="13.5">
      <c r="A1595" s="32"/>
      <c r="B1595" s="56"/>
      <c r="C1595" s="118" t="s">
        <v>1691</v>
      </c>
      <c r="D1595" s="50" t="s">
        <v>1692</v>
      </c>
      <c r="E1595" s="51" t="s">
        <v>1103</v>
      </c>
      <c r="F1595" s="52">
        <f>F1596+F1597+F1598+F1599</f>
        <v>203524</v>
      </c>
      <c r="G1595" s="52">
        <f>G1596+G1597+G1598+G1599</f>
        <v>202567.74</v>
      </c>
      <c r="H1595" s="265">
        <f t="shared" si="30"/>
        <v>99.53014877852243</v>
      </c>
      <c r="I1595" s="52">
        <f>G1595</f>
        <v>202567.74</v>
      </c>
      <c r="J1595" s="52">
        <v>0</v>
      </c>
      <c r="K1595" s="15"/>
    </row>
    <row r="1596" spans="1:11" ht="41.25">
      <c r="A1596" s="32"/>
      <c r="B1596" s="56"/>
      <c r="C1596" s="56"/>
      <c r="D1596" s="50" t="s">
        <v>879</v>
      </c>
      <c r="E1596" s="51" t="s">
        <v>1103</v>
      </c>
      <c r="F1596" s="52">
        <v>86675</v>
      </c>
      <c r="G1596" s="52">
        <v>85719.8</v>
      </c>
      <c r="H1596" s="265">
        <f t="shared" si="30"/>
        <v>98.89795211998846</v>
      </c>
      <c r="I1596" s="52"/>
      <c r="J1596" s="52"/>
      <c r="K1596" s="15"/>
    </row>
    <row r="1597" spans="1:11" ht="41.25">
      <c r="A1597" s="32"/>
      <c r="B1597" s="56"/>
      <c r="C1597" s="56"/>
      <c r="D1597" s="148" t="s">
        <v>800</v>
      </c>
      <c r="E1597" s="51"/>
      <c r="F1597" s="52">
        <v>23596</v>
      </c>
      <c r="G1597" s="52">
        <v>23595.79</v>
      </c>
      <c r="H1597" s="265">
        <f t="shared" si="30"/>
        <v>99.99911001864723</v>
      </c>
      <c r="I1597" s="52"/>
      <c r="J1597" s="52"/>
      <c r="K1597" s="15"/>
    </row>
    <row r="1598" spans="1:11" ht="26.25" customHeight="1">
      <c r="A1598" s="32"/>
      <c r="B1598" s="56"/>
      <c r="C1598" s="56"/>
      <c r="D1598" s="148" t="s">
        <v>801</v>
      </c>
      <c r="E1598" s="51" t="s">
        <v>1103</v>
      </c>
      <c r="F1598" s="52">
        <v>10927</v>
      </c>
      <c r="G1598" s="52">
        <v>10926.81</v>
      </c>
      <c r="H1598" s="265">
        <f t="shared" si="30"/>
        <v>99.99826118788323</v>
      </c>
      <c r="I1598" s="52"/>
      <c r="J1598" s="52"/>
      <c r="K1598" s="15"/>
    </row>
    <row r="1599" spans="1:11" ht="41.25">
      <c r="A1599" s="32"/>
      <c r="B1599" s="56"/>
      <c r="C1599" s="56"/>
      <c r="D1599" s="50" t="s">
        <v>880</v>
      </c>
      <c r="E1599" s="51" t="s">
        <v>1103</v>
      </c>
      <c r="F1599" s="52">
        <v>82326</v>
      </c>
      <c r="G1599" s="52">
        <v>82325.34</v>
      </c>
      <c r="H1599" s="265">
        <f t="shared" si="30"/>
        <v>99.99919830916113</v>
      </c>
      <c r="I1599" s="52"/>
      <c r="J1599" s="52"/>
      <c r="K1599" s="15"/>
    </row>
    <row r="1600" spans="1:11" ht="13.5">
      <c r="A1600" s="32"/>
      <c r="B1600" s="80"/>
      <c r="C1600" s="58" t="s">
        <v>1697</v>
      </c>
      <c r="D1600" s="59" t="s">
        <v>1698</v>
      </c>
      <c r="E1600" s="51" t="s">
        <v>1103</v>
      </c>
      <c r="F1600" s="52">
        <f>F1601+F1602+F1603+F1604</f>
        <v>32790</v>
      </c>
      <c r="G1600" s="52">
        <f>G1601+G1602+G1603+G1604</f>
        <v>32691.120000000003</v>
      </c>
      <c r="H1600" s="265">
        <f t="shared" si="30"/>
        <v>99.69844464775848</v>
      </c>
      <c r="I1600" s="52">
        <f>G1600</f>
        <v>32691.120000000003</v>
      </c>
      <c r="J1600" s="52">
        <v>0</v>
      </c>
      <c r="K1600" s="15"/>
    </row>
    <row r="1601" spans="1:11" ht="41.25">
      <c r="A1601" s="32"/>
      <c r="B1601" s="56"/>
      <c r="C1601" s="56"/>
      <c r="D1601" s="50" t="s">
        <v>879</v>
      </c>
      <c r="E1601" s="51" t="s">
        <v>1103</v>
      </c>
      <c r="F1601" s="52">
        <v>14170</v>
      </c>
      <c r="G1601" s="52">
        <v>14072.47</v>
      </c>
      <c r="H1601" s="265">
        <f t="shared" si="30"/>
        <v>99.31171489061397</v>
      </c>
      <c r="I1601" s="52"/>
      <c r="J1601" s="52"/>
      <c r="K1601" s="15"/>
    </row>
    <row r="1602" spans="1:11" ht="13.5">
      <c r="A1602" s="32"/>
      <c r="B1602" s="56"/>
      <c r="C1602" s="56"/>
      <c r="D1602" s="148" t="s">
        <v>801</v>
      </c>
      <c r="E1602" s="51" t="s">
        <v>1103</v>
      </c>
      <c r="F1602" s="52">
        <v>1913</v>
      </c>
      <c r="G1602" s="52">
        <v>1913.25</v>
      </c>
      <c r="H1602" s="265">
        <f t="shared" si="30"/>
        <v>100.01306847882907</v>
      </c>
      <c r="I1602" s="52"/>
      <c r="J1602" s="52"/>
      <c r="K1602" s="15"/>
    </row>
    <row r="1603" spans="1:11" ht="41.25">
      <c r="A1603" s="32"/>
      <c r="B1603" s="56"/>
      <c r="C1603" s="56"/>
      <c r="D1603" s="148" t="s">
        <v>800</v>
      </c>
      <c r="E1603" s="51" t="s">
        <v>1103</v>
      </c>
      <c r="F1603" s="52">
        <v>2529</v>
      </c>
      <c r="G1603" s="52">
        <v>2528.14</v>
      </c>
      <c r="H1603" s="265">
        <f t="shared" si="30"/>
        <v>99.9659944642151</v>
      </c>
      <c r="I1603" s="52"/>
      <c r="J1603" s="52"/>
      <c r="K1603" s="15"/>
    </row>
    <row r="1604" spans="1:11" ht="41.25">
      <c r="A1604" s="32"/>
      <c r="B1604" s="56"/>
      <c r="C1604" s="60"/>
      <c r="D1604" s="50" t="s">
        <v>880</v>
      </c>
      <c r="E1604" s="51" t="s">
        <v>1103</v>
      </c>
      <c r="F1604" s="52">
        <v>14178</v>
      </c>
      <c r="G1604" s="52">
        <v>14177.26</v>
      </c>
      <c r="H1604" s="265">
        <f t="shared" si="30"/>
        <v>99.99478064607138</v>
      </c>
      <c r="I1604" s="52"/>
      <c r="J1604" s="52"/>
      <c r="K1604" s="15"/>
    </row>
    <row r="1605" spans="1:11" ht="13.5">
      <c r="A1605" s="32"/>
      <c r="B1605" s="56"/>
      <c r="C1605" s="60" t="s">
        <v>1700</v>
      </c>
      <c r="D1605" s="50" t="s">
        <v>1701</v>
      </c>
      <c r="E1605" s="51" t="s">
        <v>1103</v>
      </c>
      <c r="F1605" s="52">
        <f>F1606+F1607</f>
        <v>1699</v>
      </c>
      <c r="G1605" s="52">
        <f>G1606+G1607</f>
        <v>1480.41</v>
      </c>
      <c r="H1605" s="265">
        <f t="shared" si="30"/>
        <v>87.1341965862272</v>
      </c>
      <c r="I1605" s="52">
        <f>G1605</f>
        <v>1480.41</v>
      </c>
      <c r="J1605" s="52">
        <v>0</v>
      </c>
      <c r="K1605" s="15"/>
    </row>
    <row r="1606" spans="1:11" ht="41.25">
      <c r="A1606" s="32"/>
      <c r="B1606" s="56"/>
      <c r="C1606" s="56"/>
      <c r="D1606" s="50" t="s">
        <v>879</v>
      </c>
      <c r="E1606" s="51" t="s">
        <v>1103</v>
      </c>
      <c r="F1606" s="52">
        <v>510</v>
      </c>
      <c r="G1606" s="52">
        <v>291.66</v>
      </c>
      <c r="H1606" s="265">
        <f t="shared" si="30"/>
        <v>57.18823529411765</v>
      </c>
      <c r="I1606" s="52"/>
      <c r="J1606" s="52"/>
      <c r="K1606" s="15"/>
    </row>
    <row r="1607" spans="1:11" ht="41.25">
      <c r="A1607" s="110"/>
      <c r="B1607" s="118"/>
      <c r="C1607" s="118"/>
      <c r="D1607" s="50" t="s">
        <v>880</v>
      </c>
      <c r="E1607" s="51" t="s">
        <v>1103</v>
      </c>
      <c r="F1607" s="292">
        <v>1189</v>
      </c>
      <c r="G1607" s="292">
        <v>1188.75</v>
      </c>
      <c r="H1607" s="265">
        <f t="shared" si="30"/>
        <v>99.97897392767031</v>
      </c>
      <c r="I1607" s="100"/>
      <c r="J1607" s="52"/>
      <c r="K1607" s="15"/>
    </row>
    <row r="1608" spans="1:11" ht="27">
      <c r="A1608" s="32"/>
      <c r="B1608" s="56"/>
      <c r="C1608" s="60" t="s">
        <v>398</v>
      </c>
      <c r="D1608" s="50" t="s">
        <v>399</v>
      </c>
      <c r="E1608" s="180" t="s">
        <v>1103</v>
      </c>
      <c r="F1608" s="166">
        <f>F1609+F1610+F1611+F1612</f>
        <v>2030</v>
      </c>
      <c r="G1608" s="166">
        <f>G1609+G1610+G1611+G1612</f>
        <v>1920</v>
      </c>
      <c r="H1608" s="273">
        <f t="shared" si="30"/>
        <v>94.58128078817734</v>
      </c>
      <c r="I1608" s="52">
        <f>G1608</f>
        <v>1920</v>
      </c>
      <c r="J1608" s="52">
        <v>0</v>
      </c>
      <c r="K1608" s="15"/>
    </row>
    <row r="1609" spans="1:11" ht="19.5" customHeight="1">
      <c r="A1609" s="32"/>
      <c r="B1609" s="56"/>
      <c r="C1609" s="56"/>
      <c r="D1609" s="148" t="s">
        <v>801</v>
      </c>
      <c r="E1609" s="51" t="s">
        <v>1103</v>
      </c>
      <c r="F1609" s="122">
        <v>189</v>
      </c>
      <c r="G1609" s="122">
        <v>189</v>
      </c>
      <c r="H1609" s="273">
        <f t="shared" si="30"/>
        <v>100</v>
      </c>
      <c r="I1609" s="52"/>
      <c r="J1609" s="52"/>
      <c r="K1609" s="15"/>
    </row>
    <row r="1610" spans="1:11" ht="41.25">
      <c r="A1610" s="32"/>
      <c r="B1610" s="56"/>
      <c r="C1610" s="56"/>
      <c r="D1610" s="50" t="s">
        <v>879</v>
      </c>
      <c r="E1610" s="51" t="s">
        <v>1103</v>
      </c>
      <c r="F1610" s="52">
        <v>882</v>
      </c>
      <c r="G1610" s="52">
        <v>772</v>
      </c>
      <c r="H1610" s="265">
        <f t="shared" si="30"/>
        <v>87.52834467120181</v>
      </c>
      <c r="I1610" s="52"/>
      <c r="J1610" s="52"/>
      <c r="K1610" s="15"/>
    </row>
    <row r="1611" spans="1:11" ht="41.25">
      <c r="A1611" s="32"/>
      <c r="B1611" s="56"/>
      <c r="C1611" s="56"/>
      <c r="D1611" s="148" t="s">
        <v>800</v>
      </c>
      <c r="E1611" s="51" t="s">
        <v>1103</v>
      </c>
      <c r="F1611" s="52">
        <v>378</v>
      </c>
      <c r="G1611" s="52">
        <v>378</v>
      </c>
      <c r="H1611" s="265">
        <f t="shared" si="30"/>
        <v>100</v>
      </c>
      <c r="I1611" s="52"/>
      <c r="J1611" s="52"/>
      <c r="K1611" s="15"/>
    </row>
    <row r="1612" spans="1:11" ht="41.25">
      <c r="A1612" s="32"/>
      <c r="B1612" s="56"/>
      <c r="C1612" s="60"/>
      <c r="D1612" s="50" t="s">
        <v>880</v>
      </c>
      <c r="E1612" s="51" t="s">
        <v>1103</v>
      </c>
      <c r="F1612" s="52">
        <v>581</v>
      </c>
      <c r="G1612" s="52">
        <v>581</v>
      </c>
      <c r="H1612" s="265">
        <f t="shared" si="30"/>
        <v>100</v>
      </c>
      <c r="I1612" s="52"/>
      <c r="J1612" s="52"/>
      <c r="K1612" s="15"/>
    </row>
    <row r="1613" spans="1:11" ht="19.5" customHeight="1">
      <c r="A1613" s="32"/>
      <c r="B1613" s="47"/>
      <c r="C1613" s="33" t="s">
        <v>57</v>
      </c>
      <c r="D1613" s="34" t="s">
        <v>58</v>
      </c>
      <c r="E1613" s="35" t="s">
        <v>1683</v>
      </c>
      <c r="F1613" s="36">
        <f>F1614</f>
        <v>3395</v>
      </c>
      <c r="G1613" s="36">
        <f>G1614</f>
        <v>3395</v>
      </c>
      <c r="H1613" s="265">
        <f t="shared" si="30"/>
        <v>99.99999999999999</v>
      </c>
      <c r="I1613" s="36">
        <f>G1613</f>
        <v>3395</v>
      </c>
      <c r="J1613" s="36">
        <v>0</v>
      </c>
      <c r="K1613" s="15"/>
    </row>
    <row r="1614" spans="1:11" ht="20.25" customHeight="1">
      <c r="A1614" s="32"/>
      <c r="B1614" s="47"/>
      <c r="C1614" s="47"/>
      <c r="D1614" s="34" t="s">
        <v>1276</v>
      </c>
      <c r="E1614" s="35" t="s">
        <v>1683</v>
      </c>
      <c r="F1614" s="36">
        <v>3395</v>
      </c>
      <c r="G1614" s="36">
        <v>3395</v>
      </c>
      <c r="H1614" s="265">
        <f t="shared" si="30"/>
        <v>99.99999999999999</v>
      </c>
      <c r="I1614" s="36"/>
      <c r="J1614" s="36"/>
      <c r="K1614" s="15"/>
    </row>
    <row r="1615" spans="1:11" ht="18" customHeight="1">
      <c r="A1615" s="32"/>
      <c r="B1615" s="47"/>
      <c r="C1615" s="33" t="s">
        <v>1667</v>
      </c>
      <c r="D1615" s="34" t="s">
        <v>1668</v>
      </c>
      <c r="E1615" s="35" t="s">
        <v>1277</v>
      </c>
      <c r="F1615" s="36">
        <f>SUM(F1616:F1642)</f>
        <v>63622</v>
      </c>
      <c r="G1615" s="36">
        <f>SUM(G1616:G1642)</f>
        <v>62406.54999999999</v>
      </c>
      <c r="H1615" s="265">
        <f t="shared" si="30"/>
        <v>98.08957593285339</v>
      </c>
      <c r="I1615" s="36">
        <f>G1615</f>
        <v>62406.54999999999</v>
      </c>
      <c r="J1615" s="36">
        <v>0</v>
      </c>
      <c r="K1615" s="15"/>
    </row>
    <row r="1616" spans="1:11" ht="41.25">
      <c r="A1616" s="32"/>
      <c r="B1616" s="47"/>
      <c r="C1616" s="38"/>
      <c r="D1616" s="50" t="s">
        <v>880</v>
      </c>
      <c r="E1616" s="35" t="s">
        <v>1103</v>
      </c>
      <c r="F1616" s="36">
        <v>40476</v>
      </c>
      <c r="G1616" s="36">
        <v>40475.42</v>
      </c>
      <c r="H1616" s="265">
        <f t="shared" si="30"/>
        <v>99.99856705208025</v>
      </c>
      <c r="I1616" s="36"/>
      <c r="J1616" s="36"/>
      <c r="K1616" s="15"/>
    </row>
    <row r="1617" spans="1:11" ht="41.25">
      <c r="A1617" s="32"/>
      <c r="B1617" s="47"/>
      <c r="C1617" s="47"/>
      <c r="D1617" s="34" t="s">
        <v>1278</v>
      </c>
      <c r="E1617" s="35" t="s">
        <v>1279</v>
      </c>
      <c r="F1617" s="36">
        <v>2710</v>
      </c>
      <c r="G1617" s="36">
        <v>2701.28</v>
      </c>
      <c r="H1617" s="265">
        <f t="shared" si="30"/>
        <v>99.67822878228783</v>
      </c>
      <c r="I1617" s="36"/>
      <c r="J1617" s="36"/>
      <c r="K1617" s="15"/>
    </row>
    <row r="1618" spans="1:11" ht="54.75">
      <c r="A1618" s="32"/>
      <c r="B1618" s="47"/>
      <c r="C1618" s="47"/>
      <c r="D1618" s="34" t="s">
        <v>1280</v>
      </c>
      <c r="E1618" s="35" t="s">
        <v>1689</v>
      </c>
      <c r="F1618" s="36">
        <v>1000</v>
      </c>
      <c r="G1618" s="36">
        <v>984.88</v>
      </c>
      <c r="H1618" s="265">
        <f t="shared" si="30"/>
        <v>98.488</v>
      </c>
      <c r="I1618" s="36"/>
      <c r="J1618" s="36"/>
      <c r="K1618" s="15"/>
    </row>
    <row r="1619" spans="1:11" ht="41.25">
      <c r="A1619" s="32"/>
      <c r="B1619" s="47"/>
      <c r="C1619" s="47"/>
      <c r="D1619" s="34" t="s">
        <v>1281</v>
      </c>
      <c r="E1619" s="35" t="s">
        <v>1689</v>
      </c>
      <c r="F1619" s="36">
        <v>1000</v>
      </c>
      <c r="G1619" s="36">
        <v>999.35</v>
      </c>
      <c r="H1619" s="265">
        <f t="shared" si="30"/>
        <v>99.935</v>
      </c>
      <c r="I1619" s="36"/>
      <c r="J1619" s="36"/>
      <c r="K1619" s="15"/>
    </row>
    <row r="1620" spans="1:11" ht="54.75">
      <c r="A1620" s="110"/>
      <c r="B1620" s="78"/>
      <c r="C1620" s="78"/>
      <c r="D1620" s="34" t="s">
        <v>1287</v>
      </c>
      <c r="E1620" s="35" t="s">
        <v>1288</v>
      </c>
      <c r="F1620" s="36">
        <v>566</v>
      </c>
      <c r="G1620" s="36">
        <v>565.84</v>
      </c>
      <c r="H1620" s="265">
        <f t="shared" si="30"/>
        <v>99.97173144876325</v>
      </c>
      <c r="I1620" s="36"/>
      <c r="J1620" s="36"/>
      <c r="K1620" s="15"/>
    </row>
    <row r="1621" spans="1:11" ht="54.75">
      <c r="A1621" s="32"/>
      <c r="B1621" s="47"/>
      <c r="C1621" s="47"/>
      <c r="D1621" s="34" t="s">
        <v>1287</v>
      </c>
      <c r="E1621" s="35" t="s">
        <v>1103</v>
      </c>
      <c r="F1621" s="36">
        <v>5</v>
      </c>
      <c r="G1621" s="36">
        <v>5</v>
      </c>
      <c r="H1621" s="265">
        <f t="shared" si="30"/>
        <v>100</v>
      </c>
      <c r="I1621" s="36"/>
      <c r="J1621" s="36"/>
      <c r="K1621" s="15"/>
    </row>
    <row r="1622" spans="1:11" ht="41.25">
      <c r="A1622" s="32"/>
      <c r="B1622" s="47"/>
      <c r="C1622" s="47"/>
      <c r="D1622" s="34" t="s">
        <v>1289</v>
      </c>
      <c r="E1622" s="35" t="s">
        <v>1290</v>
      </c>
      <c r="F1622" s="36">
        <v>2515</v>
      </c>
      <c r="G1622" s="36">
        <v>2420</v>
      </c>
      <c r="H1622" s="265">
        <f t="shared" si="30"/>
        <v>96.22266401590458</v>
      </c>
      <c r="I1622" s="36"/>
      <c r="J1622" s="36"/>
      <c r="K1622" s="15"/>
    </row>
    <row r="1623" spans="1:11" ht="13.5">
      <c r="A1623" s="32"/>
      <c r="B1623" s="47"/>
      <c r="C1623" s="47"/>
      <c r="D1623" s="34" t="s">
        <v>1291</v>
      </c>
      <c r="E1623" s="35" t="s">
        <v>50</v>
      </c>
      <c r="F1623" s="36">
        <v>301</v>
      </c>
      <c r="G1623" s="36">
        <v>133.25</v>
      </c>
      <c r="H1623" s="265">
        <f t="shared" si="30"/>
        <v>44.269102990033225</v>
      </c>
      <c r="I1623" s="36"/>
      <c r="J1623" s="36"/>
      <c r="K1623" s="15"/>
    </row>
    <row r="1624" spans="1:11" ht="27">
      <c r="A1624" s="32"/>
      <c r="B1624" s="47"/>
      <c r="C1624" s="47"/>
      <c r="D1624" s="34" t="s">
        <v>1292</v>
      </c>
      <c r="E1624" s="35" t="s">
        <v>1689</v>
      </c>
      <c r="F1624" s="36">
        <v>1000</v>
      </c>
      <c r="G1624" s="36">
        <v>1000.01</v>
      </c>
      <c r="H1624" s="265">
        <f t="shared" si="30"/>
        <v>100.001</v>
      </c>
      <c r="I1624" s="36"/>
      <c r="J1624" s="36"/>
      <c r="K1624" s="15"/>
    </row>
    <row r="1625" spans="1:11" ht="41.25">
      <c r="A1625" s="32"/>
      <c r="B1625" s="47"/>
      <c r="C1625" s="47"/>
      <c r="D1625" s="34" t="s">
        <v>1293</v>
      </c>
      <c r="E1625" s="35" t="s">
        <v>1294</v>
      </c>
      <c r="F1625" s="36">
        <v>558</v>
      </c>
      <c r="G1625" s="36">
        <v>558.07</v>
      </c>
      <c r="H1625" s="265">
        <f t="shared" si="30"/>
        <v>100.0125448028674</v>
      </c>
      <c r="I1625" s="36"/>
      <c r="J1625" s="36"/>
      <c r="K1625" s="15"/>
    </row>
    <row r="1626" spans="1:11" ht="27">
      <c r="A1626" s="32"/>
      <c r="B1626" s="47"/>
      <c r="C1626" s="47"/>
      <c r="D1626" s="34" t="s">
        <v>1295</v>
      </c>
      <c r="E1626" s="35" t="s">
        <v>1705</v>
      </c>
      <c r="F1626" s="36">
        <v>5000</v>
      </c>
      <c r="G1626" s="36">
        <v>4999.95</v>
      </c>
      <c r="H1626" s="265">
        <f t="shared" si="30"/>
        <v>99.999</v>
      </c>
      <c r="I1626" s="36"/>
      <c r="J1626" s="36"/>
      <c r="K1626" s="15"/>
    </row>
    <row r="1627" spans="1:11" ht="41.25">
      <c r="A1627" s="32"/>
      <c r="B1627" s="47"/>
      <c r="C1627" s="47"/>
      <c r="D1627" s="34" t="s">
        <v>1296</v>
      </c>
      <c r="E1627" s="35" t="s">
        <v>50</v>
      </c>
      <c r="F1627" s="36">
        <v>800</v>
      </c>
      <c r="G1627" s="36">
        <v>797.98</v>
      </c>
      <c r="H1627" s="265">
        <f t="shared" si="30"/>
        <v>99.7475</v>
      </c>
      <c r="I1627" s="36"/>
      <c r="J1627" s="36"/>
      <c r="K1627" s="15"/>
    </row>
    <row r="1628" spans="1:11" ht="27">
      <c r="A1628" s="32"/>
      <c r="B1628" s="47"/>
      <c r="C1628" s="47"/>
      <c r="D1628" s="34" t="s">
        <v>1297</v>
      </c>
      <c r="E1628" s="35" t="s">
        <v>1298</v>
      </c>
      <c r="F1628" s="36">
        <v>647</v>
      </c>
      <c r="G1628" s="36">
        <v>400.04</v>
      </c>
      <c r="H1628" s="265">
        <f t="shared" si="30"/>
        <v>61.829984544049466</v>
      </c>
      <c r="I1628" s="36"/>
      <c r="J1628" s="36"/>
      <c r="K1628" s="15"/>
    </row>
    <row r="1629" spans="1:11" ht="27">
      <c r="A1629" s="32"/>
      <c r="B1629" s="47"/>
      <c r="C1629" s="47"/>
      <c r="D1629" s="34" t="s">
        <v>1299</v>
      </c>
      <c r="E1629" s="35" t="s">
        <v>1300</v>
      </c>
      <c r="F1629" s="36">
        <v>2013</v>
      </c>
      <c r="G1629" s="36">
        <v>2011.87</v>
      </c>
      <c r="H1629" s="265">
        <f t="shared" si="30"/>
        <v>99.94386487829111</v>
      </c>
      <c r="I1629" s="36"/>
      <c r="J1629" s="36"/>
      <c r="K1629" s="15"/>
    </row>
    <row r="1630" spans="1:11" ht="27">
      <c r="A1630" s="32"/>
      <c r="B1630" s="47"/>
      <c r="C1630" s="47"/>
      <c r="D1630" s="34" t="s">
        <v>1301</v>
      </c>
      <c r="E1630" s="35" t="s">
        <v>1302</v>
      </c>
      <c r="F1630" s="36">
        <v>280</v>
      </c>
      <c r="G1630" s="36">
        <v>280</v>
      </c>
      <c r="H1630" s="265">
        <f t="shared" si="30"/>
        <v>100</v>
      </c>
      <c r="I1630" s="36"/>
      <c r="J1630" s="36"/>
      <c r="K1630" s="15"/>
    </row>
    <row r="1631" spans="1:11" ht="13.5">
      <c r="A1631" s="32"/>
      <c r="B1631" s="47"/>
      <c r="C1631" s="47"/>
      <c r="D1631" s="34" t="s">
        <v>1303</v>
      </c>
      <c r="E1631" s="35" t="s">
        <v>966</v>
      </c>
      <c r="F1631" s="36">
        <v>200</v>
      </c>
      <c r="G1631" s="36">
        <v>0</v>
      </c>
      <c r="H1631" s="265">
        <f t="shared" si="30"/>
        <v>0</v>
      </c>
      <c r="I1631" s="36"/>
      <c r="J1631" s="36"/>
      <c r="K1631" s="15"/>
    </row>
    <row r="1632" spans="1:11" ht="27">
      <c r="A1632" s="32"/>
      <c r="B1632" s="47"/>
      <c r="C1632" s="47"/>
      <c r="D1632" s="34" t="s">
        <v>1304</v>
      </c>
      <c r="E1632" s="35" t="s">
        <v>1305</v>
      </c>
      <c r="F1632" s="36">
        <v>380</v>
      </c>
      <c r="G1632" s="36">
        <v>366.45</v>
      </c>
      <c r="H1632" s="265">
        <f t="shared" si="30"/>
        <v>96.4342105263158</v>
      </c>
      <c r="I1632" s="36"/>
      <c r="J1632" s="36"/>
      <c r="K1632" s="15"/>
    </row>
    <row r="1633" spans="1:11" ht="27">
      <c r="A1633" s="32"/>
      <c r="B1633" s="47"/>
      <c r="C1633" s="47"/>
      <c r="D1633" s="34" t="s">
        <v>1306</v>
      </c>
      <c r="E1633" s="35" t="s">
        <v>1085</v>
      </c>
      <c r="F1633" s="36">
        <v>500</v>
      </c>
      <c r="G1633" s="36">
        <v>499.95</v>
      </c>
      <c r="H1633" s="265">
        <f t="shared" si="30"/>
        <v>99.99</v>
      </c>
      <c r="I1633" s="36"/>
      <c r="J1633" s="36"/>
      <c r="K1633" s="15"/>
    </row>
    <row r="1634" spans="1:11" ht="27">
      <c r="A1634" s="110"/>
      <c r="B1634" s="78"/>
      <c r="C1634" s="78"/>
      <c r="D1634" s="34" t="s">
        <v>1307</v>
      </c>
      <c r="E1634" s="35" t="s">
        <v>1308</v>
      </c>
      <c r="F1634" s="36">
        <v>184</v>
      </c>
      <c r="G1634" s="36">
        <v>179.84</v>
      </c>
      <c r="H1634" s="265">
        <f t="shared" si="30"/>
        <v>97.73913043478261</v>
      </c>
      <c r="I1634" s="36"/>
      <c r="J1634" s="36"/>
      <c r="K1634" s="15"/>
    </row>
    <row r="1635" spans="1:11" ht="41.25">
      <c r="A1635" s="32"/>
      <c r="B1635" s="47"/>
      <c r="C1635" s="47"/>
      <c r="D1635" s="34" t="s">
        <v>1309</v>
      </c>
      <c r="E1635" s="35" t="s">
        <v>1310</v>
      </c>
      <c r="F1635" s="36">
        <v>1131</v>
      </c>
      <c r="G1635" s="36">
        <v>1120.78</v>
      </c>
      <c r="H1635" s="265">
        <f t="shared" si="30"/>
        <v>99.09637488947833</v>
      </c>
      <c r="I1635" s="36"/>
      <c r="J1635" s="36"/>
      <c r="K1635" s="15"/>
    </row>
    <row r="1636" spans="1:11" ht="13.5">
      <c r="A1636" s="32"/>
      <c r="B1636" s="47"/>
      <c r="C1636" s="47"/>
      <c r="D1636" s="34" t="s">
        <v>1311</v>
      </c>
      <c r="E1636" s="35" t="s">
        <v>1312</v>
      </c>
      <c r="F1636" s="36">
        <v>426</v>
      </c>
      <c r="G1636" s="36">
        <v>0</v>
      </c>
      <c r="H1636" s="265">
        <f aca="true" t="shared" si="31" ref="H1636:H1720">G1636/F1636%</f>
        <v>0</v>
      </c>
      <c r="I1636" s="36"/>
      <c r="J1636" s="36"/>
      <c r="K1636" s="15"/>
    </row>
    <row r="1637" spans="1:11" ht="27">
      <c r="A1637" s="32"/>
      <c r="B1637" s="47"/>
      <c r="C1637" s="47"/>
      <c r="D1637" s="34" t="s">
        <v>1313</v>
      </c>
      <c r="E1637" s="35" t="s">
        <v>1314</v>
      </c>
      <c r="F1637" s="36">
        <v>268</v>
      </c>
      <c r="G1637" s="36">
        <v>268</v>
      </c>
      <c r="H1637" s="265">
        <f t="shared" si="31"/>
        <v>100</v>
      </c>
      <c r="I1637" s="36"/>
      <c r="J1637" s="36"/>
      <c r="K1637" s="15"/>
    </row>
    <row r="1638" spans="1:11" ht="27">
      <c r="A1638" s="32"/>
      <c r="B1638" s="47"/>
      <c r="C1638" s="47"/>
      <c r="D1638" s="34" t="s">
        <v>1315</v>
      </c>
      <c r="E1638" s="35" t="s">
        <v>1689</v>
      </c>
      <c r="F1638" s="36">
        <v>0</v>
      </c>
      <c r="G1638" s="36">
        <v>0</v>
      </c>
      <c r="H1638" s="265">
        <v>0</v>
      </c>
      <c r="I1638" s="36"/>
      <c r="J1638" s="36"/>
      <c r="K1638" s="15"/>
    </row>
    <row r="1639" spans="1:11" ht="13.5">
      <c r="A1639" s="32"/>
      <c r="B1639" s="47"/>
      <c r="C1639" s="47"/>
      <c r="D1639" s="34" t="s">
        <v>1316</v>
      </c>
      <c r="E1639" s="35" t="s">
        <v>966</v>
      </c>
      <c r="F1639" s="36">
        <v>200</v>
      </c>
      <c r="G1639" s="36">
        <v>195.39</v>
      </c>
      <c r="H1639" s="265">
        <f t="shared" si="31"/>
        <v>97.695</v>
      </c>
      <c r="I1639" s="36"/>
      <c r="J1639" s="36"/>
      <c r="K1639" s="15"/>
    </row>
    <row r="1640" spans="1:11" ht="41.25">
      <c r="A1640" s="32"/>
      <c r="B1640" s="47"/>
      <c r="C1640" s="47"/>
      <c r="D1640" s="34" t="s">
        <v>1317</v>
      </c>
      <c r="E1640" s="35" t="s">
        <v>1318</v>
      </c>
      <c r="F1640" s="36">
        <v>374</v>
      </c>
      <c r="G1640" s="36">
        <v>364.94</v>
      </c>
      <c r="H1640" s="265">
        <f t="shared" si="31"/>
        <v>97.57754010695187</v>
      </c>
      <c r="I1640" s="36"/>
      <c r="J1640" s="36"/>
      <c r="K1640" s="15"/>
    </row>
    <row r="1641" spans="1:11" ht="27">
      <c r="A1641" s="32"/>
      <c r="B1641" s="47"/>
      <c r="C1641" s="47"/>
      <c r="D1641" s="34" t="s">
        <v>1319</v>
      </c>
      <c r="E1641" s="35" t="s">
        <v>1320</v>
      </c>
      <c r="F1641" s="36">
        <v>488</v>
      </c>
      <c r="G1641" s="36">
        <v>478.87</v>
      </c>
      <c r="H1641" s="265">
        <f t="shared" si="31"/>
        <v>98.12909836065575</v>
      </c>
      <c r="I1641" s="36"/>
      <c r="J1641" s="36"/>
      <c r="K1641" s="15"/>
    </row>
    <row r="1642" spans="1:11" ht="27">
      <c r="A1642" s="32"/>
      <c r="B1642" s="47"/>
      <c r="C1642" s="47"/>
      <c r="D1642" s="34" t="s">
        <v>1321</v>
      </c>
      <c r="E1642" s="35" t="s">
        <v>474</v>
      </c>
      <c r="F1642" s="36">
        <v>600</v>
      </c>
      <c r="G1642" s="36">
        <v>599.39</v>
      </c>
      <c r="H1642" s="265">
        <f t="shared" si="31"/>
        <v>99.89833333333333</v>
      </c>
      <c r="I1642" s="36"/>
      <c r="J1642" s="36"/>
      <c r="K1642" s="15"/>
    </row>
    <row r="1643" spans="1:11" ht="13.5">
      <c r="A1643" s="32"/>
      <c r="B1643" s="81"/>
      <c r="C1643" s="91" t="s">
        <v>1678</v>
      </c>
      <c r="D1643" s="103" t="s">
        <v>1679</v>
      </c>
      <c r="E1643" s="35" t="s">
        <v>1103</v>
      </c>
      <c r="F1643" s="36">
        <f>F1644+F1645</f>
        <v>2788</v>
      </c>
      <c r="G1643" s="36">
        <f>G1644+G1645</f>
        <v>2709.97</v>
      </c>
      <c r="H1643" s="265">
        <f t="shared" si="31"/>
        <v>97.20121951219512</v>
      </c>
      <c r="I1643" s="36">
        <f>G1643</f>
        <v>2709.97</v>
      </c>
      <c r="J1643" s="36">
        <v>0</v>
      </c>
      <c r="K1643" s="15"/>
    </row>
    <row r="1644" spans="1:11" ht="41.25">
      <c r="A1644" s="32"/>
      <c r="B1644" s="81"/>
      <c r="C1644" s="77"/>
      <c r="D1644" s="42" t="s">
        <v>1278</v>
      </c>
      <c r="E1644" s="190" t="s">
        <v>1103</v>
      </c>
      <c r="F1644" s="36">
        <v>15</v>
      </c>
      <c r="G1644" s="36">
        <v>15</v>
      </c>
      <c r="H1644" s="265">
        <f t="shared" si="31"/>
        <v>100</v>
      </c>
      <c r="I1644" s="36"/>
      <c r="J1644" s="36"/>
      <c r="K1644" s="15"/>
    </row>
    <row r="1645" spans="1:11" ht="41.25">
      <c r="A1645" s="32"/>
      <c r="B1645" s="81"/>
      <c r="C1645" s="147"/>
      <c r="D1645" s="86" t="s">
        <v>880</v>
      </c>
      <c r="E1645" s="35" t="s">
        <v>1103</v>
      </c>
      <c r="F1645" s="36">
        <v>2773</v>
      </c>
      <c r="G1645" s="36">
        <v>2694.97</v>
      </c>
      <c r="H1645" s="265">
        <f t="shared" si="31"/>
        <v>97.18608005769923</v>
      </c>
      <c r="I1645" s="36"/>
      <c r="J1645" s="36"/>
      <c r="K1645" s="15"/>
    </row>
    <row r="1646" spans="1:11" ht="13.5">
      <c r="A1646" s="32"/>
      <c r="B1646" s="41"/>
      <c r="C1646" s="74" t="s">
        <v>37</v>
      </c>
      <c r="D1646" s="59" t="s">
        <v>38</v>
      </c>
      <c r="E1646" s="35" t="s">
        <v>1103</v>
      </c>
      <c r="F1646" s="36">
        <f>F1647+F1648</f>
        <v>1120</v>
      </c>
      <c r="G1646" s="36">
        <f>G1647+G1648</f>
        <v>1120</v>
      </c>
      <c r="H1646" s="265">
        <f t="shared" si="31"/>
        <v>100</v>
      </c>
      <c r="I1646" s="36">
        <f>G1646</f>
        <v>1120</v>
      </c>
      <c r="J1646" s="36">
        <v>0</v>
      </c>
      <c r="K1646" s="15"/>
    </row>
    <row r="1647" spans="1:11" ht="41.25">
      <c r="A1647" s="32"/>
      <c r="B1647" s="47"/>
      <c r="C1647" s="47"/>
      <c r="D1647" s="50" t="s">
        <v>879</v>
      </c>
      <c r="E1647" s="35" t="s">
        <v>1103</v>
      </c>
      <c r="F1647" s="36">
        <v>720</v>
      </c>
      <c r="G1647" s="36">
        <v>720</v>
      </c>
      <c r="H1647" s="265">
        <f t="shared" si="31"/>
        <v>100</v>
      </c>
      <c r="I1647" s="36"/>
      <c r="J1647" s="36"/>
      <c r="K1647" s="15"/>
    </row>
    <row r="1648" spans="1:11" ht="41.25">
      <c r="A1648" s="32"/>
      <c r="B1648" s="47"/>
      <c r="C1648" s="47"/>
      <c r="D1648" s="50" t="s">
        <v>880</v>
      </c>
      <c r="E1648" s="35" t="s">
        <v>1103</v>
      </c>
      <c r="F1648" s="36">
        <v>400</v>
      </c>
      <c r="G1648" s="36">
        <v>400</v>
      </c>
      <c r="H1648" s="265">
        <f t="shared" si="31"/>
        <v>100</v>
      </c>
      <c r="I1648" s="36"/>
      <c r="J1648" s="36"/>
      <c r="K1648" s="15"/>
    </row>
    <row r="1649" spans="1:11" ht="13.5">
      <c r="A1649" s="32"/>
      <c r="B1649" s="47"/>
      <c r="C1649" s="111" t="s">
        <v>1645</v>
      </c>
      <c r="D1649" s="34" t="s">
        <v>1646</v>
      </c>
      <c r="E1649" s="35" t="s">
        <v>1322</v>
      </c>
      <c r="F1649" s="36">
        <f>SUM(F1650:F1661)</f>
        <v>1192784</v>
      </c>
      <c r="G1649" s="36">
        <f>SUM(G1650:G1661)</f>
        <v>1045020.63</v>
      </c>
      <c r="H1649" s="265">
        <f t="shared" si="31"/>
        <v>87.61189201062389</v>
      </c>
      <c r="I1649" s="36">
        <f>G1649</f>
        <v>1045020.63</v>
      </c>
      <c r="J1649" s="36">
        <v>0</v>
      </c>
      <c r="K1649" s="15"/>
    </row>
    <row r="1650" spans="1:11" ht="13.5">
      <c r="A1650" s="32"/>
      <c r="B1650" s="47"/>
      <c r="C1650" s="47"/>
      <c r="D1650" s="34" t="s">
        <v>1323</v>
      </c>
      <c r="E1650" s="35" t="s">
        <v>1705</v>
      </c>
      <c r="F1650" s="36">
        <v>0</v>
      </c>
      <c r="G1650" s="36">
        <v>0</v>
      </c>
      <c r="H1650" s="265">
        <v>0</v>
      </c>
      <c r="I1650" s="36"/>
      <c r="J1650" s="36"/>
      <c r="K1650" s="15"/>
    </row>
    <row r="1651" spans="1:11" ht="13.5">
      <c r="A1651" s="110"/>
      <c r="B1651" s="78"/>
      <c r="C1651" s="78"/>
      <c r="D1651" s="34" t="s">
        <v>1324</v>
      </c>
      <c r="E1651" s="35" t="s">
        <v>1325</v>
      </c>
      <c r="F1651" s="36">
        <v>601060</v>
      </c>
      <c r="G1651" s="36">
        <v>593245.05</v>
      </c>
      <c r="H1651" s="265">
        <f t="shared" si="31"/>
        <v>98.69980534389246</v>
      </c>
      <c r="I1651" s="36"/>
      <c r="J1651" s="36"/>
      <c r="K1651" s="15"/>
    </row>
    <row r="1652" spans="1:11" ht="13.5">
      <c r="A1652" s="32"/>
      <c r="B1652" s="47"/>
      <c r="C1652" s="47"/>
      <c r="D1652" s="34" t="s">
        <v>1276</v>
      </c>
      <c r="E1652" s="35" t="s">
        <v>1326</v>
      </c>
      <c r="F1652" s="36">
        <v>570345</v>
      </c>
      <c r="G1652" s="36">
        <v>432059.71</v>
      </c>
      <c r="H1652" s="265">
        <f t="shared" si="31"/>
        <v>75.75409795825334</v>
      </c>
      <c r="I1652" s="36"/>
      <c r="J1652" s="36"/>
      <c r="K1652" s="15"/>
    </row>
    <row r="1653" spans="1:11" ht="13.5">
      <c r="A1653" s="32"/>
      <c r="B1653" s="47"/>
      <c r="C1653" s="47"/>
      <c r="D1653" s="34" t="s">
        <v>1718</v>
      </c>
      <c r="E1653" s="35" t="s">
        <v>1085</v>
      </c>
      <c r="F1653" s="36">
        <v>0</v>
      </c>
      <c r="G1653" s="36">
        <v>0</v>
      </c>
      <c r="H1653" s="265">
        <v>0</v>
      </c>
      <c r="I1653" s="36"/>
      <c r="J1653" s="36"/>
      <c r="K1653" s="15"/>
    </row>
    <row r="1654" spans="1:11" ht="13.5">
      <c r="A1654" s="32"/>
      <c r="B1654" s="47"/>
      <c r="C1654" s="47"/>
      <c r="D1654" s="34" t="s">
        <v>1327</v>
      </c>
      <c r="E1654" s="35" t="s">
        <v>1644</v>
      </c>
      <c r="F1654" s="36">
        <v>10000</v>
      </c>
      <c r="G1654" s="36">
        <v>9995.99</v>
      </c>
      <c r="H1654" s="265">
        <f t="shared" si="31"/>
        <v>99.9599</v>
      </c>
      <c r="I1654" s="36"/>
      <c r="J1654" s="36"/>
      <c r="K1654" s="15"/>
    </row>
    <row r="1655" spans="1:11" ht="13.5">
      <c r="A1655" s="32"/>
      <c r="B1655" s="47"/>
      <c r="C1655" s="47"/>
      <c r="D1655" s="34" t="s">
        <v>1291</v>
      </c>
      <c r="E1655" s="35" t="s">
        <v>1103</v>
      </c>
      <c r="F1655" s="36">
        <v>499</v>
      </c>
      <c r="G1655" s="36">
        <v>499</v>
      </c>
      <c r="H1655" s="265">
        <f t="shared" si="31"/>
        <v>100</v>
      </c>
      <c r="I1655" s="36"/>
      <c r="J1655" s="36"/>
      <c r="K1655" s="15"/>
    </row>
    <row r="1656" spans="1:11" ht="13.5">
      <c r="A1656" s="32"/>
      <c r="B1656" s="47"/>
      <c r="C1656" s="47"/>
      <c r="D1656" s="34" t="s">
        <v>1328</v>
      </c>
      <c r="E1656" s="35" t="s">
        <v>13</v>
      </c>
      <c r="F1656" s="36">
        <v>2400</v>
      </c>
      <c r="G1656" s="36">
        <v>1650</v>
      </c>
      <c r="H1656" s="265">
        <f t="shared" si="31"/>
        <v>68.75</v>
      </c>
      <c r="I1656" s="36"/>
      <c r="J1656" s="61"/>
      <c r="K1656" s="143"/>
    </row>
    <row r="1657" spans="1:11" ht="27">
      <c r="A1657" s="32"/>
      <c r="B1657" s="47"/>
      <c r="C1657" s="47"/>
      <c r="D1657" s="34" t="s">
        <v>1329</v>
      </c>
      <c r="E1657" s="35" t="s">
        <v>59</v>
      </c>
      <c r="F1657" s="36">
        <v>2000</v>
      </c>
      <c r="G1657" s="36">
        <v>2000</v>
      </c>
      <c r="H1657" s="265">
        <f t="shared" si="31"/>
        <v>100</v>
      </c>
      <c r="I1657" s="36"/>
      <c r="J1657" s="36"/>
      <c r="K1657" s="15"/>
    </row>
    <row r="1658" spans="1:11" ht="27">
      <c r="A1658" s="32"/>
      <c r="B1658" s="47"/>
      <c r="C1658" s="47"/>
      <c r="D1658" s="34" t="s">
        <v>1315</v>
      </c>
      <c r="E1658" s="142" t="s">
        <v>1103</v>
      </c>
      <c r="F1658" s="36">
        <v>1000</v>
      </c>
      <c r="G1658" s="36">
        <v>1000</v>
      </c>
      <c r="H1658" s="265">
        <f t="shared" si="31"/>
        <v>100</v>
      </c>
      <c r="I1658" s="36"/>
      <c r="J1658" s="36"/>
      <c r="K1658" s="15"/>
    </row>
    <row r="1659" spans="1:11" ht="27">
      <c r="A1659" s="32"/>
      <c r="B1659" s="47"/>
      <c r="C1659" s="47"/>
      <c r="D1659" s="34" t="s">
        <v>1330</v>
      </c>
      <c r="E1659" s="35" t="s">
        <v>462</v>
      </c>
      <c r="F1659" s="36">
        <v>300</v>
      </c>
      <c r="G1659" s="36">
        <v>58.01</v>
      </c>
      <c r="H1659" s="265">
        <f t="shared" si="31"/>
        <v>19.336666666666666</v>
      </c>
      <c r="I1659" s="36"/>
      <c r="J1659" s="36"/>
      <c r="K1659" s="15"/>
    </row>
    <row r="1660" spans="1:11" ht="27">
      <c r="A1660" s="32"/>
      <c r="B1660" s="47"/>
      <c r="C1660" s="47"/>
      <c r="D1660" s="34" t="s">
        <v>1331</v>
      </c>
      <c r="E1660" s="35" t="s">
        <v>1693</v>
      </c>
      <c r="F1660" s="36">
        <v>0</v>
      </c>
      <c r="G1660" s="36">
        <v>0</v>
      </c>
      <c r="H1660" s="265">
        <v>0</v>
      </c>
      <c r="I1660" s="36"/>
      <c r="J1660" s="36"/>
      <c r="K1660" s="15"/>
    </row>
    <row r="1661" spans="1:11" ht="19.5" customHeight="1">
      <c r="A1661" s="32"/>
      <c r="B1661" s="47"/>
      <c r="C1661" s="47"/>
      <c r="D1661" s="34" t="s">
        <v>1332</v>
      </c>
      <c r="E1661" s="35" t="s">
        <v>622</v>
      </c>
      <c r="F1661" s="76">
        <v>5180</v>
      </c>
      <c r="G1661" s="76">
        <v>4512.87</v>
      </c>
      <c r="H1661" s="265">
        <f t="shared" si="31"/>
        <v>87.12104247104247</v>
      </c>
      <c r="I1661" s="36"/>
      <c r="J1661" s="36"/>
      <c r="K1661" s="15"/>
    </row>
    <row r="1662" spans="1:11" ht="24.75" customHeight="1">
      <c r="A1662" s="32"/>
      <c r="B1662" s="41"/>
      <c r="C1662" s="74" t="s">
        <v>51</v>
      </c>
      <c r="D1662" s="75" t="s">
        <v>52</v>
      </c>
      <c r="E1662" s="154" t="s">
        <v>1103</v>
      </c>
      <c r="F1662" s="73">
        <f>F1663+F1664+F1665</f>
        <v>13258</v>
      </c>
      <c r="G1662" s="73">
        <f>G1663+G1664+G1665</f>
        <v>11858.2</v>
      </c>
      <c r="H1662" s="273">
        <f t="shared" si="31"/>
        <v>89.44184643234273</v>
      </c>
      <c r="I1662" s="36">
        <f>G1662</f>
        <v>11858.2</v>
      </c>
      <c r="J1662" s="36">
        <v>0</v>
      </c>
      <c r="K1662" s="15"/>
    </row>
    <row r="1663" spans="1:11" ht="41.25">
      <c r="A1663" s="32"/>
      <c r="B1663" s="41"/>
      <c r="C1663" s="133"/>
      <c r="D1663" s="181" t="s">
        <v>800</v>
      </c>
      <c r="E1663" s="35" t="s">
        <v>1103</v>
      </c>
      <c r="F1663" s="72">
        <v>1400</v>
      </c>
      <c r="G1663" s="72">
        <v>0</v>
      </c>
      <c r="H1663" s="273">
        <f t="shared" si="31"/>
        <v>0</v>
      </c>
      <c r="I1663" s="36"/>
      <c r="J1663" s="36"/>
      <c r="K1663" s="15"/>
    </row>
    <row r="1664" spans="1:11" ht="41.25">
      <c r="A1664" s="32"/>
      <c r="B1664" s="41"/>
      <c r="C1664" s="133"/>
      <c r="D1664" s="59" t="s">
        <v>879</v>
      </c>
      <c r="E1664" s="35" t="s">
        <v>1103</v>
      </c>
      <c r="F1664" s="36">
        <v>6017</v>
      </c>
      <c r="G1664" s="36">
        <v>6017</v>
      </c>
      <c r="H1664" s="265">
        <f t="shared" si="31"/>
        <v>100</v>
      </c>
      <c r="I1664" s="36"/>
      <c r="J1664" s="36"/>
      <c r="K1664" s="15"/>
    </row>
    <row r="1665" spans="1:11" ht="41.25">
      <c r="A1665" s="32"/>
      <c r="B1665" s="47"/>
      <c r="C1665" s="78"/>
      <c r="D1665" s="50" t="s">
        <v>880</v>
      </c>
      <c r="E1665" s="35" t="s">
        <v>1103</v>
      </c>
      <c r="F1665" s="36">
        <v>5841</v>
      </c>
      <c r="G1665" s="36">
        <v>5841.2</v>
      </c>
      <c r="H1665" s="265">
        <f t="shared" si="31"/>
        <v>100.00342407122068</v>
      </c>
      <c r="I1665" s="36"/>
      <c r="J1665" s="36"/>
      <c r="K1665" s="15"/>
    </row>
    <row r="1666" spans="1:11" ht="13.5">
      <c r="A1666" s="32"/>
      <c r="B1666" s="41"/>
      <c r="C1666" s="74" t="s">
        <v>200</v>
      </c>
      <c r="D1666" s="75" t="s">
        <v>1211</v>
      </c>
      <c r="E1666" s="35" t="s">
        <v>1103</v>
      </c>
      <c r="F1666" s="36">
        <v>100</v>
      </c>
      <c r="G1666" s="36">
        <f>G1667</f>
        <v>8.18</v>
      </c>
      <c r="H1666" s="265">
        <f t="shared" si="31"/>
        <v>8.18</v>
      </c>
      <c r="I1666" s="36">
        <f>G1666</f>
        <v>8.18</v>
      </c>
      <c r="J1666" s="36">
        <v>0</v>
      </c>
      <c r="K1666" s="15"/>
    </row>
    <row r="1667" spans="1:11" ht="13.5">
      <c r="A1667" s="32"/>
      <c r="B1667" s="47"/>
      <c r="C1667" s="47"/>
      <c r="D1667" s="34" t="s">
        <v>1209</v>
      </c>
      <c r="E1667" s="35" t="s">
        <v>1103</v>
      </c>
      <c r="F1667" s="36">
        <v>100</v>
      </c>
      <c r="G1667" s="36">
        <v>8.18</v>
      </c>
      <c r="H1667" s="265">
        <f t="shared" si="31"/>
        <v>8.18</v>
      </c>
      <c r="I1667" s="36"/>
      <c r="J1667" s="36"/>
      <c r="K1667" s="15"/>
    </row>
    <row r="1668" spans="1:11" ht="13.5">
      <c r="A1668" s="32"/>
      <c r="B1668" s="26" t="s">
        <v>1333</v>
      </c>
      <c r="C1668" s="26"/>
      <c r="D1668" s="27" t="s">
        <v>1334</v>
      </c>
      <c r="E1668" s="28" t="s">
        <v>1335</v>
      </c>
      <c r="F1668" s="29">
        <f>F1669+F1671+F1673+F1677+F1679+F1683</f>
        <v>84494</v>
      </c>
      <c r="G1668" s="29">
        <f>G1669+G1671+G1673+G1677+G1679+G1683</f>
        <v>79957.75</v>
      </c>
      <c r="H1668" s="266">
        <f t="shared" si="31"/>
        <v>94.63127559353326</v>
      </c>
      <c r="I1668" s="29">
        <f>I1671+I1673+I1677+I1679+I1683+I1669</f>
        <v>79957.74999999999</v>
      </c>
      <c r="J1668" s="29">
        <f>J1671+J1673+J1677+J1679+J1683</f>
        <v>0</v>
      </c>
      <c r="K1668" s="23">
        <f>SUM(I1668:J1668)</f>
        <v>79957.74999999999</v>
      </c>
    </row>
    <row r="1669" spans="1:11" ht="13.5">
      <c r="A1669" s="32"/>
      <c r="B1669" s="55"/>
      <c r="C1669" s="153" t="s">
        <v>1697</v>
      </c>
      <c r="D1669" s="148" t="s">
        <v>1698</v>
      </c>
      <c r="E1669" s="52" t="str">
        <f>E1670</f>
        <v>0</v>
      </c>
      <c r="F1669" s="52">
        <f>F1670</f>
        <v>500</v>
      </c>
      <c r="G1669" s="52">
        <f>G1670</f>
        <v>361.01</v>
      </c>
      <c r="H1669" s="265">
        <f t="shared" si="31"/>
        <v>72.202</v>
      </c>
      <c r="I1669" s="52">
        <f>G1669</f>
        <v>361.01</v>
      </c>
      <c r="J1669" s="52">
        <v>0</v>
      </c>
      <c r="K1669" s="15"/>
    </row>
    <row r="1670" spans="1:11" ht="27">
      <c r="A1670" s="32"/>
      <c r="B1670" s="56"/>
      <c r="C1670" s="49"/>
      <c r="D1670" s="148" t="s">
        <v>1339</v>
      </c>
      <c r="E1670" s="139" t="s">
        <v>1103</v>
      </c>
      <c r="F1670" s="52">
        <v>500</v>
      </c>
      <c r="G1670" s="52">
        <v>361.01</v>
      </c>
      <c r="H1670" s="265">
        <f t="shared" si="31"/>
        <v>72.202</v>
      </c>
      <c r="I1670" s="52"/>
      <c r="J1670" s="52"/>
      <c r="K1670" s="15"/>
    </row>
    <row r="1671" spans="1:11" ht="13.5">
      <c r="A1671" s="110"/>
      <c r="B1671" s="118"/>
      <c r="C1671" s="116" t="s">
        <v>57</v>
      </c>
      <c r="D1671" s="50" t="s">
        <v>58</v>
      </c>
      <c r="E1671" s="51" t="s">
        <v>1103</v>
      </c>
      <c r="F1671" s="52">
        <f>F1672</f>
        <v>3889</v>
      </c>
      <c r="G1671" s="52">
        <f>G1672</f>
        <v>3889</v>
      </c>
      <c r="H1671" s="265">
        <f t="shared" si="31"/>
        <v>100</v>
      </c>
      <c r="I1671" s="52">
        <f>G1671</f>
        <v>3889</v>
      </c>
      <c r="J1671" s="52">
        <v>0</v>
      </c>
      <c r="K1671" s="23"/>
    </row>
    <row r="1672" spans="1:11" ht="27">
      <c r="A1672" s="32"/>
      <c r="B1672" s="56"/>
      <c r="C1672" s="60"/>
      <c r="D1672" s="50" t="s">
        <v>1339</v>
      </c>
      <c r="E1672" s="51" t="s">
        <v>1103</v>
      </c>
      <c r="F1672" s="52">
        <v>3889</v>
      </c>
      <c r="G1672" s="52">
        <v>3889</v>
      </c>
      <c r="H1672" s="265">
        <f t="shared" si="31"/>
        <v>100</v>
      </c>
      <c r="I1672" s="52"/>
      <c r="J1672" s="52"/>
      <c r="K1672" s="15"/>
    </row>
    <row r="1673" spans="1:11" ht="13.5">
      <c r="A1673" s="32"/>
      <c r="B1673" s="47"/>
      <c r="C1673" s="33" t="s">
        <v>1667</v>
      </c>
      <c r="D1673" s="39" t="s">
        <v>1668</v>
      </c>
      <c r="E1673" s="35" t="s">
        <v>410</v>
      </c>
      <c r="F1673" s="36">
        <f>F1674+F1676</f>
        <v>22315</v>
      </c>
      <c r="G1673" s="36">
        <f>G1674+G1676</f>
        <v>21308.690000000002</v>
      </c>
      <c r="H1673" s="265">
        <f t="shared" si="31"/>
        <v>95.49043244454404</v>
      </c>
      <c r="I1673" s="36">
        <f>G1673</f>
        <v>21308.690000000002</v>
      </c>
      <c r="J1673" s="36">
        <v>0</v>
      </c>
      <c r="K1673" s="15"/>
    </row>
    <row r="1674" spans="1:11" ht="13.5">
      <c r="A1674" s="32"/>
      <c r="B1674" s="47"/>
      <c r="C1674" s="41"/>
      <c r="D1674" s="42" t="s">
        <v>1336</v>
      </c>
      <c r="E1674" s="43" t="s">
        <v>1705</v>
      </c>
      <c r="F1674" s="36">
        <v>16315</v>
      </c>
      <c r="G1674" s="36">
        <v>15328.67</v>
      </c>
      <c r="H1674" s="265">
        <f t="shared" si="31"/>
        <v>93.95445908673</v>
      </c>
      <c r="I1674" s="36"/>
      <c r="J1674" s="36"/>
      <c r="K1674" s="15"/>
    </row>
    <row r="1675" spans="1:11" ht="41.25">
      <c r="A1675" s="32"/>
      <c r="B1675" s="47"/>
      <c r="C1675" s="47"/>
      <c r="D1675" s="88" t="s">
        <v>253</v>
      </c>
      <c r="E1675" s="35"/>
      <c r="F1675" s="36"/>
      <c r="G1675" s="36">
        <v>15328.67</v>
      </c>
      <c r="H1675" s="265">
        <v>0</v>
      </c>
      <c r="I1675" s="36"/>
      <c r="J1675" s="36"/>
      <c r="K1675" s="15"/>
    </row>
    <row r="1676" spans="1:11" ht="13.5">
      <c r="A1676" s="32"/>
      <c r="B1676" s="47"/>
      <c r="C1676" s="47"/>
      <c r="D1676" s="34" t="s">
        <v>1337</v>
      </c>
      <c r="E1676" s="35" t="s">
        <v>266</v>
      </c>
      <c r="F1676" s="36">
        <v>6000</v>
      </c>
      <c r="G1676" s="36">
        <v>5980.02</v>
      </c>
      <c r="H1676" s="265">
        <f t="shared" si="31"/>
        <v>99.667</v>
      </c>
      <c r="I1676" s="36"/>
      <c r="J1676" s="36"/>
      <c r="K1676" s="15"/>
    </row>
    <row r="1677" spans="1:11" ht="13.5">
      <c r="A1677" s="32"/>
      <c r="B1677" s="41"/>
      <c r="C1677" s="74" t="s">
        <v>239</v>
      </c>
      <c r="D1677" s="75" t="s">
        <v>240</v>
      </c>
      <c r="E1677" s="35" t="s">
        <v>1103</v>
      </c>
      <c r="F1677" s="36">
        <v>2000</v>
      </c>
      <c r="G1677" s="36">
        <f>G1678</f>
        <v>1089.25</v>
      </c>
      <c r="H1677" s="265">
        <f t="shared" si="31"/>
        <v>54.4625</v>
      </c>
      <c r="I1677" s="36">
        <f>G1677</f>
        <v>1089.25</v>
      </c>
      <c r="J1677" s="36">
        <v>0</v>
      </c>
      <c r="K1677" s="15"/>
    </row>
    <row r="1678" spans="1:11" ht="13.5">
      <c r="A1678" s="32"/>
      <c r="B1678" s="47"/>
      <c r="C1678" s="78"/>
      <c r="D1678" s="34" t="s">
        <v>349</v>
      </c>
      <c r="E1678" s="35" t="s">
        <v>1103</v>
      </c>
      <c r="F1678" s="36">
        <v>2000</v>
      </c>
      <c r="G1678" s="36">
        <v>1089.25</v>
      </c>
      <c r="H1678" s="265">
        <f t="shared" si="31"/>
        <v>54.4625</v>
      </c>
      <c r="I1678" s="36"/>
      <c r="J1678" s="36"/>
      <c r="K1678" s="15"/>
    </row>
    <row r="1679" spans="1:11" ht="13.5">
      <c r="A1679" s="32"/>
      <c r="B1679" s="81"/>
      <c r="C1679" s="69" t="s">
        <v>1678</v>
      </c>
      <c r="D1679" s="75" t="s">
        <v>1679</v>
      </c>
      <c r="E1679" s="35" t="s">
        <v>1103</v>
      </c>
      <c r="F1679" s="36">
        <f>F1680+F1681+F1682</f>
        <v>12001</v>
      </c>
      <c r="G1679" s="36">
        <f>G1680+G1681+G1682</f>
        <v>11999.17</v>
      </c>
      <c r="H1679" s="265">
        <f t="shared" si="31"/>
        <v>99.98475127072743</v>
      </c>
      <c r="I1679" s="36">
        <f>G1679</f>
        <v>11999.17</v>
      </c>
      <c r="J1679" s="36">
        <v>0</v>
      </c>
      <c r="K1679" s="15"/>
    </row>
    <row r="1680" spans="1:11" ht="13.5">
      <c r="A1680" s="32"/>
      <c r="B1680" s="47"/>
      <c r="C1680" s="47"/>
      <c r="D1680" s="34" t="s">
        <v>350</v>
      </c>
      <c r="E1680" s="35" t="s">
        <v>1103</v>
      </c>
      <c r="F1680" s="36">
        <v>8815</v>
      </c>
      <c r="G1680" s="36">
        <v>8814.8</v>
      </c>
      <c r="H1680" s="265">
        <f t="shared" si="31"/>
        <v>99.99773114010209</v>
      </c>
      <c r="I1680" s="36"/>
      <c r="J1680" s="36"/>
      <c r="K1680" s="15"/>
    </row>
    <row r="1681" spans="1:11" ht="27">
      <c r="A1681" s="32"/>
      <c r="B1681" s="47"/>
      <c r="C1681" s="47"/>
      <c r="D1681" s="138" t="s">
        <v>746</v>
      </c>
      <c r="E1681" s="142" t="s">
        <v>1103</v>
      </c>
      <c r="F1681" s="36">
        <v>1486</v>
      </c>
      <c r="G1681" s="36">
        <v>1485.1</v>
      </c>
      <c r="H1681" s="265">
        <f t="shared" si="31"/>
        <v>99.93943472409151</v>
      </c>
      <c r="I1681" s="36"/>
      <c r="J1681" s="36"/>
      <c r="K1681" s="15"/>
    </row>
    <row r="1682" spans="1:11" ht="27">
      <c r="A1682" s="32"/>
      <c r="B1682" s="47"/>
      <c r="C1682" s="47"/>
      <c r="D1682" s="34" t="s">
        <v>351</v>
      </c>
      <c r="E1682" s="35" t="s">
        <v>1103</v>
      </c>
      <c r="F1682" s="36">
        <v>1700</v>
      </c>
      <c r="G1682" s="36">
        <v>1699.27</v>
      </c>
      <c r="H1682" s="265">
        <f t="shared" si="31"/>
        <v>99.95705882352941</v>
      </c>
      <c r="I1682" s="36"/>
      <c r="J1682" s="36"/>
      <c r="K1682" s="15"/>
    </row>
    <row r="1683" spans="1:11" ht="13.5">
      <c r="A1683" s="32"/>
      <c r="B1683" s="47"/>
      <c r="C1683" s="33" t="s">
        <v>1645</v>
      </c>
      <c r="D1683" s="34" t="s">
        <v>1646</v>
      </c>
      <c r="E1683" s="35" t="s">
        <v>1338</v>
      </c>
      <c r="F1683" s="36">
        <f>F1684+F1685+F1686+F1687+F1688</f>
        <v>43789</v>
      </c>
      <c r="G1683" s="36">
        <f>G1684+G1685+G1686+G1687+G1688</f>
        <v>41310.63</v>
      </c>
      <c r="H1683" s="265">
        <f t="shared" si="31"/>
        <v>94.34019959350522</v>
      </c>
      <c r="I1683" s="36">
        <f>G1683</f>
        <v>41310.63</v>
      </c>
      <c r="J1683" s="36">
        <v>0</v>
      </c>
      <c r="K1683" s="15"/>
    </row>
    <row r="1684" spans="1:11" ht="27">
      <c r="A1684" s="32"/>
      <c r="B1684" s="47"/>
      <c r="C1684" s="47"/>
      <c r="D1684" s="138" t="s">
        <v>307</v>
      </c>
      <c r="E1684" s="142" t="s">
        <v>1103</v>
      </c>
      <c r="F1684" s="36">
        <v>5500</v>
      </c>
      <c r="G1684" s="36">
        <v>4944.5</v>
      </c>
      <c r="H1684" s="265">
        <f t="shared" si="31"/>
        <v>89.9</v>
      </c>
      <c r="I1684" s="36"/>
      <c r="J1684" s="36"/>
      <c r="K1684" s="15"/>
    </row>
    <row r="1685" spans="1:11" ht="27">
      <c r="A1685" s="32"/>
      <c r="B1685" s="47"/>
      <c r="C1685" s="47"/>
      <c r="D1685" s="34" t="s">
        <v>1339</v>
      </c>
      <c r="E1685" s="35" t="s">
        <v>1340</v>
      </c>
      <c r="F1685" s="36">
        <v>894</v>
      </c>
      <c r="G1685" s="36">
        <v>893.46</v>
      </c>
      <c r="H1685" s="265">
        <f t="shared" si="31"/>
        <v>99.93959731543625</v>
      </c>
      <c r="I1685" s="36"/>
      <c r="J1685" s="36"/>
      <c r="K1685" s="15"/>
    </row>
    <row r="1686" spans="1:11" ht="13.5">
      <c r="A1686" s="32"/>
      <c r="B1686" s="47"/>
      <c r="C1686" s="47"/>
      <c r="D1686" s="34" t="s">
        <v>0</v>
      </c>
      <c r="E1686" s="36">
        <v>40000</v>
      </c>
      <c r="F1686" s="36">
        <v>24870</v>
      </c>
      <c r="G1686" s="36">
        <v>22948.51</v>
      </c>
      <c r="H1686" s="265">
        <f t="shared" si="31"/>
        <v>92.27386409328508</v>
      </c>
      <c r="I1686" s="36"/>
      <c r="J1686" s="36"/>
      <c r="K1686" s="15"/>
    </row>
    <row r="1687" spans="1:11" ht="27">
      <c r="A1687" s="32"/>
      <c r="B1687" s="47"/>
      <c r="C1687" s="47"/>
      <c r="D1687" s="34" t="s">
        <v>352</v>
      </c>
      <c r="E1687" s="35" t="s">
        <v>1103</v>
      </c>
      <c r="F1687" s="36">
        <v>7125</v>
      </c>
      <c r="G1687" s="36">
        <v>7124.16</v>
      </c>
      <c r="H1687" s="265">
        <f t="shared" si="31"/>
        <v>99.98821052631578</v>
      </c>
      <c r="I1687" s="36"/>
      <c r="J1687" s="36"/>
      <c r="K1687" s="15"/>
    </row>
    <row r="1688" spans="1:11" ht="21" customHeight="1">
      <c r="A1688" s="32"/>
      <c r="B1688" s="47"/>
      <c r="C1688" s="47"/>
      <c r="D1688" s="34" t="s">
        <v>1341</v>
      </c>
      <c r="E1688" s="35" t="s">
        <v>1340</v>
      </c>
      <c r="F1688" s="36">
        <v>5400</v>
      </c>
      <c r="G1688" s="36">
        <v>5400</v>
      </c>
      <c r="H1688" s="265">
        <f t="shared" si="31"/>
        <v>100</v>
      </c>
      <c r="I1688" s="36"/>
      <c r="J1688" s="36"/>
      <c r="K1688" s="15"/>
    </row>
    <row r="1689" spans="1:11" ht="13.5">
      <c r="A1689" s="32"/>
      <c r="B1689" s="26" t="s">
        <v>1342</v>
      </c>
      <c r="C1689" s="26"/>
      <c r="D1689" s="27" t="s">
        <v>1343</v>
      </c>
      <c r="E1689" s="28" t="s">
        <v>1344</v>
      </c>
      <c r="F1689" s="29">
        <f>F1690+F1693+F1695+F1712+F1715+F1717</f>
        <v>957155</v>
      </c>
      <c r="G1689" s="29">
        <f>G1690+G1693+G1695+G1712+G1715+G1717</f>
        <v>895213.9400000001</v>
      </c>
      <c r="H1689" s="266">
        <f t="shared" si="31"/>
        <v>93.5286280696439</v>
      </c>
      <c r="I1689" s="29">
        <f>I1690+I1693+I1695+I1712+I1715+I1717</f>
        <v>875040.2100000001</v>
      </c>
      <c r="J1689" s="29">
        <f>J1690+J1693+J1695+J1712+J1715+J1717</f>
        <v>20173.73</v>
      </c>
      <c r="K1689" s="23">
        <f>SUM(I1689:J1689)</f>
        <v>895213.9400000001</v>
      </c>
    </row>
    <row r="1690" spans="1:11" ht="13.5">
      <c r="A1690" s="32"/>
      <c r="B1690" s="47"/>
      <c r="C1690" s="33" t="s">
        <v>1667</v>
      </c>
      <c r="D1690" s="34" t="s">
        <v>1668</v>
      </c>
      <c r="E1690" s="35" t="s">
        <v>1345</v>
      </c>
      <c r="F1690" s="36">
        <f>F1691+F1692</f>
        <v>17692</v>
      </c>
      <c r="G1690" s="36">
        <f>G1691+G1692</f>
        <v>14998.08</v>
      </c>
      <c r="H1690" s="265">
        <f t="shared" si="31"/>
        <v>84.7732308387972</v>
      </c>
      <c r="I1690" s="36">
        <f>G1690</f>
        <v>14998.08</v>
      </c>
      <c r="J1690" s="36">
        <v>0</v>
      </c>
      <c r="K1690" s="15"/>
    </row>
    <row r="1691" spans="1:11" ht="39.75" customHeight="1">
      <c r="A1691" s="32"/>
      <c r="B1691" s="47"/>
      <c r="C1691" s="47"/>
      <c r="D1691" s="34" t="s">
        <v>1346</v>
      </c>
      <c r="E1691" s="35" t="s">
        <v>1683</v>
      </c>
      <c r="F1691" s="36">
        <v>4592</v>
      </c>
      <c r="G1691" s="36">
        <v>2262.6</v>
      </c>
      <c r="H1691" s="265">
        <f t="shared" si="31"/>
        <v>49.27264808362369</v>
      </c>
      <c r="I1691" s="36"/>
      <c r="J1691" s="36"/>
      <c r="K1691" s="15"/>
    </row>
    <row r="1692" spans="1:11" ht="23.25" customHeight="1">
      <c r="A1692" s="32"/>
      <c r="B1692" s="47"/>
      <c r="C1692" s="47"/>
      <c r="D1692" s="34" t="s">
        <v>1347</v>
      </c>
      <c r="E1692" s="35" t="s">
        <v>1693</v>
      </c>
      <c r="F1692" s="36">
        <v>13100</v>
      </c>
      <c r="G1692" s="36">
        <v>12735.48</v>
      </c>
      <c r="H1692" s="265">
        <f t="shared" si="31"/>
        <v>97.21740458015267</v>
      </c>
      <c r="I1692" s="36"/>
      <c r="J1692" s="36"/>
      <c r="K1692" s="15"/>
    </row>
    <row r="1693" spans="1:11" ht="13.5">
      <c r="A1693" s="32"/>
      <c r="B1693" s="47"/>
      <c r="C1693" s="33" t="s">
        <v>239</v>
      </c>
      <c r="D1693" s="34" t="s">
        <v>240</v>
      </c>
      <c r="E1693" s="35" t="s">
        <v>1348</v>
      </c>
      <c r="F1693" s="36">
        <f>F1694</f>
        <v>665797</v>
      </c>
      <c r="G1693" s="36">
        <f>G1694</f>
        <v>660915.68</v>
      </c>
      <c r="H1693" s="265">
        <f t="shared" si="31"/>
        <v>99.26684560008532</v>
      </c>
      <c r="I1693" s="36">
        <f>G1693</f>
        <v>660915.68</v>
      </c>
      <c r="J1693" s="36">
        <v>0</v>
      </c>
      <c r="K1693" s="15"/>
    </row>
    <row r="1694" spans="1:11" ht="13.5">
      <c r="A1694" s="110"/>
      <c r="B1694" s="78"/>
      <c r="C1694" s="78"/>
      <c r="D1694" s="34" t="s">
        <v>1349</v>
      </c>
      <c r="E1694" s="35" t="s">
        <v>1348</v>
      </c>
      <c r="F1694" s="36">
        <v>665797</v>
      </c>
      <c r="G1694" s="36">
        <v>660915.68</v>
      </c>
      <c r="H1694" s="265">
        <f t="shared" si="31"/>
        <v>99.26684560008532</v>
      </c>
      <c r="I1694" s="36"/>
      <c r="J1694" s="36"/>
      <c r="K1694" s="15"/>
    </row>
    <row r="1695" spans="1:11" ht="13.5">
      <c r="A1695" s="32"/>
      <c r="B1695" s="47"/>
      <c r="C1695" s="83" t="s">
        <v>1678</v>
      </c>
      <c r="D1695" s="34" t="s">
        <v>1679</v>
      </c>
      <c r="E1695" s="35" t="s">
        <v>1350</v>
      </c>
      <c r="F1695" s="36">
        <f>F1696+F1698+F1697</f>
        <v>221554</v>
      </c>
      <c r="G1695" s="36">
        <f>G1696+G1698+G1697</f>
        <v>192397.1</v>
      </c>
      <c r="H1695" s="265">
        <f t="shared" si="31"/>
        <v>86.8398223457938</v>
      </c>
      <c r="I1695" s="36">
        <f>G1695</f>
        <v>192397.1</v>
      </c>
      <c r="J1695" s="36">
        <v>0</v>
      </c>
      <c r="K1695" s="15"/>
    </row>
    <row r="1696" spans="1:11" ht="13.5">
      <c r="A1696" s="32"/>
      <c r="B1696" s="47"/>
      <c r="C1696" s="47"/>
      <c r="D1696" s="34" t="s">
        <v>1351</v>
      </c>
      <c r="E1696" s="35" t="s">
        <v>1352</v>
      </c>
      <c r="F1696" s="36">
        <v>72840</v>
      </c>
      <c r="G1696" s="36">
        <v>72839.03</v>
      </c>
      <c r="H1696" s="265">
        <f t="shared" si="31"/>
        <v>99.99866831411313</v>
      </c>
      <c r="I1696" s="36"/>
      <c r="J1696" s="36"/>
      <c r="K1696" s="15"/>
    </row>
    <row r="1697" spans="1:11" ht="13.5">
      <c r="A1697" s="32"/>
      <c r="B1697" s="47"/>
      <c r="C1697" s="47"/>
      <c r="D1697" s="34" t="s">
        <v>1065</v>
      </c>
      <c r="E1697" s="35" t="s">
        <v>1103</v>
      </c>
      <c r="F1697" s="36">
        <v>38214</v>
      </c>
      <c r="G1697" s="36">
        <v>38214</v>
      </c>
      <c r="H1697" s="265">
        <f t="shared" si="31"/>
        <v>100</v>
      </c>
      <c r="I1697" s="36"/>
      <c r="J1697" s="36"/>
      <c r="K1697" s="15"/>
    </row>
    <row r="1698" spans="1:11" ht="27">
      <c r="A1698" s="32"/>
      <c r="B1698" s="47"/>
      <c r="C1698" s="47"/>
      <c r="D1698" s="34" t="s">
        <v>1149</v>
      </c>
      <c r="E1698" s="35" t="s">
        <v>1092</v>
      </c>
      <c r="F1698" s="36">
        <v>110500</v>
      </c>
      <c r="G1698" s="36">
        <v>81344.07</v>
      </c>
      <c r="H1698" s="265">
        <f t="shared" si="31"/>
        <v>73.61454298642535</v>
      </c>
      <c r="I1698" s="36"/>
      <c r="J1698" s="36"/>
      <c r="K1698" s="15"/>
    </row>
    <row r="1699" spans="1:11" ht="13.5">
      <c r="A1699" s="32"/>
      <c r="B1699" s="47"/>
      <c r="C1699" s="47"/>
      <c r="D1699" s="34" t="s">
        <v>1150</v>
      </c>
      <c r="E1699" s="35"/>
      <c r="F1699" s="36"/>
      <c r="G1699" s="36">
        <v>6000</v>
      </c>
      <c r="H1699" s="265"/>
      <c r="I1699" s="36"/>
      <c r="J1699" s="36"/>
      <c r="K1699" s="15"/>
    </row>
    <row r="1700" spans="1:11" ht="13.5">
      <c r="A1700" s="32"/>
      <c r="B1700" s="47"/>
      <c r="C1700" s="47"/>
      <c r="D1700" s="34" t="s">
        <v>1159</v>
      </c>
      <c r="E1700" s="35"/>
      <c r="F1700" s="36"/>
      <c r="G1700" s="36">
        <v>3967.43</v>
      </c>
      <c r="H1700" s="265"/>
      <c r="I1700" s="36"/>
      <c r="J1700" s="36"/>
      <c r="K1700" s="15"/>
    </row>
    <row r="1701" spans="1:11" ht="13.5">
      <c r="A1701" s="32"/>
      <c r="B1701" s="47"/>
      <c r="C1701" s="47"/>
      <c r="D1701" s="34" t="s">
        <v>1151</v>
      </c>
      <c r="E1701" s="35"/>
      <c r="F1701" s="36"/>
      <c r="G1701" s="36">
        <v>6627.96</v>
      </c>
      <c r="H1701" s="265"/>
      <c r="I1701" s="36"/>
      <c r="J1701" s="36"/>
      <c r="K1701" s="15"/>
    </row>
    <row r="1702" spans="1:11" ht="13.5">
      <c r="A1702" s="32"/>
      <c r="B1702" s="47"/>
      <c r="C1702" s="47"/>
      <c r="D1702" s="34" t="s">
        <v>1152</v>
      </c>
      <c r="E1702" s="35"/>
      <c r="F1702" s="36"/>
      <c r="G1702" s="36">
        <v>6586.6</v>
      </c>
      <c r="H1702" s="265"/>
      <c r="I1702" s="36"/>
      <c r="J1702" s="36"/>
      <c r="K1702" s="15"/>
    </row>
    <row r="1703" spans="1:11" ht="27">
      <c r="A1703" s="32"/>
      <c r="B1703" s="47"/>
      <c r="C1703" s="47"/>
      <c r="D1703" s="34" t="s">
        <v>1153</v>
      </c>
      <c r="E1703" s="35"/>
      <c r="F1703" s="36"/>
      <c r="G1703" s="36">
        <v>4500</v>
      </c>
      <c r="H1703" s="265"/>
      <c r="I1703" s="36"/>
      <c r="J1703" s="36"/>
      <c r="K1703" s="15"/>
    </row>
    <row r="1704" spans="1:11" ht="13.5">
      <c r="A1704" s="32"/>
      <c r="B1704" s="47"/>
      <c r="C1704" s="47"/>
      <c r="D1704" s="34" t="s">
        <v>1154</v>
      </c>
      <c r="E1704" s="35"/>
      <c r="F1704" s="36"/>
      <c r="G1704" s="36">
        <v>1883.87</v>
      </c>
      <c r="H1704" s="265"/>
      <c r="I1704" s="36"/>
      <c r="J1704" s="36"/>
      <c r="K1704" s="15"/>
    </row>
    <row r="1705" spans="1:11" ht="27">
      <c r="A1705" s="32"/>
      <c r="B1705" s="47"/>
      <c r="C1705" s="47"/>
      <c r="D1705" s="34" t="s">
        <v>1155</v>
      </c>
      <c r="E1705" s="35"/>
      <c r="F1705" s="36"/>
      <c r="G1705" s="36">
        <v>3500</v>
      </c>
      <c r="H1705" s="265"/>
      <c r="I1705" s="36"/>
      <c r="J1705" s="36"/>
      <c r="K1705" s="15"/>
    </row>
    <row r="1706" spans="1:11" ht="27">
      <c r="A1706" s="32"/>
      <c r="B1706" s="47"/>
      <c r="C1706" s="47"/>
      <c r="D1706" s="34" t="s">
        <v>1156</v>
      </c>
      <c r="E1706" s="35"/>
      <c r="F1706" s="36"/>
      <c r="G1706" s="36">
        <v>9000</v>
      </c>
      <c r="H1706" s="265"/>
      <c r="I1706" s="36"/>
      <c r="J1706" s="36"/>
      <c r="K1706" s="15"/>
    </row>
    <row r="1707" spans="1:11" ht="13.5">
      <c r="A1707" s="32"/>
      <c r="B1707" s="47"/>
      <c r="C1707" s="47"/>
      <c r="D1707" s="34" t="s">
        <v>1157</v>
      </c>
      <c r="E1707" s="35"/>
      <c r="F1707" s="36"/>
      <c r="G1707" s="36">
        <v>922.5</v>
      </c>
      <c r="H1707" s="265"/>
      <c r="I1707" s="36"/>
      <c r="J1707" s="36"/>
      <c r="K1707" s="15"/>
    </row>
    <row r="1708" spans="1:11" ht="13.5">
      <c r="A1708" s="32"/>
      <c r="B1708" s="47"/>
      <c r="C1708" s="47"/>
      <c r="D1708" s="34" t="s">
        <v>1158</v>
      </c>
      <c r="E1708" s="35"/>
      <c r="F1708" s="36"/>
      <c r="G1708" s="36">
        <v>1877</v>
      </c>
      <c r="H1708" s="265"/>
      <c r="I1708" s="36"/>
      <c r="J1708" s="36"/>
      <c r="K1708" s="15"/>
    </row>
    <row r="1709" spans="1:11" ht="41.25">
      <c r="A1709" s="32"/>
      <c r="B1709" s="47"/>
      <c r="C1709" s="47"/>
      <c r="D1709" s="34" t="s">
        <v>251</v>
      </c>
      <c r="E1709" s="35"/>
      <c r="F1709" s="36"/>
      <c r="G1709" s="36">
        <v>6518.31</v>
      </c>
      <c r="H1709" s="265"/>
      <c r="I1709" s="36"/>
      <c r="J1709" s="36"/>
      <c r="K1709" s="15"/>
    </row>
    <row r="1710" spans="1:11" ht="13.5">
      <c r="A1710" s="32"/>
      <c r="B1710" s="47"/>
      <c r="C1710" s="47"/>
      <c r="D1710" s="34" t="s">
        <v>1160</v>
      </c>
      <c r="E1710" s="35"/>
      <c r="F1710" s="36"/>
      <c r="G1710" s="36">
        <v>24674</v>
      </c>
      <c r="H1710" s="265"/>
      <c r="I1710" s="36"/>
      <c r="J1710" s="36"/>
      <c r="K1710" s="15"/>
    </row>
    <row r="1711" spans="1:11" ht="27">
      <c r="A1711" s="32"/>
      <c r="B1711" s="47"/>
      <c r="C1711" s="47"/>
      <c r="D1711" s="34" t="s">
        <v>250</v>
      </c>
      <c r="E1711" s="35"/>
      <c r="F1711" s="36"/>
      <c r="G1711" s="36">
        <v>5286.4</v>
      </c>
      <c r="H1711" s="265"/>
      <c r="I1711" s="36"/>
      <c r="J1711" s="36"/>
      <c r="K1711" s="15"/>
    </row>
    <row r="1712" spans="1:11" ht="13.5">
      <c r="A1712" s="32"/>
      <c r="B1712" s="47"/>
      <c r="C1712" s="33" t="s">
        <v>1645</v>
      </c>
      <c r="D1712" s="34" t="s">
        <v>1646</v>
      </c>
      <c r="E1712" s="35" t="s">
        <v>1353</v>
      </c>
      <c r="F1712" s="36">
        <f>F1713+F1714</f>
        <v>6806</v>
      </c>
      <c r="G1712" s="36">
        <f>G1713+G1714</f>
        <v>6721.43</v>
      </c>
      <c r="H1712" s="265">
        <f t="shared" si="31"/>
        <v>98.75741992359683</v>
      </c>
      <c r="I1712" s="36">
        <f>G1712</f>
        <v>6721.43</v>
      </c>
      <c r="J1712" s="36">
        <v>0</v>
      </c>
      <c r="K1712" s="15"/>
    </row>
    <row r="1713" spans="1:11" ht="13.5">
      <c r="A1713" s="32"/>
      <c r="B1713" s="47"/>
      <c r="C1713" s="47"/>
      <c r="D1713" s="138" t="s">
        <v>1718</v>
      </c>
      <c r="E1713" s="142" t="s">
        <v>1103</v>
      </c>
      <c r="F1713" s="36">
        <v>1500</v>
      </c>
      <c r="G1713" s="36">
        <v>1415.79</v>
      </c>
      <c r="H1713" s="265">
        <f t="shared" si="31"/>
        <v>94.386</v>
      </c>
      <c r="I1713" s="36"/>
      <c r="J1713" s="36"/>
      <c r="K1713" s="15"/>
    </row>
    <row r="1714" spans="1:11" ht="27">
      <c r="A1714" s="32"/>
      <c r="B1714" s="47"/>
      <c r="C1714" s="47"/>
      <c r="D1714" s="34" t="s">
        <v>1354</v>
      </c>
      <c r="E1714" s="35" t="s">
        <v>1353</v>
      </c>
      <c r="F1714" s="36">
        <v>5306</v>
      </c>
      <c r="G1714" s="36">
        <v>5305.64</v>
      </c>
      <c r="H1714" s="265">
        <f t="shared" si="31"/>
        <v>99.99321522804372</v>
      </c>
      <c r="I1714" s="36"/>
      <c r="J1714" s="36"/>
      <c r="K1714" s="15"/>
    </row>
    <row r="1715" spans="1:11" ht="27">
      <c r="A1715" s="32"/>
      <c r="B1715" s="41"/>
      <c r="C1715" s="74" t="s">
        <v>1192</v>
      </c>
      <c r="D1715" s="75" t="s">
        <v>353</v>
      </c>
      <c r="E1715" s="35" t="s">
        <v>1103</v>
      </c>
      <c r="F1715" s="36">
        <v>8</v>
      </c>
      <c r="G1715" s="36">
        <f>G1716</f>
        <v>7.92</v>
      </c>
      <c r="H1715" s="265">
        <f t="shared" si="31"/>
        <v>99</v>
      </c>
      <c r="I1715" s="36">
        <f>G1715</f>
        <v>7.92</v>
      </c>
      <c r="J1715" s="36">
        <v>0</v>
      </c>
      <c r="K1715" s="15"/>
    </row>
    <row r="1716" spans="1:11" ht="13.5">
      <c r="A1716" s="32"/>
      <c r="B1716" s="47"/>
      <c r="C1716" s="47"/>
      <c r="D1716" s="34" t="s">
        <v>1718</v>
      </c>
      <c r="E1716" s="35" t="s">
        <v>1103</v>
      </c>
      <c r="F1716" s="36">
        <v>8</v>
      </c>
      <c r="G1716" s="36">
        <v>7.92</v>
      </c>
      <c r="H1716" s="265">
        <f t="shared" si="31"/>
        <v>99</v>
      </c>
      <c r="I1716" s="36"/>
      <c r="J1716" s="36"/>
      <c r="K1716" s="15"/>
    </row>
    <row r="1717" spans="1:11" ht="13.5">
      <c r="A1717" s="32"/>
      <c r="B1717" s="47"/>
      <c r="C1717" s="33" t="s">
        <v>1682</v>
      </c>
      <c r="D1717" s="34" t="s">
        <v>1658</v>
      </c>
      <c r="E1717" s="35" t="s">
        <v>1355</v>
      </c>
      <c r="F1717" s="36">
        <f>F1718+F1719+F1720+F1721+F1722+F1723+F1724+F1725+F1726</f>
        <v>45298</v>
      </c>
      <c r="G1717" s="36">
        <f>G1718+G1719+G1720+G1721+G1722+G1723+G1724+G1725+G1726</f>
        <v>20173.73</v>
      </c>
      <c r="H1717" s="265">
        <f t="shared" si="31"/>
        <v>44.535586560113025</v>
      </c>
      <c r="I1717" s="36">
        <v>0</v>
      </c>
      <c r="J1717" s="36">
        <f>G1717</f>
        <v>20173.73</v>
      </c>
      <c r="K1717" s="15"/>
    </row>
    <row r="1718" spans="1:11" ht="13.5">
      <c r="A1718" s="32"/>
      <c r="B1718" s="47"/>
      <c r="C1718" s="47"/>
      <c r="D1718" s="138" t="s">
        <v>769</v>
      </c>
      <c r="E1718" s="142" t="s">
        <v>1103</v>
      </c>
      <c r="F1718" s="36">
        <v>12000</v>
      </c>
      <c r="G1718" s="36">
        <v>0</v>
      </c>
      <c r="H1718" s="265">
        <f t="shared" si="31"/>
        <v>0</v>
      </c>
      <c r="I1718" s="36"/>
      <c r="J1718" s="36"/>
      <c r="K1718" s="15"/>
    </row>
    <row r="1719" spans="1:11" ht="21.75" customHeight="1">
      <c r="A1719" s="32"/>
      <c r="B1719" s="47"/>
      <c r="C1719" s="47"/>
      <c r="D1719" s="34" t="s">
        <v>1356</v>
      </c>
      <c r="E1719" s="35" t="s">
        <v>1357</v>
      </c>
      <c r="F1719" s="36">
        <v>4936</v>
      </c>
      <c r="G1719" s="36">
        <v>4936</v>
      </c>
      <c r="H1719" s="265">
        <f t="shared" si="31"/>
        <v>100</v>
      </c>
      <c r="I1719" s="36"/>
      <c r="J1719" s="36"/>
      <c r="K1719" s="15"/>
    </row>
    <row r="1720" spans="1:11" ht="27.75" customHeight="1">
      <c r="A1720" s="110"/>
      <c r="B1720" s="78"/>
      <c r="C1720" s="78"/>
      <c r="D1720" s="34" t="s">
        <v>1358</v>
      </c>
      <c r="E1720" s="35" t="s">
        <v>1644</v>
      </c>
      <c r="F1720" s="36">
        <v>10000</v>
      </c>
      <c r="G1720" s="36">
        <v>3813</v>
      </c>
      <c r="H1720" s="265">
        <f t="shared" si="31"/>
        <v>38.13</v>
      </c>
      <c r="I1720" s="36"/>
      <c r="J1720" s="36"/>
      <c r="K1720" s="15"/>
    </row>
    <row r="1721" spans="1:11" ht="21" customHeight="1">
      <c r="A1721" s="32"/>
      <c r="B1721" s="47"/>
      <c r="C1721" s="47"/>
      <c r="D1721" s="34" t="s">
        <v>1359</v>
      </c>
      <c r="E1721" s="35" t="s">
        <v>1669</v>
      </c>
      <c r="F1721" s="36">
        <v>0</v>
      </c>
      <c r="G1721" s="36">
        <v>0</v>
      </c>
      <c r="H1721" s="265">
        <v>0</v>
      </c>
      <c r="I1721" s="36"/>
      <c r="J1721" s="36"/>
      <c r="K1721" s="15"/>
    </row>
    <row r="1722" spans="1:11" ht="13.5">
      <c r="A1722" s="32"/>
      <c r="B1722" s="47"/>
      <c r="C1722" s="47"/>
      <c r="D1722" s="34" t="s">
        <v>1360</v>
      </c>
      <c r="E1722" s="35" t="s">
        <v>59</v>
      </c>
      <c r="F1722" s="36">
        <v>2000</v>
      </c>
      <c r="G1722" s="36">
        <v>0</v>
      </c>
      <c r="H1722" s="265">
        <f aca="true" t="shared" si="32" ref="H1722:H1796">G1722/F1722%</f>
        <v>0</v>
      </c>
      <c r="I1722" s="36"/>
      <c r="J1722" s="36"/>
      <c r="K1722" s="15"/>
    </row>
    <row r="1723" spans="1:11" ht="18.75" customHeight="1">
      <c r="A1723" s="32"/>
      <c r="B1723" s="47"/>
      <c r="C1723" s="47"/>
      <c r="D1723" s="34" t="s">
        <v>354</v>
      </c>
      <c r="E1723" s="35" t="s">
        <v>1103</v>
      </c>
      <c r="F1723" s="36">
        <v>33</v>
      </c>
      <c r="G1723" s="36">
        <v>32.73</v>
      </c>
      <c r="H1723" s="265">
        <f t="shared" si="32"/>
        <v>99.18181818181817</v>
      </c>
      <c r="I1723" s="36"/>
      <c r="J1723" s="36"/>
      <c r="K1723" s="15"/>
    </row>
    <row r="1724" spans="1:11" ht="18.75" customHeight="1">
      <c r="A1724" s="32"/>
      <c r="B1724" s="47"/>
      <c r="C1724" s="47"/>
      <c r="D1724" s="138" t="s">
        <v>94</v>
      </c>
      <c r="E1724" s="142" t="s">
        <v>1103</v>
      </c>
      <c r="F1724" s="36">
        <v>13500</v>
      </c>
      <c r="G1724" s="36">
        <v>8563</v>
      </c>
      <c r="H1724" s="265">
        <f t="shared" si="32"/>
        <v>63.42962962962963</v>
      </c>
      <c r="I1724" s="36"/>
      <c r="J1724" s="36"/>
      <c r="K1724" s="15"/>
    </row>
    <row r="1725" spans="1:11" ht="27">
      <c r="A1725" s="32"/>
      <c r="B1725" s="47"/>
      <c r="C1725" s="47"/>
      <c r="D1725" s="34" t="s">
        <v>355</v>
      </c>
      <c r="E1725" s="35" t="s">
        <v>1103</v>
      </c>
      <c r="F1725" s="36">
        <v>2829</v>
      </c>
      <c r="G1725" s="36">
        <v>2829</v>
      </c>
      <c r="H1725" s="265">
        <f t="shared" si="32"/>
        <v>100</v>
      </c>
      <c r="I1725" s="36"/>
      <c r="J1725" s="36"/>
      <c r="K1725" s="15"/>
    </row>
    <row r="1726" spans="1:11" ht="34.5" customHeight="1">
      <c r="A1726" s="32"/>
      <c r="B1726" s="47"/>
      <c r="C1726" s="47"/>
      <c r="D1726" s="34" t="s">
        <v>252</v>
      </c>
      <c r="E1726" s="35" t="s">
        <v>1689</v>
      </c>
      <c r="F1726" s="36">
        <v>0</v>
      </c>
      <c r="G1726" s="36">
        <v>0</v>
      </c>
      <c r="H1726" s="265">
        <v>0</v>
      </c>
      <c r="I1726" s="36"/>
      <c r="J1726" s="36"/>
      <c r="K1726" s="15"/>
    </row>
    <row r="1727" spans="1:11" ht="13.5">
      <c r="A1727" s="32"/>
      <c r="B1727" s="26" t="s">
        <v>1361</v>
      </c>
      <c r="C1727" s="26"/>
      <c r="D1727" s="27" t="s">
        <v>214</v>
      </c>
      <c r="E1727" s="28" t="s">
        <v>1362</v>
      </c>
      <c r="F1727" s="29">
        <f>F1728+F1730+F1750+F1753+F1757+F1764+F1766+F1768+F1771</f>
        <v>116509</v>
      </c>
      <c r="G1727" s="29">
        <f>G1728+G1730+G1750+G1753+G1757+G1764+G1766+G1768+G1771</f>
        <v>102036.05</v>
      </c>
      <c r="H1727" s="266">
        <f t="shared" si="32"/>
        <v>87.57782660566996</v>
      </c>
      <c r="I1727" s="29">
        <f>I1728+I1730+I1750+I1753+I1757+I1764+I1766</f>
        <v>82988.8</v>
      </c>
      <c r="J1727" s="29">
        <f>J1768+J1771</f>
        <v>19047.25</v>
      </c>
      <c r="K1727" s="23">
        <f>SUM(I1727:J1727)</f>
        <v>102036.05</v>
      </c>
    </row>
    <row r="1728" spans="1:11" ht="13.5">
      <c r="A1728" s="32"/>
      <c r="B1728" s="55"/>
      <c r="C1728" s="49" t="s">
        <v>57</v>
      </c>
      <c r="D1728" s="50" t="s">
        <v>58</v>
      </c>
      <c r="E1728" s="51" t="s">
        <v>1103</v>
      </c>
      <c r="F1728" s="52">
        <v>4300</v>
      </c>
      <c r="G1728" s="52">
        <f>G1729</f>
        <v>4300</v>
      </c>
      <c r="H1728" s="265">
        <f t="shared" si="32"/>
        <v>100</v>
      </c>
      <c r="I1728" s="52">
        <f>G1728</f>
        <v>4300</v>
      </c>
      <c r="J1728" s="52">
        <v>0</v>
      </c>
      <c r="K1728" s="15"/>
    </row>
    <row r="1729" spans="1:11" ht="29.25" customHeight="1">
      <c r="A1729" s="32"/>
      <c r="B1729" s="56"/>
      <c r="C1729" s="49"/>
      <c r="D1729" s="50" t="s">
        <v>356</v>
      </c>
      <c r="E1729" s="51" t="s">
        <v>1103</v>
      </c>
      <c r="F1729" s="52">
        <v>4300</v>
      </c>
      <c r="G1729" s="52">
        <v>4300</v>
      </c>
      <c r="H1729" s="265">
        <f t="shared" si="32"/>
        <v>100</v>
      </c>
      <c r="I1729" s="52"/>
      <c r="J1729" s="52"/>
      <c r="K1729" s="15"/>
    </row>
    <row r="1730" spans="1:11" ht="13.5">
      <c r="A1730" s="32"/>
      <c r="B1730" s="47"/>
      <c r="C1730" s="33" t="s">
        <v>1667</v>
      </c>
      <c r="D1730" s="34" t="s">
        <v>1668</v>
      </c>
      <c r="E1730" s="35" t="s">
        <v>1363</v>
      </c>
      <c r="F1730" s="36">
        <f>F1731+F1732+F1733+F1734+F1735+F1736+F1737+F1738+F1739+F1740+F1741+F1742+F1743+F1744+F1745+F1746+F1747+F1748+F1749</f>
        <v>31994</v>
      </c>
      <c r="G1730" s="36">
        <f>G1731+G1732+G1733+G1734+G1735+G1736+G1737+G1738+G1739+G1740+G1741+G1742+G1743+G1744+G1745+G1746+G1747+G1748+G1749</f>
        <v>28283.16</v>
      </c>
      <c r="H1730" s="265">
        <f t="shared" si="32"/>
        <v>88.40145027192598</v>
      </c>
      <c r="I1730" s="36">
        <f>G1730</f>
        <v>28283.16</v>
      </c>
      <c r="J1730" s="36">
        <v>0</v>
      </c>
      <c r="K1730" s="15"/>
    </row>
    <row r="1731" spans="1:11" ht="13.5">
      <c r="A1731" s="32"/>
      <c r="B1731" s="47"/>
      <c r="C1731" s="47"/>
      <c r="D1731" s="34" t="s">
        <v>1364</v>
      </c>
      <c r="E1731" s="35" t="s">
        <v>1669</v>
      </c>
      <c r="F1731" s="36">
        <v>3000</v>
      </c>
      <c r="G1731" s="36">
        <v>1828.32</v>
      </c>
      <c r="H1731" s="265">
        <f t="shared" si="32"/>
        <v>60.943999999999996</v>
      </c>
      <c r="I1731" s="36"/>
      <c r="J1731" s="36"/>
      <c r="K1731" s="15"/>
    </row>
    <row r="1732" spans="1:11" ht="13.5">
      <c r="A1732" s="32"/>
      <c r="B1732" s="47"/>
      <c r="C1732" s="47"/>
      <c r="D1732" s="138" t="s">
        <v>770</v>
      </c>
      <c r="E1732" s="142" t="s">
        <v>1103</v>
      </c>
      <c r="F1732" s="36">
        <v>2690</v>
      </c>
      <c r="G1732" s="36">
        <v>2684.34</v>
      </c>
      <c r="H1732" s="265">
        <f t="shared" si="32"/>
        <v>99.78959107806692</v>
      </c>
      <c r="I1732" s="36"/>
      <c r="J1732" s="36"/>
      <c r="K1732" s="15"/>
    </row>
    <row r="1733" spans="1:11" ht="41.25">
      <c r="A1733" s="32"/>
      <c r="B1733" s="47"/>
      <c r="C1733" s="47"/>
      <c r="D1733" s="34" t="s">
        <v>1365</v>
      </c>
      <c r="E1733" s="35" t="s">
        <v>1699</v>
      </c>
      <c r="F1733" s="36">
        <v>9000</v>
      </c>
      <c r="G1733" s="36">
        <v>8980</v>
      </c>
      <c r="H1733" s="265">
        <f t="shared" si="32"/>
        <v>99.77777777777777</v>
      </c>
      <c r="I1733" s="36"/>
      <c r="J1733" s="36"/>
      <c r="K1733" s="15"/>
    </row>
    <row r="1734" spans="1:11" ht="27">
      <c r="A1734" s="32"/>
      <c r="B1734" s="47"/>
      <c r="C1734" s="47"/>
      <c r="D1734" s="34" t="s">
        <v>1366</v>
      </c>
      <c r="E1734" s="35" t="s">
        <v>1085</v>
      </c>
      <c r="F1734" s="36">
        <v>450</v>
      </c>
      <c r="G1734" s="36">
        <v>450</v>
      </c>
      <c r="H1734" s="265">
        <f t="shared" si="32"/>
        <v>100</v>
      </c>
      <c r="I1734" s="36"/>
      <c r="J1734" s="36"/>
      <c r="K1734" s="15"/>
    </row>
    <row r="1735" spans="1:11" ht="41.25">
      <c r="A1735" s="32"/>
      <c r="B1735" s="47"/>
      <c r="C1735" s="47"/>
      <c r="D1735" s="34" t="s">
        <v>1367</v>
      </c>
      <c r="E1735" s="35" t="s">
        <v>41</v>
      </c>
      <c r="F1735" s="36">
        <v>1700</v>
      </c>
      <c r="G1735" s="36">
        <v>1698.42</v>
      </c>
      <c r="H1735" s="265">
        <f t="shared" si="32"/>
        <v>99.90705882352941</v>
      </c>
      <c r="I1735" s="76"/>
      <c r="J1735" s="36"/>
      <c r="K1735" s="15"/>
    </row>
    <row r="1736" spans="1:11" ht="27">
      <c r="A1736" s="32"/>
      <c r="B1736" s="47"/>
      <c r="C1736" s="47"/>
      <c r="D1736" s="34" t="s">
        <v>1384</v>
      </c>
      <c r="E1736" s="142" t="s">
        <v>1103</v>
      </c>
      <c r="F1736" s="36">
        <v>708</v>
      </c>
      <c r="G1736" s="36">
        <v>705.95</v>
      </c>
      <c r="H1736" s="254">
        <f t="shared" si="32"/>
        <v>99.71045197740114</v>
      </c>
      <c r="I1736" s="73"/>
      <c r="J1736" s="40"/>
      <c r="K1736" s="15"/>
    </row>
    <row r="1737" spans="1:11" ht="27">
      <c r="A1737" s="32"/>
      <c r="B1737" s="47"/>
      <c r="C1737" s="47"/>
      <c r="D1737" s="34" t="s">
        <v>1368</v>
      </c>
      <c r="E1737" s="35" t="s">
        <v>261</v>
      </c>
      <c r="F1737" s="36">
        <v>1500</v>
      </c>
      <c r="G1737" s="36">
        <v>1500</v>
      </c>
      <c r="H1737" s="265">
        <f t="shared" si="32"/>
        <v>100</v>
      </c>
      <c r="I1737" s="72"/>
      <c r="J1737" s="36"/>
      <c r="K1737" s="15"/>
    </row>
    <row r="1738" spans="1:11" ht="27">
      <c r="A1738" s="32"/>
      <c r="B1738" s="47"/>
      <c r="C1738" s="47"/>
      <c r="D1738" s="34" t="s">
        <v>1369</v>
      </c>
      <c r="E1738" s="35" t="s">
        <v>629</v>
      </c>
      <c r="F1738" s="36">
        <v>0</v>
      </c>
      <c r="G1738" s="36">
        <v>0</v>
      </c>
      <c r="H1738" s="265">
        <v>0</v>
      </c>
      <c r="I1738" s="36"/>
      <c r="J1738" s="36"/>
      <c r="K1738" s="15"/>
    </row>
    <row r="1739" spans="1:11" ht="27">
      <c r="A1739" s="32"/>
      <c r="B1739" s="47"/>
      <c r="C1739" s="47"/>
      <c r="D1739" s="34" t="s">
        <v>1370</v>
      </c>
      <c r="E1739" s="35" t="s">
        <v>1705</v>
      </c>
      <c r="F1739" s="36">
        <v>0</v>
      </c>
      <c r="G1739" s="36">
        <v>0</v>
      </c>
      <c r="H1739" s="265">
        <v>0</v>
      </c>
      <c r="I1739" s="36"/>
      <c r="J1739" s="36"/>
      <c r="K1739" s="15"/>
    </row>
    <row r="1740" spans="1:11" ht="27">
      <c r="A1740" s="110"/>
      <c r="B1740" s="78"/>
      <c r="C1740" s="78"/>
      <c r="D1740" s="34" t="s">
        <v>1371</v>
      </c>
      <c r="E1740" s="35" t="s">
        <v>46</v>
      </c>
      <c r="F1740" s="36">
        <v>100</v>
      </c>
      <c r="G1740" s="36">
        <v>59.11</v>
      </c>
      <c r="H1740" s="265">
        <f t="shared" si="32"/>
        <v>59.11</v>
      </c>
      <c r="I1740" s="36"/>
      <c r="J1740" s="36"/>
      <c r="K1740" s="15"/>
    </row>
    <row r="1741" spans="1:11" ht="27">
      <c r="A1741" s="32"/>
      <c r="B1741" s="47"/>
      <c r="C1741" s="47"/>
      <c r="D1741" s="34" t="s">
        <v>1372</v>
      </c>
      <c r="E1741" s="35" t="s">
        <v>636</v>
      </c>
      <c r="F1741" s="36">
        <v>1600</v>
      </c>
      <c r="G1741" s="36">
        <v>1599.62</v>
      </c>
      <c r="H1741" s="265">
        <f t="shared" si="32"/>
        <v>99.97625</v>
      </c>
      <c r="I1741" s="36"/>
      <c r="J1741" s="36"/>
      <c r="K1741" s="15"/>
    </row>
    <row r="1742" spans="1:11" ht="41.25">
      <c r="A1742" s="32"/>
      <c r="B1742" s="47"/>
      <c r="C1742" s="47"/>
      <c r="D1742" s="34" t="s">
        <v>1373</v>
      </c>
      <c r="E1742" s="35" t="s">
        <v>1705</v>
      </c>
      <c r="F1742" s="36">
        <v>650</v>
      </c>
      <c r="G1742" s="36">
        <v>311.61</v>
      </c>
      <c r="H1742" s="265">
        <f t="shared" si="32"/>
        <v>47.940000000000005</v>
      </c>
      <c r="I1742" s="36"/>
      <c r="J1742" s="36"/>
      <c r="K1742" s="15"/>
    </row>
    <row r="1743" spans="1:11" ht="13.5">
      <c r="A1743" s="32"/>
      <c r="B1743" s="47"/>
      <c r="C1743" s="47"/>
      <c r="D1743" s="34" t="s">
        <v>1374</v>
      </c>
      <c r="E1743" s="35" t="s">
        <v>635</v>
      </c>
      <c r="F1743" s="36">
        <v>2700</v>
      </c>
      <c r="G1743" s="36">
        <v>2700</v>
      </c>
      <c r="H1743" s="265">
        <f t="shared" si="32"/>
        <v>100</v>
      </c>
      <c r="I1743" s="36"/>
      <c r="J1743" s="36"/>
      <c r="K1743" s="15"/>
    </row>
    <row r="1744" spans="1:11" ht="27">
      <c r="A1744" s="32"/>
      <c r="B1744" s="47"/>
      <c r="C1744" s="47"/>
      <c r="D1744" s="34" t="s">
        <v>1375</v>
      </c>
      <c r="E1744" s="35" t="s">
        <v>1085</v>
      </c>
      <c r="F1744" s="36">
        <v>500</v>
      </c>
      <c r="G1744" s="36">
        <v>500</v>
      </c>
      <c r="H1744" s="265">
        <f t="shared" si="32"/>
        <v>100</v>
      </c>
      <c r="I1744" s="36"/>
      <c r="J1744" s="36"/>
      <c r="K1744" s="15"/>
    </row>
    <row r="1745" spans="1:11" ht="27">
      <c r="A1745" s="32"/>
      <c r="B1745" s="47"/>
      <c r="C1745" s="47"/>
      <c r="D1745" s="34" t="s">
        <v>1376</v>
      </c>
      <c r="E1745" s="35" t="s">
        <v>589</v>
      </c>
      <c r="F1745" s="36">
        <v>700</v>
      </c>
      <c r="G1745" s="36">
        <v>700</v>
      </c>
      <c r="H1745" s="265">
        <f t="shared" si="32"/>
        <v>100</v>
      </c>
      <c r="I1745" s="36"/>
      <c r="J1745" s="36"/>
      <c r="K1745" s="15"/>
    </row>
    <row r="1746" spans="1:11" ht="13.5">
      <c r="A1746" s="32"/>
      <c r="B1746" s="47"/>
      <c r="C1746" s="47"/>
      <c r="D1746" s="34" t="s">
        <v>1377</v>
      </c>
      <c r="E1746" s="35" t="s">
        <v>589</v>
      </c>
      <c r="F1746" s="36">
        <v>668</v>
      </c>
      <c r="G1746" s="36">
        <v>70.86</v>
      </c>
      <c r="H1746" s="265">
        <f t="shared" si="32"/>
        <v>10.607784431137725</v>
      </c>
      <c r="I1746" s="36"/>
      <c r="J1746" s="36"/>
      <c r="K1746" s="15"/>
    </row>
    <row r="1747" spans="1:11" ht="41.25">
      <c r="A1747" s="32"/>
      <c r="B1747" s="47"/>
      <c r="C1747" s="47"/>
      <c r="D1747" s="34" t="s">
        <v>1378</v>
      </c>
      <c r="E1747" s="35" t="s">
        <v>1379</v>
      </c>
      <c r="F1747" s="36">
        <v>90</v>
      </c>
      <c r="G1747" s="36">
        <v>55.35</v>
      </c>
      <c r="H1747" s="265">
        <f t="shared" si="32"/>
        <v>61.5</v>
      </c>
      <c r="I1747" s="36"/>
      <c r="J1747" s="36"/>
      <c r="K1747" s="15"/>
    </row>
    <row r="1748" spans="1:11" ht="13.5">
      <c r="A1748" s="32"/>
      <c r="B1748" s="47"/>
      <c r="C1748" s="47"/>
      <c r="D1748" s="34" t="s">
        <v>357</v>
      </c>
      <c r="E1748" s="35" t="s">
        <v>1103</v>
      </c>
      <c r="F1748" s="36">
        <v>2238</v>
      </c>
      <c r="G1748" s="36">
        <v>2237.88</v>
      </c>
      <c r="H1748" s="265">
        <f t="shared" si="32"/>
        <v>99.9946380697051</v>
      </c>
      <c r="I1748" s="36"/>
      <c r="J1748" s="36"/>
      <c r="K1748" s="15"/>
    </row>
    <row r="1749" spans="1:11" ht="27">
      <c r="A1749" s="32"/>
      <c r="B1749" s="47"/>
      <c r="C1749" s="47"/>
      <c r="D1749" s="34" t="s">
        <v>1380</v>
      </c>
      <c r="E1749" s="35" t="s">
        <v>1381</v>
      </c>
      <c r="F1749" s="36">
        <v>3700</v>
      </c>
      <c r="G1749" s="36">
        <v>2201.7</v>
      </c>
      <c r="H1749" s="265">
        <f t="shared" si="32"/>
        <v>59.5054054054054</v>
      </c>
      <c r="I1749" s="36"/>
      <c r="J1749" s="36"/>
      <c r="K1749" s="15"/>
    </row>
    <row r="1750" spans="1:11" ht="13.5">
      <c r="A1750" s="32"/>
      <c r="B1750" s="47"/>
      <c r="C1750" s="33" t="s">
        <v>239</v>
      </c>
      <c r="D1750" s="34" t="s">
        <v>240</v>
      </c>
      <c r="E1750" s="35" t="s">
        <v>41</v>
      </c>
      <c r="F1750" s="36">
        <f>F1751+F1752</f>
        <v>4529</v>
      </c>
      <c r="G1750" s="36">
        <f>G1751+G1752</f>
        <v>4477.93</v>
      </c>
      <c r="H1750" s="265">
        <f t="shared" si="32"/>
        <v>98.87237800839038</v>
      </c>
      <c r="I1750" s="36">
        <f>G1750</f>
        <v>4477.93</v>
      </c>
      <c r="J1750" s="36">
        <v>0</v>
      </c>
      <c r="K1750" s="15"/>
    </row>
    <row r="1751" spans="1:11" ht="13.5">
      <c r="A1751" s="32"/>
      <c r="B1751" s="47"/>
      <c r="C1751" s="47"/>
      <c r="D1751" s="138" t="s">
        <v>770</v>
      </c>
      <c r="E1751" s="142" t="s">
        <v>1103</v>
      </c>
      <c r="F1751" s="36">
        <v>2400</v>
      </c>
      <c r="G1751" s="36">
        <v>2386.2</v>
      </c>
      <c r="H1751" s="265">
        <f t="shared" si="32"/>
        <v>99.425</v>
      </c>
      <c r="I1751" s="36"/>
      <c r="J1751" s="36"/>
      <c r="K1751" s="15"/>
    </row>
    <row r="1752" spans="1:11" ht="13.5">
      <c r="A1752" s="32"/>
      <c r="B1752" s="47"/>
      <c r="C1752" s="47"/>
      <c r="D1752" s="34" t="s">
        <v>1382</v>
      </c>
      <c r="E1752" s="35" t="s">
        <v>41</v>
      </c>
      <c r="F1752" s="36">
        <v>2129</v>
      </c>
      <c r="G1752" s="36">
        <v>2091.73</v>
      </c>
      <c r="H1752" s="265">
        <f t="shared" si="32"/>
        <v>98.24941286989197</v>
      </c>
      <c r="I1752" s="36"/>
      <c r="J1752" s="36"/>
      <c r="K1752" s="15"/>
    </row>
    <row r="1753" spans="1:11" ht="13.5">
      <c r="A1753" s="32"/>
      <c r="B1753" s="47"/>
      <c r="C1753" s="33" t="s">
        <v>1678</v>
      </c>
      <c r="D1753" s="34" t="s">
        <v>1679</v>
      </c>
      <c r="E1753" s="35" t="s">
        <v>1383</v>
      </c>
      <c r="F1753" s="36">
        <f>F1754+F1755+F1756</f>
        <v>27000</v>
      </c>
      <c r="G1753" s="36">
        <f>G1754+G1755+G1756</f>
        <v>26697.99</v>
      </c>
      <c r="H1753" s="265">
        <f t="shared" si="32"/>
        <v>98.88144444444445</v>
      </c>
      <c r="I1753" s="36">
        <f>G1753</f>
        <v>26697.99</v>
      </c>
      <c r="J1753" s="36">
        <v>0</v>
      </c>
      <c r="K1753" s="15"/>
    </row>
    <row r="1754" spans="1:11" ht="27">
      <c r="A1754" s="32"/>
      <c r="B1754" s="47"/>
      <c r="C1754" s="38"/>
      <c r="D1754" s="34" t="s">
        <v>358</v>
      </c>
      <c r="E1754" s="35" t="s">
        <v>1103</v>
      </c>
      <c r="F1754" s="36">
        <v>19000</v>
      </c>
      <c r="G1754" s="36">
        <v>18979.56</v>
      </c>
      <c r="H1754" s="265">
        <f t="shared" si="32"/>
        <v>99.89242105263159</v>
      </c>
      <c r="I1754" s="36"/>
      <c r="J1754" s="36"/>
      <c r="K1754" s="15"/>
    </row>
    <row r="1755" spans="1:11" ht="13.5">
      <c r="A1755" s="32"/>
      <c r="B1755" s="47"/>
      <c r="C1755" s="47"/>
      <c r="D1755" s="34" t="s">
        <v>1364</v>
      </c>
      <c r="E1755" s="35" t="s">
        <v>622</v>
      </c>
      <c r="F1755" s="36">
        <v>8000</v>
      </c>
      <c r="G1755" s="36">
        <v>7718.43</v>
      </c>
      <c r="H1755" s="265">
        <f t="shared" si="32"/>
        <v>96.48037500000001</v>
      </c>
      <c r="I1755" s="36"/>
      <c r="J1755" s="36"/>
      <c r="K1755" s="15"/>
    </row>
    <row r="1756" spans="1:11" ht="27">
      <c r="A1756" s="32"/>
      <c r="B1756" s="47"/>
      <c r="C1756" s="47"/>
      <c r="D1756" s="34" t="s">
        <v>1384</v>
      </c>
      <c r="E1756" s="35" t="s">
        <v>459</v>
      </c>
      <c r="F1756" s="36">
        <v>0</v>
      </c>
      <c r="G1756" s="36">
        <v>0</v>
      </c>
      <c r="H1756" s="265">
        <v>0</v>
      </c>
      <c r="I1756" s="36"/>
      <c r="J1756" s="36"/>
      <c r="K1756" s="15"/>
    </row>
    <row r="1757" spans="1:11" ht="13.5">
      <c r="A1757" s="32"/>
      <c r="B1757" s="47"/>
      <c r="C1757" s="33" t="s">
        <v>1645</v>
      </c>
      <c r="D1757" s="34" t="s">
        <v>1646</v>
      </c>
      <c r="E1757" s="35" t="s">
        <v>1683</v>
      </c>
      <c r="F1757" s="36">
        <f>SUM(F1758:F1763)</f>
        <v>29216</v>
      </c>
      <c r="G1757" s="36">
        <f>SUM(G1758:G1763)</f>
        <v>19111.21</v>
      </c>
      <c r="H1757" s="265">
        <f t="shared" si="32"/>
        <v>65.41350629791894</v>
      </c>
      <c r="I1757" s="36">
        <f>G1757</f>
        <v>19111.21</v>
      </c>
      <c r="J1757" s="36">
        <v>0</v>
      </c>
      <c r="K1757" s="15"/>
    </row>
    <row r="1758" spans="1:11" ht="27">
      <c r="A1758" s="32"/>
      <c r="B1758" s="47"/>
      <c r="C1758" s="38"/>
      <c r="D1758" s="34" t="s">
        <v>308</v>
      </c>
      <c r="E1758" s="35" t="s">
        <v>1103</v>
      </c>
      <c r="F1758" s="36">
        <v>4372</v>
      </c>
      <c r="G1758" s="36">
        <v>4370.09</v>
      </c>
      <c r="H1758" s="265">
        <f t="shared" si="32"/>
        <v>99.95631290027448</v>
      </c>
      <c r="I1758" s="36"/>
      <c r="J1758" s="36"/>
      <c r="K1758" s="15"/>
    </row>
    <row r="1759" spans="1:11" ht="13.5">
      <c r="A1759" s="32"/>
      <c r="B1759" s="47"/>
      <c r="C1759" s="47"/>
      <c r="D1759" s="34" t="s">
        <v>359</v>
      </c>
      <c r="E1759" s="35" t="s">
        <v>1103</v>
      </c>
      <c r="F1759" s="36">
        <v>261</v>
      </c>
      <c r="G1759" s="36">
        <v>228.4</v>
      </c>
      <c r="H1759" s="265">
        <f t="shared" si="32"/>
        <v>87.50957854406131</v>
      </c>
      <c r="I1759" s="36"/>
      <c r="J1759" s="36"/>
      <c r="K1759" s="15"/>
    </row>
    <row r="1760" spans="1:11" ht="27">
      <c r="A1760" s="32"/>
      <c r="B1760" s="47"/>
      <c r="C1760" s="47"/>
      <c r="D1760" s="34" t="s">
        <v>1366</v>
      </c>
      <c r="E1760" s="142" t="s">
        <v>1103</v>
      </c>
      <c r="F1760" s="36">
        <v>50</v>
      </c>
      <c r="G1760" s="36">
        <v>50</v>
      </c>
      <c r="H1760" s="265">
        <f t="shared" si="32"/>
        <v>100</v>
      </c>
      <c r="I1760" s="36"/>
      <c r="J1760" s="36"/>
      <c r="K1760" s="15"/>
    </row>
    <row r="1761" spans="1:11" ht="41.25">
      <c r="A1761" s="110"/>
      <c r="B1761" s="78"/>
      <c r="C1761" s="78"/>
      <c r="D1761" s="34" t="s">
        <v>1394</v>
      </c>
      <c r="E1761" s="142" t="s">
        <v>1103</v>
      </c>
      <c r="F1761" s="36">
        <v>500</v>
      </c>
      <c r="G1761" s="36">
        <v>492</v>
      </c>
      <c r="H1761" s="265">
        <f t="shared" si="32"/>
        <v>98.4</v>
      </c>
      <c r="I1761" s="36"/>
      <c r="J1761" s="36"/>
      <c r="K1761" s="15"/>
    </row>
    <row r="1762" spans="1:11" ht="27">
      <c r="A1762" s="32"/>
      <c r="B1762" s="47"/>
      <c r="C1762" s="47"/>
      <c r="D1762" s="34" t="s">
        <v>1369</v>
      </c>
      <c r="E1762" s="142" t="s">
        <v>1103</v>
      </c>
      <c r="F1762" s="36">
        <v>6500</v>
      </c>
      <c r="G1762" s="36">
        <v>6499.32</v>
      </c>
      <c r="H1762" s="265">
        <f t="shared" si="32"/>
        <v>99.98953846153846</v>
      </c>
      <c r="I1762" s="36"/>
      <c r="J1762" s="36"/>
      <c r="K1762" s="15"/>
    </row>
    <row r="1763" spans="1:11" ht="27">
      <c r="A1763" s="32"/>
      <c r="B1763" s="47"/>
      <c r="C1763" s="83"/>
      <c r="D1763" s="34" t="s">
        <v>1389</v>
      </c>
      <c r="E1763" s="35" t="s">
        <v>1683</v>
      </c>
      <c r="F1763" s="36">
        <v>17533</v>
      </c>
      <c r="G1763" s="36">
        <v>7471.4</v>
      </c>
      <c r="H1763" s="265">
        <f t="shared" si="32"/>
        <v>42.61335766839673</v>
      </c>
      <c r="I1763" s="36"/>
      <c r="J1763" s="36"/>
      <c r="K1763" s="15"/>
    </row>
    <row r="1764" spans="1:11" ht="13.5">
      <c r="A1764" s="32"/>
      <c r="B1764" s="47"/>
      <c r="C1764" s="33" t="s">
        <v>328</v>
      </c>
      <c r="D1764" s="34" t="s">
        <v>329</v>
      </c>
      <c r="E1764" s="35" t="s">
        <v>46</v>
      </c>
      <c r="F1764" s="36">
        <v>100</v>
      </c>
      <c r="G1764" s="36">
        <f>G1765</f>
        <v>100</v>
      </c>
      <c r="H1764" s="265">
        <f t="shared" si="32"/>
        <v>100</v>
      </c>
      <c r="I1764" s="36">
        <f>G1764</f>
        <v>100</v>
      </c>
      <c r="J1764" s="36">
        <v>0</v>
      </c>
      <c r="K1764" s="15"/>
    </row>
    <row r="1765" spans="1:11" ht="27">
      <c r="A1765" s="32"/>
      <c r="B1765" s="47"/>
      <c r="C1765" s="47"/>
      <c r="D1765" s="34" t="s">
        <v>1390</v>
      </c>
      <c r="E1765" s="35" t="s">
        <v>46</v>
      </c>
      <c r="F1765" s="36">
        <v>100</v>
      </c>
      <c r="G1765" s="36">
        <v>100</v>
      </c>
      <c r="H1765" s="265">
        <f t="shared" si="32"/>
        <v>100</v>
      </c>
      <c r="I1765" s="36"/>
      <c r="J1765" s="36"/>
      <c r="K1765" s="15"/>
    </row>
    <row r="1766" spans="1:11" ht="13.5">
      <c r="A1766" s="32"/>
      <c r="B1766" s="41"/>
      <c r="C1766" s="74" t="s">
        <v>47</v>
      </c>
      <c r="D1766" s="75" t="s">
        <v>48</v>
      </c>
      <c r="E1766" s="35" t="s">
        <v>1103</v>
      </c>
      <c r="F1766" s="36">
        <v>20</v>
      </c>
      <c r="G1766" s="36">
        <f>G1767</f>
        <v>18.51</v>
      </c>
      <c r="H1766" s="265">
        <f t="shared" si="32"/>
        <v>92.55</v>
      </c>
      <c r="I1766" s="36">
        <f>G1766</f>
        <v>18.51</v>
      </c>
      <c r="J1766" s="36">
        <v>0</v>
      </c>
      <c r="K1766" s="15"/>
    </row>
    <row r="1767" spans="1:11" ht="13.5">
      <c r="A1767" s="32"/>
      <c r="B1767" s="47"/>
      <c r="C1767" s="47"/>
      <c r="D1767" s="34" t="s">
        <v>1718</v>
      </c>
      <c r="E1767" s="35" t="s">
        <v>1103</v>
      </c>
      <c r="F1767" s="36">
        <v>20</v>
      </c>
      <c r="G1767" s="36">
        <v>18.51</v>
      </c>
      <c r="H1767" s="265">
        <f t="shared" si="32"/>
        <v>92.55</v>
      </c>
      <c r="I1767" s="36"/>
      <c r="J1767" s="36"/>
      <c r="K1767" s="15"/>
    </row>
    <row r="1768" spans="1:11" ht="13.5">
      <c r="A1768" s="32"/>
      <c r="B1768" s="47"/>
      <c r="C1768" s="33" t="s">
        <v>1682</v>
      </c>
      <c r="D1768" s="34" t="s">
        <v>1658</v>
      </c>
      <c r="E1768" s="35" t="s">
        <v>1391</v>
      </c>
      <c r="F1768" s="36">
        <f>F1769+F1770</f>
        <v>15000</v>
      </c>
      <c r="G1768" s="36">
        <f>G1769+G1770</f>
        <v>14697.25</v>
      </c>
      <c r="H1768" s="265">
        <f t="shared" si="32"/>
        <v>97.98166666666667</v>
      </c>
      <c r="I1768" s="36">
        <v>0</v>
      </c>
      <c r="J1768" s="36">
        <f>G1768</f>
        <v>14697.25</v>
      </c>
      <c r="K1768" s="15"/>
    </row>
    <row r="1769" spans="1:11" ht="27">
      <c r="A1769" s="32"/>
      <c r="B1769" s="47"/>
      <c r="C1769" s="47"/>
      <c r="D1769" s="34" t="s">
        <v>1392</v>
      </c>
      <c r="E1769" s="35" t="s">
        <v>1393</v>
      </c>
      <c r="F1769" s="36">
        <v>0</v>
      </c>
      <c r="G1769" s="36">
        <v>0</v>
      </c>
      <c r="H1769" s="265">
        <v>0</v>
      </c>
      <c r="I1769" s="36"/>
      <c r="J1769" s="36"/>
      <c r="K1769" s="15"/>
    </row>
    <row r="1770" spans="1:11" ht="41.25">
      <c r="A1770" s="32"/>
      <c r="B1770" s="47"/>
      <c r="C1770" s="78"/>
      <c r="D1770" s="34" t="s">
        <v>1394</v>
      </c>
      <c r="E1770" s="35" t="s">
        <v>1680</v>
      </c>
      <c r="F1770" s="36">
        <v>15000</v>
      </c>
      <c r="G1770" s="36">
        <v>14697.25</v>
      </c>
      <c r="H1770" s="265">
        <f t="shared" si="32"/>
        <v>97.98166666666667</v>
      </c>
      <c r="I1770" s="36"/>
      <c r="J1770" s="36"/>
      <c r="K1770" s="15"/>
    </row>
    <row r="1771" spans="1:11" ht="27">
      <c r="A1771" s="32"/>
      <c r="B1771" s="41"/>
      <c r="C1771" s="145" t="s">
        <v>420</v>
      </c>
      <c r="D1771" s="104" t="s">
        <v>421</v>
      </c>
      <c r="E1771" s="144" t="str">
        <f>E1772</f>
        <v>0</v>
      </c>
      <c r="F1771" s="36">
        <f>F1772</f>
        <v>4350</v>
      </c>
      <c r="G1771" s="36">
        <f>G1772</f>
        <v>4350</v>
      </c>
      <c r="H1771" s="265">
        <f t="shared" si="32"/>
        <v>100</v>
      </c>
      <c r="I1771" s="36">
        <v>0</v>
      </c>
      <c r="J1771" s="36">
        <f>G1771</f>
        <v>4350</v>
      </c>
      <c r="K1771" s="15"/>
    </row>
    <row r="1772" spans="1:11" ht="51" customHeight="1">
      <c r="A1772" s="110"/>
      <c r="B1772" s="78"/>
      <c r="C1772" s="78"/>
      <c r="D1772" s="89" t="s">
        <v>1373</v>
      </c>
      <c r="E1772" s="142" t="s">
        <v>1103</v>
      </c>
      <c r="F1772" s="36">
        <v>4350</v>
      </c>
      <c r="G1772" s="36">
        <v>4350</v>
      </c>
      <c r="H1772" s="265">
        <f t="shared" si="32"/>
        <v>100</v>
      </c>
      <c r="I1772" s="36"/>
      <c r="J1772" s="36"/>
      <c r="K1772" s="15"/>
    </row>
    <row r="1773" spans="1:11" ht="13.5">
      <c r="A1773" s="129" t="s">
        <v>1395</v>
      </c>
      <c r="B1773" s="130"/>
      <c r="C1773" s="130"/>
      <c r="D1773" s="174" t="s">
        <v>1396</v>
      </c>
      <c r="E1773" s="20" t="s">
        <v>1397</v>
      </c>
      <c r="F1773" s="21">
        <f>F1774+F1814+F1817+F1884+F1893+F1941+F1897</f>
        <v>3888782.4699999997</v>
      </c>
      <c r="G1773" s="21">
        <f>G1774+G1814+G1817+G1884+G1893+G1941+G1897</f>
        <v>3873650.78</v>
      </c>
      <c r="H1773" s="268">
        <f t="shared" si="32"/>
        <v>99.61088875202628</v>
      </c>
      <c r="I1773" s="21">
        <f>I1774+I1814+I1817+I1884+I1893+I1897+I1941</f>
        <v>2456420.13</v>
      </c>
      <c r="J1773" s="21">
        <f>J1774+J1814+J1817+J1884+J1893+J1897+J1941</f>
        <v>1417230.6500000001</v>
      </c>
      <c r="K1773" s="23">
        <f>SUM(I1773:J1773)</f>
        <v>3873650.7800000003</v>
      </c>
    </row>
    <row r="1774" spans="1:11" ht="13.5">
      <c r="A1774" s="32"/>
      <c r="B1774" s="26" t="s">
        <v>1398</v>
      </c>
      <c r="C1774" s="26"/>
      <c r="D1774" s="27" t="s">
        <v>1399</v>
      </c>
      <c r="E1774" s="28" t="s">
        <v>1400</v>
      </c>
      <c r="F1774" s="29">
        <f>F1775+F1779+F1781+F1799+F1809+F1811</f>
        <v>81565</v>
      </c>
      <c r="G1774" s="29">
        <f>G1775+G1779+G1781+G1799+G1809+G1811</f>
        <v>78026.83</v>
      </c>
      <c r="H1774" s="266">
        <f t="shared" si="32"/>
        <v>95.66214675412249</v>
      </c>
      <c r="I1774" s="29">
        <f>I1775+I1779+I1781+I1799+I1809+I1811</f>
        <v>78026.83</v>
      </c>
      <c r="J1774" s="29">
        <f>J1775+J1779+J1781+J1799+J1809+J1811</f>
        <v>0</v>
      </c>
      <c r="K1774" s="23">
        <f>SUM(I1774:J1774)</f>
        <v>78026.83</v>
      </c>
    </row>
    <row r="1775" spans="1:11" ht="27">
      <c r="A1775" s="32"/>
      <c r="B1775" s="55"/>
      <c r="C1775" s="49" t="s">
        <v>1423</v>
      </c>
      <c r="D1775" s="50" t="s">
        <v>1455</v>
      </c>
      <c r="E1775" s="51" t="s">
        <v>1103</v>
      </c>
      <c r="F1775" s="52">
        <v>8000</v>
      </c>
      <c r="G1775" s="52">
        <f>G1777+G1778</f>
        <v>8000</v>
      </c>
      <c r="H1775" s="265">
        <f t="shared" si="32"/>
        <v>100</v>
      </c>
      <c r="I1775" s="52">
        <f>G1775</f>
        <v>8000</v>
      </c>
      <c r="J1775" s="52">
        <v>0</v>
      </c>
      <c r="K1775" s="15"/>
    </row>
    <row r="1776" spans="1:11" ht="13.5">
      <c r="A1776" s="32"/>
      <c r="B1776" s="56"/>
      <c r="C1776" s="55"/>
      <c r="D1776" s="221" t="s">
        <v>1210</v>
      </c>
      <c r="E1776" s="221"/>
      <c r="F1776" s="222">
        <f>F1777+F1778</f>
        <v>8000</v>
      </c>
      <c r="G1776" s="222">
        <f>G1777+G1778</f>
        <v>8000</v>
      </c>
      <c r="H1776" s="270">
        <f t="shared" si="32"/>
        <v>100</v>
      </c>
      <c r="I1776" s="52"/>
      <c r="J1776" s="52"/>
      <c r="K1776" s="15"/>
    </row>
    <row r="1777" spans="1:11" ht="33" customHeight="1">
      <c r="A1777" s="32"/>
      <c r="B1777" s="56"/>
      <c r="C1777" s="56"/>
      <c r="D1777" s="50" t="s">
        <v>360</v>
      </c>
      <c r="E1777" s="51" t="s">
        <v>1103</v>
      </c>
      <c r="F1777" s="52">
        <v>4000</v>
      </c>
      <c r="G1777" s="52">
        <v>4000</v>
      </c>
      <c r="H1777" s="265">
        <f t="shared" si="32"/>
        <v>100</v>
      </c>
      <c r="I1777" s="52"/>
      <c r="J1777" s="52"/>
      <c r="K1777" s="15"/>
    </row>
    <row r="1778" spans="1:11" ht="28.5" customHeight="1">
      <c r="A1778" s="32"/>
      <c r="B1778" s="56"/>
      <c r="C1778" s="60"/>
      <c r="D1778" s="50" t="s">
        <v>361</v>
      </c>
      <c r="E1778" s="51" t="s">
        <v>1103</v>
      </c>
      <c r="F1778" s="52">
        <v>4000</v>
      </c>
      <c r="G1778" s="52">
        <v>4000</v>
      </c>
      <c r="H1778" s="265">
        <f t="shared" si="32"/>
        <v>100</v>
      </c>
      <c r="I1778" s="52"/>
      <c r="J1778" s="52"/>
      <c r="K1778" s="15"/>
    </row>
    <row r="1779" spans="1:11" ht="13.5">
      <c r="A1779" s="32"/>
      <c r="B1779" s="47"/>
      <c r="C1779" s="33" t="s">
        <v>57</v>
      </c>
      <c r="D1779" s="34" t="s">
        <v>58</v>
      </c>
      <c r="E1779" s="35" t="s">
        <v>1085</v>
      </c>
      <c r="F1779" s="36">
        <f>F1780</f>
        <v>1150</v>
      </c>
      <c r="G1779" s="36">
        <f>G1780</f>
        <v>1009</v>
      </c>
      <c r="H1779" s="265">
        <f t="shared" si="32"/>
        <v>87.73913043478261</v>
      </c>
      <c r="I1779" s="36">
        <f>G1779</f>
        <v>1009</v>
      </c>
      <c r="J1779" s="36">
        <v>0</v>
      </c>
      <c r="K1779" s="15"/>
    </row>
    <row r="1780" spans="1:11" ht="13.5">
      <c r="A1780" s="32"/>
      <c r="B1780" s="47"/>
      <c r="C1780" s="47"/>
      <c r="D1780" s="34" t="s">
        <v>1401</v>
      </c>
      <c r="E1780" s="35" t="s">
        <v>1085</v>
      </c>
      <c r="F1780" s="36">
        <v>1150</v>
      </c>
      <c r="G1780" s="36">
        <v>1009</v>
      </c>
      <c r="H1780" s="265">
        <f t="shared" si="32"/>
        <v>87.73913043478261</v>
      </c>
      <c r="I1780" s="36"/>
      <c r="J1780" s="36"/>
      <c r="K1780" s="15"/>
    </row>
    <row r="1781" spans="1:11" ht="13.5">
      <c r="A1781" s="110"/>
      <c r="B1781" s="78"/>
      <c r="C1781" s="111" t="s">
        <v>1667</v>
      </c>
      <c r="D1781" s="34" t="s">
        <v>1668</v>
      </c>
      <c r="E1781" s="35" t="s">
        <v>1402</v>
      </c>
      <c r="F1781" s="36">
        <f>SUM(F1782:F1798)</f>
        <v>22772</v>
      </c>
      <c r="G1781" s="36">
        <f>SUM(G1782:G1798)</f>
        <v>19749.37</v>
      </c>
      <c r="H1781" s="265">
        <f t="shared" si="32"/>
        <v>86.72655014930616</v>
      </c>
      <c r="I1781" s="36">
        <f>G1781</f>
        <v>19749.37</v>
      </c>
      <c r="J1781" s="36">
        <v>0</v>
      </c>
      <c r="K1781" s="15"/>
    </row>
    <row r="1782" spans="1:11" ht="33.75" customHeight="1">
      <c r="A1782" s="32"/>
      <c r="B1782" s="47"/>
      <c r="C1782" s="47"/>
      <c r="D1782" s="34" t="s">
        <v>1403</v>
      </c>
      <c r="E1782" s="35" t="s">
        <v>1085</v>
      </c>
      <c r="F1782" s="36">
        <v>500</v>
      </c>
      <c r="G1782" s="36">
        <v>499.38</v>
      </c>
      <c r="H1782" s="265">
        <f t="shared" si="32"/>
        <v>99.876</v>
      </c>
      <c r="I1782" s="36"/>
      <c r="J1782" s="36"/>
      <c r="K1782" s="15"/>
    </row>
    <row r="1783" spans="1:11" ht="27">
      <c r="A1783" s="32"/>
      <c r="B1783" s="47"/>
      <c r="C1783" s="47"/>
      <c r="D1783" s="34" t="s">
        <v>1404</v>
      </c>
      <c r="E1783" s="35" t="s">
        <v>337</v>
      </c>
      <c r="F1783" s="36">
        <v>1950</v>
      </c>
      <c r="G1783" s="36">
        <v>1810.37</v>
      </c>
      <c r="H1783" s="265">
        <f t="shared" si="32"/>
        <v>92.83948717948718</v>
      </c>
      <c r="I1783" s="36"/>
      <c r="J1783" s="36"/>
      <c r="K1783" s="15"/>
    </row>
    <row r="1784" spans="1:11" ht="27">
      <c r="A1784" s="32"/>
      <c r="B1784" s="47"/>
      <c r="C1784" s="47"/>
      <c r="D1784" s="34" t="s">
        <v>1405</v>
      </c>
      <c r="E1784" s="35" t="s">
        <v>1689</v>
      </c>
      <c r="F1784" s="36">
        <v>0</v>
      </c>
      <c r="G1784" s="36">
        <v>0</v>
      </c>
      <c r="H1784" s="265">
        <v>0</v>
      </c>
      <c r="I1784" s="36"/>
      <c r="J1784" s="36"/>
      <c r="K1784" s="15"/>
    </row>
    <row r="1785" spans="1:11" ht="27">
      <c r="A1785" s="32"/>
      <c r="B1785" s="47"/>
      <c r="C1785" s="47"/>
      <c r="D1785" s="138" t="s">
        <v>804</v>
      </c>
      <c r="E1785" s="142" t="s">
        <v>1103</v>
      </c>
      <c r="F1785" s="36">
        <v>177</v>
      </c>
      <c r="G1785" s="36">
        <v>176.29</v>
      </c>
      <c r="H1785" s="265">
        <f t="shared" si="32"/>
        <v>99.59887005649718</v>
      </c>
      <c r="I1785" s="36"/>
      <c r="J1785" s="36"/>
      <c r="K1785" s="15"/>
    </row>
    <row r="1786" spans="1:11" ht="27">
      <c r="A1786" s="32"/>
      <c r="B1786" s="47"/>
      <c r="C1786" s="47"/>
      <c r="D1786" s="34" t="s">
        <v>1406</v>
      </c>
      <c r="E1786" s="35" t="s">
        <v>1085</v>
      </c>
      <c r="F1786" s="36">
        <v>500</v>
      </c>
      <c r="G1786" s="36">
        <v>500</v>
      </c>
      <c r="H1786" s="265">
        <f t="shared" si="32"/>
        <v>100</v>
      </c>
      <c r="I1786" s="36"/>
      <c r="J1786" s="36"/>
      <c r="K1786" s="15"/>
    </row>
    <row r="1787" spans="1:11" ht="27">
      <c r="A1787" s="32"/>
      <c r="B1787" s="47"/>
      <c r="C1787" s="47"/>
      <c r="D1787" s="34" t="s">
        <v>1407</v>
      </c>
      <c r="E1787" s="35" t="s">
        <v>59</v>
      </c>
      <c r="F1787" s="36">
        <v>0</v>
      </c>
      <c r="G1787" s="36">
        <v>0</v>
      </c>
      <c r="H1787" s="265">
        <v>0</v>
      </c>
      <c r="I1787" s="36"/>
      <c r="J1787" s="36"/>
      <c r="K1787" s="15"/>
    </row>
    <row r="1788" spans="1:11" ht="27">
      <c r="A1788" s="32"/>
      <c r="B1788" s="47"/>
      <c r="C1788" s="47"/>
      <c r="D1788" s="34" t="s">
        <v>1408</v>
      </c>
      <c r="E1788" s="35" t="s">
        <v>1085</v>
      </c>
      <c r="F1788" s="36">
        <v>170</v>
      </c>
      <c r="G1788" s="36">
        <v>166.92</v>
      </c>
      <c r="H1788" s="265">
        <f t="shared" si="32"/>
        <v>98.18823529411765</v>
      </c>
      <c r="I1788" s="36"/>
      <c r="J1788" s="36"/>
      <c r="K1788" s="15"/>
    </row>
    <row r="1789" spans="1:11" ht="27">
      <c r="A1789" s="32"/>
      <c r="B1789" s="47"/>
      <c r="C1789" s="47"/>
      <c r="D1789" s="138" t="s">
        <v>805</v>
      </c>
      <c r="E1789" s="142" t="s">
        <v>1103</v>
      </c>
      <c r="F1789" s="36">
        <v>1000</v>
      </c>
      <c r="G1789" s="36">
        <v>999.99</v>
      </c>
      <c r="H1789" s="265">
        <f t="shared" si="32"/>
        <v>99.999</v>
      </c>
      <c r="I1789" s="36"/>
      <c r="J1789" s="36"/>
      <c r="K1789" s="15"/>
    </row>
    <row r="1790" spans="1:11" ht="27">
      <c r="A1790" s="32"/>
      <c r="B1790" s="47"/>
      <c r="C1790" s="47"/>
      <c r="D1790" s="138" t="s">
        <v>807</v>
      </c>
      <c r="E1790" s="142" t="s">
        <v>1103</v>
      </c>
      <c r="F1790" s="36">
        <v>950</v>
      </c>
      <c r="G1790" s="36">
        <v>373.7</v>
      </c>
      <c r="H1790" s="265">
        <f t="shared" si="32"/>
        <v>39.33684210526316</v>
      </c>
      <c r="I1790" s="36"/>
      <c r="J1790" s="36"/>
      <c r="K1790" s="15"/>
    </row>
    <row r="1791" spans="1:11" ht="27">
      <c r="A1791" s="32"/>
      <c r="B1791" s="47"/>
      <c r="C1791" s="47"/>
      <c r="D1791" s="138" t="s">
        <v>806</v>
      </c>
      <c r="E1791" s="142" t="s">
        <v>1103</v>
      </c>
      <c r="F1791" s="36">
        <v>2000</v>
      </c>
      <c r="G1791" s="36">
        <v>2000</v>
      </c>
      <c r="H1791" s="265">
        <f t="shared" si="32"/>
        <v>100</v>
      </c>
      <c r="I1791" s="36"/>
      <c r="J1791" s="36"/>
      <c r="K1791" s="15"/>
    </row>
    <row r="1792" spans="1:11" ht="41.25">
      <c r="A1792" s="32"/>
      <c r="B1792" s="47"/>
      <c r="C1792" s="47"/>
      <c r="D1792" s="34" t="s">
        <v>1409</v>
      </c>
      <c r="E1792" s="35" t="s">
        <v>431</v>
      </c>
      <c r="F1792" s="36">
        <v>1800</v>
      </c>
      <c r="G1792" s="36">
        <v>0</v>
      </c>
      <c r="H1792" s="265">
        <f t="shared" si="32"/>
        <v>0</v>
      </c>
      <c r="I1792" s="36"/>
      <c r="J1792" s="36"/>
      <c r="K1792" s="15"/>
    </row>
    <row r="1793" spans="1:11" ht="27">
      <c r="A1793" s="32"/>
      <c r="B1793" s="47"/>
      <c r="C1793" s="47"/>
      <c r="D1793" s="34" t="s">
        <v>1410</v>
      </c>
      <c r="E1793" s="35" t="s">
        <v>474</v>
      </c>
      <c r="F1793" s="36">
        <v>600</v>
      </c>
      <c r="G1793" s="36">
        <v>599.86</v>
      </c>
      <c r="H1793" s="265">
        <f t="shared" si="32"/>
        <v>99.97666666666667</v>
      </c>
      <c r="I1793" s="36"/>
      <c r="J1793" s="36"/>
      <c r="K1793" s="15"/>
    </row>
    <row r="1794" spans="1:11" ht="27">
      <c r="A1794" s="32"/>
      <c r="B1794" s="47"/>
      <c r="C1794" s="47"/>
      <c r="D1794" s="34" t="s">
        <v>1411</v>
      </c>
      <c r="E1794" s="35" t="s">
        <v>261</v>
      </c>
      <c r="F1794" s="36">
        <v>1500</v>
      </c>
      <c r="G1794" s="36">
        <v>1499.81</v>
      </c>
      <c r="H1794" s="265">
        <f t="shared" si="32"/>
        <v>99.98733333333332</v>
      </c>
      <c r="I1794" s="36"/>
      <c r="J1794" s="36"/>
      <c r="K1794" s="15"/>
    </row>
    <row r="1795" spans="1:11" ht="27">
      <c r="A1795" s="32"/>
      <c r="B1795" s="47"/>
      <c r="C1795" s="47"/>
      <c r="D1795" s="34" t="s">
        <v>1412</v>
      </c>
      <c r="E1795" s="35" t="s">
        <v>1085</v>
      </c>
      <c r="F1795" s="36">
        <v>500</v>
      </c>
      <c r="G1795" s="36">
        <v>0</v>
      </c>
      <c r="H1795" s="265">
        <f t="shared" si="32"/>
        <v>0</v>
      </c>
      <c r="I1795" s="36"/>
      <c r="J1795" s="36"/>
      <c r="K1795" s="15"/>
    </row>
    <row r="1796" spans="1:11" ht="13.5">
      <c r="A1796" s="32"/>
      <c r="B1796" s="47"/>
      <c r="C1796" s="47"/>
      <c r="D1796" s="34" t="s">
        <v>1401</v>
      </c>
      <c r="E1796" s="35" t="s">
        <v>1689</v>
      </c>
      <c r="F1796" s="36">
        <v>165</v>
      </c>
      <c r="G1796" s="36">
        <v>164.64</v>
      </c>
      <c r="H1796" s="265">
        <f t="shared" si="32"/>
        <v>99.78181818181818</v>
      </c>
      <c r="I1796" s="36"/>
      <c r="J1796" s="36"/>
      <c r="K1796" s="15"/>
    </row>
    <row r="1797" spans="1:11" ht="13.5">
      <c r="A1797" s="32"/>
      <c r="B1797" s="47"/>
      <c r="C1797" s="47"/>
      <c r="D1797" s="34" t="s">
        <v>1413</v>
      </c>
      <c r="E1797" s="35" t="s">
        <v>1669</v>
      </c>
      <c r="F1797" s="36">
        <v>3000</v>
      </c>
      <c r="G1797" s="36">
        <v>2998.8</v>
      </c>
      <c r="H1797" s="265">
        <f aca="true" t="shared" si="33" ref="H1797:H1872">G1797/F1797%</f>
        <v>99.96000000000001</v>
      </c>
      <c r="I1797" s="36"/>
      <c r="J1797" s="36"/>
      <c r="K1797" s="15"/>
    </row>
    <row r="1798" spans="1:11" ht="13.5">
      <c r="A1798" s="32"/>
      <c r="B1798" s="47"/>
      <c r="C1798" s="83"/>
      <c r="D1798" s="34" t="s">
        <v>435</v>
      </c>
      <c r="E1798" s="35" t="s">
        <v>59</v>
      </c>
      <c r="F1798" s="36">
        <v>7960</v>
      </c>
      <c r="G1798" s="36">
        <v>7959.61</v>
      </c>
      <c r="H1798" s="265">
        <f t="shared" si="33"/>
        <v>99.99510050251257</v>
      </c>
      <c r="I1798" s="36"/>
      <c r="J1798" s="36"/>
      <c r="K1798" s="15"/>
    </row>
    <row r="1799" spans="1:11" ht="13.5">
      <c r="A1799" s="32"/>
      <c r="B1799" s="47"/>
      <c r="C1799" s="33" t="s">
        <v>1645</v>
      </c>
      <c r="D1799" s="34" t="s">
        <v>1646</v>
      </c>
      <c r="E1799" s="35" t="s">
        <v>1683</v>
      </c>
      <c r="F1799" s="36">
        <f>SUM(F1800:F1808)</f>
        <v>49343</v>
      </c>
      <c r="G1799" s="36">
        <f>SUM(G1800:G1808)</f>
        <v>48968.46</v>
      </c>
      <c r="H1799" s="265">
        <f t="shared" si="33"/>
        <v>99.24094603084531</v>
      </c>
      <c r="I1799" s="36">
        <f>G1799</f>
        <v>48968.46</v>
      </c>
      <c r="J1799" s="36">
        <v>0</v>
      </c>
      <c r="K1799" s="15"/>
    </row>
    <row r="1800" spans="1:11" ht="13.5">
      <c r="A1800" s="110"/>
      <c r="B1800" s="78"/>
      <c r="C1800" s="111"/>
      <c r="D1800" s="34" t="s">
        <v>362</v>
      </c>
      <c r="E1800" s="35" t="s">
        <v>1103</v>
      </c>
      <c r="F1800" s="36">
        <v>1550</v>
      </c>
      <c r="G1800" s="36">
        <v>1550</v>
      </c>
      <c r="H1800" s="265">
        <f t="shared" si="33"/>
        <v>100</v>
      </c>
      <c r="I1800" s="36"/>
      <c r="J1800" s="36"/>
      <c r="K1800" s="15"/>
    </row>
    <row r="1801" spans="1:11" ht="27">
      <c r="A1801" s="32"/>
      <c r="B1801" s="47"/>
      <c r="C1801" s="47"/>
      <c r="D1801" s="34" t="s">
        <v>1405</v>
      </c>
      <c r="E1801" s="142" t="s">
        <v>1103</v>
      </c>
      <c r="F1801" s="36">
        <v>1000</v>
      </c>
      <c r="G1801" s="36">
        <v>1000</v>
      </c>
      <c r="H1801" s="265">
        <f t="shared" si="33"/>
        <v>100</v>
      </c>
      <c r="I1801" s="36"/>
      <c r="J1801" s="36"/>
      <c r="K1801" s="15"/>
    </row>
    <row r="1802" spans="1:11" ht="27">
      <c r="A1802" s="32"/>
      <c r="B1802" s="47"/>
      <c r="C1802" s="47"/>
      <c r="D1802" s="34" t="s">
        <v>1407</v>
      </c>
      <c r="E1802" s="142" t="s">
        <v>1103</v>
      </c>
      <c r="F1802" s="36">
        <v>2000</v>
      </c>
      <c r="G1802" s="36">
        <v>2000</v>
      </c>
      <c r="H1802" s="265">
        <f t="shared" si="33"/>
        <v>100</v>
      </c>
      <c r="I1802" s="36"/>
      <c r="J1802" s="36"/>
      <c r="K1802" s="15"/>
    </row>
    <row r="1803" spans="1:11" ht="27">
      <c r="A1803" s="32"/>
      <c r="B1803" s="47"/>
      <c r="C1803" s="47"/>
      <c r="D1803" s="138" t="s">
        <v>808</v>
      </c>
      <c r="E1803" s="142" t="s">
        <v>1103</v>
      </c>
      <c r="F1803" s="36">
        <v>1023</v>
      </c>
      <c r="G1803" s="36">
        <v>650.01</v>
      </c>
      <c r="H1803" s="265">
        <f t="shared" si="33"/>
        <v>63.53958944281525</v>
      </c>
      <c r="I1803" s="36"/>
      <c r="J1803" s="36"/>
      <c r="K1803" s="15"/>
    </row>
    <row r="1804" spans="1:11" ht="21" customHeight="1">
      <c r="A1804" s="32"/>
      <c r="B1804" s="47"/>
      <c r="C1804" s="47"/>
      <c r="D1804" s="34" t="s">
        <v>363</v>
      </c>
      <c r="E1804" s="35" t="s">
        <v>1103</v>
      </c>
      <c r="F1804" s="36">
        <v>330</v>
      </c>
      <c r="G1804" s="36">
        <v>330</v>
      </c>
      <c r="H1804" s="265">
        <f t="shared" si="33"/>
        <v>100</v>
      </c>
      <c r="I1804" s="36"/>
      <c r="J1804" s="36"/>
      <c r="K1804" s="15"/>
    </row>
    <row r="1805" spans="1:11" ht="13.5">
      <c r="A1805" s="32"/>
      <c r="B1805" s="47"/>
      <c r="C1805" s="47"/>
      <c r="D1805" s="34" t="s">
        <v>1401</v>
      </c>
      <c r="E1805" s="35" t="s">
        <v>1414</v>
      </c>
      <c r="F1805" s="36">
        <v>9625</v>
      </c>
      <c r="G1805" s="36">
        <v>9624.36</v>
      </c>
      <c r="H1805" s="265">
        <f t="shared" si="33"/>
        <v>99.99335064935066</v>
      </c>
      <c r="I1805" s="36"/>
      <c r="J1805" s="36"/>
      <c r="K1805" s="15"/>
    </row>
    <row r="1806" spans="1:11" ht="13.5">
      <c r="A1806" s="32"/>
      <c r="B1806" s="47"/>
      <c r="C1806" s="47"/>
      <c r="D1806" s="34" t="s">
        <v>364</v>
      </c>
      <c r="E1806" s="35" t="s">
        <v>1103</v>
      </c>
      <c r="F1806" s="36">
        <v>31999</v>
      </c>
      <c r="G1806" s="36">
        <v>31998.59</v>
      </c>
      <c r="H1806" s="265">
        <f t="shared" si="33"/>
        <v>99.99871870995969</v>
      </c>
      <c r="I1806" s="36"/>
      <c r="J1806" s="36"/>
      <c r="K1806" s="15"/>
    </row>
    <row r="1807" spans="1:11" ht="27">
      <c r="A1807" s="32"/>
      <c r="B1807" s="47"/>
      <c r="C1807" s="47"/>
      <c r="D1807" s="34" t="s">
        <v>1415</v>
      </c>
      <c r="E1807" s="35" t="s">
        <v>960</v>
      </c>
      <c r="F1807" s="36">
        <v>1816</v>
      </c>
      <c r="G1807" s="36">
        <v>1815.5</v>
      </c>
      <c r="H1807" s="265">
        <f t="shared" si="33"/>
        <v>99.97246696035242</v>
      </c>
      <c r="I1807" s="36"/>
      <c r="J1807" s="36"/>
      <c r="K1807" s="15"/>
    </row>
    <row r="1808" spans="1:11" ht="13.5">
      <c r="A1808" s="32"/>
      <c r="B1808" s="47"/>
      <c r="C1808" s="47"/>
      <c r="D1808" s="34" t="s">
        <v>1416</v>
      </c>
      <c r="E1808" s="35" t="s">
        <v>1669</v>
      </c>
      <c r="F1808" s="36">
        <v>0</v>
      </c>
      <c r="G1808" s="36">
        <v>0</v>
      </c>
      <c r="H1808" s="265">
        <v>0</v>
      </c>
      <c r="I1808" s="36"/>
      <c r="J1808" s="36"/>
      <c r="K1808" s="15"/>
    </row>
    <row r="1809" spans="1:11" ht="13.5">
      <c r="A1809" s="32"/>
      <c r="B1809" s="47"/>
      <c r="C1809" s="33" t="s">
        <v>44</v>
      </c>
      <c r="D1809" s="34" t="s">
        <v>45</v>
      </c>
      <c r="E1809" s="35" t="s">
        <v>1085</v>
      </c>
      <c r="F1809" s="36">
        <v>0</v>
      </c>
      <c r="G1809" s="36">
        <v>0</v>
      </c>
      <c r="H1809" s="265">
        <v>0</v>
      </c>
      <c r="I1809" s="36">
        <f>G1809</f>
        <v>0</v>
      </c>
      <c r="J1809" s="36">
        <v>0</v>
      </c>
      <c r="K1809" s="15"/>
    </row>
    <row r="1810" spans="1:11" ht="13.5">
      <c r="A1810" s="32"/>
      <c r="B1810" s="47"/>
      <c r="C1810" s="47"/>
      <c r="D1810" s="34" t="s">
        <v>1401</v>
      </c>
      <c r="E1810" s="35" t="s">
        <v>1085</v>
      </c>
      <c r="F1810" s="36">
        <v>0</v>
      </c>
      <c r="G1810" s="36">
        <v>0</v>
      </c>
      <c r="H1810" s="265">
        <v>0</v>
      </c>
      <c r="I1810" s="36"/>
      <c r="J1810" s="36"/>
      <c r="K1810" s="15"/>
    </row>
    <row r="1811" spans="1:11" ht="13.5">
      <c r="A1811" s="32"/>
      <c r="B1811" s="47"/>
      <c r="C1811" s="33" t="s">
        <v>47</v>
      </c>
      <c r="D1811" s="34" t="s">
        <v>48</v>
      </c>
      <c r="E1811" s="35" t="s">
        <v>1689</v>
      </c>
      <c r="F1811" s="36">
        <f>F1812+F1813</f>
        <v>300</v>
      </c>
      <c r="G1811" s="36">
        <f>G1812+G1813</f>
        <v>300</v>
      </c>
      <c r="H1811" s="265">
        <f t="shared" si="33"/>
        <v>100</v>
      </c>
      <c r="I1811" s="36">
        <f>G1811</f>
        <v>300</v>
      </c>
      <c r="J1811" s="36">
        <v>0</v>
      </c>
      <c r="K1811" s="15"/>
    </row>
    <row r="1812" spans="1:11" ht="13.5">
      <c r="A1812" s="32"/>
      <c r="B1812" s="47"/>
      <c r="C1812" s="47"/>
      <c r="D1812" s="138" t="s">
        <v>784</v>
      </c>
      <c r="E1812" s="142" t="s">
        <v>1103</v>
      </c>
      <c r="F1812" s="36">
        <v>300</v>
      </c>
      <c r="G1812" s="36">
        <v>300</v>
      </c>
      <c r="H1812" s="265">
        <f t="shared" si="33"/>
        <v>100</v>
      </c>
      <c r="I1812" s="36"/>
      <c r="J1812" s="36"/>
      <c r="K1812" s="15"/>
    </row>
    <row r="1813" spans="1:11" ht="27">
      <c r="A1813" s="32"/>
      <c r="B1813" s="47"/>
      <c r="C1813" s="47"/>
      <c r="D1813" s="34" t="s">
        <v>1415</v>
      </c>
      <c r="E1813" s="35" t="s">
        <v>1689</v>
      </c>
      <c r="F1813" s="36">
        <v>0</v>
      </c>
      <c r="G1813" s="36">
        <v>0</v>
      </c>
      <c r="H1813" s="265">
        <v>0</v>
      </c>
      <c r="I1813" s="36"/>
      <c r="J1813" s="36"/>
      <c r="K1813" s="15"/>
    </row>
    <row r="1814" spans="1:11" ht="13.5">
      <c r="A1814" s="32"/>
      <c r="B1814" s="26" t="s">
        <v>1417</v>
      </c>
      <c r="C1814" s="26"/>
      <c r="D1814" s="27" t="s">
        <v>1418</v>
      </c>
      <c r="E1814" s="28" t="s">
        <v>436</v>
      </c>
      <c r="F1814" s="29">
        <f>F1815</f>
        <v>25513</v>
      </c>
      <c r="G1814" s="29">
        <f>G1815</f>
        <v>25513</v>
      </c>
      <c r="H1814" s="266">
        <f t="shared" si="33"/>
        <v>100</v>
      </c>
      <c r="I1814" s="29">
        <f>G1814</f>
        <v>25513</v>
      </c>
      <c r="J1814" s="29">
        <v>0</v>
      </c>
      <c r="K1814" s="23">
        <f>SUM(I1814:J1814)</f>
        <v>25513</v>
      </c>
    </row>
    <row r="1815" spans="1:11" ht="13.5">
      <c r="A1815" s="32"/>
      <c r="B1815" s="47"/>
      <c r="C1815" s="33" t="s">
        <v>57</v>
      </c>
      <c r="D1815" s="34" t="s">
        <v>58</v>
      </c>
      <c r="E1815" s="35" t="s">
        <v>436</v>
      </c>
      <c r="F1815" s="36">
        <f>F1816</f>
        <v>25513</v>
      </c>
      <c r="G1815" s="36">
        <f>G1816</f>
        <v>25513</v>
      </c>
      <c r="H1815" s="265">
        <f t="shared" si="33"/>
        <v>100</v>
      </c>
      <c r="I1815" s="36">
        <f>G1815</f>
        <v>25513</v>
      </c>
      <c r="J1815" s="36">
        <v>0</v>
      </c>
      <c r="K1815" s="15"/>
    </row>
    <row r="1816" spans="1:11" ht="13.5">
      <c r="A1816" s="32"/>
      <c r="B1816" s="47"/>
      <c r="C1816" s="47"/>
      <c r="D1816" s="34" t="s">
        <v>1419</v>
      </c>
      <c r="E1816" s="35" t="s">
        <v>436</v>
      </c>
      <c r="F1816" s="36">
        <v>25513</v>
      </c>
      <c r="G1816" s="36">
        <v>25513</v>
      </c>
      <c r="H1816" s="265">
        <f t="shared" si="33"/>
        <v>100</v>
      </c>
      <c r="I1816" s="36"/>
      <c r="J1816" s="36"/>
      <c r="K1816" s="15"/>
    </row>
    <row r="1817" spans="1:11" ht="13.5">
      <c r="A1817" s="32"/>
      <c r="B1817" s="26" t="s">
        <v>1420</v>
      </c>
      <c r="C1817" s="26"/>
      <c r="D1817" s="27" t="s">
        <v>1421</v>
      </c>
      <c r="E1817" s="28" t="s">
        <v>1422</v>
      </c>
      <c r="F1817" s="29">
        <f>F1818+F1846+F1848+F1850+F1867+F1869+F1873</f>
        <v>1112309</v>
      </c>
      <c r="G1817" s="29">
        <f>G1818+G1846+G1848+G1850+G1867+G1869+G1873</f>
        <v>1105597.21</v>
      </c>
      <c r="H1817" s="266">
        <f t="shared" si="33"/>
        <v>99.39658943692804</v>
      </c>
      <c r="I1817" s="29">
        <f>I1818+I1846+I1848+I1850+I1867+I1869+I1873</f>
        <v>1105597.21</v>
      </c>
      <c r="J1817" s="29">
        <v>0</v>
      </c>
      <c r="K1817" s="23">
        <f>SUM(I1817:J1817)</f>
        <v>1105597.21</v>
      </c>
    </row>
    <row r="1818" spans="1:11" ht="27">
      <c r="A1818" s="32"/>
      <c r="B1818" s="47"/>
      <c r="C1818" s="33" t="s">
        <v>1423</v>
      </c>
      <c r="D1818" s="34" t="s">
        <v>1455</v>
      </c>
      <c r="E1818" s="36" t="s">
        <v>1456</v>
      </c>
      <c r="F1818" s="36">
        <f>F1819+F1820+F1821+F1822+F1823+F1824+F1825+F1826+F1827+F1828+F1829+F1830+F1831+F1832+F1833+F1834+F1835+F1836+F1837+F1838+F1839+F1840+F1841+F1842+F1843+F1844+F1845</f>
        <v>998080</v>
      </c>
      <c r="G1818" s="36">
        <f>SUM(G1819:G1845)</f>
        <v>996374.61</v>
      </c>
      <c r="H1818" s="265">
        <f t="shared" si="33"/>
        <v>99.82913293523566</v>
      </c>
      <c r="I1818" s="36">
        <f>G1818</f>
        <v>996374.61</v>
      </c>
      <c r="J1818" s="36">
        <v>0</v>
      </c>
      <c r="K1818" s="15"/>
    </row>
    <row r="1819" spans="1:11" ht="27">
      <c r="A1819" s="32"/>
      <c r="B1819" s="47"/>
      <c r="C1819" s="47"/>
      <c r="D1819" s="34" t="s">
        <v>1457</v>
      </c>
      <c r="E1819" s="36" t="s">
        <v>1680</v>
      </c>
      <c r="F1819" s="36" t="s">
        <v>1680</v>
      </c>
      <c r="G1819" s="36">
        <v>15000</v>
      </c>
      <c r="H1819" s="265">
        <f t="shared" si="33"/>
        <v>100</v>
      </c>
      <c r="I1819" s="36"/>
      <c r="J1819" s="36"/>
      <c r="K1819" s="15"/>
    </row>
    <row r="1820" spans="1:11" ht="13.5">
      <c r="A1820" s="32"/>
      <c r="B1820" s="47"/>
      <c r="C1820" s="47"/>
      <c r="D1820" s="34" t="s">
        <v>1458</v>
      </c>
      <c r="E1820" s="36" t="s">
        <v>1459</v>
      </c>
      <c r="F1820" s="36" t="s">
        <v>1459</v>
      </c>
      <c r="G1820" s="36">
        <v>61800</v>
      </c>
      <c r="H1820" s="265">
        <f t="shared" si="33"/>
        <v>100</v>
      </c>
      <c r="I1820" s="36"/>
      <c r="J1820" s="36"/>
      <c r="K1820" s="15"/>
    </row>
    <row r="1821" spans="1:11" ht="13.5">
      <c r="A1821" s="32"/>
      <c r="B1821" s="47"/>
      <c r="C1821" s="47"/>
      <c r="D1821" s="34" t="s">
        <v>1460</v>
      </c>
      <c r="E1821" s="36" t="s">
        <v>1461</v>
      </c>
      <c r="F1821" s="36" t="s">
        <v>1461</v>
      </c>
      <c r="G1821" s="36">
        <v>220000</v>
      </c>
      <c r="H1821" s="265">
        <f t="shared" si="33"/>
        <v>100</v>
      </c>
      <c r="I1821" s="36"/>
      <c r="J1821" s="36"/>
      <c r="K1821" s="15"/>
    </row>
    <row r="1822" spans="1:11" ht="13.5">
      <c r="A1822" s="32"/>
      <c r="B1822" s="47"/>
      <c r="C1822" s="47"/>
      <c r="D1822" s="34" t="s">
        <v>1462</v>
      </c>
      <c r="E1822" s="36" t="s">
        <v>1463</v>
      </c>
      <c r="F1822" s="36">
        <v>468630</v>
      </c>
      <c r="G1822" s="36">
        <v>468630</v>
      </c>
      <c r="H1822" s="265">
        <f t="shared" si="33"/>
        <v>100</v>
      </c>
      <c r="I1822" s="36"/>
      <c r="J1822" s="36"/>
      <c r="K1822" s="15"/>
    </row>
    <row r="1823" spans="1:11" ht="27">
      <c r="A1823" s="32"/>
      <c r="B1823" s="47"/>
      <c r="C1823" s="47"/>
      <c r="D1823" s="34" t="s">
        <v>1464</v>
      </c>
      <c r="E1823" s="36" t="s">
        <v>1502</v>
      </c>
      <c r="F1823" s="36" t="s">
        <v>1502</v>
      </c>
      <c r="G1823" s="36">
        <v>28100</v>
      </c>
      <c r="H1823" s="265">
        <f t="shared" si="33"/>
        <v>100</v>
      </c>
      <c r="I1823" s="36"/>
      <c r="J1823" s="36"/>
      <c r="K1823" s="15"/>
    </row>
    <row r="1824" spans="1:11" ht="27">
      <c r="A1824" s="32"/>
      <c r="B1824" s="47"/>
      <c r="C1824" s="47"/>
      <c r="D1824" s="34" t="s">
        <v>1503</v>
      </c>
      <c r="E1824" s="36" t="s">
        <v>325</v>
      </c>
      <c r="F1824" s="36" t="s">
        <v>325</v>
      </c>
      <c r="G1824" s="36">
        <v>8000</v>
      </c>
      <c r="H1824" s="265">
        <f t="shared" si="33"/>
        <v>100</v>
      </c>
      <c r="I1824" s="36"/>
      <c r="J1824" s="36"/>
      <c r="K1824" s="15"/>
    </row>
    <row r="1825" spans="1:11" ht="13.5">
      <c r="A1825" s="110"/>
      <c r="B1825" s="78"/>
      <c r="C1825" s="78"/>
      <c r="D1825" s="34" t="s">
        <v>1504</v>
      </c>
      <c r="E1825" s="36" t="s">
        <v>1705</v>
      </c>
      <c r="F1825" s="36" t="s">
        <v>1705</v>
      </c>
      <c r="G1825" s="36">
        <v>5000</v>
      </c>
      <c r="H1825" s="265">
        <f t="shared" si="33"/>
        <v>100</v>
      </c>
      <c r="I1825" s="36"/>
      <c r="J1825" s="36"/>
      <c r="K1825" s="15"/>
    </row>
    <row r="1826" spans="1:11" ht="13.5">
      <c r="A1826" s="32"/>
      <c r="B1826" s="47"/>
      <c r="C1826" s="47"/>
      <c r="D1826" s="34" t="s">
        <v>1505</v>
      </c>
      <c r="E1826" s="36" t="s">
        <v>1705</v>
      </c>
      <c r="F1826" s="36" t="s">
        <v>1705</v>
      </c>
      <c r="G1826" s="36">
        <v>5000</v>
      </c>
      <c r="H1826" s="265">
        <f t="shared" si="33"/>
        <v>100</v>
      </c>
      <c r="I1826" s="36"/>
      <c r="J1826" s="36"/>
      <c r="K1826" s="15"/>
    </row>
    <row r="1827" spans="1:11" ht="27">
      <c r="A1827" s="32"/>
      <c r="B1827" s="47"/>
      <c r="C1827" s="47"/>
      <c r="D1827" s="34" t="s">
        <v>1506</v>
      </c>
      <c r="E1827" s="36" t="s">
        <v>949</v>
      </c>
      <c r="F1827" s="36">
        <v>59380</v>
      </c>
      <c r="G1827" s="36">
        <v>59380</v>
      </c>
      <c r="H1827" s="265">
        <f t="shared" si="33"/>
        <v>100.00000000000001</v>
      </c>
      <c r="I1827" s="36"/>
      <c r="J1827" s="36"/>
      <c r="K1827" s="15"/>
    </row>
    <row r="1828" spans="1:11" ht="13.5">
      <c r="A1828" s="32"/>
      <c r="B1828" s="47"/>
      <c r="C1828" s="47"/>
      <c r="D1828" s="34" t="s">
        <v>1507</v>
      </c>
      <c r="E1828" s="36" t="s">
        <v>1705</v>
      </c>
      <c r="F1828" s="36">
        <v>21400</v>
      </c>
      <c r="G1828" s="36">
        <v>21399.97</v>
      </c>
      <c r="H1828" s="265">
        <f t="shared" si="33"/>
        <v>99.99985981308411</v>
      </c>
      <c r="I1828" s="36"/>
      <c r="J1828" s="36"/>
      <c r="K1828" s="15"/>
    </row>
    <row r="1829" spans="1:11" ht="13.5">
      <c r="A1829" s="32"/>
      <c r="B1829" s="47"/>
      <c r="C1829" s="47"/>
      <c r="D1829" s="34" t="s">
        <v>1508</v>
      </c>
      <c r="E1829" s="36" t="s">
        <v>960</v>
      </c>
      <c r="F1829" s="36" t="s">
        <v>960</v>
      </c>
      <c r="G1829" s="36">
        <v>4000</v>
      </c>
      <c r="H1829" s="265">
        <f t="shared" si="33"/>
        <v>100</v>
      </c>
      <c r="I1829" s="36"/>
      <c r="J1829" s="36"/>
      <c r="K1829" s="15"/>
    </row>
    <row r="1830" spans="1:11" ht="27">
      <c r="A1830" s="32"/>
      <c r="B1830" s="47"/>
      <c r="C1830" s="47"/>
      <c r="D1830" s="34" t="s">
        <v>365</v>
      </c>
      <c r="E1830" s="36">
        <v>0</v>
      </c>
      <c r="F1830" s="36">
        <v>8770</v>
      </c>
      <c r="G1830" s="36">
        <v>8770</v>
      </c>
      <c r="H1830" s="265">
        <f t="shared" si="33"/>
        <v>100</v>
      </c>
      <c r="I1830" s="36"/>
      <c r="J1830" s="36"/>
      <c r="K1830" s="15"/>
    </row>
    <row r="1831" spans="1:11" ht="27">
      <c r="A1831" s="32"/>
      <c r="B1831" s="47"/>
      <c r="C1831" s="47"/>
      <c r="D1831" s="34" t="s">
        <v>1509</v>
      </c>
      <c r="E1831" s="36" t="s">
        <v>1669</v>
      </c>
      <c r="F1831" s="36" t="s">
        <v>1669</v>
      </c>
      <c r="G1831" s="36">
        <v>3000</v>
      </c>
      <c r="H1831" s="265">
        <f t="shared" si="33"/>
        <v>100</v>
      </c>
      <c r="I1831" s="36"/>
      <c r="J1831" s="36"/>
      <c r="K1831" s="15"/>
    </row>
    <row r="1832" spans="1:11" ht="27">
      <c r="A1832" s="32"/>
      <c r="B1832" s="47"/>
      <c r="C1832" s="47"/>
      <c r="D1832" s="34" t="s">
        <v>1510</v>
      </c>
      <c r="E1832" s="36" t="s">
        <v>325</v>
      </c>
      <c r="F1832" s="36" t="s">
        <v>325</v>
      </c>
      <c r="G1832" s="36">
        <v>8000</v>
      </c>
      <c r="H1832" s="265">
        <f t="shared" si="33"/>
        <v>100</v>
      </c>
      <c r="I1832" s="36"/>
      <c r="J1832" s="36"/>
      <c r="K1832" s="15"/>
    </row>
    <row r="1833" spans="1:11" ht="13.5">
      <c r="A1833" s="32"/>
      <c r="B1833" s="47"/>
      <c r="C1833" s="47"/>
      <c r="D1833" s="34" t="s">
        <v>1511</v>
      </c>
      <c r="E1833" s="36" t="s">
        <v>1669</v>
      </c>
      <c r="F1833" s="36" t="s">
        <v>1669</v>
      </c>
      <c r="G1833" s="36">
        <v>3000</v>
      </c>
      <c r="H1833" s="265">
        <f t="shared" si="33"/>
        <v>100</v>
      </c>
      <c r="I1833" s="36"/>
      <c r="J1833" s="61"/>
      <c r="K1833" s="143"/>
    </row>
    <row r="1834" spans="1:11" ht="27">
      <c r="A1834" s="32"/>
      <c r="B1834" s="47"/>
      <c r="C1834" s="47"/>
      <c r="D1834" s="34" t="s">
        <v>1512</v>
      </c>
      <c r="E1834" s="36" t="s">
        <v>1669</v>
      </c>
      <c r="F1834" s="36" t="s">
        <v>1669</v>
      </c>
      <c r="G1834" s="36">
        <v>3000</v>
      </c>
      <c r="H1834" s="265">
        <f t="shared" si="33"/>
        <v>100</v>
      </c>
      <c r="I1834" s="36"/>
      <c r="J1834" s="36"/>
      <c r="K1834" s="15"/>
    </row>
    <row r="1835" spans="1:11" ht="27">
      <c r="A1835" s="32"/>
      <c r="B1835" s="47"/>
      <c r="C1835" s="47"/>
      <c r="D1835" s="34" t="s">
        <v>366</v>
      </c>
      <c r="E1835" s="36">
        <v>0</v>
      </c>
      <c r="F1835" s="36">
        <v>17000</v>
      </c>
      <c r="G1835" s="36">
        <v>17000</v>
      </c>
      <c r="H1835" s="265">
        <f t="shared" si="33"/>
        <v>100</v>
      </c>
      <c r="I1835" s="36"/>
      <c r="J1835" s="36"/>
      <c r="K1835" s="15"/>
    </row>
    <row r="1836" spans="1:11" ht="27">
      <c r="A1836" s="32"/>
      <c r="B1836" s="47"/>
      <c r="C1836" s="47"/>
      <c r="D1836" s="34" t="s">
        <v>1513</v>
      </c>
      <c r="E1836" s="36" t="s">
        <v>960</v>
      </c>
      <c r="F1836" s="36" t="s">
        <v>960</v>
      </c>
      <c r="G1836" s="36">
        <v>4000</v>
      </c>
      <c r="H1836" s="265">
        <v>100</v>
      </c>
      <c r="I1836" s="36"/>
      <c r="J1836" s="36"/>
      <c r="K1836" s="15"/>
    </row>
    <row r="1837" spans="1:11" ht="27">
      <c r="A1837" s="32"/>
      <c r="B1837" s="47"/>
      <c r="C1837" s="47"/>
      <c r="D1837" s="34" t="s">
        <v>367</v>
      </c>
      <c r="E1837" s="36">
        <v>0</v>
      </c>
      <c r="F1837" s="36">
        <v>12000</v>
      </c>
      <c r="G1837" s="36">
        <v>10297.3</v>
      </c>
      <c r="H1837" s="265">
        <f t="shared" si="33"/>
        <v>85.81083333333332</v>
      </c>
      <c r="I1837" s="36"/>
      <c r="J1837" s="36"/>
      <c r="K1837" s="15"/>
    </row>
    <row r="1838" spans="1:11" ht="27">
      <c r="A1838" s="32"/>
      <c r="B1838" s="47"/>
      <c r="C1838" s="47"/>
      <c r="D1838" s="34" t="s">
        <v>368</v>
      </c>
      <c r="E1838" s="36">
        <v>0</v>
      </c>
      <c r="F1838" s="36">
        <v>17500</v>
      </c>
      <c r="G1838" s="36">
        <v>17497.34</v>
      </c>
      <c r="H1838" s="265">
        <f t="shared" si="33"/>
        <v>99.9848</v>
      </c>
      <c r="I1838" s="36"/>
      <c r="J1838" s="36"/>
      <c r="K1838" s="15"/>
    </row>
    <row r="1839" spans="1:11" ht="27">
      <c r="A1839" s="32"/>
      <c r="B1839" s="47"/>
      <c r="C1839" s="47"/>
      <c r="D1839" s="34" t="s">
        <v>1514</v>
      </c>
      <c r="E1839" s="36" t="s">
        <v>622</v>
      </c>
      <c r="F1839" s="36" t="s">
        <v>622</v>
      </c>
      <c r="G1839" s="79">
        <v>7000</v>
      </c>
      <c r="H1839" s="276">
        <f t="shared" si="33"/>
        <v>100</v>
      </c>
      <c r="I1839" s="79"/>
      <c r="J1839" s="36"/>
      <c r="K1839" s="15"/>
    </row>
    <row r="1840" spans="1:11" ht="27">
      <c r="A1840" s="32"/>
      <c r="B1840" s="47"/>
      <c r="C1840" s="47"/>
      <c r="D1840" s="34" t="s">
        <v>369</v>
      </c>
      <c r="E1840" s="36">
        <v>0</v>
      </c>
      <c r="F1840" s="36">
        <v>3000</v>
      </c>
      <c r="G1840" s="72">
        <v>3000</v>
      </c>
      <c r="H1840" s="272">
        <f t="shared" si="33"/>
        <v>100</v>
      </c>
      <c r="I1840" s="72"/>
      <c r="J1840" s="36"/>
      <c r="K1840" s="15"/>
    </row>
    <row r="1841" spans="1:11" ht="27">
      <c r="A1841" s="32"/>
      <c r="B1841" s="47"/>
      <c r="C1841" s="47"/>
      <c r="D1841" s="34" t="s">
        <v>1515</v>
      </c>
      <c r="E1841" s="36" t="s">
        <v>1669</v>
      </c>
      <c r="F1841" s="36" t="s">
        <v>1669</v>
      </c>
      <c r="G1841" s="36">
        <v>3000</v>
      </c>
      <c r="H1841" s="265">
        <f t="shared" si="33"/>
        <v>100</v>
      </c>
      <c r="I1841" s="36"/>
      <c r="J1841" s="36"/>
      <c r="K1841" s="15"/>
    </row>
    <row r="1842" spans="1:11" ht="13.5">
      <c r="A1842" s="32"/>
      <c r="B1842" s="47"/>
      <c r="C1842" s="47"/>
      <c r="D1842" s="34" t="s">
        <v>1516</v>
      </c>
      <c r="E1842" s="36" t="s">
        <v>622</v>
      </c>
      <c r="F1842" s="36" t="s">
        <v>622</v>
      </c>
      <c r="G1842" s="36">
        <v>7000</v>
      </c>
      <c r="H1842" s="265">
        <f t="shared" si="33"/>
        <v>100</v>
      </c>
      <c r="I1842" s="36"/>
      <c r="J1842" s="36"/>
      <c r="K1842" s="15"/>
    </row>
    <row r="1843" spans="1:11" ht="27">
      <c r="A1843" s="32"/>
      <c r="B1843" s="47"/>
      <c r="C1843" s="47"/>
      <c r="D1843" s="138" t="s">
        <v>795</v>
      </c>
      <c r="E1843" s="36">
        <v>0</v>
      </c>
      <c r="F1843" s="36">
        <v>2000</v>
      </c>
      <c r="G1843" s="36">
        <v>2000</v>
      </c>
      <c r="H1843" s="265">
        <f t="shared" si="33"/>
        <v>100</v>
      </c>
      <c r="I1843" s="36"/>
      <c r="J1843" s="36"/>
      <c r="K1843" s="15"/>
    </row>
    <row r="1844" spans="1:11" ht="27">
      <c r="A1844" s="32"/>
      <c r="B1844" s="47"/>
      <c r="C1844" s="47"/>
      <c r="D1844" s="138" t="s">
        <v>796</v>
      </c>
      <c r="E1844" s="36">
        <v>0</v>
      </c>
      <c r="F1844" s="36">
        <v>1500</v>
      </c>
      <c r="G1844" s="36">
        <v>1500</v>
      </c>
      <c r="H1844" s="265">
        <f t="shared" si="33"/>
        <v>100</v>
      </c>
      <c r="I1844" s="36"/>
      <c r="J1844" s="36"/>
      <c r="K1844" s="15"/>
    </row>
    <row r="1845" spans="1:11" ht="27">
      <c r="A1845" s="110"/>
      <c r="B1845" s="78"/>
      <c r="C1845" s="78"/>
      <c r="D1845" s="34" t="s">
        <v>1517</v>
      </c>
      <c r="E1845" s="36" t="s">
        <v>59</v>
      </c>
      <c r="F1845" s="36" t="s">
        <v>59</v>
      </c>
      <c r="G1845" s="36">
        <v>2000</v>
      </c>
      <c r="H1845" s="265">
        <f t="shared" si="33"/>
        <v>100</v>
      </c>
      <c r="I1845" s="36"/>
      <c r="J1845" s="36"/>
      <c r="K1845" s="15"/>
    </row>
    <row r="1846" spans="1:11" ht="27">
      <c r="A1846" s="32"/>
      <c r="B1846" s="47"/>
      <c r="C1846" s="83" t="s">
        <v>1518</v>
      </c>
      <c r="D1846" s="34" t="s">
        <v>1455</v>
      </c>
      <c r="E1846" s="36" t="s">
        <v>1519</v>
      </c>
      <c r="F1846" s="36">
        <v>6888</v>
      </c>
      <c r="G1846" s="36">
        <f>G1847</f>
        <v>6888</v>
      </c>
      <c r="H1846" s="265">
        <f t="shared" si="33"/>
        <v>100</v>
      </c>
      <c r="I1846" s="36">
        <f>G1846</f>
        <v>6888</v>
      </c>
      <c r="J1846" s="36">
        <v>0</v>
      </c>
      <c r="K1846" s="15"/>
    </row>
    <row r="1847" spans="1:11" ht="27">
      <c r="A1847" s="32"/>
      <c r="B1847" s="47"/>
      <c r="C1847" s="47"/>
      <c r="D1847" s="34" t="s">
        <v>206</v>
      </c>
      <c r="E1847" s="36" t="s">
        <v>1519</v>
      </c>
      <c r="F1847" s="36">
        <v>6888</v>
      </c>
      <c r="G1847" s="36">
        <v>6888</v>
      </c>
      <c r="H1847" s="265">
        <f t="shared" si="33"/>
        <v>100</v>
      </c>
      <c r="I1847" s="36"/>
      <c r="J1847" s="36"/>
      <c r="K1847" s="15"/>
    </row>
    <row r="1848" spans="1:11" ht="13.5">
      <c r="A1848" s="32"/>
      <c r="B1848" s="41"/>
      <c r="C1848" s="145" t="s">
        <v>57</v>
      </c>
      <c r="D1848" s="34" t="s">
        <v>58</v>
      </c>
      <c r="E1848" s="36">
        <v>0</v>
      </c>
      <c r="F1848" s="36">
        <f>F1849</f>
        <v>732</v>
      </c>
      <c r="G1848" s="36">
        <f>G1849</f>
        <v>732</v>
      </c>
      <c r="H1848" s="265">
        <f t="shared" si="33"/>
        <v>100</v>
      </c>
      <c r="I1848" s="36">
        <f>G1848</f>
        <v>732</v>
      </c>
      <c r="J1848" s="36">
        <v>0</v>
      </c>
      <c r="K1848" s="15"/>
    </row>
    <row r="1849" spans="1:11" ht="13.5">
      <c r="A1849" s="32"/>
      <c r="B1849" s="47"/>
      <c r="C1849" s="47"/>
      <c r="D1849" s="138" t="s">
        <v>785</v>
      </c>
      <c r="E1849" s="36">
        <v>0</v>
      </c>
      <c r="F1849" s="36">
        <v>732</v>
      </c>
      <c r="G1849" s="36">
        <v>732</v>
      </c>
      <c r="H1849" s="265">
        <f t="shared" si="33"/>
        <v>100</v>
      </c>
      <c r="I1849" s="36"/>
      <c r="J1849" s="36"/>
      <c r="K1849" s="15"/>
    </row>
    <row r="1850" spans="1:11" ht="13.5">
      <c r="A1850" s="32"/>
      <c r="B1850" s="47"/>
      <c r="C1850" s="33" t="s">
        <v>1667</v>
      </c>
      <c r="D1850" s="34" t="s">
        <v>1668</v>
      </c>
      <c r="E1850" s="36" t="s">
        <v>1520</v>
      </c>
      <c r="F1850" s="36">
        <f>SUM(F1851:F1866)</f>
        <v>70878</v>
      </c>
      <c r="G1850" s="36">
        <f>SUM(G1851:G1866)</f>
        <v>66572.58</v>
      </c>
      <c r="H1850" s="265">
        <f t="shared" si="33"/>
        <v>93.92559045119783</v>
      </c>
      <c r="I1850" s="36">
        <f>G1850</f>
        <v>66572.58</v>
      </c>
      <c r="J1850" s="36">
        <v>0</v>
      </c>
      <c r="K1850" s="15"/>
    </row>
    <row r="1851" spans="1:11" ht="27">
      <c r="A1851" s="32"/>
      <c r="B1851" s="47"/>
      <c r="C1851" s="47"/>
      <c r="D1851" s="34" t="s">
        <v>1521</v>
      </c>
      <c r="E1851" s="36" t="s">
        <v>1689</v>
      </c>
      <c r="F1851" s="36">
        <v>1000</v>
      </c>
      <c r="G1851" s="36">
        <v>949</v>
      </c>
      <c r="H1851" s="265">
        <f t="shared" si="33"/>
        <v>94.9</v>
      </c>
      <c r="I1851" s="36"/>
      <c r="J1851" s="36"/>
      <c r="K1851" s="15"/>
    </row>
    <row r="1852" spans="1:11" ht="27">
      <c r="A1852" s="32"/>
      <c r="B1852" s="47"/>
      <c r="C1852" s="47"/>
      <c r="D1852" s="34" t="s">
        <v>1542</v>
      </c>
      <c r="E1852" s="36">
        <v>0</v>
      </c>
      <c r="F1852" s="36">
        <v>2500</v>
      </c>
      <c r="G1852" s="36">
        <v>2500</v>
      </c>
      <c r="H1852" s="265">
        <f t="shared" si="33"/>
        <v>100</v>
      </c>
      <c r="I1852" s="36"/>
      <c r="J1852" s="36"/>
      <c r="K1852" s="15"/>
    </row>
    <row r="1853" spans="1:11" ht="27">
      <c r="A1853" s="32"/>
      <c r="B1853" s="47"/>
      <c r="C1853" s="47"/>
      <c r="D1853" s="34" t="s">
        <v>1522</v>
      </c>
      <c r="E1853" s="36" t="s">
        <v>59</v>
      </c>
      <c r="F1853" s="36">
        <v>0</v>
      </c>
      <c r="G1853" s="36">
        <v>0</v>
      </c>
      <c r="H1853" s="265">
        <v>0</v>
      </c>
      <c r="I1853" s="36"/>
      <c r="J1853" s="36"/>
      <c r="K1853" s="15"/>
    </row>
    <row r="1854" spans="1:11" ht="27">
      <c r="A1854" s="32"/>
      <c r="B1854" s="47"/>
      <c r="C1854" s="47"/>
      <c r="D1854" s="34" t="s">
        <v>1523</v>
      </c>
      <c r="E1854" s="36" t="s">
        <v>1524</v>
      </c>
      <c r="F1854" s="36">
        <v>0</v>
      </c>
      <c r="G1854" s="36">
        <v>0</v>
      </c>
      <c r="H1854" s="265">
        <v>0</v>
      </c>
      <c r="I1854" s="36"/>
      <c r="J1854" s="36"/>
      <c r="K1854" s="15"/>
    </row>
    <row r="1855" spans="1:11" ht="41.25">
      <c r="A1855" s="32"/>
      <c r="B1855" s="47"/>
      <c r="C1855" s="47"/>
      <c r="D1855" s="34" t="s">
        <v>1525</v>
      </c>
      <c r="E1855" s="36" t="s">
        <v>1526</v>
      </c>
      <c r="F1855" s="36">
        <v>2772</v>
      </c>
      <c r="G1855" s="36">
        <v>2772</v>
      </c>
      <c r="H1855" s="265">
        <f t="shared" si="33"/>
        <v>100</v>
      </c>
      <c r="I1855" s="36"/>
      <c r="J1855" s="36"/>
      <c r="K1855" s="15"/>
    </row>
    <row r="1856" spans="1:11" ht="41.25">
      <c r="A1856" s="32"/>
      <c r="B1856" s="47"/>
      <c r="C1856" s="47"/>
      <c r="D1856" s="34" t="s">
        <v>1527</v>
      </c>
      <c r="E1856" s="36" t="s">
        <v>1669</v>
      </c>
      <c r="F1856" s="36">
        <v>3000</v>
      </c>
      <c r="G1856" s="36">
        <v>2955.96</v>
      </c>
      <c r="H1856" s="265">
        <f t="shared" si="33"/>
        <v>98.532</v>
      </c>
      <c r="I1856" s="36"/>
      <c r="J1856" s="36"/>
      <c r="K1856" s="15"/>
    </row>
    <row r="1857" spans="1:11" ht="27">
      <c r="A1857" s="32"/>
      <c r="B1857" s="47"/>
      <c r="C1857" s="47"/>
      <c r="D1857" s="34" t="s">
        <v>1528</v>
      </c>
      <c r="E1857" s="36" t="s">
        <v>1529</v>
      </c>
      <c r="F1857" s="36">
        <v>6049</v>
      </c>
      <c r="G1857" s="36">
        <v>6048.61</v>
      </c>
      <c r="H1857" s="265">
        <f t="shared" si="33"/>
        <v>99.99355265333112</v>
      </c>
      <c r="I1857" s="36"/>
      <c r="J1857" s="36"/>
      <c r="K1857" s="15"/>
    </row>
    <row r="1858" spans="1:11" ht="27">
      <c r="A1858" s="32"/>
      <c r="B1858" s="47"/>
      <c r="C1858" s="47"/>
      <c r="D1858" s="34" t="s">
        <v>1530</v>
      </c>
      <c r="E1858" s="36" t="s">
        <v>1669</v>
      </c>
      <c r="F1858" s="36">
        <v>3000</v>
      </c>
      <c r="G1858" s="36">
        <v>3000</v>
      </c>
      <c r="H1858" s="265">
        <f t="shared" si="33"/>
        <v>100</v>
      </c>
      <c r="I1858" s="36"/>
      <c r="J1858" s="36"/>
      <c r="K1858" s="15"/>
    </row>
    <row r="1859" spans="1:11" ht="41.25">
      <c r="A1859" s="32"/>
      <c r="B1859" s="47"/>
      <c r="C1859" s="47"/>
      <c r="D1859" s="34" t="s">
        <v>1531</v>
      </c>
      <c r="E1859" s="36" t="s">
        <v>1532</v>
      </c>
      <c r="F1859" s="36">
        <v>11500</v>
      </c>
      <c r="G1859" s="36">
        <v>11490.62</v>
      </c>
      <c r="H1859" s="265">
        <f t="shared" si="33"/>
        <v>99.9184347826087</v>
      </c>
      <c r="I1859" s="36"/>
      <c r="J1859" s="36"/>
      <c r="K1859" s="15"/>
    </row>
    <row r="1860" spans="1:11" ht="27">
      <c r="A1860" s="32"/>
      <c r="B1860" s="47"/>
      <c r="C1860" s="47"/>
      <c r="D1860" s="34" t="s">
        <v>1533</v>
      </c>
      <c r="E1860" s="36" t="s">
        <v>1534</v>
      </c>
      <c r="F1860" s="36">
        <v>5186</v>
      </c>
      <c r="G1860" s="36">
        <v>5185.72</v>
      </c>
      <c r="H1860" s="265">
        <f t="shared" si="33"/>
        <v>99.99460084843811</v>
      </c>
      <c r="I1860" s="36"/>
      <c r="J1860" s="36"/>
      <c r="K1860" s="15"/>
    </row>
    <row r="1861" spans="1:11" ht="27">
      <c r="A1861" s="110"/>
      <c r="B1861" s="78"/>
      <c r="C1861" s="78"/>
      <c r="D1861" s="34" t="s">
        <v>1535</v>
      </c>
      <c r="E1861" s="36" t="s">
        <v>1536</v>
      </c>
      <c r="F1861" s="36">
        <v>7188</v>
      </c>
      <c r="G1861" s="36">
        <v>7186.6</v>
      </c>
      <c r="H1861" s="265">
        <f t="shared" si="33"/>
        <v>99.98052309404564</v>
      </c>
      <c r="I1861" s="36"/>
      <c r="J1861" s="36"/>
      <c r="K1861" s="15"/>
    </row>
    <row r="1862" spans="1:11" ht="27">
      <c r="A1862" s="32"/>
      <c r="B1862" s="47"/>
      <c r="C1862" s="47"/>
      <c r="D1862" s="34" t="s">
        <v>1537</v>
      </c>
      <c r="E1862" s="36" t="s">
        <v>437</v>
      </c>
      <c r="F1862" s="36">
        <v>0</v>
      </c>
      <c r="G1862" s="36">
        <v>0</v>
      </c>
      <c r="H1862" s="265">
        <v>0</v>
      </c>
      <c r="I1862" s="36"/>
      <c r="J1862" s="36"/>
      <c r="K1862" s="15"/>
    </row>
    <row r="1863" spans="1:11" ht="27">
      <c r="A1863" s="32"/>
      <c r="B1863" s="47"/>
      <c r="C1863" s="47"/>
      <c r="D1863" s="34" t="s">
        <v>1538</v>
      </c>
      <c r="E1863" s="36" t="s">
        <v>325</v>
      </c>
      <c r="F1863" s="36">
        <v>8000</v>
      </c>
      <c r="G1863" s="36">
        <v>7869.44</v>
      </c>
      <c r="H1863" s="265">
        <f t="shared" si="33"/>
        <v>98.368</v>
      </c>
      <c r="I1863" s="36"/>
      <c r="J1863" s="36"/>
      <c r="K1863" s="15"/>
    </row>
    <row r="1864" spans="1:11" ht="27">
      <c r="A1864" s="32"/>
      <c r="B1864" s="47"/>
      <c r="C1864" s="47"/>
      <c r="D1864" s="34" t="s">
        <v>1539</v>
      </c>
      <c r="E1864" s="36" t="s">
        <v>1540</v>
      </c>
      <c r="F1864" s="36">
        <v>3159</v>
      </c>
      <c r="G1864" s="36">
        <v>3158.92</v>
      </c>
      <c r="H1864" s="265">
        <f t="shared" si="33"/>
        <v>99.99746755302311</v>
      </c>
      <c r="I1864" s="36"/>
      <c r="J1864" s="36"/>
      <c r="K1864" s="15"/>
    </row>
    <row r="1865" spans="1:11" ht="13.5">
      <c r="A1865" s="32"/>
      <c r="B1865" s="47"/>
      <c r="C1865" s="47"/>
      <c r="D1865" s="138" t="s">
        <v>785</v>
      </c>
      <c r="E1865" s="36">
        <v>0</v>
      </c>
      <c r="F1865" s="36">
        <v>524</v>
      </c>
      <c r="G1865" s="36">
        <v>523.71</v>
      </c>
      <c r="H1865" s="265">
        <f t="shared" si="33"/>
        <v>99.94465648854963</v>
      </c>
      <c r="I1865" s="36"/>
      <c r="J1865" s="36"/>
      <c r="K1865" s="15"/>
    </row>
    <row r="1866" spans="1:11" ht="27">
      <c r="A1866" s="32"/>
      <c r="B1866" s="47"/>
      <c r="C1866" s="47"/>
      <c r="D1866" s="34" t="s">
        <v>370</v>
      </c>
      <c r="E1866" s="36">
        <v>0</v>
      </c>
      <c r="F1866" s="36">
        <v>17000</v>
      </c>
      <c r="G1866" s="36">
        <v>12932</v>
      </c>
      <c r="H1866" s="265">
        <f t="shared" si="33"/>
        <v>76.07058823529412</v>
      </c>
      <c r="I1866" s="36"/>
      <c r="J1866" s="36"/>
      <c r="K1866" s="15"/>
    </row>
    <row r="1867" spans="1:11" ht="13.5">
      <c r="A1867" s="32"/>
      <c r="B1867" s="41"/>
      <c r="C1867" s="145" t="s">
        <v>239</v>
      </c>
      <c r="D1867" s="132" t="s">
        <v>240</v>
      </c>
      <c r="E1867" s="36">
        <v>0</v>
      </c>
      <c r="F1867" s="36">
        <f>F1868</f>
        <v>229</v>
      </c>
      <c r="G1867" s="36">
        <f>G1868</f>
        <v>228.99</v>
      </c>
      <c r="H1867" s="265">
        <f t="shared" si="33"/>
        <v>99.99563318777292</v>
      </c>
      <c r="I1867" s="36">
        <f>G1867</f>
        <v>228.99</v>
      </c>
      <c r="J1867" s="36">
        <v>0</v>
      </c>
      <c r="K1867" s="15"/>
    </row>
    <row r="1868" spans="1:11" ht="13.5">
      <c r="A1868" s="32"/>
      <c r="B1868" s="47"/>
      <c r="C1868" s="47"/>
      <c r="D1868" s="138" t="s">
        <v>785</v>
      </c>
      <c r="E1868" s="36">
        <v>0</v>
      </c>
      <c r="F1868" s="36">
        <v>229</v>
      </c>
      <c r="G1868" s="36">
        <v>228.99</v>
      </c>
      <c r="H1868" s="265">
        <f t="shared" si="33"/>
        <v>99.99563318777292</v>
      </c>
      <c r="I1868" s="36"/>
      <c r="J1868" s="36"/>
      <c r="K1868" s="15"/>
    </row>
    <row r="1869" spans="1:11" ht="13.5">
      <c r="A1869" s="32"/>
      <c r="B1869" s="47"/>
      <c r="C1869" s="33" t="s">
        <v>1678</v>
      </c>
      <c r="D1869" s="34" t="s">
        <v>1679</v>
      </c>
      <c r="E1869" s="36" t="s">
        <v>1541</v>
      </c>
      <c r="F1869" s="36">
        <f>F1870+F1871+F1872</f>
        <v>16400</v>
      </c>
      <c r="G1869" s="36">
        <f>G1870+G1871+G1872</f>
        <v>16400</v>
      </c>
      <c r="H1869" s="265">
        <f t="shared" si="33"/>
        <v>100</v>
      </c>
      <c r="I1869" s="36">
        <f>G1869</f>
        <v>16400</v>
      </c>
      <c r="J1869" s="36">
        <v>0</v>
      </c>
      <c r="K1869" s="15"/>
    </row>
    <row r="1870" spans="1:11" ht="23.25" customHeight="1">
      <c r="A1870" s="32"/>
      <c r="B1870" s="47"/>
      <c r="C1870" s="47"/>
      <c r="D1870" s="34" t="s">
        <v>1542</v>
      </c>
      <c r="E1870" s="36" t="s">
        <v>658</v>
      </c>
      <c r="F1870" s="36">
        <v>0</v>
      </c>
      <c r="G1870" s="36">
        <v>0</v>
      </c>
      <c r="H1870" s="265">
        <v>0</v>
      </c>
      <c r="I1870" s="36"/>
      <c r="J1870" s="36"/>
      <c r="K1870" s="15"/>
    </row>
    <row r="1871" spans="1:11" ht="13.5">
      <c r="A1871" s="32"/>
      <c r="B1871" s="47"/>
      <c r="C1871" s="47"/>
      <c r="D1871" s="138" t="s">
        <v>809</v>
      </c>
      <c r="E1871" s="36">
        <v>0</v>
      </c>
      <c r="F1871" s="36">
        <v>1000</v>
      </c>
      <c r="G1871" s="36">
        <v>1000</v>
      </c>
      <c r="H1871" s="265"/>
      <c r="I1871" s="36"/>
      <c r="J1871" s="36"/>
      <c r="K1871" s="15"/>
    </row>
    <row r="1872" spans="1:11" ht="27">
      <c r="A1872" s="32"/>
      <c r="B1872" s="47"/>
      <c r="C1872" s="47"/>
      <c r="D1872" s="34" t="s">
        <v>1543</v>
      </c>
      <c r="E1872" s="36" t="s">
        <v>1544</v>
      </c>
      <c r="F1872" s="36">
        <v>15400</v>
      </c>
      <c r="G1872" s="36">
        <v>15400</v>
      </c>
      <c r="H1872" s="265">
        <f t="shared" si="33"/>
        <v>100</v>
      </c>
      <c r="I1872" s="36"/>
      <c r="J1872" s="36"/>
      <c r="K1872" s="15"/>
    </row>
    <row r="1873" spans="1:11" ht="13.5">
      <c r="A1873" s="32"/>
      <c r="B1873" s="47"/>
      <c r="C1873" s="33" t="s">
        <v>1645</v>
      </c>
      <c r="D1873" s="34" t="s">
        <v>1646</v>
      </c>
      <c r="E1873" s="36" t="s">
        <v>301</v>
      </c>
      <c r="F1873" s="36">
        <f>SUM(F1874:F1883)</f>
        <v>19102</v>
      </c>
      <c r="G1873" s="36">
        <f>SUM(G1874:G1883)</f>
        <v>18401.030000000002</v>
      </c>
      <c r="H1873" s="265">
        <f aca="true" t="shared" si="34" ref="H1873:H1949">G1873/F1873%</f>
        <v>96.33038425295781</v>
      </c>
      <c r="I1873" s="36">
        <f>G1873</f>
        <v>18401.030000000002</v>
      </c>
      <c r="J1873" s="36">
        <v>0</v>
      </c>
      <c r="K1873" s="15"/>
    </row>
    <row r="1874" spans="1:11" ht="27">
      <c r="A1874" s="32"/>
      <c r="B1874" s="47"/>
      <c r="C1874" s="38"/>
      <c r="D1874" s="34" t="s">
        <v>1522</v>
      </c>
      <c r="E1874" s="36">
        <v>0</v>
      </c>
      <c r="F1874" s="36">
        <v>2000</v>
      </c>
      <c r="G1874" s="36">
        <v>2000</v>
      </c>
      <c r="H1874" s="265">
        <f t="shared" si="34"/>
        <v>100</v>
      </c>
      <c r="I1874" s="36"/>
      <c r="J1874" s="36"/>
      <c r="K1874" s="15"/>
    </row>
    <row r="1875" spans="1:11" ht="27">
      <c r="A1875" s="32"/>
      <c r="B1875" s="47"/>
      <c r="C1875" s="47"/>
      <c r="D1875" s="34" t="s">
        <v>1523</v>
      </c>
      <c r="E1875" s="36">
        <v>0</v>
      </c>
      <c r="F1875" s="36">
        <v>5157</v>
      </c>
      <c r="G1875" s="36">
        <v>5157</v>
      </c>
      <c r="H1875" s="265">
        <f t="shared" si="34"/>
        <v>100</v>
      </c>
      <c r="I1875" s="36"/>
      <c r="J1875" s="36"/>
      <c r="K1875" s="15"/>
    </row>
    <row r="1876" spans="1:11" ht="27">
      <c r="A1876" s="32"/>
      <c r="B1876" s="47"/>
      <c r="C1876" s="47"/>
      <c r="D1876" s="34" t="s">
        <v>371</v>
      </c>
      <c r="E1876" s="36">
        <v>0</v>
      </c>
      <c r="F1876" s="36">
        <v>2500</v>
      </c>
      <c r="G1876" s="36">
        <v>2500</v>
      </c>
      <c r="H1876" s="265">
        <f t="shared" si="34"/>
        <v>100</v>
      </c>
      <c r="I1876" s="36"/>
      <c r="J1876" s="36"/>
      <c r="K1876" s="15"/>
    </row>
    <row r="1877" spans="1:11" ht="27">
      <c r="A1877" s="32"/>
      <c r="B1877" s="47"/>
      <c r="C1877" s="47"/>
      <c r="D1877" s="34" t="s">
        <v>1528</v>
      </c>
      <c r="E1877" s="36">
        <v>0</v>
      </c>
      <c r="F1877" s="36">
        <v>751</v>
      </c>
      <c r="G1877" s="36">
        <v>751</v>
      </c>
      <c r="H1877" s="265">
        <f t="shared" si="34"/>
        <v>100</v>
      </c>
      <c r="I1877" s="36"/>
      <c r="J1877" s="36"/>
      <c r="K1877" s="15"/>
    </row>
    <row r="1878" spans="1:11" ht="27">
      <c r="A1878" s="32"/>
      <c r="B1878" s="47"/>
      <c r="C1878" s="47"/>
      <c r="D1878" s="34" t="s">
        <v>1533</v>
      </c>
      <c r="E1878" s="76">
        <v>0</v>
      </c>
      <c r="F1878" s="36">
        <v>680</v>
      </c>
      <c r="G1878" s="36">
        <v>680</v>
      </c>
      <c r="H1878" s="265">
        <f t="shared" si="34"/>
        <v>100</v>
      </c>
      <c r="I1878" s="36"/>
      <c r="J1878" s="36"/>
      <c r="K1878" s="15"/>
    </row>
    <row r="1879" spans="1:11" ht="27">
      <c r="A1879" s="32"/>
      <c r="B1879" s="47"/>
      <c r="C1879" s="47"/>
      <c r="D1879" s="171" t="s">
        <v>1537</v>
      </c>
      <c r="E1879" s="73">
        <v>0</v>
      </c>
      <c r="F1879" s="40">
        <v>1100</v>
      </c>
      <c r="G1879" s="36">
        <v>1100</v>
      </c>
      <c r="H1879" s="265">
        <f t="shared" si="34"/>
        <v>100</v>
      </c>
      <c r="I1879" s="36"/>
      <c r="J1879" s="36"/>
      <c r="K1879" s="15"/>
    </row>
    <row r="1880" spans="1:11" ht="27">
      <c r="A1880" s="32"/>
      <c r="B1880" s="47"/>
      <c r="C1880" s="47"/>
      <c r="D1880" s="34" t="s">
        <v>1535</v>
      </c>
      <c r="E1880" s="72">
        <v>0</v>
      </c>
      <c r="F1880" s="36">
        <v>51</v>
      </c>
      <c r="G1880" s="36">
        <v>50.06</v>
      </c>
      <c r="H1880" s="265">
        <f t="shared" si="34"/>
        <v>98.15686274509804</v>
      </c>
      <c r="I1880" s="36"/>
      <c r="J1880" s="36"/>
      <c r="K1880" s="15"/>
    </row>
    <row r="1881" spans="1:11" ht="27">
      <c r="A1881" s="110"/>
      <c r="B1881" s="78"/>
      <c r="C1881" s="78"/>
      <c r="D1881" s="34" t="s">
        <v>370</v>
      </c>
      <c r="E1881" s="36">
        <v>0</v>
      </c>
      <c r="F1881" s="36">
        <v>500</v>
      </c>
      <c r="G1881" s="36">
        <v>0</v>
      </c>
      <c r="H1881" s="265">
        <f t="shared" si="34"/>
        <v>0</v>
      </c>
      <c r="I1881" s="36"/>
      <c r="J1881" s="36"/>
      <c r="K1881" s="15"/>
    </row>
    <row r="1882" spans="1:11" ht="13.5">
      <c r="A1882" s="32"/>
      <c r="B1882" s="47"/>
      <c r="C1882" s="47"/>
      <c r="D1882" s="34" t="s">
        <v>372</v>
      </c>
      <c r="E1882" s="36">
        <v>0</v>
      </c>
      <c r="F1882" s="36">
        <v>5963</v>
      </c>
      <c r="G1882" s="36">
        <v>5962.98</v>
      </c>
      <c r="H1882" s="265">
        <f t="shared" si="34"/>
        <v>99.99966459835652</v>
      </c>
      <c r="I1882" s="36"/>
      <c r="J1882" s="36"/>
      <c r="K1882" s="15"/>
    </row>
    <row r="1883" spans="1:11" ht="27">
      <c r="A1883" s="32"/>
      <c r="B1883" s="47"/>
      <c r="C1883" s="83"/>
      <c r="D1883" s="34" t="s">
        <v>1545</v>
      </c>
      <c r="E1883" s="36" t="s">
        <v>301</v>
      </c>
      <c r="F1883" s="36">
        <v>400</v>
      </c>
      <c r="G1883" s="36">
        <v>199.99</v>
      </c>
      <c r="H1883" s="265">
        <f t="shared" si="34"/>
        <v>49.9975</v>
      </c>
      <c r="I1883" s="36"/>
      <c r="J1883" s="36"/>
      <c r="K1883" s="15"/>
    </row>
    <row r="1884" spans="1:11" ht="13.5">
      <c r="A1884" s="32"/>
      <c r="B1884" s="26" t="s">
        <v>1546</v>
      </c>
      <c r="C1884" s="26"/>
      <c r="D1884" s="27" t="s">
        <v>1547</v>
      </c>
      <c r="E1884" s="29" t="s">
        <v>1548</v>
      </c>
      <c r="F1884" s="29">
        <f>F1885</f>
        <v>629590</v>
      </c>
      <c r="G1884" s="29">
        <f>G1885</f>
        <v>629590</v>
      </c>
      <c r="H1884" s="266">
        <f t="shared" si="34"/>
        <v>100</v>
      </c>
      <c r="I1884" s="29">
        <f>G1884</f>
        <v>629590</v>
      </c>
      <c r="J1884" s="29">
        <f>J1885</f>
        <v>0</v>
      </c>
      <c r="K1884" s="23">
        <f>SUM(I1884:J1884)</f>
        <v>629590</v>
      </c>
    </row>
    <row r="1885" spans="1:11" ht="27">
      <c r="A1885" s="32"/>
      <c r="B1885" s="47"/>
      <c r="C1885" s="33" t="s">
        <v>1423</v>
      </c>
      <c r="D1885" s="34" t="s">
        <v>1455</v>
      </c>
      <c r="E1885" s="36" t="s">
        <v>1548</v>
      </c>
      <c r="F1885" s="36">
        <f>SUM(F1886:F1892)</f>
        <v>629590</v>
      </c>
      <c r="G1885" s="36">
        <f>SUM(G1886:G1892)</f>
        <v>629590</v>
      </c>
      <c r="H1885" s="265">
        <f t="shared" si="34"/>
        <v>100</v>
      </c>
      <c r="I1885" s="36">
        <f>G1885</f>
        <v>629590</v>
      </c>
      <c r="J1885" s="36">
        <v>0</v>
      </c>
      <c r="K1885" s="15"/>
    </row>
    <row r="1886" spans="1:11" ht="13.5">
      <c r="A1886" s="32"/>
      <c r="B1886" s="47"/>
      <c r="C1886" s="47"/>
      <c r="D1886" s="34" t="s">
        <v>1549</v>
      </c>
      <c r="E1886" s="36" t="s">
        <v>1550</v>
      </c>
      <c r="F1886" s="36">
        <v>560000</v>
      </c>
      <c r="G1886" s="36">
        <v>560000</v>
      </c>
      <c r="H1886" s="265">
        <f t="shared" si="34"/>
        <v>100</v>
      </c>
      <c r="I1886" s="36"/>
      <c r="J1886" s="36"/>
      <c r="K1886" s="15"/>
    </row>
    <row r="1887" spans="1:11" ht="13.5">
      <c r="A1887" s="32"/>
      <c r="B1887" s="47"/>
      <c r="C1887" s="47"/>
      <c r="D1887" s="34" t="s">
        <v>1551</v>
      </c>
      <c r="E1887" s="36" t="s">
        <v>1705</v>
      </c>
      <c r="F1887" s="36">
        <v>7000</v>
      </c>
      <c r="G1887" s="36">
        <v>7000</v>
      </c>
      <c r="H1887" s="265">
        <f t="shared" si="34"/>
        <v>100</v>
      </c>
      <c r="I1887" s="36"/>
      <c r="J1887" s="36"/>
      <c r="K1887" s="15"/>
    </row>
    <row r="1888" spans="1:11" ht="27">
      <c r="A1888" s="32"/>
      <c r="B1888" s="47"/>
      <c r="C1888" s="47"/>
      <c r="D1888" s="34" t="s">
        <v>1552</v>
      </c>
      <c r="E1888" s="36" t="s">
        <v>1689</v>
      </c>
      <c r="F1888" s="36">
        <v>1000</v>
      </c>
      <c r="G1888" s="36">
        <v>1000</v>
      </c>
      <c r="H1888" s="265">
        <f t="shared" si="34"/>
        <v>100</v>
      </c>
      <c r="I1888" s="36"/>
      <c r="J1888" s="36"/>
      <c r="K1888" s="15"/>
    </row>
    <row r="1889" spans="1:11" ht="41.25">
      <c r="A1889" s="32"/>
      <c r="B1889" s="47"/>
      <c r="C1889" s="47"/>
      <c r="D1889" s="34" t="s">
        <v>373</v>
      </c>
      <c r="E1889" s="36">
        <v>0</v>
      </c>
      <c r="F1889" s="36">
        <v>50000</v>
      </c>
      <c r="G1889" s="36">
        <v>50000</v>
      </c>
      <c r="H1889" s="265">
        <f t="shared" si="34"/>
        <v>100</v>
      </c>
      <c r="I1889" s="36"/>
      <c r="J1889" s="36"/>
      <c r="K1889" s="15"/>
    </row>
    <row r="1890" spans="1:11" ht="13.5">
      <c r="A1890" s="32"/>
      <c r="B1890" s="47"/>
      <c r="C1890" s="47"/>
      <c r="D1890" s="138" t="s">
        <v>797</v>
      </c>
      <c r="E1890" s="36">
        <v>0</v>
      </c>
      <c r="F1890" s="36">
        <v>5590</v>
      </c>
      <c r="G1890" s="36">
        <v>5590</v>
      </c>
      <c r="H1890" s="265">
        <f t="shared" si="34"/>
        <v>100</v>
      </c>
      <c r="I1890" s="36"/>
      <c r="J1890" s="36"/>
      <c r="K1890" s="15"/>
    </row>
    <row r="1891" spans="1:11" ht="13.5">
      <c r="A1891" s="32"/>
      <c r="B1891" s="47"/>
      <c r="C1891" s="47"/>
      <c r="D1891" s="138" t="s">
        <v>798</v>
      </c>
      <c r="E1891" s="36">
        <v>0</v>
      </c>
      <c r="F1891" s="36">
        <v>3000</v>
      </c>
      <c r="G1891" s="36">
        <v>3000</v>
      </c>
      <c r="H1891" s="265">
        <f t="shared" si="34"/>
        <v>100</v>
      </c>
      <c r="I1891" s="36"/>
      <c r="J1891" s="36"/>
      <c r="K1891" s="15"/>
    </row>
    <row r="1892" spans="1:11" ht="13.5">
      <c r="A1892" s="32"/>
      <c r="B1892" s="47"/>
      <c r="C1892" s="47"/>
      <c r="D1892" s="34" t="s">
        <v>1553</v>
      </c>
      <c r="E1892" s="36" t="s">
        <v>1669</v>
      </c>
      <c r="F1892" s="36">
        <v>3000</v>
      </c>
      <c r="G1892" s="36">
        <v>3000</v>
      </c>
      <c r="H1892" s="265">
        <f t="shared" si="34"/>
        <v>100</v>
      </c>
      <c r="I1892" s="36"/>
      <c r="J1892" s="36"/>
      <c r="K1892" s="15"/>
    </row>
    <row r="1893" spans="1:11" ht="13.5">
      <c r="A1893" s="32"/>
      <c r="B1893" s="26" t="s">
        <v>1554</v>
      </c>
      <c r="C1893" s="26"/>
      <c r="D1893" s="27" t="s">
        <v>1555</v>
      </c>
      <c r="E1893" s="29" t="s">
        <v>323</v>
      </c>
      <c r="F1893" s="29">
        <f>F1894</f>
        <v>259000</v>
      </c>
      <c r="G1893" s="29">
        <f>G1894</f>
        <v>259000</v>
      </c>
      <c r="H1893" s="266">
        <f t="shared" si="34"/>
        <v>100</v>
      </c>
      <c r="I1893" s="29">
        <f>G1893</f>
        <v>259000</v>
      </c>
      <c r="J1893" s="29">
        <f>J1894</f>
        <v>0</v>
      </c>
      <c r="K1893" s="23">
        <f>SUM(I1893:J1893)</f>
        <v>259000</v>
      </c>
    </row>
    <row r="1894" spans="1:11" ht="27">
      <c r="A1894" s="32"/>
      <c r="B1894" s="47"/>
      <c r="C1894" s="33" t="s">
        <v>1423</v>
      </c>
      <c r="D1894" s="34" t="s">
        <v>1455</v>
      </c>
      <c r="E1894" s="36" t="s">
        <v>323</v>
      </c>
      <c r="F1894" s="36">
        <f>F1895+F1896</f>
        <v>259000</v>
      </c>
      <c r="G1894" s="36">
        <f>G1895+G1896</f>
        <v>259000</v>
      </c>
      <c r="H1894" s="265">
        <f t="shared" si="34"/>
        <v>100</v>
      </c>
      <c r="I1894" s="36">
        <f>G1894</f>
        <v>259000</v>
      </c>
      <c r="J1894" s="36">
        <v>0</v>
      </c>
      <c r="K1894" s="15"/>
    </row>
    <row r="1895" spans="1:11" ht="13.5">
      <c r="A1895" s="32"/>
      <c r="B1895" s="47"/>
      <c r="C1895" s="47"/>
      <c r="D1895" s="34" t="s">
        <v>1556</v>
      </c>
      <c r="E1895" s="36" t="s">
        <v>1557</v>
      </c>
      <c r="F1895" s="36">
        <v>244000</v>
      </c>
      <c r="G1895" s="36">
        <v>244000</v>
      </c>
      <c r="H1895" s="265">
        <f t="shared" si="34"/>
        <v>100</v>
      </c>
      <c r="I1895" s="36"/>
      <c r="J1895" s="36"/>
      <c r="K1895" s="23"/>
    </row>
    <row r="1896" spans="1:11" ht="13.5">
      <c r="A1896" s="32"/>
      <c r="B1896" s="47"/>
      <c r="C1896" s="47"/>
      <c r="D1896" s="34" t="s">
        <v>1558</v>
      </c>
      <c r="E1896" s="36" t="s">
        <v>1680</v>
      </c>
      <c r="F1896" s="36">
        <v>15000</v>
      </c>
      <c r="G1896" s="36">
        <v>15000</v>
      </c>
      <c r="H1896" s="265">
        <f t="shared" si="34"/>
        <v>100</v>
      </c>
      <c r="I1896" s="36"/>
      <c r="J1896" s="36"/>
      <c r="K1896" s="15"/>
    </row>
    <row r="1897" spans="1:11" ht="13.5">
      <c r="A1897" s="32"/>
      <c r="B1897" s="101" t="s">
        <v>1559</v>
      </c>
      <c r="C1897" s="62"/>
      <c r="D1897" s="102" t="s">
        <v>1560</v>
      </c>
      <c r="E1897" s="29" t="s">
        <v>1561</v>
      </c>
      <c r="F1897" s="29">
        <f>F1898+F1908+F1911+F1914+F1921+F1930+F1932+F1934+F1937+F1939</f>
        <v>1769631.47</v>
      </c>
      <c r="G1897" s="29">
        <f>G1898+G1908+G1911+G1914+G1921+G1930+G1932+G1934+G1937+G1939</f>
        <v>1764878.23</v>
      </c>
      <c r="H1897" s="266">
        <f t="shared" si="34"/>
        <v>99.73139944216747</v>
      </c>
      <c r="I1897" s="29">
        <f>I1898+I1909+I1911+I1914+I1921+I1930+I1932</f>
        <v>355169.08</v>
      </c>
      <c r="J1897" s="29">
        <f>J1898+J1909+J1911+J1914+J1921+J1930+J1932+J1934+J1937+J1939</f>
        <v>1409709.1500000001</v>
      </c>
      <c r="K1897" s="23">
        <f>SUM(I1897:J1897)</f>
        <v>1764878.2300000002</v>
      </c>
    </row>
    <row r="1898" spans="1:11" ht="69">
      <c r="A1898" s="32"/>
      <c r="B1898" s="47"/>
      <c r="C1898" s="83" t="s">
        <v>1562</v>
      </c>
      <c r="D1898" s="34" t="s">
        <v>1563</v>
      </c>
      <c r="E1898" s="36" t="s">
        <v>412</v>
      </c>
      <c r="F1898" s="36">
        <f>SUM(F1899:F1908)</f>
        <v>210000</v>
      </c>
      <c r="G1898" s="36">
        <f>SUM(G1899:G1908)</f>
        <v>210000</v>
      </c>
      <c r="H1898" s="265">
        <f t="shared" si="34"/>
        <v>100</v>
      </c>
      <c r="I1898" s="36">
        <f>G1898</f>
        <v>210000</v>
      </c>
      <c r="J1898" s="36">
        <v>0</v>
      </c>
      <c r="K1898" s="23"/>
    </row>
    <row r="1899" spans="1:11" ht="41.25">
      <c r="A1899" s="32"/>
      <c r="B1899" s="47"/>
      <c r="C1899" s="38"/>
      <c r="D1899" s="34" t="s">
        <v>374</v>
      </c>
      <c r="E1899" s="36">
        <v>0</v>
      </c>
      <c r="F1899" s="36">
        <v>20000</v>
      </c>
      <c r="G1899" s="36">
        <v>20000</v>
      </c>
      <c r="H1899" s="265">
        <f t="shared" si="34"/>
        <v>100</v>
      </c>
      <c r="I1899" s="36"/>
      <c r="J1899" s="36"/>
      <c r="K1899" s="15"/>
    </row>
    <row r="1900" spans="1:11" ht="41.25">
      <c r="A1900" s="110"/>
      <c r="B1900" s="78"/>
      <c r="C1900" s="78"/>
      <c r="D1900" s="34" t="s">
        <v>375</v>
      </c>
      <c r="E1900" s="36">
        <v>0</v>
      </c>
      <c r="F1900" s="36">
        <v>40000</v>
      </c>
      <c r="G1900" s="36">
        <v>40000</v>
      </c>
      <c r="H1900" s="265">
        <f t="shared" si="34"/>
        <v>100</v>
      </c>
      <c r="I1900" s="36"/>
      <c r="J1900" s="36"/>
      <c r="K1900" s="15"/>
    </row>
    <row r="1901" spans="1:11" ht="41.25">
      <c r="A1901" s="32"/>
      <c r="B1901" s="47"/>
      <c r="C1901" s="47"/>
      <c r="D1901" s="34" t="s">
        <v>376</v>
      </c>
      <c r="E1901" s="36">
        <v>0</v>
      </c>
      <c r="F1901" s="36">
        <v>20000</v>
      </c>
      <c r="G1901" s="36">
        <v>20000</v>
      </c>
      <c r="H1901" s="265">
        <f t="shared" si="34"/>
        <v>100</v>
      </c>
      <c r="I1901" s="36"/>
      <c r="J1901" s="36"/>
      <c r="K1901" s="15"/>
    </row>
    <row r="1902" spans="1:11" ht="41.25">
      <c r="A1902" s="32"/>
      <c r="B1902" s="47"/>
      <c r="C1902" s="47"/>
      <c r="D1902" s="34" t="s">
        <v>377</v>
      </c>
      <c r="E1902" s="36">
        <v>0</v>
      </c>
      <c r="F1902" s="36">
        <v>20000</v>
      </c>
      <c r="G1902" s="36">
        <v>20000</v>
      </c>
      <c r="H1902" s="265">
        <f t="shared" si="34"/>
        <v>100</v>
      </c>
      <c r="I1902" s="36"/>
      <c r="J1902" s="36"/>
      <c r="K1902" s="15"/>
    </row>
    <row r="1903" spans="1:11" ht="54.75">
      <c r="A1903" s="32"/>
      <c r="B1903" s="47"/>
      <c r="C1903" s="47"/>
      <c r="D1903" s="34" t="s">
        <v>378</v>
      </c>
      <c r="E1903" s="36">
        <v>0</v>
      </c>
      <c r="F1903" s="36">
        <v>20000</v>
      </c>
      <c r="G1903" s="36">
        <v>20000</v>
      </c>
      <c r="H1903" s="265">
        <f t="shared" si="34"/>
        <v>100</v>
      </c>
      <c r="I1903" s="36"/>
      <c r="J1903" s="36"/>
      <c r="K1903" s="15"/>
    </row>
    <row r="1904" spans="1:11" ht="27">
      <c r="A1904" s="32"/>
      <c r="B1904" s="47"/>
      <c r="C1904" s="47"/>
      <c r="D1904" s="34" t="s">
        <v>379</v>
      </c>
      <c r="E1904" s="36">
        <v>0</v>
      </c>
      <c r="F1904" s="36">
        <v>19000</v>
      </c>
      <c r="G1904" s="36">
        <v>19000</v>
      </c>
      <c r="H1904" s="265">
        <f t="shared" si="34"/>
        <v>100</v>
      </c>
      <c r="I1904" s="36"/>
      <c r="J1904" s="36"/>
      <c r="K1904" s="15"/>
    </row>
    <row r="1905" spans="1:11" ht="54.75">
      <c r="A1905" s="32"/>
      <c r="B1905" s="47"/>
      <c r="C1905" s="47"/>
      <c r="D1905" s="34" t="s">
        <v>1470</v>
      </c>
      <c r="E1905" s="36">
        <v>0</v>
      </c>
      <c r="F1905" s="36">
        <v>16000</v>
      </c>
      <c r="G1905" s="36">
        <v>16000</v>
      </c>
      <c r="H1905" s="265">
        <f t="shared" si="34"/>
        <v>100</v>
      </c>
      <c r="I1905" s="36"/>
      <c r="J1905" s="36"/>
      <c r="K1905" s="15"/>
    </row>
    <row r="1906" spans="1:11" ht="54.75">
      <c r="A1906" s="32"/>
      <c r="B1906" s="47"/>
      <c r="C1906" s="47"/>
      <c r="D1906" s="34" t="s">
        <v>1471</v>
      </c>
      <c r="E1906" s="36">
        <v>0</v>
      </c>
      <c r="F1906" s="36">
        <v>15000</v>
      </c>
      <c r="G1906" s="36">
        <v>15000</v>
      </c>
      <c r="H1906" s="265">
        <f t="shared" si="34"/>
        <v>100</v>
      </c>
      <c r="I1906" s="36"/>
      <c r="J1906" s="36"/>
      <c r="K1906" s="15"/>
    </row>
    <row r="1907" spans="1:11" ht="27">
      <c r="A1907" s="32"/>
      <c r="B1907" s="47"/>
      <c r="C1907" s="47"/>
      <c r="D1907" s="34" t="s">
        <v>380</v>
      </c>
      <c r="E1907" s="36">
        <v>0</v>
      </c>
      <c r="F1907" s="36">
        <v>40000</v>
      </c>
      <c r="G1907" s="36">
        <v>40000</v>
      </c>
      <c r="H1907" s="265">
        <f t="shared" si="34"/>
        <v>100</v>
      </c>
      <c r="I1907" s="36"/>
      <c r="J1907" s="36"/>
      <c r="K1907" s="15"/>
    </row>
    <row r="1908" spans="1:11" ht="13.5">
      <c r="A1908" s="32"/>
      <c r="B1908" s="47"/>
      <c r="C1908" s="83"/>
      <c r="D1908" s="34" t="s">
        <v>1564</v>
      </c>
      <c r="E1908" s="36" t="s">
        <v>412</v>
      </c>
      <c r="F1908" s="36">
        <v>0</v>
      </c>
      <c r="G1908" s="36">
        <v>0</v>
      </c>
      <c r="H1908" s="265">
        <v>0</v>
      </c>
      <c r="I1908" s="36">
        <f>G1908</f>
        <v>0</v>
      </c>
      <c r="J1908" s="36">
        <v>0</v>
      </c>
      <c r="K1908" s="15"/>
    </row>
    <row r="1909" spans="1:11" ht="13.5">
      <c r="A1909" s="32"/>
      <c r="B1909" s="47"/>
      <c r="C1909" s="33" t="s">
        <v>57</v>
      </c>
      <c r="D1909" s="34" t="s">
        <v>58</v>
      </c>
      <c r="E1909" s="36" t="s">
        <v>59</v>
      </c>
      <c r="F1909" s="36">
        <f>F1910</f>
        <v>0</v>
      </c>
      <c r="G1909" s="36">
        <f>G1910</f>
        <v>0</v>
      </c>
      <c r="H1909" s="265">
        <v>0</v>
      </c>
      <c r="I1909" s="36">
        <f>G1909</f>
        <v>0</v>
      </c>
      <c r="J1909" s="36">
        <v>0</v>
      </c>
      <c r="K1909" s="15"/>
    </row>
    <row r="1910" spans="1:11" ht="13.5">
      <c r="A1910" s="32"/>
      <c r="B1910" s="47"/>
      <c r="C1910" s="47"/>
      <c r="D1910" s="34" t="s">
        <v>298</v>
      </c>
      <c r="E1910" s="36" t="s">
        <v>59</v>
      </c>
      <c r="F1910" s="36">
        <v>0</v>
      </c>
      <c r="G1910" s="36">
        <v>0</v>
      </c>
      <c r="H1910" s="265">
        <v>0</v>
      </c>
      <c r="I1910" s="36"/>
      <c r="J1910" s="36"/>
      <c r="K1910" s="15"/>
    </row>
    <row r="1911" spans="1:11" ht="13.5">
      <c r="A1911" s="32"/>
      <c r="B1911" s="47"/>
      <c r="C1911" s="33" t="s">
        <v>1667</v>
      </c>
      <c r="D1911" s="34" t="s">
        <v>1668</v>
      </c>
      <c r="E1911" s="36" t="s">
        <v>728</v>
      </c>
      <c r="F1911" s="36">
        <f>F1912+F1913</f>
        <v>652</v>
      </c>
      <c r="G1911" s="36">
        <f>G1912+G1913</f>
        <v>232.86</v>
      </c>
      <c r="H1911" s="265">
        <f t="shared" si="34"/>
        <v>35.71472392638037</v>
      </c>
      <c r="I1911" s="36">
        <f>G1911</f>
        <v>232.86</v>
      </c>
      <c r="J1911" s="36">
        <v>0</v>
      </c>
      <c r="K1911" s="15"/>
    </row>
    <row r="1912" spans="1:11" ht="13.5">
      <c r="A1912" s="32"/>
      <c r="B1912" s="47"/>
      <c r="C1912" s="47"/>
      <c r="D1912" s="34" t="s">
        <v>298</v>
      </c>
      <c r="E1912" s="36" t="s">
        <v>1644</v>
      </c>
      <c r="F1912" s="36">
        <v>90</v>
      </c>
      <c r="G1912" s="36">
        <v>90</v>
      </c>
      <c r="H1912" s="265">
        <f t="shared" si="34"/>
        <v>100</v>
      </c>
      <c r="I1912" s="36"/>
      <c r="J1912" s="36"/>
      <c r="K1912" s="15"/>
    </row>
    <row r="1913" spans="1:11" ht="13.5">
      <c r="A1913" s="32"/>
      <c r="B1913" s="47"/>
      <c r="C1913" s="47"/>
      <c r="D1913" s="34" t="s">
        <v>1565</v>
      </c>
      <c r="E1913" s="36" t="s">
        <v>59</v>
      </c>
      <c r="F1913" s="36">
        <v>562</v>
      </c>
      <c r="G1913" s="36">
        <v>142.86</v>
      </c>
      <c r="H1913" s="265">
        <f t="shared" si="34"/>
        <v>25.419928825622776</v>
      </c>
      <c r="I1913" s="36"/>
      <c r="J1913" s="36">
        <v>0</v>
      </c>
      <c r="K1913" s="15"/>
    </row>
    <row r="1914" spans="1:11" ht="13.5">
      <c r="A1914" s="32"/>
      <c r="B1914" s="47"/>
      <c r="C1914" s="33" t="s">
        <v>1678</v>
      </c>
      <c r="D1914" s="34" t="s">
        <v>1679</v>
      </c>
      <c r="E1914" s="36" t="s">
        <v>1699</v>
      </c>
      <c r="F1914" s="36">
        <f>SUM(F1915:F1920)</f>
        <v>84443</v>
      </c>
      <c r="G1914" s="36">
        <f>G1915+G1916+G1917+G1918+G1919+G1920</f>
        <v>80355.77</v>
      </c>
      <c r="H1914" s="265">
        <f t="shared" si="34"/>
        <v>95.1597764172282</v>
      </c>
      <c r="I1914" s="36">
        <f>G1914</f>
        <v>80355.77</v>
      </c>
      <c r="J1914" s="36">
        <v>0</v>
      </c>
      <c r="K1914" s="15"/>
    </row>
    <row r="1915" spans="1:11" ht="27">
      <c r="A1915" s="32"/>
      <c r="B1915" s="47"/>
      <c r="C1915" s="47"/>
      <c r="D1915" s="34" t="s">
        <v>1566</v>
      </c>
      <c r="E1915" s="36" t="s">
        <v>960</v>
      </c>
      <c r="F1915" s="36">
        <v>4000</v>
      </c>
      <c r="G1915" s="36">
        <v>0</v>
      </c>
      <c r="H1915" s="265">
        <f t="shared" si="34"/>
        <v>0</v>
      </c>
      <c r="I1915" s="36"/>
      <c r="J1915" s="36"/>
      <c r="K1915" s="15"/>
    </row>
    <row r="1916" spans="1:11" ht="13.5">
      <c r="A1916" s="32"/>
      <c r="B1916" s="47"/>
      <c r="C1916" s="47"/>
      <c r="D1916" s="34" t="s">
        <v>740</v>
      </c>
      <c r="E1916" s="36">
        <v>0</v>
      </c>
      <c r="F1916" s="36">
        <v>1901</v>
      </c>
      <c r="G1916" s="36">
        <v>1900.01</v>
      </c>
      <c r="H1916" s="265">
        <f t="shared" si="34"/>
        <v>99.94792214623881</v>
      </c>
      <c r="I1916" s="36"/>
      <c r="J1916" s="36">
        <v>0</v>
      </c>
      <c r="K1916" s="15"/>
    </row>
    <row r="1917" spans="1:11" ht="27">
      <c r="A1917" s="110"/>
      <c r="B1917" s="78"/>
      <c r="C1917" s="78"/>
      <c r="D1917" s="34" t="s">
        <v>1076</v>
      </c>
      <c r="E1917" s="36">
        <v>0</v>
      </c>
      <c r="F1917" s="36">
        <v>6600</v>
      </c>
      <c r="G1917" s="36">
        <v>6515</v>
      </c>
      <c r="H1917" s="265">
        <v>0</v>
      </c>
      <c r="I1917" s="36"/>
      <c r="J1917" s="36">
        <v>0</v>
      </c>
      <c r="K1917" s="15"/>
    </row>
    <row r="1918" spans="1:11" ht="27">
      <c r="A1918" s="32"/>
      <c r="B1918" s="47"/>
      <c r="C1918" s="47"/>
      <c r="D1918" s="34" t="s">
        <v>381</v>
      </c>
      <c r="E1918" s="36">
        <v>0</v>
      </c>
      <c r="F1918" s="36">
        <v>64641</v>
      </c>
      <c r="G1918" s="36">
        <v>64640.76</v>
      </c>
      <c r="H1918" s="265">
        <f t="shared" si="34"/>
        <v>99.99962871861513</v>
      </c>
      <c r="I1918" s="36"/>
      <c r="J1918" s="36">
        <v>0</v>
      </c>
      <c r="K1918" s="15"/>
    </row>
    <row r="1919" spans="1:11" ht="13.5">
      <c r="A1919" s="32"/>
      <c r="B1919" s="47"/>
      <c r="C1919" s="47"/>
      <c r="D1919" s="138" t="s">
        <v>747</v>
      </c>
      <c r="E1919" s="36">
        <v>0</v>
      </c>
      <c r="F1919" s="36">
        <v>7301</v>
      </c>
      <c r="G1919" s="36">
        <v>7300</v>
      </c>
      <c r="H1919" s="265">
        <f t="shared" si="34"/>
        <v>99.98630324613066</v>
      </c>
      <c r="I1919" s="36"/>
      <c r="J1919" s="61"/>
      <c r="K1919" s="143"/>
    </row>
    <row r="1920" spans="1:11" ht="13.5">
      <c r="A1920" s="32"/>
      <c r="B1920" s="47"/>
      <c r="C1920" s="47"/>
      <c r="D1920" s="34" t="s">
        <v>298</v>
      </c>
      <c r="E1920" s="36" t="s">
        <v>1705</v>
      </c>
      <c r="F1920" s="36">
        <v>0</v>
      </c>
      <c r="G1920" s="36">
        <v>0</v>
      </c>
      <c r="H1920" s="265">
        <v>0</v>
      </c>
      <c r="I1920" s="36"/>
      <c r="J1920" s="36"/>
      <c r="K1920" s="15"/>
    </row>
    <row r="1921" spans="1:11" ht="13.5">
      <c r="A1921" s="32"/>
      <c r="B1921" s="47"/>
      <c r="C1921" s="33" t="s">
        <v>1645</v>
      </c>
      <c r="D1921" s="34" t="s">
        <v>1646</v>
      </c>
      <c r="E1921" s="36" t="s">
        <v>1567</v>
      </c>
      <c r="F1921" s="36">
        <f>F1922+F1923+F1924+F1925+F1926+F1927+F1928+F1929</f>
        <v>64442.12</v>
      </c>
      <c r="G1921" s="36">
        <f>SUM(G1922:G1929)</f>
        <v>64340.45</v>
      </c>
      <c r="H1921" s="265">
        <f t="shared" si="34"/>
        <v>99.84223051631449</v>
      </c>
      <c r="I1921" s="36">
        <f>G1921</f>
        <v>64340.45</v>
      </c>
      <c r="J1921" s="36">
        <v>0</v>
      </c>
      <c r="K1921" s="15"/>
    </row>
    <row r="1922" spans="1:11" ht="27">
      <c r="A1922" s="32"/>
      <c r="B1922" s="47"/>
      <c r="C1922" s="47"/>
      <c r="D1922" s="138" t="s">
        <v>1144</v>
      </c>
      <c r="E1922" s="36">
        <v>0</v>
      </c>
      <c r="F1922" s="36">
        <v>29870</v>
      </c>
      <c r="G1922" s="36">
        <v>29870</v>
      </c>
      <c r="H1922" s="265">
        <v>0</v>
      </c>
      <c r="I1922" s="36"/>
      <c r="J1922" s="36"/>
      <c r="K1922" s="15"/>
    </row>
    <row r="1923" spans="1:11" ht="13.5">
      <c r="A1923" s="32"/>
      <c r="B1923" s="47"/>
      <c r="C1923" s="47"/>
      <c r="D1923" s="34" t="s">
        <v>1568</v>
      </c>
      <c r="E1923" s="36" t="s">
        <v>1683</v>
      </c>
      <c r="F1923" s="36">
        <v>0</v>
      </c>
      <c r="G1923" s="36">
        <v>0</v>
      </c>
      <c r="H1923" s="265">
        <v>0</v>
      </c>
      <c r="I1923" s="36"/>
      <c r="J1923" s="36"/>
      <c r="K1923" s="15"/>
    </row>
    <row r="1924" spans="1:11" ht="13.5">
      <c r="A1924" s="32"/>
      <c r="B1924" s="47"/>
      <c r="C1924" s="47"/>
      <c r="D1924" s="34" t="s">
        <v>1569</v>
      </c>
      <c r="E1924" s="36" t="s">
        <v>1717</v>
      </c>
      <c r="F1924" s="36">
        <v>33579.12</v>
      </c>
      <c r="G1924" s="36">
        <v>33579.39</v>
      </c>
      <c r="H1924" s="265">
        <f t="shared" si="34"/>
        <v>100.00080407110133</v>
      </c>
      <c r="I1924" s="36"/>
      <c r="J1924" s="36"/>
      <c r="K1924" s="15"/>
    </row>
    <row r="1925" spans="1:11" ht="13.5">
      <c r="A1925" s="32"/>
      <c r="B1925" s="47"/>
      <c r="C1925" s="47"/>
      <c r="D1925" s="34" t="s">
        <v>1570</v>
      </c>
      <c r="E1925" s="36" t="s">
        <v>1644</v>
      </c>
      <c r="F1925" s="36">
        <v>0</v>
      </c>
      <c r="G1925" s="36">
        <v>0</v>
      </c>
      <c r="H1925" s="265">
        <v>0</v>
      </c>
      <c r="I1925" s="36"/>
      <c r="J1925" s="36"/>
      <c r="K1925" s="15"/>
    </row>
    <row r="1926" spans="1:11" ht="13.5">
      <c r="A1926" s="32"/>
      <c r="B1926" s="47"/>
      <c r="C1926" s="47"/>
      <c r="D1926" s="34" t="s">
        <v>298</v>
      </c>
      <c r="E1926" s="36" t="s">
        <v>1669</v>
      </c>
      <c r="F1926" s="36">
        <v>40</v>
      </c>
      <c r="G1926" s="36">
        <v>40</v>
      </c>
      <c r="H1926" s="265">
        <f t="shared" si="34"/>
        <v>100</v>
      </c>
      <c r="I1926" s="36"/>
      <c r="J1926" s="36"/>
      <c r="K1926" s="15"/>
    </row>
    <row r="1927" spans="1:11" ht="27">
      <c r="A1927" s="32"/>
      <c r="B1927" s="47"/>
      <c r="C1927" s="47"/>
      <c r="D1927" s="34" t="s">
        <v>381</v>
      </c>
      <c r="E1927" s="36">
        <v>0</v>
      </c>
      <c r="F1927" s="36">
        <v>84</v>
      </c>
      <c r="G1927" s="36">
        <v>48</v>
      </c>
      <c r="H1927" s="265">
        <f t="shared" si="34"/>
        <v>57.142857142857146</v>
      </c>
      <c r="I1927" s="36"/>
      <c r="J1927" s="36"/>
      <c r="K1927" s="15"/>
    </row>
    <row r="1928" spans="1:11" ht="41.25">
      <c r="A1928" s="32"/>
      <c r="B1928" s="47"/>
      <c r="C1928" s="47"/>
      <c r="D1928" s="34" t="s">
        <v>382</v>
      </c>
      <c r="E1928" s="36">
        <v>0</v>
      </c>
      <c r="F1928" s="36">
        <v>65</v>
      </c>
      <c r="G1928" s="36">
        <v>0</v>
      </c>
      <c r="H1928" s="265">
        <f t="shared" si="34"/>
        <v>0</v>
      </c>
      <c r="I1928" s="36"/>
      <c r="J1928" s="36"/>
      <c r="K1928" s="15"/>
    </row>
    <row r="1929" spans="1:11" ht="13.5">
      <c r="A1929" s="32"/>
      <c r="B1929" s="47"/>
      <c r="C1929" s="47"/>
      <c r="D1929" s="34" t="s">
        <v>1565</v>
      </c>
      <c r="E1929" s="36" t="s">
        <v>337</v>
      </c>
      <c r="F1929" s="36">
        <v>804</v>
      </c>
      <c r="G1929" s="36">
        <v>803.06</v>
      </c>
      <c r="H1929" s="265">
        <f t="shared" si="34"/>
        <v>99.88308457711443</v>
      </c>
      <c r="I1929" s="36"/>
      <c r="J1929" s="36"/>
      <c r="K1929" s="15"/>
    </row>
    <row r="1930" spans="1:11" ht="13.5">
      <c r="A1930" s="32"/>
      <c r="B1930" s="47"/>
      <c r="C1930" s="33" t="s">
        <v>47</v>
      </c>
      <c r="D1930" s="34" t="s">
        <v>48</v>
      </c>
      <c r="E1930" s="36" t="s">
        <v>1669</v>
      </c>
      <c r="F1930" s="36">
        <v>0</v>
      </c>
      <c r="G1930" s="36">
        <v>0</v>
      </c>
      <c r="H1930" s="265">
        <v>0</v>
      </c>
      <c r="I1930" s="36">
        <f>G1930</f>
        <v>0</v>
      </c>
      <c r="J1930" s="36">
        <v>0</v>
      </c>
      <c r="K1930" s="15"/>
    </row>
    <row r="1931" spans="1:11" ht="13.5">
      <c r="A1931" s="32"/>
      <c r="B1931" s="47"/>
      <c r="C1931" s="47"/>
      <c r="D1931" s="34" t="s">
        <v>1565</v>
      </c>
      <c r="E1931" s="36" t="s">
        <v>1669</v>
      </c>
      <c r="F1931" s="36">
        <v>0</v>
      </c>
      <c r="G1931" s="36">
        <v>0</v>
      </c>
      <c r="H1931" s="265">
        <v>0</v>
      </c>
      <c r="I1931" s="36"/>
      <c r="J1931" s="36"/>
      <c r="K1931" s="15"/>
    </row>
    <row r="1932" spans="1:11" ht="13.5">
      <c r="A1932" s="32"/>
      <c r="B1932" s="41"/>
      <c r="C1932" s="74" t="s">
        <v>281</v>
      </c>
      <c r="D1932" s="75" t="s">
        <v>282</v>
      </c>
      <c r="E1932" s="36">
        <v>0</v>
      </c>
      <c r="F1932" s="36">
        <v>240</v>
      </c>
      <c r="G1932" s="36">
        <f>G1933</f>
        <v>240</v>
      </c>
      <c r="H1932" s="265">
        <f t="shared" si="34"/>
        <v>100</v>
      </c>
      <c r="I1932" s="36">
        <f>G1932</f>
        <v>240</v>
      </c>
      <c r="J1932" s="36">
        <v>0</v>
      </c>
      <c r="K1932" s="15"/>
    </row>
    <row r="1933" spans="1:11" ht="27">
      <c r="A1933" s="32"/>
      <c r="B1933" s="47"/>
      <c r="C1933" s="47"/>
      <c r="D1933" s="34" t="s">
        <v>381</v>
      </c>
      <c r="E1933" s="36">
        <v>0</v>
      </c>
      <c r="F1933" s="36">
        <v>240</v>
      </c>
      <c r="G1933" s="36">
        <v>240</v>
      </c>
      <c r="H1933" s="265">
        <f t="shared" si="34"/>
        <v>100</v>
      </c>
      <c r="I1933" s="36"/>
      <c r="J1933" s="36"/>
      <c r="K1933" s="15"/>
    </row>
    <row r="1934" spans="1:11" ht="13.5">
      <c r="A1934" s="32"/>
      <c r="B1934" s="41"/>
      <c r="C1934" s="74" t="s">
        <v>1682</v>
      </c>
      <c r="D1934" s="34" t="s">
        <v>1658</v>
      </c>
      <c r="E1934" s="36">
        <f>E1936</f>
        <v>0</v>
      </c>
      <c r="F1934" s="36">
        <f>F1935+F1936</f>
        <v>480584.35</v>
      </c>
      <c r="G1934" s="36">
        <f>G1935+G1936</f>
        <v>480584.35</v>
      </c>
      <c r="H1934" s="265">
        <f t="shared" si="34"/>
        <v>100</v>
      </c>
      <c r="I1934" s="36">
        <f>I1936</f>
        <v>0</v>
      </c>
      <c r="J1934" s="36">
        <f>G1934</f>
        <v>480584.35</v>
      </c>
      <c r="K1934" s="15"/>
    </row>
    <row r="1935" spans="1:11" ht="13.5">
      <c r="A1935" s="32"/>
      <c r="B1935" s="81"/>
      <c r="C1935" s="77"/>
      <c r="D1935" s="34" t="s">
        <v>741</v>
      </c>
      <c r="E1935" s="36">
        <v>0</v>
      </c>
      <c r="F1935" s="36">
        <v>471356.35</v>
      </c>
      <c r="G1935" s="36">
        <v>471356.35</v>
      </c>
      <c r="H1935" s="265">
        <f t="shared" si="34"/>
        <v>99.99999999999999</v>
      </c>
      <c r="I1935" s="36"/>
      <c r="J1935" s="36"/>
      <c r="K1935" s="15"/>
    </row>
    <row r="1936" spans="1:11" ht="82.5">
      <c r="A1936" s="32"/>
      <c r="B1936" s="47"/>
      <c r="C1936" s="47"/>
      <c r="D1936" s="34" t="s">
        <v>1143</v>
      </c>
      <c r="E1936" s="36">
        <v>0</v>
      </c>
      <c r="F1936" s="36">
        <v>9228</v>
      </c>
      <c r="G1936" s="36">
        <v>9228</v>
      </c>
      <c r="H1936" s="265">
        <f t="shared" si="34"/>
        <v>100</v>
      </c>
      <c r="I1936" s="36"/>
      <c r="J1936" s="36"/>
      <c r="K1936" s="15"/>
    </row>
    <row r="1937" spans="1:11" ht="13.5">
      <c r="A1937" s="110"/>
      <c r="B1937" s="78"/>
      <c r="C1937" s="111" t="s">
        <v>1657</v>
      </c>
      <c r="D1937" s="34" t="s">
        <v>1658</v>
      </c>
      <c r="E1937" s="36" t="s">
        <v>1571</v>
      </c>
      <c r="F1937" s="36">
        <f>F1938</f>
        <v>634573</v>
      </c>
      <c r="G1937" s="36">
        <f>G1938</f>
        <v>634572</v>
      </c>
      <c r="H1937" s="265">
        <f t="shared" si="34"/>
        <v>99.99984241371757</v>
      </c>
      <c r="I1937" s="36">
        <v>0</v>
      </c>
      <c r="J1937" s="36">
        <f>G1937</f>
        <v>634572</v>
      </c>
      <c r="K1937" s="15"/>
    </row>
    <row r="1938" spans="1:11" ht="54.75">
      <c r="A1938" s="32"/>
      <c r="B1938" s="47"/>
      <c r="C1938" s="47"/>
      <c r="D1938" s="34" t="s">
        <v>1195</v>
      </c>
      <c r="E1938" s="36" t="s">
        <v>1571</v>
      </c>
      <c r="F1938" s="36">
        <v>634573</v>
      </c>
      <c r="G1938" s="36">
        <v>634572</v>
      </c>
      <c r="H1938" s="265">
        <f t="shared" si="34"/>
        <v>99.99984241371757</v>
      </c>
      <c r="I1938" s="36"/>
      <c r="J1938" s="36"/>
      <c r="K1938" s="15"/>
    </row>
    <row r="1939" spans="1:11" ht="13.5">
      <c r="A1939" s="32"/>
      <c r="B1939" s="47"/>
      <c r="C1939" s="33" t="s">
        <v>1660</v>
      </c>
      <c r="D1939" s="34" t="s">
        <v>1658</v>
      </c>
      <c r="E1939" s="36" t="s">
        <v>1572</v>
      </c>
      <c r="F1939" s="36">
        <f>F1940</f>
        <v>294697</v>
      </c>
      <c r="G1939" s="36">
        <f>G1940</f>
        <v>294552.8</v>
      </c>
      <c r="H1939" s="265">
        <f t="shared" si="34"/>
        <v>99.95106838549425</v>
      </c>
      <c r="I1939" s="36">
        <v>0</v>
      </c>
      <c r="J1939" s="36">
        <f>G1939</f>
        <v>294552.8</v>
      </c>
      <c r="K1939" s="15"/>
    </row>
    <row r="1940" spans="1:11" ht="54.75">
      <c r="A1940" s="32"/>
      <c r="B1940" s="47"/>
      <c r="C1940" s="47"/>
      <c r="D1940" s="34" t="s">
        <v>1196</v>
      </c>
      <c r="E1940" s="36" t="s">
        <v>1572</v>
      </c>
      <c r="F1940" s="36">
        <v>294697</v>
      </c>
      <c r="G1940" s="36">
        <v>294552.8</v>
      </c>
      <c r="H1940" s="265">
        <f t="shared" si="34"/>
        <v>99.95106838549425</v>
      </c>
      <c r="I1940" s="36"/>
      <c r="J1940" s="36"/>
      <c r="K1940" s="15"/>
    </row>
    <row r="1941" spans="1:11" ht="13.5">
      <c r="A1941" s="24"/>
      <c r="B1941" s="62" t="s">
        <v>383</v>
      </c>
      <c r="C1941" s="62"/>
      <c r="D1941" s="63" t="s">
        <v>214</v>
      </c>
      <c r="E1941" s="29">
        <v>0</v>
      </c>
      <c r="F1941" s="29">
        <f>F1942+F1945+F1947+F1950+F1952</f>
        <v>11174</v>
      </c>
      <c r="G1941" s="29">
        <f>G1942+G1945+G1947+G1950+G1952</f>
        <v>11045.51</v>
      </c>
      <c r="H1941" s="266">
        <f t="shared" si="34"/>
        <v>98.85009844281367</v>
      </c>
      <c r="I1941" s="29">
        <f>I1942+I1945+I1947</f>
        <v>3524.01</v>
      </c>
      <c r="J1941" s="29">
        <f>J1950+J1952</f>
        <v>7521.5</v>
      </c>
      <c r="K1941" s="23">
        <f>SUM(I1941:J1941)</f>
        <v>11045.51</v>
      </c>
    </row>
    <row r="1942" spans="1:11" ht="13.5">
      <c r="A1942" s="32"/>
      <c r="B1942" s="41"/>
      <c r="C1942" s="74" t="s">
        <v>1667</v>
      </c>
      <c r="D1942" s="75" t="s">
        <v>1668</v>
      </c>
      <c r="E1942" s="36">
        <v>0</v>
      </c>
      <c r="F1942" s="36">
        <f>F1943+F1944</f>
        <v>1600</v>
      </c>
      <c r="G1942" s="36">
        <f>G1943+G1944</f>
        <v>1600.01</v>
      </c>
      <c r="H1942" s="265">
        <f t="shared" si="34"/>
        <v>100.000625</v>
      </c>
      <c r="I1942" s="36">
        <f>G1942</f>
        <v>1600.01</v>
      </c>
      <c r="J1942" s="36">
        <v>0</v>
      </c>
      <c r="K1942" s="15"/>
    </row>
    <row r="1943" spans="1:11" ht="41.25">
      <c r="A1943" s="32"/>
      <c r="B1943" s="47"/>
      <c r="C1943" s="47"/>
      <c r="D1943" s="34" t="s">
        <v>384</v>
      </c>
      <c r="E1943" s="36">
        <v>0</v>
      </c>
      <c r="F1943" s="36">
        <v>500</v>
      </c>
      <c r="G1943" s="36">
        <v>500</v>
      </c>
      <c r="H1943" s="265">
        <f t="shared" si="34"/>
        <v>100</v>
      </c>
      <c r="I1943" s="36"/>
      <c r="J1943" s="36"/>
      <c r="K1943" s="15"/>
    </row>
    <row r="1944" spans="1:11" ht="41.25">
      <c r="A1944" s="32"/>
      <c r="B1944" s="47"/>
      <c r="C1944" s="78"/>
      <c r="D1944" s="138" t="s">
        <v>810</v>
      </c>
      <c r="E1944" s="36">
        <v>0</v>
      </c>
      <c r="F1944" s="36">
        <v>1100</v>
      </c>
      <c r="G1944" s="36">
        <v>1100.01</v>
      </c>
      <c r="H1944" s="265">
        <f t="shared" si="34"/>
        <v>100.00090909090909</v>
      </c>
      <c r="I1944" s="36"/>
      <c r="J1944" s="36"/>
      <c r="K1944" s="15"/>
    </row>
    <row r="1945" spans="1:11" ht="13.5">
      <c r="A1945" s="32"/>
      <c r="B1945" s="81"/>
      <c r="C1945" s="145" t="s">
        <v>1645</v>
      </c>
      <c r="D1945" s="34" t="s">
        <v>1646</v>
      </c>
      <c r="E1945" s="36">
        <f>E1946</f>
        <v>0</v>
      </c>
      <c r="F1945" s="36">
        <f>F1946</f>
        <v>1900</v>
      </c>
      <c r="G1945" s="36">
        <f>G1946</f>
        <v>1900</v>
      </c>
      <c r="H1945" s="265">
        <f t="shared" si="34"/>
        <v>100</v>
      </c>
      <c r="I1945" s="36">
        <f>G1945</f>
        <v>1900</v>
      </c>
      <c r="J1945" s="36">
        <v>0</v>
      </c>
      <c r="K1945" s="15"/>
    </row>
    <row r="1946" spans="1:11" ht="41.25">
      <c r="A1946" s="32"/>
      <c r="B1946" s="81"/>
      <c r="C1946" s="69"/>
      <c r="D1946" s="75" t="s">
        <v>384</v>
      </c>
      <c r="E1946" s="36">
        <v>0</v>
      </c>
      <c r="F1946" s="36">
        <v>1900</v>
      </c>
      <c r="G1946" s="36">
        <v>1900</v>
      </c>
      <c r="H1946" s="265">
        <f t="shared" si="34"/>
        <v>100</v>
      </c>
      <c r="I1946" s="36"/>
      <c r="J1946" s="36"/>
      <c r="K1946" s="15"/>
    </row>
    <row r="1947" spans="1:11" ht="27">
      <c r="A1947" s="32"/>
      <c r="B1947" s="81"/>
      <c r="C1947" s="91" t="s">
        <v>1189</v>
      </c>
      <c r="D1947" s="103" t="s">
        <v>1190</v>
      </c>
      <c r="E1947" s="36">
        <v>0</v>
      </c>
      <c r="F1947" s="36">
        <v>24</v>
      </c>
      <c r="G1947" s="36">
        <f>G1948</f>
        <v>24</v>
      </c>
      <c r="H1947" s="265">
        <f t="shared" si="34"/>
        <v>100</v>
      </c>
      <c r="I1947" s="36">
        <f>G1947</f>
        <v>24</v>
      </c>
      <c r="J1947" s="36">
        <v>0</v>
      </c>
      <c r="K1947" s="15"/>
    </row>
    <row r="1948" spans="1:11" ht="27">
      <c r="A1948" s="32"/>
      <c r="B1948" s="81"/>
      <c r="C1948" s="236"/>
      <c r="D1948" s="42" t="s">
        <v>385</v>
      </c>
      <c r="E1948" s="40">
        <v>0</v>
      </c>
      <c r="F1948" s="36">
        <v>24</v>
      </c>
      <c r="G1948" s="36">
        <v>24</v>
      </c>
      <c r="H1948" s="265">
        <f t="shared" si="34"/>
        <v>100</v>
      </c>
      <c r="I1948" s="36"/>
      <c r="J1948" s="36"/>
      <c r="K1948" s="15"/>
    </row>
    <row r="1949" spans="1:11" ht="57" customHeight="1">
      <c r="A1949" s="32"/>
      <c r="B1949" s="81"/>
      <c r="C1949" s="77"/>
      <c r="D1949" s="280" t="s">
        <v>1142</v>
      </c>
      <c r="E1949" s="40"/>
      <c r="F1949" s="206">
        <f>F1950+F1952</f>
        <v>7650</v>
      </c>
      <c r="G1949" s="206">
        <f>G1950+G1952</f>
        <v>7521.5</v>
      </c>
      <c r="H1949" s="270">
        <f t="shared" si="34"/>
        <v>98.3202614379085</v>
      </c>
      <c r="I1949" s="36"/>
      <c r="J1949" s="36"/>
      <c r="K1949" s="15"/>
    </row>
    <row r="1950" spans="1:11" ht="13.5">
      <c r="A1950" s="110"/>
      <c r="B1950" s="113"/>
      <c r="C1950" s="145" t="s">
        <v>1657</v>
      </c>
      <c r="D1950" s="42" t="s">
        <v>1658</v>
      </c>
      <c r="E1950" s="40">
        <f>E1951</f>
        <v>0</v>
      </c>
      <c r="F1950" s="36">
        <f>F1951</f>
        <v>6236</v>
      </c>
      <c r="G1950" s="36">
        <f>G1951</f>
        <v>6235.72</v>
      </c>
      <c r="H1950" s="265">
        <f>G1950/F1950%</f>
        <v>99.99550994227069</v>
      </c>
      <c r="I1950" s="36">
        <v>0</v>
      </c>
      <c r="J1950" s="36">
        <f>G1950</f>
        <v>6235.72</v>
      </c>
      <c r="K1950" s="15"/>
    </row>
    <row r="1951" spans="1:11" ht="58.5" customHeight="1">
      <c r="A1951" s="32"/>
      <c r="B1951" s="81"/>
      <c r="C1951" s="77"/>
      <c r="D1951" s="42" t="s">
        <v>1193</v>
      </c>
      <c r="E1951" s="40">
        <v>0</v>
      </c>
      <c r="F1951" s="36">
        <v>6236</v>
      </c>
      <c r="G1951" s="36">
        <v>6235.72</v>
      </c>
      <c r="H1951" s="265">
        <f>G1951/F1951%</f>
        <v>99.99550994227069</v>
      </c>
      <c r="I1951" s="36"/>
      <c r="J1951" s="36"/>
      <c r="K1951" s="15"/>
    </row>
    <row r="1952" spans="1:11" ht="13.5">
      <c r="A1952" s="32"/>
      <c r="B1952" s="81"/>
      <c r="C1952" s="74" t="s">
        <v>1660</v>
      </c>
      <c r="D1952" s="42" t="s">
        <v>1658</v>
      </c>
      <c r="E1952" s="40">
        <v>0</v>
      </c>
      <c r="F1952" s="36">
        <f>F1953</f>
        <v>1414</v>
      </c>
      <c r="G1952" s="36">
        <f>G1953</f>
        <v>1285.78</v>
      </c>
      <c r="H1952" s="265">
        <f aca="true" t="shared" si="35" ref="H1952:H2030">G1952/F1952%</f>
        <v>90.93210749646393</v>
      </c>
      <c r="I1952" s="36">
        <v>0</v>
      </c>
      <c r="J1952" s="36">
        <f>G1952</f>
        <v>1285.78</v>
      </c>
      <c r="K1952" s="15"/>
    </row>
    <row r="1953" spans="1:11" ht="61.5" customHeight="1">
      <c r="A1953" s="32"/>
      <c r="B1953" s="81"/>
      <c r="C1953" s="77"/>
      <c r="D1953" s="42" t="s">
        <v>1194</v>
      </c>
      <c r="E1953" s="40">
        <v>0</v>
      </c>
      <c r="F1953" s="36">
        <v>1414</v>
      </c>
      <c r="G1953" s="36">
        <v>1285.78</v>
      </c>
      <c r="H1953" s="265">
        <f t="shared" si="35"/>
        <v>90.93210749646393</v>
      </c>
      <c r="I1953" s="36"/>
      <c r="J1953" s="36"/>
      <c r="K1953" s="15"/>
    </row>
    <row r="1954" spans="1:11" ht="13.5">
      <c r="A1954" s="17" t="s">
        <v>1573</v>
      </c>
      <c r="B1954" s="18"/>
      <c r="C1954" s="18"/>
      <c r="D1954" s="19" t="s">
        <v>1574</v>
      </c>
      <c r="E1954" s="21" t="s">
        <v>1575</v>
      </c>
      <c r="F1954" s="21">
        <f>F1955+F2031+F2096</f>
        <v>1562752</v>
      </c>
      <c r="G1954" s="21">
        <f>G1955+G2031+G2096</f>
        <v>1463704.3599999999</v>
      </c>
      <c r="H1954" s="268">
        <f t="shared" si="35"/>
        <v>93.66197323695633</v>
      </c>
      <c r="I1954" s="21">
        <f>I1955+I2031+I2096</f>
        <v>509022.31</v>
      </c>
      <c r="J1954" s="21">
        <f>J1955+J2031+J2096</f>
        <v>954682.0499999999</v>
      </c>
      <c r="K1954" s="23">
        <f>SUM(I1954:J1954)</f>
        <v>1463704.3599999999</v>
      </c>
    </row>
    <row r="1955" spans="1:11" ht="13.5">
      <c r="A1955" s="32"/>
      <c r="B1955" s="26" t="s">
        <v>1576</v>
      </c>
      <c r="C1955" s="26"/>
      <c r="D1955" s="27" t="s">
        <v>1577</v>
      </c>
      <c r="E1955" s="29" t="s">
        <v>1578</v>
      </c>
      <c r="F1955" s="29">
        <f>F1956+F1958+F1961+F1963+F1966+F1969+F1971+F1975+F1987+F1991+F1998+F2004+F2007+F2009+F2011+F2015+F2017+F2019+F2022+F2024+F2028</f>
        <v>1241261</v>
      </c>
      <c r="G1955" s="29">
        <f>G1956+G1958+G1961+G1963+G1966+G1969+G1971+G1975+G1987+G1991+G1998+G2004+G2007+G2009+G2011+G2015+G2017+G2019+G2022+G2024+G2028</f>
        <v>1161023.0999999999</v>
      </c>
      <c r="H1955" s="266">
        <f t="shared" si="35"/>
        <v>93.53577531236378</v>
      </c>
      <c r="I1955" s="29">
        <f>I1956+I1958+I1961+I1963+I1966+I1969+I1971+I1975+I1987+I1991+I1998+I2004+I2007+I2011+I2015+I2017+I2019+I2022</f>
        <v>206341.05</v>
      </c>
      <c r="J1955" s="29">
        <f>J1956+J1958+J1961+J1963+J1966+J1969+J1971+J1975+J1987+J1991+J1998+J2004+J2007+J2009+J2011+J2017+J2022+J2024+J2028</f>
        <v>954682.0499999999</v>
      </c>
      <c r="K1955" s="23">
        <f>SUM(I1955:J1955)</f>
        <v>1161023.0999999999</v>
      </c>
    </row>
    <row r="1956" spans="1:11" ht="13.5">
      <c r="A1956" s="32"/>
      <c r="B1956" s="47"/>
      <c r="C1956" s="33" t="s">
        <v>1687</v>
      </c>
      <c r="D1956" s="34" t="s">
        <v>1688</v>
      </c>
      <c r="E1956" s="36" t="s">
        <v>462</v>
      </c>
      <c r="F1956" s="36">
        <f>F1957</f>
        <v>319</v>
      </c>
      <c r="G1956" s="36">
        <f>G1957</f>
        <v>318.16</v>
      </c>
      <c r="H1956" s="265">
        <f t="shared" si="35"/>
        <v>99.73667711598748</v>
      </c>
      <c r="I1956" s="36">
        <f>G1956</f>
        <v>318.16</v>
      </c>
      <c r="J1956" s="36">
        <v>0</v>
      </c>
      <c r="K1956" s="15"/>
    </row>
    <row r="1957" spans="1:11" ht="13.5">
      <c r="A1957" s="32"/>
      <c r="B1957" s="47"/>
      <c r="C1957" s="47"/>
      <c r="D1957" s="34" t="s">
        <v>1579</v>
      </c>
      <c r="E1957" s="36" t="s">
        <v>462</v>
      </c>
      <c r="F1957" s="36">
        <v>319</v>
      </c>
      <c r="G1957" s="36">
        <v>318.16</v>
      </c>
      <c r="H1957" s="265">
        <f t="shared" si="35"/>
        <v>99.73667711598748</v>
      </c>
      <c r="I1957" s="36"/>
      <c r="J1957" s="36"/>
      <c r="K1957" s="15"/>
    </row>
    <row r="1958" spans="1:11" ht="13.5">
      <c r="A1958" s="32"/>
      <c r="B1958" s="47"/>
      <c r="C1958" s="33" t="s">
        <v>1691</v>
      </c>
      <c r="D1958" s="34" t="s">
        <v>1692</v>
      </c>
      <c r="E1958" s="36" t="s">
        <v>1580</v>
      </c>
      <c r="F1958" s="36">
        <f>F1959+F1960</f>
        <v>43906</v>
      </c>
      <c r="G1958" s="36">
        <f>G1959+G1960</f>
        <v>43904.65</v>
      </c>
      <c r="H1958" s="265">
        <f t="shared" si="35"/>
        <v>99.99692524939644</v>
      </c>
      <c r="I1958" s="36">
        <f>G1958</f>
        <v>43904.65</v>
      </c>
      <c r="J1958" s="36">
        <v>0</v>
      </c>
      <c r="K1958" s="15"/>
    </row>
    <row r="1959" spans="1:11" ht="13.5">
      <c r="A1959" s="32"/>
      <c r="B1959" s="47"/>
      <c r="C1959" s="47"/>
      <c r="D1959" s="34" t="s">
        <v>1581</v>
      </c>
      <c r="E1959" s="36" t="s">
        <v>1582</v>
      </c>
      <c r="F1959" s="36">
        <v>14449</v>
      </c>
      <c r="G1959" s="36">
        <v>14448.62</v>
      </c>
      <c r="H1959" s="265">
        <f t="shared" si="35"/>
        <v>99.99737006021178</v>
      </c>
      <c r="I1959" s="36"/>
      <c r="J1959" s="36"/>
      <c r="K1959" s="15"/>
    </row>
    <row r="1960" spans="1:11" ht="13.5">
      <c r="A1960" s="32"/>
      <c r="B1960" s="47"/>
      <c r="C1960" s="47"/>
      <c r="D1960" s="34" t="s">
        <v>1579</v>
      </c>
      <c r="E1960" s="36" t="s">
        <v>1583</v>
      </c>
      <c r="F1960" s="36">
        <v>29457</v>
      </c>
      <c r="G1960" s="36">
        <v>29456.03</v>
      </c>
      <c r="H1960" s="265">
        <f t="shared" si="35"/>
        <v>99.99670706453475</v>
      </c>
      <c r="I1960" s="36"/>
      <c r="J1960" s="36"/>
      <c r="K1960" s="15"/>
    </row>
    <row r="1961" spans="1:11" ht="13.5">
      <c r="A1961" s="32"/>
      <c r="B1961" s="47"/>
      <c r="C1961" s="33" t="s">
        <v>1694</v>
      </c>
      <c r="D1961" s="34" t="s">
        <v>1695</v>
      </c>
      <c r="E1961" s="36" t="s">
        <v>1584</v>
      </c>
      <c r="F1961" s="36">
        <v>3314</v>
      </c>
      <c r="G1961" s="36">
        <f>G1962</f>
        <v>3313.54</v>
      </c>
      <c r="H1961" s="265">
        <f t="shared" si="35"/>
        <v>99.98611949305975</v>
      </c>
      <c r="I1961" s="36">
        <f>G1961</f>
        <v>3313.54</v>
      </c>
      <c r="J1961" s="36">
        <v>0</v>
      </c>
      <c r="K1961" s="15"/>
    </row>
    <row r="1962" spans="1:11" ht="13.5">
      <c r="A1962" s="32"/>
      <c r="B1962" s="47"/>
      <c r="C1962" s="47"/>
      <c r="D1962" s="34" t="s">
        <v>1579</v>
      </c>
      <c r="E1962" s="36" t="s">
        <v>1584</v>
      </c>
      <c r="F1962" s="36">
        <v>3314</v>
      </c>
      <c r="G1962" s="36">
        <v>3313.54</v>
      </c>
      <c r="H1962" s="265">
        <f t="shared" si="35"/>
        <v>99.98611949305975</v>
      </c>
      <c r="I1962" s="36"/>
      <c r="J1962" s="36"/>
      <c r="K1962" s="15"/>
    </row>
    <row r="1963" spans="1:11" ht="13.5">
      <c r="A1963" s="32"/>
      <c r="B1963" s="47"/>
      <c r="C1963" s="33" t="s">
        <v>1697</v>
      </c>
      <c r="D1963" s="34" t="s">
        <v>1698</v>
      </c>
      <c r="E1963" s="36" t="s">
        <v>1585</v>
      </c>
      <c r="F1963" s="36">
        <f>F1964+F1965</f>
        <v>11455</v>
      </c>
      <c r="G1963" s="36">
        <f>G1964+G1965</f>
        <v>11453.869999999999</v>
      </c>
      <c r="H1963" s="265">
        <f t="shared" si="35"/>
        <v>99.99013531209079</v>
      </c>
      <c r="I1963" s="36">
        <f>G1963</f>
        <v>11453.869999999999</v>
      </c>
      <c r="J1963" s="36">
        <v>0</v>
      </c>
      <c r="K1963" s="15"/>
    </row>
    <row r="1964" spans="1:11" ht="13.5">
      <c r="A1964" s="32"/>
      <c r="B1964" s="47"/>
      <c r="C1964" s="47"/>
      <c r="D1964" s="34" t="s">
        <v>1581</v>
      </c>
      <c r="E1964" s="36" t="s">
        <v>1586</v>
      </c>
      <c r="F1964" s="36">
        <v>5717</v>
      </c>
      <c r="G1964" s="36">
        <v>5716.55</v>
      </c>
      <c r="H1964" s="265">
        <f t="shared" si="35"/>
        <v>99.99212873884905</v>
      </c>
      <c r="I1964" s="36"/>
      <c r="J1964" s="36"/>
      <c r="K1964" s="15"/>
    </row>
    <row r="1965" spans="1:11" ht="13.5">
      <c r="A1965" s="32"/>
      <c r="B1965" s="47"/>
      <c r="C1965" s="47"/>
      <c r="D1965" s="34" t="s">
        <v>1579</v>
      </c>
      <c r="E1965" s="36" t="s">
        <v>1587</v>
      </c>
      <c r="F1965" s="36">
        <v>5738</v>
      </c>
      <c r="G1965" s="36">
        <v>5737.32</v>
      </c>
      <c r="H1965" s="265">
        <f t="shared" si="35"/>
        <v>99.98814918089926</v>
      </c>
      <c r="I1965" s="36"/>
      <c r="J1965" s="36"/>
      <c r="K1965" s="15"/>
    </row>
    <row r="1966" spans="1:11" ht="13.5">
      <c r="A1966" s="32"/>
      <c r="B1966" s="47"/>
      <c r="C1966" s="33" t="s">
        <v>1700</v>
      </c>
      <c r="D1966" s="34" t="s">
        <v>1701</v>
      </c>
      <c r="E1966" s="36" t="s">
        <v>1588</v>
      </c>
      <c r="F1966" s="36">
        <f>F1967+F1968</f>
        <v>1387</v>
      </c>
      <c r="G1966" s="36">
        <f>G1967+G1968</f>
        <v>1277.51</v>
      </c>
      <c r="H1966" s="265">
        <f t="shared" si="35"/>
        <v>92.10598413842827</v>
      </c>
      <c r="I1966" s="36">
        <f>G1966</f>
        <v>1277.51</v>
      </c>
      <c r="J1966" s="36">
        <v>0</v>
      </c>
      <c r="K1966" s="15"/>
    </row>
    <row r="1967" spans="1:11" ht="13.5">
      <c r="A1967" s="32"/>
      <c r="B1967" s="47"/>
      <c r="C1967" s="47"/>
      <c r="D1967" s="34" t="s">
        <v>1581</v>
      </c>
      <c r="E1967" s="36" t="s">
        <v>1586</v>
      </c>
      <c r="F1967" s="36">
        <v>597</v>
      </c>
      <c r="G1967" s="36">
        <v>596.38</v>
      </c>
      <c r="H1967" s="265">
        <f t="shared" si="35"/>
        <v>99.89614740368509</v>
      </c>
      <c r="I1967" s="36"/>
      <c r="J1967" s="36"/>
      <c r="K1967" s="15"/>
    </row>
    <row r="1968" spans="1:11" ht="13.5">
      <c r="A1968" s="32"/>
      <c r="B1968" s="47"/>
      <c r="C1968" s="47"/>
      <c r="D1968" s="34" t="s">
        <v>1579</v>
      </c>
      <c r="E1968" s="36" t="s">
        <v>1589</v>
      </c>
      <c r="F1968" s="36">
        <v>790</v>
      </c>
      <c r="G1968" s="36">
        <v>681.13</v>
      </c>
      <c r="H1968" s="265">
        <f t="shared" si="35"/>
        <v>86.21898734177215</v>
      </c>
      <c r="I1968" s="36"/>
      <c r="J1968" s="36"/>
      <c r="K1968" s="15"/>
    </row>
    <row r="1969" spans="1:11" ht="27">
      <c r="A1969" s="32"/>
      <c r="B1969" s="41"/>
      <c r="C1969" s="74" t="s">
        <v>398</v>
      </c>
      <c r="D1969" s="75" t="s">
        <v>399</v>
      </c>
      <c r="E1969" s="36">
        <v>0</v>
      </c>
      <c r="F1969" s="36">
        <v>100</v>
      </c>
      <c r="G1969" s="36">
        <f>G1970</f>
        <v>64</v>
      </c>
      <c r="H1969" s="265">
        <f t="shared" si="35"/>
        <v>64</v>
      </c>
      <c r="I1969" s="36">
        <f>G1969</f>
        <v>64</v>
      </c>
      <c r="J1969" s="36">
        <v>0</v>
      </c>
      <c r="K1969" s="15"/>
    </row>
    <row r="1970" spans="1:11" ht="13.5">
      <c r="A1970" s="32"/>
      <c r="B1970" s="47"/>
      <c r="C1970" s="47"/>
      <c r="D1970" s="34" t="s">
        <v>1627</v>
      </c>
      <c r="E1970" s="36">
        <v>0</v>
      </c>
      <c r="F1970" s="36">
        <v>100</v>
      </c>
      <c r="G1970" s="36">
        <v>64</v>
      </c>
      <c r="H1970" s="265">
        <f t="shared" si="35"/>
        <v>64</v>
      </c>
      <c r="I1970" s="36"/>
      <c r="J1970" s="36"/>
      <c r="K1970" s="15"/>
    </row>
    <row r="1971" spans="1:11" ht="13.5">
      <c r="A1971" s="32"/>
      <c r="B1971" s="47"/>
      <c r="C1971" s="33" t="s">
        <v>57</v>
      </c>
      <c r="D1971" s="34" t="s">
        <v>58</v>
      </c>
      <c r="E1971" s="36" t="s">
        <v>1590</v>
      </c>
      <c r="F1971" s="36">
        <f>F1972+F1973+F1974</f>
        <v>27979</v>
      </c>
      <c r="G1971" s="36">
        <f>G1972+G1973+G1974</f>
        <v>27610.420000000002</v>
      </c>
      <c r="H1971" s="265">
        <f t="shared" si="35"/>
        <v>98.68265484827907</v>
      </c>
      <c r="I1971" s="36">
        <f>G1971</f>
        <v>27610.420000000002</v>
      </c>
      <c r="J1971" s="36">
        <v>0</v>
      </c>
      <c r="K1971" s="15"/>
    </row>
    <row r="1972" spans="1:11" ht="13.5">
      <c r="A1972" s="32"/>
      <c r="B1972" s="47"/>
      <c r="C1972" s="47"/>
      <c r="D1972" s="34" t="s">
        <v>1581</v>
      </c>
      <c r="E1972" s="36" t="s">
        <v>1591</v>
      </c>
      <c r="F1972" s="36">
        <v>15646</v>
      </c>
      <c r="G1972" s="36">
        <v>15645.7</v>
      </c>
      <c r="H1972" s="265">
        <f t="shared" si="35"/>
        <v>99.99808257701649</v>
      </c>
      <c r="I1972" s="36"/>
      <c r="J1972" s="36"/>
      <c r="K1972" s="15"/>
    </row>
    <row r="1973" spans="1:11" ht="13.5">
      <c r="A1973" s="32"/>
      <c r="B1973" s="47"/>
      <c r="C1973" s="47"/>
      <c r="D1973" s="34" t="s">
        <v>1579</v>
      </c>
      <c r="E1973" s="36" t="s">
        <v>1340</v>
      </c>
      <c r="F1973" s="36">
        <v>3600</v>
      </c>
      <c r="G1973" s="36">
        <v>3232.22</v>
      </c>
      <c r="H1973" s="265">
        <f t="shared" si="35"/>
        <v>89.78388888888888</v>
      </c>
      <c r="I1973" s="36"/>
      <c r="J1973" s="36"/>
      <c r="K1973" s="15"/>
    </row>
    <row r="1974" spans="1:11" ht="13.5">
      <c r="A1974" s="32"/>
      <c r="B1974" s="47"/>
      <c r="C1974" s="47"/>
      <c r="D1974" s="34" t="s">
        <v>1592</v>
      </c>
      <c r="E1974" s="36" t="s">
        <v>59</v>
      </c>
      <c r="F1974" s="36">
        <v>8733</v>
      </c>
      <c r="G1974" s="36">
        <v>8732.5</v>
      </c>
      <c r="H1974" s="265">
        <f t="shared" si="35"/>
        <v>99.99427459063324</v>
      </c>
      <c r="I1974" s="36"/>
      <c r="J1974" s="36"/>
      <c r="K1974" s="15"/>
    </row>
    <row r="1975" spans="1:11" ht="13.5">
      <c r="A1975" s="32"/>
      <c r="B1975" s="47"/>
      <c r="C1975" s="111" t="s">
        <v>1667</v>
      </c>
      <c r="D1975" s="34" t="s">
        <v>1668</v>
      </c>
      <c r="E1975" s="36" t="s">
        <v>1593</v>
      </c>
      <c r="F1975" s="36">
        <f>F1976+F1977+F1978+F1982+F1983+F1984+F1985+F1986+F1980+F1981</f>
        <v>30870</v>
      </c>
      <c r="G1975" s="36">
        <f>G1976+G1977+G1978+G1982+G1983+G1984+G1985+G1986+G1980+G1981</f>
        <v>28667.189999999995</v>
      </c>
      <c r="H1975" s="265">
        <f t="shared" si="35"/>
        <v>92.86423712342078</v>
      </c>
      <c r="I1975" s="36">
        <f>G1975</f>
        <v>28667.189999999995</v>
      </c>
      <c r="J1975" s="36">
        <v>0</v>
      </c>
      <c r="K1975" s="15"/>
    </row>
    <row r="1976" spans="1:11" ht="13.5">
      <c r="A1976" s="110"/>
      <c r="B1976" s="78"/>
      <c r="C1976" s="78"/>
      <c r="D1976" s="34" t="s">
        <v>1581</v>
      </c>
      <c r="E1976" s="36" t="s">
        <v>1689</v>
      </c>
      <c r="F1976" s="36">
        <v>986</v>
      </c>
      <c r="G1976" s="36">
        <v>985.11</v>
      </c>
      <c r="H1976" s="265">
        <f t="shared" si="35"/>
        <v>99.90973630831644</v>
      </c>
      <c r="I1976" s="36"/>
      <c r="J1976" s="36"/>
      <c r="K1976" s="15"/>
    </row>
    <row r="1977" spans="1:11" ht="13.5">
      <c r="A1977" s="32"/>
      <c r="B1977" s="47"/>
      <c r="C1977" s="47"/>
      <c r="D1977" s="34" t="s">
        <v>1579</v>
      </c>
      <c r="E1977" s="36" t="s">
        <v>1594</v>
      </c>
      <c r="F1977" s="36">
        <v>4614</v>
      </c>
      <c r="G1977" s="36">
        <v>4613.01</v>
      </c>
      <c r="H1977" s="265">
        <f t="shared" si="35"/>
        <v>99.97854356306892</v>
      </c>
      <c r="I1977" s="36"/>
      <c r="J1977" s="36"/>
      <c r="K1977" s="15"/>
    </row>
    <row r="1978" spans="1:11" ht="13.5">
      <c r="A1978" s="32"/>
      <c r="B1978" s="47"/>
      <c r="C1978" s="47"/>
      <c r="D1978" s="34" t="s">
        <v>1592</v>
      </c>
      <c r="E1978" s="36" t="s">
        <v>1669</v>
      </c>
      <c r="F1978" s="36">
        <v>8640</v>
      </c>
      <c r="G1978" s="36">
        <v>8639.98</v>
      </c>
      <c r="H1978" s="265">
        <f t="shared" si="35"/>
        <v>99.99976851851851</v>
      </c>
      <c r="I1978" s="36"/>
      <c r="J1978" s="36"/>
      <c r="K1978" s="15"/>
    </row>
    <row r="1979" spans="1:11" ht="27">
      <c r="A1979" s="32"/>
      <c r="B1979" s="47"/>
      <c r="C1979" s="47"/>
      <c r="D1979" s="34" t="s">
        <v>1474</v>
      </c>
      <c r="E1979" s="36"/>
      <c r="F1979" s="95"/>
      <c r="G1979" s="36"/>
      <c r="H1979" s="265"/>
      <c r="I1979" s="36"/>
      <c r="J1979" s="36"/>
      <c r="K1979" s="15"/>
    </row>
    <row r="1980" spans="1:11" ht="13.5">
      <c r="A1980" s="32"/>
      <c r="B1980" s="47"/>
      <c r="C1980" s="47"/>
      <c r="D1980" s="34" t="s">
        <v>1066</v>
      </c>
      <c r="E1980" s="36">
        <v>0</v>
      </c>
      <c r="F1980" s="144">
        <v>4580</v>
      </c>
      <c r="G1980" s="36">
        <v>4580</v>
      </c>
      <c r="H1980" s="265"/>
      <c r="I1980" s="36"/>
      <c r="J1980" s="36"/>
      <c r="K1980" s="15"/>
    </row>
    <row r="1981" spans="1:11" ht="13.5">
      <c r="A1981" s="32"/>
      <c r="B1981" s="47"/>
      <c r="C1981" s="47"/>
      <c r="D1981" s="34" t="s">
        <v>1067</v>
      </c>
      <c r="E1981" s="36">
        <v>0</v>
      </c>
      <c r="F1981" s="144">
        <v>4392</v>
      </c>
      <c r="G1981" s="36">
        <v>4391.1</v>
      </c>
      <c r="H1981" s="265"/>
      <c r="I1981" s="36"/>
      <c r="J1981" s="36"/>
      <c r="K1981" s="15"/>
    </row>
    <row r="1982" spans="1:11" ht="27">
      <c r="A1982" s="32"/>
      <c r="B1982" s="47"/>
      <c r="C1982" s="47"/>
      <c r="D1982" s="34" t="s">
        <v>1595</v>
      </c>
      <c r="E1982" s="36" t="s">
        <v>261</v>
      </c>
      <c r="F1982" s="36">
        <v>1500</v>
      </c>
      <c r="G1982" s="36">
        <v>1500</v>
      </c>
      <c r="H1982" s="265">
        <f t="shared" si="35"/>
        <v>100</v>
      </c>
      <c r="I1982" s="36"/>
      <c r="J1982" s="36"/>
      <c r="K1982" s="15"/>
    </row>
    <row r="1983" spans="1:11" ht="27">
      <c r="A1983" s="32"/>
      <c r="B1983" s="47"/>
      <c r="C1983" s="47"/>
      <c r="D1983" s="34" t="s">
        <v>1602</v>
      </c>
      <c r="E1983" s="36">
        <v>0</v>
      </c>
      <c r="F1983" s="36">
        <v>30</v>
      </c>
      <c r="G1983" s="36">
        <v>30</v>
      </c>
      <c r="H1983" s="265">
        <f t="shared" si="35"/>
        <v>100</v>
      </c>
      <c r="I1983" s="36"/>
      <c r="J1983" s="36"/>
      <c r="K1983" s="15"/>
    </row>
    <row r="1984" spans="1:11" ht="27">
      <c r="A1984" s="32"/>
      <c r="B1984" s="47"/>
      <c r="C1984" s="47"/>
      <c r="D1984" s="34" t="s">
        <v>1601</v>
      </c>
      <c r="E1984" s="36">
        <v>0</v>
      </c>
      <c r="F1984" s="36">
        <v>3928</v>
      </c>
      <c r="G1984" s="36">
        <v>3927.99</v>
      </c>
      <c r="H1984" s="265">
        <f t="shared" si="35"/>
        <v>99.99974541751527</v>
      </c>
      <c r="I1984" s="36"/>
      <c r="J1984" s="36"/>
      <c r="K1984" s="15"/>
    </row>
    <row r="1985" spans="1:11" ht="27">
      <c r="A1985" s="32"/>
      <c r="B1985" s="47"/>
      <c r="C1985" s="47"/>
      <c r="D1985" s="34" t="s">
        <v>1596</v>
      </c>
      <c r="E1985" s="36" t="s">
        <v>212</v>
      </c>
      <c r="F1985" s="36">
        <v>1200</v>
      </c>
      <c r="G1985" s="36">
        <v>0</v>
      </c>
      <c r="H1985" s="265">
        <f t="shared" si="35"/>
        <v>0</v>
      </c>
      <c r="I1985" s="36"/>
      <c r="J1985" s="36"/>
      <c r="K1985" s="15"/>
    </row>
    <row r="1986" spans="1:11" ht="27">
      <c r="A1986" s="32"/>
      <c r="B1986" s="47"/>
      <c r="C1986" s="47"/>
      <c r="D1986" s="34" t="s">
        <v>1597</v>
      </c>
      <c r="E1986" s="36" t="s">
        <v>1689</v>
      </c>
      <c r="F1986" s="36">
        <v>1000</v>
      </c>
      <c r="G1986" s="36">
        <v>0</v>
      </c>
      <c r="H1986" s="265">
        <f t="shared" si="35"/>
        <v>0</v>
      </c>
      <c r="I1986" s="36"/>
      <c r="J1986" s="36"/>
      <c r="K1986" s="15"/>
    </row>
    <row r="1987" spans="1:11" ht="13.5">
      <c r="A1987" s="32"/>
      <c r="B1987" s="47"/>
      <c r="C1987" s="33" t="s">
        <v>239</v>
      </c>
      <c r="D1987" s="34" t="s">
        <v>240</v>
      </c>
      <c r="E1987" s="36" t="s">
        <v>1598</v>
      </c>
      <c r="F1987" s="36">
        <f>F1988+F1989+F1990</f>
        <v>16033</v>
      </c>
      <c r="G1987" s="36">
        <f>G1988+G1989+G1990</f>
        <v>15597.62</v>
      </c>
      <c r="H1987" s="265">
        <f t="shared" si="35"/>
        <v>97.28447576872699</v>
      </c>
      <c r="I1987" s="36">
        <f>G1987</f>
        <v>15597.62</v>
      </c>
      <c r="J1987" s="36">
        <v>0</v>
      </c>
      <c r="K1987" s="15"/>
    </row>
    <row r="1988" spans="1:11" ht="13.5">
      <c r="A1988" s="32"/>
      <c r="B1988" s="47"/>
      <c r="C1988" s="47"/>
      <c r="D1988" s="34" t="s">
        <v>1581</v>
      </c>
      <c r="E1988" s="36" t="s">
        <v>1669</v>
      </c>
      <c r="F1988" s="36">
        <v>2000</v>
      </c>
      <c r="G1988" s="36">
        <v>1740.62</v>
      </c>
      <c r="H1988" s="265">
        <f t="shared" si="35"/>
        <v>87.03099999999999</v>
      </c>
      <c r="I1988" s="36"/>
      <c r="J1988" s="36"/>
      <c r="K1988" s="15"/>
    </row>
    <row r="1989" spans="1:11" ht="13.5">
      <c r="A1989" s="32"/>
      <c r="B1989" s="47"/>
      <c r="C1989" s="47"/>
      <c r="D1989" s="34" t="s">
        <v>1579</v>
      </c>
      <c r="E1989" s="36" t="s">
        <v>1599</v>
      </c>
      <c r="F1989" s="36">
        <v>433</v>
      </c>
      <c r="G1989" s="36">
        <v>432.39</v>
      </c>
      <c r="H1989" s="265">
        <f t="shared" si="35"/>
        <v>99.85912240184757</v>
      </c>
      <c r="I1989" s="36"/>
      <c r="J1989" s="36"/>
      <c r="K1989" s="15"/>
    </row>
    <row r="1990" spans="1:11" ht="13.5">
      <c r="A1990" s="32"/>
      <c r="B1990" s="47"/>
      <c r="C1990" s="47"/>
      <c r="D1990" s="34" t="s">
        <v>1068</v>
      </c>
      <c r="E1990" s="36">
        <v>0</v>
      </c>
      <c r="F1990" s="36">
        <v>13600</v>
      </c>
      <c r="G1990" s="36">
        <v>13424.61</v>
      </c>
      <c r="H1990" s="265">
        <f t="shared" si="35"/>
        <v>98.71036764705883</v>
      </c>
      <c r="I1990" s="36"/>
      <c r="J1990" s="36"/>
      <c r="K1990" s="15"/>
    </row>
    <row r="1991" spans="1:11" ht="13.5">
      <c r="A1991" s="32"/>
      <c r="B1991" s="47"/>
      <c r="C1991" s="33" t="s">
        <v>1678</v>
      </c>
      <c r="D1991" s="34" t="s">
        <v>1679</v>
      </c>
      <c r="E1991" s="36" t="s">
        <v>1600</v>
      </c>
      <c r="F1991" s="36">
        <f>F1992+F1993+F1994+F1995+F1996+F1997</f>
        <v>21785</v>
      </c>
      <c r="G1991" s="36">
        <f>G1992+G1993+G1994+G1995+G1996+G1997</f>
        <v>11672.65</v>
      </c>
      <c r="H1991" s="265">
        <f t="shared" si="35"/>
        <v>53.58113380766582</v>
      </c>
      <c r="I1991" s="36">
        <f>G1991</f>
        <v>11672.65</v>
      </c>
      <c r="J1991" s="36">
        <v>0</v>
      </c>
      <c r="K1991" s="15"/>
    </row>
    <row r="1992" spans="1:11" ht="13.5">
      <c r="A1992" s="32"/>
      <c r="B1992" s="47"/>
      <c r="C1992" s="38"/>
      <c r="D1992" s="34" t="s">
        <v>771</v>
      </c>
      <c r="E1992" s="36">
        <v>0</v>
      </c>
      <c r="F1992" s="36">
        <v>1892</v>
      </c>
      <c r="G1992" s="36">
        <v>1892</v>
      </c>
      <c r="H1992" s="265">
        <f t="shared" si="35"/>
        <v>99.99999999999999</v>
      </c>
      <c r="I1992" s="36"/>
      <c r="J1992" s="36"/>
      <c r="K1992" s="15"/>
    </row>
    <row r="1993" spans="1:11" ht="13.5">
      <c r="A1993" s="32"/>
      <c r="B1993" s="47"/>
      <c r="C1993" s="47"/>
      <c r="D1993" s="34" t="s">
        <v>772</v>
      </c>
      <c r="E1993" s="36">
        <v>0</v>
      </c>
      <c r="F1993" s="36">
        <v>168</v>
      </c>
      <c r="G1993" s="36">
        <v>167.65</v>
      </c>
      <c r="H1993" s="265">
        <f t="shared" si="35"/>
        <v>99.79166666666667</v>
      </c>
      <c r="I1993" s="36"/>
      <c r="J1993" s="36"/>
      <c r="K1993" s="15"/>
    </row>
    <row r="1994" spans="1:11" ht="13.5">
      <c r="A1994" s="32"/>
      <c r="B1994" s="47"/>
      <c r="C1994" s="47"/>
      <c r="D1994" s="34" t="s">
        <v>773</v>
      </c>
      <c r="E1994" s="36">
        <v>0</v>
      </c>
      <c r="F1994" s="36">
        <v>250</v>
      </c>
      <c r="G1994" s="36">
        <v>250</v>
      </c>
      <c r="H1994" s="265">
        <f t="shared" si="35"/>
        <v>100</v>
      </c>
      <c r="I1994" s="36"/>
      <c r="J1994" s="76"/>
      <c r="K1994" s="15"/>
    </row>
    <row r="1995" spans="1:11" ht="27">
      <c r="A1995" s="32"/>
      <c r="B1995" s="47"/>
      <c r="C1995" s="47"/>
      <c r="D1995" s="34" t="s">
        <v>1601</v>
      </c>
      <c r="E1995" s="36" t="s">
        <v>1644</v>
      </c>
      <c r="F1995" s="36">
        <v>112</v>
      </c>
      <c r="G1995" s="36">
        <v>0</v>
      </c>
      <c r="H1995" s="265">
        <f t="shared" si="35"/>
        <v>0</v>
      </c>
      <c r="I1995" s="36"/>
      <c r="J1995" s="72"/>
      <c r="K1995" s="15"/>
    </row>
    <row r="1996" spans="1:11" ht="27">
      <c r="A1996" s="32"/>
      <c r="B1996" s="47"/>
      <c r="C1996" s="47"/>
      <c r="D1996" s="34" t="s">
        <v>1602</v>
      </c>
      <c r="E1996" s="36" t="s">
        <v>1603</v>
      </c>
      <c r="F1996" s="36">
        <v>9363</v>
      </c>
      <c r="G1996" s="36">
        <v>9363</v>
      </c>
      <c r="H1996" s="265">
        <f t="shared" si="35"/>
        <v>100</v>
      </c>
      <c r="I1996" s="36"/>
      <c r="J1996" s="36"/>
      <c r="K1996" s="15"/>
    </row>
    <row r="1997" spans="1:11" ht="27">
      <c r="A1997" s="32"/>
      <c r="B1997" s="47"/>
      <c r="C1997" s="47"/>
      <c r="D1997" s="34" t="s">
        <v>1604</v>
      </c>
      <c r="E1997" s="36" t="s">
        <v>1644</v>
      </c>
      <c r="F1997" s="36">
        <v>10000</v>
      </c>
      <c r="G1997" s="36">
        <v>0</v>
      </c>
      <c r="H1997" s="265">
        <f t="shared" si="35"/>
        <v>0</v>
      </c>
      <c r="I1997" s="36"/>
      <c r="J1997" s="36"/>
      <c r="K1997" s="15"/>
    </row>
    <row r="1998" spans="1:11" ht="13.5">
      <c r="A1998" s="32"/>
      <c r="B1998" s="47"/>
      <c r="C1998" s="33" t="s">
        <v>1645</v>
      </c>
      <c r="D1998" s="34" t="s">
        <v>1646</v>
      </c>
      <c r="E1998" s="36" t="s">
        <v>627</v>
      </c>
      <c r="F1998" s="36">
        <f>SUM(F1999:F2003)</f>
        <v>34560</v>
      </c>
      <c r="G1998" s="36">
        <f>SUM(G1999:G2003)</f>
        <v>28559.03</v>
      </c>
      <c r="H1998" s="265">
        <f t="shared" si="35"/>
        <v>82.63608217592592</v>
      </c>
      <c r="I1998" s="36">
        <f>G1998</f>
        <v>28559.03</v>
      </c>
      <c r="J1998" s="36">
        <v>0</v>
      </c>
      <c r="K1998" s="15"/>
    </row>
    <row r="1999" spans="1:11" ht="13.5">
      <c r="A1999" s="32"/>
      <c r="B1999" s="47"/>
      <c r="C1999" s="47"/>
      <c r="D1999" s="34" t="s">
        <v>1581</v>
      </c>
      <c r="E1999" s="35" t="s">
        <v>1689</v>
      </c>
      <c r="F1999" s="36">
        <v>2957</v>
      </c>
      <c r="G1999" s="36">
        <v>2956.57</v>
      </c>
      <c r="H1999" s="265">
        <f t="shared" si="35"/>
        <v>99.98545823469733</v>
      </c>
      <c r="I1999" s="36"/>
      <c r="J1999" s="36"/>
      <c r="K1999" s="15"/>
    </row>
    <row r="2000" spans="1:11" ht="13.5">
      <c r="A2000" s="32"/>
      <c r="B2000" s="47"/>
      <c r="C2000" s="47"/>
      <c r="D2000" s="34" t="s">
        <v>1592</v>
      </c>
      <c r="E2000" s="35" t="s">
        <v>1103</v>
      </c>
      <c r="F2000" s="36">
        <v>5654</v>
      </c>
      <c r="G2000" s="36">
        <v>5653.68</v>
      </c>
      <c r="H2000" s="265">
        <f t="shared" si="35"/>
        <v>99.99434029006014</v>
      </c>
      <c r="I2000" s="36"/>
      <c r="J2000" s="36"/>
      <c r="K2000" s="15"/>
    </row>
    <row r="2001" spans="1:11" ht="13.5">
      <c r="A2001" s="110"/>
      <c r="B2001" s="78"/>
      <c r="C2001" s="78"/>
      <c r="D2001" s="34" t="s">
        <v>386</v>
      </c>
      <c r="E2001" s="35" t="s">
        <v>1103</v>
      </c>
      <c r="F2001" s="36">
        <v>12000</v>
      </c>
      <c r="G2001" s="36">
        <v>6000</v>
      </c>
      <c r="H2001" s="265">
        <f t="shared" si="35"/>
        <v>50</v>
      </c>
      <c r="I2001" s="36"/>
      <c r="J2001" s="36"/>
      <c r="K2001" s="15"/>
    </row>
    <row r="2002" spans="1:11" ht="27">
      <c r="A2002" s="234"/>
      <c r="B2002" s="291"/>
      <c r="C2002" s="288"/>
      <c r="D2002" s="75" t="s">
        <v>1601</v>
      </c>
      <c r="E2002" s="142" t="s">
        <v>1103</v>
      </c>
      <c r="F2002" s="36">
        <v>5960</v>
      </c>
      <c r="G2002" s="36">
        <v>5960</v>
      </c>
      <c r="H2002" s="265">
        <f t="shared" si="35"/>
        <v>100</v>
      </c>
      <c r="I2002" s="36"/>
      <c r="J2002" s="36"/>
      <c r="K2002" s="15"/>
    </row>
    <row r="2003" spans="1:11" ht="13.5">
      <c r="A2003" s="32"/>
      <c r="B2003" s="47"/>
      <c r="C2003" s="83"/>
      <c r="D2003" s="34" t="s">
        <v>1579</v>
      </c>
      <c r="E2003" s="35" t="s">
        <v>393</v>
      </c>
      <c r="F2003" s="36">
        <v>7989</v>
      </c>
      <c r="G2003" s="36">
        <v>7988.78</v>
      </c>
      <c r="H2003" s="265">
        <f t="shared" si="35"/>
        <v>99.99724621354362</v>
      </c>
      <c r="I2003" s="36"/>
      <c r="J2003" s="36"/>
      <c r="K2003" s="15"/>
    </row>
    <row r="2004" spans="1:11" ht="41.25">
      <c r="A2004" s="32"/>
      <c r="B2004" s="47"/>
      <c r="C2004" s="33" t="s">
        <v>330</v>
      </c>
      <c r="D2004" s="34" t="s">
        <v>331</v>
      </c>
      <c r="E2004" s="35" t="s">
        <v>1605</v>
      </c>
      <c r="F2004" s="36">
        <f>F2005+F2006</f>
        <v>1320</v>
      </c>
      <c r="G2004" s="36">
        <f>G2005+G2006</f>
        <v>715.37</v>
      </c>
      <c r="H2004" s="265">
        <f t="shared" si="35"/>
        <v>54.19469696969697</v>
      </c>
      <c r="I2004" s="36">
        <f>G2004</f>
        <v>715.37</v>
      </c>
      <c r="J2004" s="36">
        <v>0</v>
      </c>
      <c r="K2004" s="15"/>
    </row>
    <row r="2005" spans="1:11" ht="13.5">
      <c r="A2005" s="32"/>
      <c r="B2005" s="47"/>
      <c r="C2005" s="47"/>
      <c r="D2005" s="34" t="s">
        <v>1581</v>
      </c>
      <c r="E2005" s="35" t="s">
        <v>474</v>
      </c>
      <c r="F2005" s="36">
        <v>600</v>
      </c>
      <c r="G2005" s="36">
        <v>493.97</v>
      </c>
      <c r="H2005" s="265">
        <f t="shared" si="35"/>
        <v>82.32833333333333</v>
      </c>
      <c r="I2005" s="36"/>
      <c r="J2005" s="36"/>
      <c r="K2005" s="15"/>
    </row>
    <row r="2006" spans="1:11" ht="13.5">
      <c r="A2006" s="32"/>
      <c r="B2006" s="47"/>
      <c r="C2006" s="78"/>
      <c r="D2006" s="34" t="s">
        <v>1579</v>
      </c>
      <c r="E2006" s="35" t="s">
        <v>1606</v>
      </c>
      <c r="F2006" s="36">
        <v>720</v>
      </c>
      <c r="G2006" s="36">
        <v>221.4</v>
      </c>
      <c r="H2006" s="265">
        <f t="shared" si="35"/>
        <v>30.75</v>
      </c>
      <c r="I2006" s="36"/>
      <c r="J2006" s="36"/>
      <c r="K2006" s="15"/>
    </row>
    <row r="2007" spans="1:11" ht="41.25">
      <c r="A2007" s="32"/>
      <c r="B2007" s="81"/>
      <c r="C2007" s="69" t="s">
        <v>332</v>
      </c>
      <c r="D2007" s="75" t="s">
        <v>333</v>
      </c>
      <c r="E2007" s="35" t="s">
        <v>1103</v>
      </c>
      <c r="F2007" s="36">
        <v>372</v>
      </c>
      <c r="G2007" s="36">
        <f>G2008</f>
        <v>196.53</v>
      </c>
      <c r="H2007" s="265">
        <f t="shared" si="35"/>
        <v>52.83064516129032</v>
      </c>
      <c r="I2007" s="36">
        <f>G2007</f>
        <v>196.53</v>
      </c>
      <c r="J2007" s="36">
        <v>0</v>
      </c>
      <c r="K2007" s="15"/>
    </row>
    <row r="2008" spans="1:11" ht="13.5">
      <c r="A2008" s="32"/>
      <c r="B2008" s="81"/>
      <c r="C2008" s="77"/>
      <c r="D2008" s="34" t="s">
        <v>1627</v>
      </c>
      <c r="E2008" s="35" t="s">
        <v>1103</v>
      </c>
      <c r="F2008" s="36">
        <v>372</v>
      </c>
      <c r="G2008" s="36">
        <v>196.53</v>
      </c>
      <c r="H2008" s="265">
        <f t="shared" si="35"/>
        <v>52.83064516129032</v>
      </c>
      <c r="I2008" s="36"/>
      <c r="J2008" s="36"/>
      <c r="K2008" s="15"/>
    </row>
    <row r="2009" spans="1:11" ht="27">
      <c r="A2009" s="32"/>
      <c r="B2009" s="81"/>
      <c r="C2009" s="74" t="s">
        <v>1123</v>
      </c>
      <c r="D2009" s="75" t="s">
        <v>1124</v>
      </c>
      <c r="E2009" s="35" t="s">
        <v>261</v>
      </c>
      <c r="F2009" s="36">
        <v>0</v>
      </c>
      <c r="G2009" s="36">
        <v>0</v>
      </c>
      <c r="H2009" s="265">
        <v>0</v>
      </c>
      <c r="I2009" s="36">
        <f>G2009</f>
        <v>0</v>
      </c>
      <c r="J2009" s="36">
        <v>0</v>
      </c>
      <c r="K2009" s="15"/>
    </row>
    <row r="2010" spans="1:11" ht="13.5">
      <c r="A2010" s="32"/>
      <c r="B2010" s="47"/>
      <c r="C2010" s="47"/>
      <c r="D2010" s="34" t="s">
        <v>1592</v>
      </c>
      <c r="E2010" s="35" t="s">
        <v>261</v>
      </c>
      <c r="F2010" s="36">
        <v>0</v>
      </c>
      <c r="G2010" s="36">
        <v>0</v>
      </c>
      <c r="H2010" s="265">
        <v>0</v>
      </c>
      <c r="I2010" s="36"/>
      <c r="J2010" s="36"/>
      <c r="K2010" s="15"/>
    </row>
    <row r="2011" spans="1:11" ht="13.5">
      <c r="A2011" s="32"/>
      <c r="B2011" s="47"/>
      <c r="C2011" s="33" t="s">
        <v>47</v>
      </c>
      <c r="D2011" s="34" t="s">
        <v>48</v>
      </c>
      <c r="E2011" s="35" t="s">
        <v>1607</v>
      </c>
      <c r="F2011" s="36">
        <f>SUM(F2012:F2014)</f>
        <v>7526</v>
      </c>
      <c r="G2011" s="36">
        <f>SUM(G2012:G2014)</f>
        <v>3605.43</v>
      </c>
      <c r="H2011" s="265">
        <f t="shared" si="35"/>
        <v>47.906324740898214</v>
      </c>
      <c r="I2011" s="36">
        <f>G2011</f>
        <v>3605.43</v>
      </c>
      <c r="J2011" s="36">
        <v>0</v>
      </c>
      <c r="K2011" s="15"/>
    </row>
    <row r="2012" spans="1:11" ht="13.5">
      <c r="A2012" s="32"/>
      <c r="B2012" s="47"/>
      <c r="C2012" s="47"/>
      <c r="D2012" s="34" t="s">
        <v>1581</v>
      </c>
      <c r="E2012" s="35" t="s">
        <v>456</v>
      </c>
      <c r="F2012" s="36">
        <v>800</v>
      </c>
      <c r="G2012" s="36">
        <v>317.22</v>
      </c>
      <c r="H2012" s="265">
        <f t="shared" si="35"/>
        <v>39.6525</v>
      </c>
      <c r="I2012" s="36"/>
      <c r="J2012" s="36"/>
      <c r="K2012" s="15"/>
    </row>
    <row r="2013" spans="1:11" ht="13.5">
      <c r="A2013" s="32"/>
      <c r="B2013" s="47"/>
      <c r="C2013" s="47"/>
      <c r="D2013" s="34" t="s">
        <v>1579</v>
      </c>
      <c r="E2013" s="35" t="s">
        <v>1608</v>
      </c>
      <c r="F2013" s="36">
        <v>2746</v>
      </c>
      <c r="G2013" s="36">
        <v>981.09</v>
      </c>
      <c r="H2013" s="265">
        <f t="shared" si="35"/>
        <v>35.727967953386745</v>
      </c>
      <c r="I2013" s="36"/>
      <c r="J2013" s="36"/>
      <c r="K2013" s="15"/>
    </row>
    <row r="2014" spans="1:11" ht="13.5">
      <c r="A2014" s="32"/>
      <c r="B2014" s="47"/>
      <c r="C2014" s="47"/>
      <c r="D2014" s="34" t="s">
        <v>1592</v>
      </c>
      <c r="E2014" s="35" t="s">
        <v>1609</v>
      </c>
      <c r="F2014" s="36">
        <v>3980</v>
      </c>
      <c r="G2014" s="36">
        <v>2307.12</v>
      </c>
      <c r="H2014" s="265">
        <f t="shared" si="35"/>
        <v>57.9678391959799</v>
      </c>
      <c r="I2014" s="36"/>
      <c r="J2014" s="36"/>
      <c r="K2014" s="15"/>
    </row>
    <row r="2015" spans="1:11" ht="27">
      <c r="A2015" s="32"/>
      <c r="B2015" s="41"/>
      <c r="C2015" s="74" t="s">
        <v>51</v>
      </c>
      <c r="D2015" s="132" t="s">
        <v>52</v>
      </c>
      <c r="E2015" s="35" t="s">
        <v>1103</v>
      </c>
      <c r="F2015" s="36">
        <f>F2016</f>
        <v>416</v>
      </c>
      <c r="G2015" s="36">
        <f>G2016</f>
        <v>415.69</v>
      </c>
      <c r="H2015" s="265">
        <f t="shared" si="35"/>
        <v>99.92548076923076</v>
      </c>
      <c r="I2015" s="36">
        <f>G2015</f>
        <v>415.69</v>
      </c>
      <c r="J2015" s="36">
        <v>0</v>
      </c>
      <c r="K2015" s="15"/>
    </row>
    <row r="2016" spans="1:11" ht="13.5">
      <c r="A2016" s="32"/>
      <c r="B2016" s="41"/>
      <c r="C2016" s="74"/>
      <c r="D2016" s="75" t="s">
        <v>774</v>
      </c>
      <c r="E2016" s="35" t="s">
        <v>1103</v>
      </c>
      <c r="F2016" s="36">
        <v>416</v>
      </c>
      <c r="G2016" s="36">
        <v>415.69</v>
      </c>
      <c r="H2016" s="265">
        <f t="shared" si="35"/>
        <v>99.92548076923076</v>
      </c>
      <c r="I2016" s="36"/>
      <c r="J2016" s="36"/>
      <c r="K2016" s="15"/>
    </row>
    <row r="2017" spans="1:11" ht="13.5">
      <c r="A2017" s="32"/>
      <c r="B2017" s="41"/>
      <c r="C2017" s="74" t="s">
        <v>281</v>
      </c>
      <c r="D2017" s="75" t="s">
        <v>282</v>
      </c>
      <c r="E2017" s="35" t="s">
        <v>1103</v>
      </c>
      <c r="F2017" s="36">
        <v>1204</v>
      </c>
      <c r="G2017" s="36">
        <f>G2018</f>
        <v>1204</v>
      </c>
      <c r="H2017" s="265">
        <f t="shared" si="35"/>
        <v>100</v>
      </c>
      <c r="I2017" s="36">
        <f>G2017</f>
        <v>1204</v>
      </c>
      <c r="J2017" s="36">
        <v>0</v>
      </c>
      <c r="K2017" s="15"/>
    </row>
    <row r="2018" spans="1:11" ht="13.5">
      <c r="A2018" s="32"/>
      <c r="B2018" s="47"/>
      <c r="C2018" s="47"/>
      <c r="D2018" s="34" t="s">
        <v>387</v>
      </c>
      <c r="E2018" s="35" t="s">
        <v>1103</v>
      </c>
      <c r="F2018" s="36">
        <v>1204</v>
      </c>
      <c r="G2018" s="36">
        <v>1204</v>
      </c>
      <c r="H2018" s="265">
        <f t="shared" si="35"/>
        <v>100</v>
      </c>
      <c r="I2018" s="36"/>
      <c r="J2018" s="36"/>
      <c r="K2018" s="15"/>
    </row>
    <row r="2019" spans="1:11" ht="13.5">
      <c r="A2019" s="32"/>
      <c r="B2019" s="41"/>
      <c r="C2019" s="74" t="s">
        <v>283</v>
      </c>
      <c r="D2019" s="75" t="s">
        <v>282</v>
      </c>
      <c r="E2019" s="35" t="s">
        <v>1103</v>
      </c>
      <c r="F2019" s="36">
        <f>F2020+F2021</f>
        <v>870</v>
      </c>
      <c r="G2019" s="36">
        <f>G2020+G2021</f>
        <v>510</v>
      </c>
      <c r="H2019" s="265">
        <f t="shared" si="35"/>
        <v>58.62068965517242</v>
      </c>
      <c r="I2019" s="36">
        <f>G2019</f>
        <v>510</v>
      </c>
      <c r="J2019" s="36">
        <v>0</v>
      </c>
      <c r="K2019" s="15"/>
    </row>
    <row r="2020" spans="1:11" ht="13.5">
      <c r="A2020" s="32"/>
      <c r="B2020" s="41"/>
      <c r="C2020" s="74"/>
      <c r="D2020" s="75" t="s">
        <v>775</v>
      </c>
      <c r="E2020" s="35" t="s">
        <v>1103</v>
      </c>
      <c r="F2020" s="36">
        <v>360</v>
      </c>
      <c r="G2020" s="36">
        <v>0</v>
      </c>
      <c r="H2020" s="265">
        <f t="shared" si="35"/>
        <v>0</v>
      </c>
      <c r="I2020" s="36"/>
      <c r="J2020" s="36"/>
      <c r="K2020" s="15"/>
    </row>
    <row r="2021" spans="1:11" ht="13.5">
      <c r="A2021" s="32"/>
      <c r="B2021" s="41"/>
      <c r="C2021" s="74"/>
      <c r="D2021" s="75" t="s">
        <v>776</v>
      </c>
      <c r="E2021" s="35" t="s">
        <v>1103</v>
      </c>
      <c r="F2021" s="36">
        <v>510</v>
      </c>
      <c r="G2021" s="36">
        <v>510</v>
      </c>
      <c r="H2021" s="265">
        <f t="shared" si="35"/>
        <v>100</v>
      </c>
      <c r="I2021" s="36"/>
      <c r="J2021" s="36"/>
      <c r="K2021" s="15"/>
    </row>
    <row r="2022" spans="1:11" ht="13.5" customHeight="1">
      <c r="A2022" s="32"/>
      <c r="B2022" s="41"/>
      <c r="C2022" s="74" t="s">
        <v>200</v>
      </c>
      <c r="D2022" s="75" t="s">
        <v>388</v>
      </c>
      <c r="E2022" s="35" t="s">
        <v>1103</v>
      </c>
      <c r="F2022" s="36">
        <f>F2023</f>
        <v>52835</v>
      </c>
      <c r="G2022" s="36">
        <f>G2023</f>
        <v>27255.39</v>
      </c>
      <c r="H2022" s="265">
        <f t="shared" si="35"/>
        <v>51.58586164474306</v>
      </c>
      <c r="I2022" s="36">
        <f>G2022</f>
        <v>27255.39</v>
      </c>
      <c r="J2022" s="36">
        <v>0</v>
      </c>
      <c r="K2022" s="15"/>
    </row>
    <row r="2023" spans="1:11" ht="13.5">
      <c r="A2023" s="32"/>
      <c r="B2023" s="47"/>
      <c r="C2023" s="47"/>
      <c r="D2023" s="34" t="s">
        <v>1627</v>
      </c>
      <c r="E2023" s="35" t="s">
        <v>1103</v>
      </c>
      <c r="F2023" s="36">
        <v>52835</v>
      </c>
      <c r="G2023" s="36">
        <v>27255.39</v>
      </c>
      <c r="H2023" s="265">
        <f t="shared" si="35"/>
        <v>51.58586164474306</v>
      </c>
      <c r="I2023" s="36"/>
      <c r="J2023" s="36"/>
      <c r="K2023" s="15"/>
    </row>
    <row r="2024" spans="1:11" ht="13.5">
      <c r="A2024" s="32"/>
      <c r="B2024" s="81"/>
      <c r="C2024" s="91" t="s">
        <v>1682</v>
      </c>
      <c r="D2024" s="103" t="s">
        <v>1658</v>
      </c>
      <c r="E2024" s="35" t="s">
        <v>1103</v>
      </c>
      <c r="F2024" s="36">
        <f>F2025+F2026+F2027</f>
        <v>920840</v>
      </c>
      <c r="G2024" s="36">
        <f>G2025+G2026+G2027</f>
        <v>896557.58</v>
      </c>
      <c r="H2024" s="265">
        <f t="shared" si="35"/>
        <v>97.36301420442204</v>
      </c>
      <c r="I2024" s="36">
        <v>0</v>
      </c>
      <c r="J2024" s="36">
        <f>G2024</f>
        <v>896557.58</v>
      </c>
      <c r="K2024" s="15"/>
    </row>
    <row r="2025" spans="1:11" ht="13.5">
      <c r="A2025" s="32"/>
      <c r="B2025" s="81"/>
      <c r="C2025" s="77"/>
      <c r="D2025" s="42" t="s">
        <v>777</v>
      </c>
      <c r="E2025" s="43" t="s">
        <v>1103</v>
      </c>
      <c r="F2025" s="36">
        <v>26100</v>
      </c>
      <c r="G2025" s="36">
        <v>26056.96</v>
      </c>
      <c r="H2025" s="265"/>
      <c r="I2025" s="36"/>
      <c r="J2025" s="36"/>
      <c r="K2025" s="15"/>
    </row>
    <row r="2026" spans="1:11" ht="37.5" customHeight="1">
      <c r="A2026" s="110"/>
      <c r="B2026" s="113"/>
      <c r="C2026" s="241"/>
      <c r="D2026" s="42" t="s">
        <v>389</v>
      </c>
      <c r="E2026" s="43" t="s">
        <v>1103</v>
      </c>
      <c r="F2026" s="36">
        <v>149030</v>
      </c>
      <c r="G2026" s="36">
        <v>149029.25</v>
      </c>
      <c r="H2026" s="265">
        <f t="shared" si="35"/>
        <v>99.99949674562168</v>
      </c>
      <c r="I2026" s="36"/>
      <c r="J2026" s="36"/>
      <c r="K2026" s="15"/>
    </row>
    <row r="2027" spans="1:11" ht="54.75">
      <c r="A2027" s="32"/>
      <c r="B2027" s="81"/>
      <c r="C2027" s="77"/>
      <c r="D2027" s="42" t="s">
        <v>390</v>
      </c>
      <c r="E2027" s="43" t="s">
        <v>1103</v>
      </c>
      <c r="F2027" s="36">
        <v>745710</v>
      </c>
      <c r="G2027" s="36">
        <v>721471.37</v>
      </c>
      <c r="H2027" s="265">
        <f t="shared" si="35"/>
        <v>96.74959032331603</v>
      </c>
      <c r="I2027" s="36"/>
      <c r="J2027" s="36"/>
      <c r="K2027" s="15"/>
    </row>
    <row r="2028" spans="1:11" ht="27">
      <c r="A2028" s="32"/>
      <c r="B2028" s="41"/>
      <c r="C2028" s="74" t="s">
        <v>420</v>
      </c>
      <c r="D2028" s="104" t="s">
        <v>421</v>
      </c>
      <c r="E2028" s="35" t="s">
        <v>1103</v>
      </c>
      <c r="F2028" s="36">
        <f>F2029+F2030</f>
        <v>64170</v>
      </c>
      <c r="G2028" s="36">
        <f>G2029+G2030</f>
        <v>58124.47</v>
      </c>
      <c r="H2028" s="265">
        <f t="shared" si="35"/>
        <v>90.57888421380707</v>
      </c>
      <c r="I2028" s="36">
        <v>0</v>
      </c>
      <c r="J2028" s="36">
        <f>G2028</f>
        <v>58124.47</v>
      </c>
      <c r="K2028" s="15"/>
    </row>
    <row r="2029" spans="1:11" ht="27">
      <c r="A2029" s="32"/>
      <c r="B2029" s="41"/>
      <c r="C2029" s="82"/>
      <c r="D2029" s="42" t="s">
        <v>1478</v>
      </c>
      <c r="E2029" s="105"/>
      <c r="F2029" s="36">
        <v>47170</v>
      </c>
      <c r="G2029" s="36">
        <v>41191.47</v>
      </c>
      <c r="H2029" s="265">
        <f t="shared" si="35"/>
        <v>87.32556709773161</v>
      </c>
      <c r="I2029" s="36"/>
      <c r="J2029" s="36"/>
      <c r="K2029" s="15"/>
    </row>
    <row r="2030" spans="1:11" ht="13.5">
      <c r="A2030" s="32"/>
      <c r="B2030" s="41"/>
      <c r="C2030" s="69"/>
      <c r="D2030" s="42" t="s">
        <v>778</v>
      </c>
      <c r="E2030" s="105" t="s">
        <v>1103</v>
      </c>
      <c r="F2030" s="36">
        <v>17000</v>
      </c>
      <c r="G2030" s="36">
        <v>16933</v>
      </c>
      <c r="H2030" s="265">
        <f t="shared" si="35"/>
        <v>99.60588235294118</v>
      </c>
      <c r="I2030" s="36"/>
      <c r="J2030" s="36"/>
      <c r="K2030" s="15"/>
    </row>
    <row r="2031" spans="1:11" ht="13.5">
      <c r="A2031" s="32"/>
      <c r="B2031" s="26" t="s">
        <v>1610</v>
      </c>
      <c r="C2031" s="107"/>
      <c r="D2031" s="45" t="s">
        <v>1611</v>
      </c>
      <c r="E2031" s="28" t="s">
        <v>1612</v>
      </c>
      <c r="F2031" s="108">
        <f>F2032+F2045+F2047+F2049+F2051+F2053+F2055+F2057+F2059+F2061+F2063+F2065+F2067+F2069+F2071+F2073+F2075+F2079+F2082+F2086+F2092+F2094</f>
        <v>276191</v>
      </c>
      <c r="G2031" s="108">
        <f>G2032+G2045+G2047+G2049+G2051+G2054+G2055+G2057+G2059+G2061+G2064+G2065+G2067+G2069+G2071+G2073+G2075+G2079+G2082+G2086+G2092+G2094</f>
        <v>261989.81</v>
      </c>
      <c r="H2031" s="266">
        <f aca="true" t="shared" si="36" ref="H2031:H2096">G2031/F2031%</f>
        <v>94.85819957927666</v>
      </c>
      <c r="I2031" s="29">
        <f>SUM(I2032:I2094)</f>
        <v>261989.81</v>
      </c>
      <c r="J2031" s="29">
        <f>J2032+J2075+J2045+J2047+J2073+J2049+J2051+J2053+J2055+J2079+J2057+J2059+J2082+J2086+J2061+J2063+J2092+J2065+J2067+J2094</f>
        <v>0</v>
      </c>
      <c r="K2031" s="23">
        <f>SUM(I2031:J2031)</f>
        <v>261989.81</v>
      </c>
    </row>
    <row r="2032" spans="1:11" ht="41.25">
      <c r="A2032" s="32"/>
      <c r="B2032" s="47"/>
      <c r="C2032" s="33" t="s">
        <v>958</v>
      </c>
      <c r="D2032" s="88" t="s">
        <v>959</v>
      </c>
      <c r="E2032" s="71" t="s">
        <v>1613</v>
      </c>
      <c r="F2032" s="36">
        <f>SUM(F2033:F2042)</f>
        <v>193500</v>
      </c>
      <c r="G2032" s="36">
        <f>SUM(G2033:G2043)</f>
        <v>193500</v>
      </c>
      <c r="H2032" s="265">
        <f t="shared" si="36"/>
        <v>100</v>
      </c>
      <c r="I2032" s="36">
        <f>G2032</f>
        <v>193500</v>
      </c>
      <c r="J2032" s="36">
        <v>0</v>
      </c>
      <c r="K2032" s="23"/>
    </row>
    <row r="2033" spans="1:11" ht="41.25">
      <c r="A2033" s="32"/>
      <c r="B2033" s="47"/>
      <c r="C2033" s="38"/>
      <c r="D2033" s="34" t="s">
        <v>1424</v>
      </c>
      <c r="E2033" s="35"/>
      <c r="F2033" s="36">
        <v>35000</v>
      </c>
      <c r="G2033" s="36">
        <v>35000</v>
      </c>
      <c r="H2033" s="265">
        <f t="shared" si="36"/>
        <v>100</v>
      </c>
      <c r="I2033" s="36"/>
      <c r="J2033" s="36"/>
      <c r="K2033" s="15"/>
    </row>
    <row r="2034" spans="1:11" ht="41.25">
      <c r="A2034" s="32"/>
      <c r="B2034" s="47"/>
      <c r="C2034" s="47"/>
      <c r="D2034" s="34" t="s">
        <v>1425</v>
      </c>
      <c r="E2034" s="35"/>
      <c r="F2034" s="36">
        <v>6500</v>
      </c>
      <c r="G2034" s="36">
        <v>6500</v>
      </c>
      <c r="H2034" s="265">
        <f t="shared" si="36"/>
        <v>100</v>
      </c>
      <c r="I2034" s="36"/>
      <c r="J2034" s="36"/>
      <c r="K2034" s="15"/>
    </row>
    <row r="2035" spans="1:11" ht="27">
      <c r="A2035" s="32"/>
      <c r="B2035" s="47"/>
      <c r="C2035" s="47"/>
      <c r="D2035" s="34" t="s">
        <v>1426</v>
      </c>
      <c r="E2035" s="35"/>
      <c r="F2035" s="36">
        <v>45000</v>
      </c>
      <c r="G2035" s="36">
        <v>45000</v>
      </c>
      <c r="H2035" s="265">
        <f t="shared" si="36"/>
        <v>100</v>
      </c>
      <c r="I2035" s="36"/>
      <c r="J2035" s="36"/>
      <c r="K2035" s="15"/>
    </row>
    <row r="2036" spans="1:11" ht="41.25">
      <c r="A2036" s="32"/>
      <c r="B2036" s="47"/>
      <c r="C2036" s="47"/>
      <c r="D2036" s="34" t="s">
        <v>1427</v>
      </c>
      <c r="E2036" s="35"/>
      <c r="F2036" s="36">
        <v>21000</v>
      </c>
      <c r="G2036" s="36">
        <v>21000</v>
      </c>
      <c r="H2036" s="265">
        <f t="shared" si="36"/>
        <v>100</v>
      </c>
      <c r="I2036" s="36"/>
      <c r="J2036" s="36"/>
      <c r="K2036" s="15"/>
    </row>
    <row r="2037" spans="1:11" ht="41.25">
      <c r="A2037" s="32"/>
      <c r="B2037" s="47"/>
      <c r="C2037" s="47"/>
      <c r="D2037" s="34" t="s">
        <v>1428</v>
      </c>
      <c r="E2037" s="35"/>
      <c r="F2037" s="36">
        <v>13000</v>
      </c>
      <c r="G2037" s="36">
        <v>13000</v>
      </c>
      <c r="H2037" s="265">
        <f t="shared" si="36"/>
        <v>100</v>
      </c>
      <c r="I2037" s="36"/>
      <c r="J2037" s="36"/>
      <c r="K2037" s="15"/>
    </row>
    <row r="2038" spans="1:11" ht="41.25">
      <c r="A2038" s="32"/>
      <c r="B2038" s="47"/>
      <c r="C2038" s="47"/>
      <c r="D2038" s="34" t="s">
        <v>1429</v>
      </c>
      <c r="E2038" s="35"/>
      <c r="F2038" s="36">
        <v>24000</v>
      </c>
      <c r="G2038" s="36">
        <v>24000</v>
      </c>
      <c r="H2038" s="265">
        <f t="shared" si="36"/>
        <v>100</v>
      </c>
      <c r="I2038" s="36"/>
      <c r="J2038" s="36"/>
      <c r="K2038" s="15"/>
    </row>
    <row r="2039" spans="1:11" ht="41.25">
      <c r="A2039" s="110"/>
      <c r="B2039" s="78"/>
      <c r="C2039" s="78"/>
      <c r="D2039" s="34" t="s">
        <v>1433</v>
      </c>
      <c r="E2039" s="35"/>
      <c r="F2039" s="36">
        <v>3000</v>
      </c>
      <c r="G2039" s="36">
        <v>3000</v>
      </c>
      <c r="H2039" s="265">
        <f t="shared" si="36"/>
        <v>100</v>
      </c>
      <c r="I2039" s="36"/>
      <c r="J2039" s="36"/>
      <c r="K2039" s="15"/>
    </row>
    <row r="2040" spans="1:11" ht="69">
      <c r="A2040" s="32"/>
      <c r="B2040" s="47"/>
      <c r="C2040" s="47"/>
      <c r="D2040" s="34" t="s">
        <v>1430</v>
      </c>
      <c r="E2040" s="35"/>
      <c r="F2040" s="36">
        <v>21000</v>
      </c>
      <c r="G2040" s="36">
        <v>21000</v>
      </c>
      <c r="H2040" s="265">
        <f t="shared" si="36"/>
        <v>100</v>
      </c>
      <c r="I2040" s="36"/>
      <c r="J2040" s="36"/>
      <c r="K2040" s="15"/>
    </row>
    <row r="2041" spans="1:11" ht="54.75">
      <c r="A2041" s="32"/>
      <c r="B2041" s="47"/>
      <c r="C2041" s="47"/>
      <c r="D2041" s="34" t="s">
        <v>1431</v>
      </c>
      <c r="E2041" s="35"/>
      <c r="F2041" s="36">
        <v>20000</v>
      </c>
      <c r="G2041" s="36">
        <v>20000</v>
      </c>
      <c r="H2041" s="265">
        <f t="shared" si="36"/>
        <v>100</v>
      </c>
      <c r="I2041" s="36"/>
      <c r="J2041" s="36"/>
      <c r="K2041" s="15"/>
    </row>
    <row r="2042" spans="1:11" ht="41.25">
      <c r="A2042" s="32"/>
      <c r="B2042" s="47"/>
      <c r="C2042" s="47"/>
      <c r="D2042" s="34" t="s">
        <v>1432</v>
      </c>
      <c r="E2042" s="35"/>
      <c r="F2042" s="36">
        <v>5000</v>
      </c>
      <c r="G2042" s="36">
        <v>5000</v>
      </c>
      <c r="H2042" s="265">
        <f t="shared" si="36"/>
        <v>100</v>
      </c>
      <c r="I2042" s="36"/>
      <c r="J2042" s="36"/>
      <c r="K2042" s="15"/>
    </row>
    <row r="2043" spans="1:11" ht="41.25">
      <c r="A2043" s="32"/>
      <c r="B2043" s="47"/>
      <c r="C2043" s="83"/>
      <c r="D2043" s="34" t="s">
        <v>1614</v>
      </c>
      <c r="E2043" s="35" t="s">
        <v>1613</v>
      </c>
      <c r="F2043" s="36">
        <v>0</v>
      </c>
      <c r="G2043" s="36">
        <v>0</v>
      </c>
      <c r="H2043" s="265">
        <v>0</v>
      </c>
      <c r="I2043" s="36"/>
      <c r="J2043" s="36"/>
      <c r="K2043" s="15"/>
    </row>
    <row r="2044" spans="1:11" ht="27" customHeight="1">
      <c r="A2044" s="32"/>
      <c r="B2044" s="81"/>
      <c r="C2044" s="77"/>
      <c r="D2044" s="229" t="s">
        <v>1197</v>
      </c>
      <c r="E2044" s="35"/>
      <c r="F2044" s="206">
        <f>F2045+F2047+F2049+F2051+F2053+F2055+F2057+F2059+F2061+F2063+F2065+F2067+F2069+F2071</f>
        <v>26688</v>
      </c>
      <c r="G2044" s="206">
        <f>G2045+G2047+G2049+G2051+G2053+G2055+G2057+G2059+G2061+G2063+G2065+G2067+G2069+G2071</f>
        <v>16920.559999999998</v>
      </c>
      <c r="H2044" s="270">
        <v>0</v>
      </c>
      <c r="I2044" s="36"/>
      <c r="J2044" s="36"/>
      <c r="K2044" s="15"/>
    </row>
    <row r="2045" spans="1:11" ht="13.5">
      <c r="A2045" s="32"/>
      <c r="B2045" s="41"/>
      <c r="C2045" s="74" t="s">
        <v>893</v>
      </c>
      <c r="D2045" s="75" t="s">
        <v>1692</v>
      </c>
      <c r="E2045" s="35"/>
      <c r="F2045" s="36">
        <f>F2046</f>
        <v>8629</v>
      </c>
      <c r="G2045" s="36">
        <f>G2046</f>
        <v>8512.47</v>
      </c>
      <c r="H2045" s="265">
        <f t="shared" si="36"/>
        <v>98.64955383010776</v>
      </c>
      <c r="I2045" s="36">
        <f>G2045</f>
        <v>8512.47</v>
      </c>
      <c r="J2045" s="36">
        <v>0</v>
      </c>
      <c r="K2045" s="15"/>
    </row>
    <row r="2046" spans="1:11" ht="13.5">
      <c r="A2046" s="32"/>
      <c r="B2046" s="47"/>
      <c r="C2046" s="47"/>
      <c r="D2046" s="34" t="s">
        <v>1435</v>
      </c>
      <c r="E2046" s="35" t="s">
        <v>1103</v>
      </c>
      <c r="F2046" s="36">
        <v>8629</v>
      </c>
      <c r="G2046" s="36">
        <v>8512.47</v>
      </c>
      <c r="H2046" s="265">
        <f t="shared" si="36"/>
        <v>98.64955383010776</v>
      </c>
      <c r="I2046" s="36"/>
      <c r="J2046" s="36"/>
      <c r="K2046" s="15"/>
    </row>
    <row r="2047" spans="1:11" ht="13.5">
      <c r="A2047" s="32"/>
      <c r="B2047" s="41"/>
      <c r="C2047" s="74" t="s">
        <v>896</v>
      </c>
      <c r="D2047" s="75" t="s">
        <v>1692</v>
      </c>
      <c r="E2047" s="35" t="s">
        <v>1103</v>
      </c>
      <c r="F2047" s="36">
        <v>1523</v>
      </c>
      <c r="G2047" s="36">
        <f>G2048</f>
        <v>1502.2</v>
      </c>
      <c r="H2047" s="265">
        <f t="shared" si="36"/>
        <v>98.63427445830598</v>
      </c>
      <c r="I2047" s="36">
        <f>G2047</f>
        <v>1502.2</v>
      </c>
      <c r="J2047" s="36">
        <v>0</v>
      </c>
      <c r="K2047" s="15"/>
    </row>
    <row r="2048" spans="1:11" ht="13.5">
      <c r="A2048" s="32"/>
      <c r="B2048" s="47"/>
      <c r="C2048" s="47"/>
      <c r="D2048" s="34" t="s">
        <v>1435</v>
      </c>
      <c r="E2048" s="35" t="s">
        <v>1103</v>
      </c>
      <c r="F2048" s="36">
        <v>1523</v>
      </c>
      <c r="G2048" s="36">
        <v>1502.2</v>
      </c>
      <c r="H2048" s="265">
        <f t="shared" si="36"/>
        <v>98.63427445830598</v>
      </c>
      <c r="I2048" s="36"/>
      <c r="J2048" s="36"/>
      <c r="K2048" s="15"/>
    </row>
    <row r="2049" spans="1:11" ht="13.5">
      <c r="A2049" s="32"/>
      <c r="B2049" s="81"/>
      <c r="C2049" s="74" t="s">
        <v>898</v>
      </c>
      <c r="D2049" s="75" t="s">
        <v>1698</v>
      </c>
      <c r="E2049" s="35" t="s">
        <v>1103</v>
      </c>
      <c r="F2049" s="36">
        <f>F2050</f>
        <v>1990</v>
      </c>
      <c r="G2049" s="36">
        <f>G2050</f>
        <v>1989.68</v>
      </c>
      <c r="H2049" s="265">
        <f aca="true" t="shared" si="37" ref="H2049:H2072">G2049/F2049%</f>
        <v>99.98391959798997</v>
      </c>
      <c r="I2049" s="36">
        <f>G2049</f>
        <v>1989.68</v>
      </c>
      <c r="J2049" s="36">
        <v>0</v>
      </c>
      <c r="K2049" s="15"/>
    </row>
    <row r="2050" spans="1:11" ht="13.5">
      <c r="A2050" s="32"/>
      <c r="B2050" s="81"/>
      <c r="C2050" s="47"/>
      <c r="D2050" s="34" t="s">
        <v>1435</v>
      </c>
      <c r="E2050" s="35" t="s">
        <v>1103</v>
      </c>
      <c r="F2050" s="36">
        <v>1990</v>
      </c>
      <c r="G2050" s="36">
        <v>1989.68</v>
      </c>
      <c r="H2050" s="265">
        <f t="shared" si="37"/>
        <v>99.98391959798997</v>
      </c>
      <c r="I2050" s="36"/>
      <c r="J2050" s="36"/>
      <c r="K2050" s="15"/>
    </row>
    <row r="2051" spans="1:11" ht="13.5">
      <c r="A2051" s="32"/>
      <c r="B2051" s="81"/>
      <c r="C2051" s="74" t="s">
        <v>900</v>
      </c>
      <c r="D2051" s="75" t="s">
        <v>1698</v>
      </c>
      <c r="E2051" s="35" t="s">
        <v>1103</v>
      </c>
      <c r="F2051" s="36">
        <f>F2052</f>
        <v>352</v>
      </c>
      <c r="G2051" s="36">
        <f>G2052</f>
        <v>351.13</v>
      </c>
      <c r="H2051" s="265">
        <f t="shared" si="37"/>
        <v>99.7528409090909</v>
      </c>
      <c r="I2051" s="36">
        <f>G2051</f>
        <v>351.13</v>
      </c>
      <c r="J2051" s="36">
        <v>0</v>
      </c>
      <c r="K2051" s="15"/>
    </row>
    <row r="2052" spans="1:11" ht="13.5">
      <c r="A2052" s="32"/>
      <c r="B2052" s="81"/>
      <c r="C2052" s="47"/>
      <c r="D2052" s="34" t="s">
        <v>1435</v>
      </c>
      <c r="E2052" s="35" t="s">
        <v>1103</v>
      </c>
      <c r="F2052" s="36">
        <v>352</v>
      </c>
      <c r="G2052" s="36">
        <v>351.13</v>
      </c>
      <c r="H2052" s="265">
        <f t="shared" si="37"/>
        <v>99.7528409090909</v>
      </c>
      <c r="I2052" s="36"/>
      <c r="J2052" s="36"/>
      <c r="K2052" s="15"/>
    </row>
    <row r="2053" spans="1:11" ht="13.5">
      <c r="A2053" s="32"/>
      <c r="B2053" s="81"/>
      <c r="C2053" s="74" t="s">
        <v>902</v>
      </c>
      <c r="D2053" s="75" t="s">
        <v>1701</v>
      </c>
      <c r="E2053" s="35" t="s">
        <v>1103</v>
      </c>
      <c r="F2053" s="36">
        <v>212</v>
      </c>
      <c r="G2053" s="36">
        <f>G2054</f>
        <v>68.33</v>
      </c>
      <c r="H2053" s="265">
        <f t="shared" si="37"/>
        <v>32.2311320754717</v>
      </c>
      <c r="I2053" s="36">
        <f>G2053</f>
        <v>68.33</v>
      </c>
      <c r="J2053" s="36">
        <v>0</v>
      </c>
      <c r="K2053" s="15"/>
    </row>
    <row r="2054" spans="1:11" ht="13.5">
      <c r="A2054" s="32"/>
      <c r="B2054" s="81"/>
      <c r="C2054" s="47"/>
      <c r="D2054" s="34" t="s">
        <v>1435</v>
      </c>
      <c r="E2054" s="35" t="s">
        <v>1103</v>
      </c>
      <c r="F2054" s="36">
        <v>212</v>
      </c>
      <c r="G2054" s="36">
        <v>68.33</v>
      </c>
      <c r="H2054" s="265">
        <f t="shared" si="37"/>
        <v>32.2311320754717</v>
      </c>
      <c r="I2054" s="36"/>
      <c r="J2054" s="36"/>
      <c r="K2054" s="15"/>
    </row>
    <row r="2055" spans="1:11" ht="13.5">
      <c r="A2055" s="32"/>
      <c r="B2055" s="81"/>
      <c r="C2055" s="74" t="s">
        <v>904</v>
      </c>
      <c r="D2055" s="75" t="s">
        <v>1701</v>
      </c>
      <c r="E2055" s="35" t="s">
        <v>1103</v>
      </c>
      <c r="F2055" s="36">
        <v>38</v>
      </c>
      <c r="G2055" s="36">
        <f>G2056</f>
        <v>9.32</v>
      </c>
      <c r="H2055" s="265">
        <f t="shared" si="37"/>
        <v>24.526315789473685</v>
      </c>
      <c r="I2055" s="36">
        <f>G2055</f>
        <v>9.32</v>
      </c>
      <c r="J2055" s="36">
        <v>0</v>
      </c>
      <c r="K2055" s="15"/>
    </row>
    <row r="2056" spans="1:11" ht="13.5">
      <c r="A2056" s="32"/>
      <c r="B2056" s="81"/>
      <c r="C2056" s="74"/>
      <c r="D2056" s="34" t="s">
        <v>1435</v>
      </c>
      <c r="E2056" s="35" t="s">
        <v>1103</v>
      </c>
      <c r="F2056" s="36">
        <v>38</v>
      </c>
      <c r="G2056" s="36">
        <v>9.32</v>
      </c>
      <c r="H2056" s="265">
        <f t="shared" si="37"/>
        <v>24.526315789473685</v>
      </c>
      <c r="I2056" s="36"/>
      <c r="J2056" s="36"/>
      <c r="K2056" s="15"/>
    </row>
    <row r="2057" spans="1:11" ht="13.5">
      <c r="A2057" s="32"/>
      <c r="B2057" s="81"/>
      <c r="C2057" s="74" t="s">
        <v>866</v>
      </c>
      <c r="D2057" s="75" t="s">
        <v>58</v>
      </c>
      <c r="E2057" s="35" t="s">
        <v>1103</v>
      </c>
      <c r="F2057" s="36">
        <f>F2058</f>
        <v>2890</v>
      </c>
      <c r="G2057" s="36">
        <f>G2058</f>
        <v>2890</v>
      </c>
      <c r="H2057" s="265">
        <f t="shared" si="37"/>
        <v>100</v>
      </c>
      <c r="I2057" s="36">
        <f>G2057</f>
        <v>2890</v>
      </c>
      <c r="J2057" s="36">
        <v>0</v>
      </c>
      <c r="K2057" s="15"/>
    </row>
    <row r="2058" spans="1:11" ht="13.5">
      <c r="A2058" s="32"/>
      <c r="B2058" s="81"/>
      <c r="C2058" s="47"/>
      <c r="D2058" s="34" t="s">
        <v>1435</v>
      </c>
      <c r="E2058" s="35" t="s">
        <v>1103</v>
      </c>
      <c r="F2058" s="36">
        <v>2890</v>
      </c>
      <c r="G2058" s="36">
        <v>2890</v>
      </c>
      <c r="H2058" s="265">
        <f t="shared" si="37"/>
        <v>100</v>
      </c>
      <c r="I2058" s="36"/>
      <c r="J2058" s="36"/>
      <c r="K2058" s="15"/>
    </row>
    <row r="2059" spans="1:11" ht="13.5">
      <c r="A2059" s="32"/>
      <c r="B2059" s="81"/>
      <c r="C2059" s="74" t="s">
        <v>1437</v>
      </c>
      <c r="D2059" s="103" t="s">
        <v>58</v>
      </c>
      <c r="E2059" s="35" t="s">
        <v>1103</v>
      </c>
      <c r="F2059" s="36">
        <f>F2060</f>
        <v>510</v>
      </c>
      <c r="G2059" s="36">
        <f>G2060</f>
        <v>510</v>
      </c>
      <c r="H2059" s="265">
        <f t="shared" si="37"/>
        <v>100</v>
      </c>
      <c r="I2059" s="36">
        <f>G2059</f>
        <v>510</v>
      </c>
      <c r="J2059" s="36">
        <v>0</v>
      </c>
      <c r="K2059" s="15"/>
    </row>
    <row r="2060" spans="1:11" ht="13.5">
      <c r="A2060" s="32"/>
      <c r="B2060" s="81"/>
      <c r="C2060" s="117"/>
      <c r="D2060" s="106" t="s">
        <v>1435</v>
      </c>
      <c r="E2060" s="43" t="s">
        <v>1103</v>
      </c>
      <c r="F2060" s="36">
        <v>510</v>
      </c>
      <c r="G2060" s="36">
        <v>510</v>
      </c>
      <c r="H2060" s="265">
        <f t="shared" si="37"/>
        <v>100</v>
      </c>
      <c r="I2060" s="36"/>
      <c r="J2060" s="36"/>
      <c r="K2060" s="15"/>
    </row>
    <row r="2061" spans="1:11" ht="13.5">
      <c r="A2061" s="110"/>
      <c r="B2061" s="113"/>
      <c r="C2061" s="188" t="s">
        <v>914</v>
      </c>
      <c r="D2061" s="34" t="s">
        <v>1646</v>
      </c>
      <c r="E2061" s="35" t="s">
        <v>1103</v>
      </c>
      <c r="F2061" s="36">
        <v>8449</v>
      </c>
      <c r="G2061" s="36">
        <f>G2062</f>
        <v>537.54</v>
      </c>
      <c r="H2061" s="265">
        <f t="shared" si="37"/>
        <v>6.362173038229376</v>
      </c>
      <c r="I2061" s="36">
        <f>G2061</f>
        <v>537.54</v>
      </c>
      <c r="J2061" s="36">
        <v>0</v>
      </c>
      <c r="K2061" s="15"/>
    </row>
    <row r="2062" spans="1:11" ht="13.5">
      <c r="A2062" s="32"/>
      <c r="B2062" s="81"/>
      <c r="C2062" s="47"/>
      <c r="D2062" s="34" t="s">
        <v>1435</v>
      </c>
      <c r="E2062" s="35" t="s">
        <v>1103</v>
      </c>
      <c r="F2062" s="36">
        <v>8449</v>
      </c>
      <c r="G2062" s="36">
        <v>537.54</v>
      </c>
      <c r="H2062" s="265">
        <f t="shared" si="37"/>
        <v>6.362173038229376</v>
      </c>
      <c r="I2062" s="36"/>
      <c r="J2062" s="36"/>
      <c r="K2062" s="15"/>
    </row>
    <row r="2063" spans="1:11" ht="13.5">
      <c r="A2063" s="32"/>
      <c r="B2063" s="81"/>
      <c r="C2063" s="74" t="s">
        <v>916</v>
      </c>
      <c r="D2063" s="75" t="s">
        <v>1646</v>
      </c>
      <c r="E2063" s="35" t="s">
        <v>1103</v>
      </c>
      <c r="F2063" s="36">
        <v>1491</v>
      </c>
      <c r="G2063" s="36">
        <f>G2064</f>
        <v>94.86</v>
      </c>
      <c r="H2063" s="265">
        <f t="shared" si="37"/>
        <v>6.362173038229376</v>
      </c>
      <c r="I2063" s="36">
        <f>G2063</f>
        <v>94.86</v>
      </c>
      <c r="J2063" s="36">
        <v>0</v>
      </c>
      <c r="K2063" s="15"/>
    </row>
    <row r="2064" spans="1:11" ht="13.5">
      <c r="A2064" s="32"/>
      <c r="B2064" s="81"/>
      <c r="C2064" s="47"/>
      <c r="D2064" s="34" t="s">
        <v>1435</v>
      </c>
      <c r="E2064" s="35" t="s">
        <v>1103</v>
      </c>
      <c r="F2064" s="36">
        <v>1491</v>
      </c>
      <c r="G2064" s="36">
        <v>94.86</v>
      </c>
      <c r="H2064" s="265">
        <f t="shared" si="37"/>
        <v>6.362173038229376</v>
      </c>
      <c r="I2064" s="36"/>
      <c r="J2064" s="36"/>
      <c r="K2064" s="15"/>
    </row>
    <row r="2065" spans="1:11" ht="13.5">
      <c r="A2065" s="32"/>
      <c r="B2065" s="81"/>
      <c r="C2065" s="74" t="s">
        <v>918</v>
      </c>
      <c r="D2065" s="75" t="s">
        <v>211</v>
      </c>
      <c r="E2065" s="35" t="s">
        <v>1103</v>
      </c>
      <c r="F2065" s="36">
        <v>252</v>
      </c>
      <c r="G2065" s="36">
        <f>G2066</f>
        <v>126.68</v>
      </c>
      <c r="H2065" s="265">
        <f t="shared" si="37"/>
        <v>50.26984126984127</v>
      </c>
      <c r="I2065" s="36">
        <f>G2065</f>
        <v>126.68</v>
      </c>
      <c r="J2065" s="36">
        <v>0</v>
      </c>
      <c r="K2065" s="15"/>
    </row>
    <row r="2066" spans="1:11" ht="13.5">
      <c r="A2066" s="32"/>
      <c r="B2066" s="41"/>
      <c r="C2066" s="47"/>
      <c r="D2066" s="34" t="s">
        <v>1435</v>
      </c>
      <c r="E2066" s="35" t="s">
        <v>1103</v>
      </c>
      <c r="F2066" s="36">
        <v>252</v>
      </c>
      <c r="G2066" s="36">
        <v>126.68</v>
      </c>
      <c r="H2066" s="265">
        <f t="shared" si="37"/>
        <v>50.26984126984127</v>
      </c>
      <c r="I2066" s="36"/>
      <c r="J2066" s="36"/>
      <c r="K2066" s="15"/>
    </row>
    <row r="2067" spans="1:11" ht="13.5">
      <c r="A2067" s="32"/>
      <c r="B2067" s="41"/>
      <c r="C2067" s="74" t="s">
        <v>920</v>
      </c>
      <c r="D2067" s="75" t="s">
        <v>211</v>
      </c>
      <c r="E2067" s="35" t="s">
        <v>1103</v>
      </c>
      <c r="F2067" s="36">
        <v>45</v>
      </c>
      <c r="G2067" s="36">
        <f>G2068</f>
        <v>22.35</v>
      </c>
      <c r="H2067" s="265">
        <f t="shared" si="37"/>
        <v>49.66666666666667</v>
      </c>
      <c r="I2067" s="36">
        <f>G2067</f>
        <v>22.35</v>
      </c>
      <c r="J2067" s="36">
        <v>0</v>
      </c>
      <c r="K2067" s="15"/>
    </row>
    <row r="2068" spans="1:11" ht="13.5">
      <c r="A2068" s="32"/>
      <c r="B2068" s="41"/>
      <c r="C2068" s="47"/>
      <c r="D2068" s="34" t="s">
        <v>1435</v>
      </c>
      <c r="E2068" s="35" t="s">
        <v>1103</v>
      </c>
      <c r="F2068" s="36">
        <v>45</v>
      </c>
      <c r="G2068" s="36">
        <v>22.35</v>
      </c>
      <c r="H2068" s="265">
        <f t="shared" si="37"/>
        <v>49.66666666666667</v>
      </c>
      <c r="I2068" s="36"/>
      <c r="J2068" s="36"/>
      <c r="K2068" s="15"/>
    </row>
    <row r="2069" spans="1:11" ht="13.5">
      <c r="A2069" s="32"/>
      <c r="B2069" s="41"/>
      <c r="C2069" s="74" t="s">
        <v>922</v>
      </c>
      <c r="D2069" s="34" t="s">
        <v>48</v>
      </c>
      <c r="E2069" s="35" t="s">
        <v>1103</v>
      </c>
      <c r="F2069" s="36">
        <f>F2070</f>
        <v>261</v>
      </c>
      <c r="G2069" s="36">
        <f>G2070</f>
        <v>260.1</v>
      </c>
      <c r="H2069" s="265">
        <f t="shared" si="37"/>
        <v>99.65517241379311</v>
      </c>
      <c r="I2069" s="36">
        <f>G2069</f>
        <v>260.1</v>
      </c>
      <c r="J2069" s="36">
        <v>0</v>
      </c>
      <c r="K2069" s="15"/>
    </row>
    <row r="2070" spans="1:11" ht="13.5">
      <c r="A2070" s="32"/>
      <c r="B2070" s="41"/>
      <c r="C2070" s="47"/>
      <c r="D2070" s="34" t="s">
        <v>1435</v>
      </c>
      <c r="E2070" s="35" t="s">
        <v>1103</v>
      </c>
      <c r="F2070" s="36">
        <v>261</v>
      </c>
      <c r="G2070" s="36">
        <v>260.1</v>
      </c>
      <c r="H2070" s="265">
        <f t="shared" si="37"/>
        <v>99.65517241379311</v>
      </c>
      <c r="I2070" s="36"/>
      <c r="J2070" s="36"/>
      <c r="K2070" s="15"/>
    </row>
    <row r="2071" spans="1:11" ht="13.5">
      <c r="A2071" s="32"/>
      <c r="B2071" s="41"/>
      <c r="C2071" s="74" t="s">
        <v>924</v>
      </c>
      <c r="D2071" s="34" t="s">
        <v>48</v>
      </c>
      <c r="E2071" s="35" t="s">
        <v>1103</v>
      </c>
      <c r="F2071" s="36">
        <f>F2072</f>
        <v>46</v>
      </c>
      <c r="G2071" s="36">
        <f>G2072</f>
        <v>45.9</v>
      </c>
      <c r="H2071" s="265">
        <f t="shared" si="37"/>
        <v>99.78260869565217</v>
      </c>
      <c r="I2071" s="36">
        <f>G2071</f>
        <v>45.9</v>
      </c>
      <c r="J2071" s="36">
        <v>0</v>
      </c>
      <c r="K2071" s="15"/>
    </row>
    <row r="2072" spans="1:11" ht="13.5">
      <c r="A2072" s="32"/>
      <c r="B2072" s="41"/>
      <c r="C2072" s="47"/>
      <c r="D2072" s="34" t="s">
        <v>1435</v>
      </c>
      <c r="E2072" s="35" t="s">
        <v>1103</v>
      </c>
      <c r="F2072" s="36">
        <v>46</v>
      </c>
      <c r="G2072" s="36">
        <v>45.9</v>
      </c>
      <c r="H2072" s="265">
        <f t="shared" si="37"/>
        <v>99.78260869565217</v>
      </c>
      <c r="I2072" s="36"/>
      <c r="J2072" s="36"/>
      <c r="K2072" s="15"/>
    </row>
    <row r="2073" spans="1:11" ht="13.5">
      <c r="A2073" s="32"/>
      <c r="B2073" s="41"/>
      <c r="C2073" s="74" t="s">
        <v>1697</v>
      </c>
      <c r="D2073" s="75" t="s">
        <v>1698</v>
      </c>
      <c r="E2073" s="35" t="s">
        <v>1103</v>
      </c>
      <c r="F2073" s="36">
        <v>500</v>
      </c>
      <c r="G2073" s="36">
        <f>G2074</f>
        <v>103.68</v>
      </c>
      <c r="H2073" s="277">
        <f t="shared" si="36"/>
        <v>20.736</v>
      </c>
      <c r="I2073" s="36">
        <f>G2073</f>
        <v>103.68</v>
      </c>
      <c r="J2073" s="36">
        <v>0</v>
      </c>
      <c r="K2073" s="15"/>
    </row>
    <row r="2074" spans="1:11" ht="13.5">
      <c r="A2074" s="32"/>
      <c r="B2074" s="47"/>
      <c r="C2074" s="47"/>
      <c r="D2074" s="34" t="s">
        <v>1436</v>
      </c>
      <c r="E2074" s="35" t="s">
        <v>1103</v>
      </c>
      <c r="F2074" s="36">
        <v>500</v>
      </c>
      <c r="G2074" s="36">
        <v>103.68</v>
      </c>
      <c r="H2074" s="265">
        <f t="shared" si="36"/>
        <v>20.736</v>
      </c>
      <c r="I2074" s="36"/>
      <c r="J2074" s="36"/>
      <c r="K2074" s="15"/>
    </row>
    <row r="2075" spans="1:11" ht="27">
      <c r="A2075" s="32"/>
      <c r="B2075" s="47"/>
      <c r="C2075" s="33" t="s">
        <v>1615</v>
      </c>
      <c r="D2075" s="34" t="s">
        <v>1616</v>
      </c>
      <c r="E2075" s="35" t="s">
        <v>1680</v>
      </c>
      <c r="F2075" s="36">
        <f>F2076+F2077+F2078</f>
        <v>17550</v>
      </c>
      <c r="G2075" s="36">
        <f>G2076+G2077+G2078</f>
        <v>17550</v>
      </c>
      <c r="H2075" s="265">
        <f>G2075/F2075%</f>
        <v>100</v>
      </c>
      <c r="I2075" s="36">
        <f>G2075</f>
        <v>17550</v>
      </c>
      <c r="J2075" s="36">
        <v>0</v>
      </c>
      <c r="K2075" s="15"/>
    </row>
    <row r="2076" spans="1:11" ht="13.5">
      <c r="A2076" s="32"/>
      <c r="B2076" s="47"/>
      <c r="C2076" s="47"/>
      <c r="D2076" s="34" t="s">
        <v>1617</v>
      </c>
      <c r="E2076" s="35" t="s">
        <v>1644</v>
      </c>
      <c r="F2076" s="36">
        <v>7550</v>
      </c>
      <c r="G2076" s="36">
        <v>7550</v>
      </c>
      <c r="H2076" s="265">
        <f>G2076/F2076%</f>
        <v>100</v>
      </c>
      <c r="I2076" s="36"/>
      <c r="J2076" s="36"/>
      <c r="K2076" s="15"/>
    </row>
    <row r="2077" spans="1:11" ht="13.5">
      <c r="A2077" s="32"/>
      <c r="B2077" s="47"/>
      <c r="C2077" s="47"/>
      <c r="D2077" s="34" t="s">
        <v>1618</v>
      </c>
      <c r="E2077" s="35" t="s">
        <v>1705</v>
      </c>
      <c r="F2077" s="36">
        <v>4000</v>
      </c>
      <c r="G2077" s="36">
        <v>4000</v>
      </c>
      <c r="H2077" s="265">
        <f>G2077/F2077%</f>
        <v>100</v>
      </c>
      <c r="I2077" s="36"/>
      <c r="J2077" s="36"/>
      <c r="K2077" s="15"/>
    </row>
    <row r="2078" spans="1:11" ht="27">
      <c r="A2078" s="32"/>
      <c r="B2078" s="47"/>
      <c r="C2078" s="47"/>
      <c r="D2078" s="34" t="s">
        <v>1434</v>
      </c>
      <c r="E2078" s="35" t="s">
        <v>1103</v>
      </c>
      <c r="F2078" s="36">
        <v>6000</v>
      </c>
      <c r="G2078" s="36">
        <v>6000</v>
      </c>
      <c r="H2078" s="265">
        <f>G2078/F2078%</f>
        <v>100</v>
      </c>
      <c r="I2078" s="36"/>
      <c r="J2078" s="36"/>
      <c r="K2078" s="15"/>
    </row>
    <row r="2079" spans="1:11" ht="13.5">
      <c r="A2079" s="32"/>
      <c r="B2079" s="47"/>
      <c r="C2079" s="33" t="s">
        <v>57</v>
      </c>
      <c r="D2079" s="34" t="s">
        <v>58</v>
      </c>
      <c r="E2079" s="35" t="s">
        <v>622</v>
      </c>
      <c r="F2079" s="36">
        <f>F2080+F2081</f>
        <v>9209</v>
      </c>
      <c r="G2079" s="36">
        <f>G2080+G2081</f>
        <v>7664.13</v>
      </c>
      <c r="H2079" s="265">
        <f t="shared" si="36"/>
        <v>83.22434574872408</v>
      </c>
      <c r="I2079" s="36">
        <f>G2079</f>
        <v>7664.13</v>
      </c>
      <c r="J2079" s="36">
        <v>0</v>
      </c>
      <c r="K2079" s="15"/>
    </row>
    <row r="2080" spans="1:11" ht="13.5">
      <c r="A2080" s="32"/>
      <c r="B2080" s="47"/>
      <c r="C2080" s="38"/>
      <c r="D2080" s="34" t="s">
        <v>1436</v>
      </c>
      <c r="E2080" s="35" t="s">
        <v>1103</v>
      </c>
      <c r="F2080" s="36">
        <v>2209</v>
      </c>
      <c r="G2080" s="36">
        <v>2208.13</v>
      </c>
      <c r="H2080" s="265">
        <f t="shared" si="36"/>
        <v>99.96061566319602</v>
      </c>
      <c r="I2080" s="36"/>
      <c r="J2080" s="36"/>
      <c r="K2080" s="15"/>
    </row>
    <row r="2081" spans="1:11" ht="27">
      <c r="A2081" s="32"/>
      <c r="B2081" s="47"/>
      <c r="C2081" s="47"/>
      <c r="D2081" s="34" t="s">
        <v>1475</v>
      </c>
      <c r="E2081" s="35" t="s">
        <v>622</v>
      </c>
      <c r="F2081" s="36">
        <v>7000</v>
      </c>
      <c r="G2081" s="36">
        <v>5456</v>
      </c>
      <c r="H2081" s="265">
        <f t="shared" si="36"/>
        <v>77.94285714285714</v>
      </c>
      <c r="I2081" s="36"/>
      <c r="J2081" s="36"/>
      <c r="K2081" s="15"/>
    </row>
    <row r="2082" spans="1:11" ht="13.5">
      <c r="A2082" s="32"/>
      <c r="B2082" s="41"/>
      <c r="C2082" s="74" t="s">
        <v>1667</v>
      </c>
      <c r="D2082" s="75" t="s">
        <v>1668</v>
      </c>
      <c r="E2082" s="35" t="s">
        <v>325</v>
      </c>
      <c r="F2082" s="36">
        <f>F2083+F2085</f>
        <v>5879</v>
      </c>
      <c r="G2082" s="36">
        <f>G2083+G2085</f>
        <v>5878.76</v>
      </c>
      <c r="H2082" s="265">
        <f t="shared" si="36"/>
        <v>99.99591767307366</v>
      </c>
      <c r="I2082" s="36">
        <f>G2082</f>
        <v>5878.76</v>
      </c>
      <c r="J2082" s="36">
        <v>0</v>
      </c>
      <c r="K2082" s="15"/>
    </row>
    <row r="2083" spans="1:11" ht="13.5">
      <c r="A2083" s="32"/>
      <c r="B2083" s="47"/>
      <c r="C2083" s="47"/>
      <c r="D2083" s="34" t="s">
        <v>1618</v>
      </c>
      <c r="E2083" s="35" t="s">
        <v>622</v>
      </c>
      <c r="F2083" s="36">
        <v>4879</v>
      </c>
      <c r="G2083" s="36">
        <v>4878.76</v>
      </c>
      <c r="H2083" s="265">
        <f t="shared" si="36"/>
        <v>99.99508095921296</v>
      </c>
      <c r="I2083" s="36"/>
      <c r="J2083" s="36"/>
      <c r="K2083" s="15"/>
    </row>
    <row r="2084" spans="1:11" ht="13.5">
      <c r="A2084" s="32"/>
      <c r="B2084" s="47"/>
      <c r="C2084" s="47"/>
      <c r="D2084" s="34" t="s">
        <v>1476</v>
      </c>
      <c r="E2084" s="35"/>
      <c r="F2084" s="36"/>
      <c r="G2084" s="36"/>
      <c r="H2084" s="265"/>
      <c r="I2084" s="36"/>
      <c r="J2084" s="36"/>
      <c r="K2084" s="15"/>
    </row>
    <row r="2085" spans="1:11" ht="27">
      <c r="A2085" s="32"/>
      <c r="B2085" s="47"/>
      <c r="C2085" s="47"/>
      <c r="D2085" s="34" t="s">
        <v>1623</v>
      </c>
      <c r="E2085" s="35" t="s">
        <v>1689</v>
      </c>
      <c r="F2085" s="36">
        <v>1000</v>
      </c>
      <c r="G2085" s="36">
        <v>1000</v>
      </c>
      <c r="H2085" s="265">
        <f t="shared" si="36"/>
        <v>100</v>
      </c>
      <c r="I2085" s="36"/>
      <c r="J2085" s="36"/>
      <c r="K2085" s="15"/>
    </row>
    <row r="2086" spans="1:11" ht="13.5">
      <c r="A2086" s="32"/>
      <c r="B2086" s="47"/>
      <c r="C2086" s="33" t="s">
        <v>1645</v>
      </c>
      <c r="D2086" s="34" t="s">
        <v>1646</v>
      </c>
      <c r="E2086" s="35" t="s">
        <v>416</v>
      </c>
      <c r="F2086" s="36">
        <f>SUM(F2087:F2091)</f>
        <v>19038</v>
      </c>
      <c r="G2086" s="36">
        <f>SUM(G2087:G2091)</f>
        <v>18762.88</v>
      </c>
      <c r="H2086" s="265">
        <f t="shared" si="36"/>
        <v>98.55489021956089</v>
      </c>
      <c r="I2086" s="36">
        <f>G2086</f>
        <v>18762.88</v>
      </c>
      <c r="J2086" s="36">
        <v>0</v>
      </c>
      <c r="K2086" s="15"/>
    </row>
    <row r="2087" spans="1:11" ht="13.5">
      <c r="A2087" s="32"/>
      <c r="B2087" s="47"/>
      <c r="C2087" s="47"/>
      <c r="D2087" s="34" t="s">
        <v>1617</v>
      </c>
      <c r="E2087" s="35" t="s">
        <v>1705</v>
      </c>
      <c r="F2087" s="36">
        <v>2237</v>
      </c>
      <c r="G2087" s="36">
        <v>2236.55</v>
      </c>
      <c r="H2087" s="265">
        <f t="shared" si="36"/>
        <v>99.97988377291016</v>
      </c>
      <c r="I2087" s="36"/>
      <c r="J2087" s="36"/>
      <c r="K2087" s="15"/>
    </row>
    <row r="2088" spans="1:11" ht="13.5">
      <c r="A2088" s="32"/>
      <c r="B2088" s="47"/>
      <c r="C2088" s="47"/>
      <c r="D2088" s="34" t="s">
        <v>1624</v>
      </c>
      <c r="E2088" s="35" t="s">
        <v>622</v>
      </c>
      <c r="F2088" s="36">
        <v>8801</v>
      </c>
      <c r="G2088" s="36">
        <v>8800.02</v>
      </c>
      <c r="H2088" s="265">
        <f t="shared" si="36"/>
        <v>99.98886490171571</v>
      </c>
      <c r="I2088" s="36"/>
      <c r="J2088" s="36"/>
      <c r="K2088" s="15"/>
    </row>
    <row r="2089" spans="1:11" ht="13.5">
      <c r="A2089" s="110"/>
      <c r="B2089" s="78"/>
      <c r="C2089" s="78"/>
      <c r="D2089" s="34" t="s">
        <v>1618</v>
      </c>
      <c r="E2089" s="35" t="s">
        <v>1705</v>
      </c>
      <c r="F2089" s="36">
        <v>6000</v>
      </c>
      <c r="G2089" s="36">
        <v>5726.31</v>
      </c>
      <c r="H2089" s="265">
        <f t="shared" si="36"/>
        <v>95.4385</v>
      </c>
      <c r="I2089" s="36"/>
      <c r="J2089" s="36"/>
      <c r="K2089" s="15"/>
    </row>
    <row r="2090" spans="1:11" ht="41.25">
      <c r="A2090" s="32"/>
      <c r="B2090" s="47"/>
      <c r="C2090" s="47"/>
      <c r="D2090" s="34" t="s">
        <v>1625</v>
      </c>
      <c r="E2090" s="35" t="s">
        <v>59</v>
      </c>
      <c r="F2090" s="36">
        <v>2000</v>
      </c>
      <c r="G2090" s="36">
        <v>2000</v>
      </c>
      <c r="H2090" s="265">
        <f t="shared" si="36"/>
        <v>100</v>
      </c>
      <c r="I2090" s="36"/>
      <c r="J2090" s="36"/>
      <c r="K2090" s="15"/>
    </row>
    <row r="2091" spans="1:11" ht="13.5">
      <c r="A2091" s="32"/>
      <c r="B2091" s="47"/>
      <c r="C2091" s="47"/>
      <c r="D2091" s="34" t="s">
        <v>1626</v>
      </c>
      <c r="E2091" s="35" t="s">
        <v>1669</v>
      </c>
      <c r="F2091" s="36">
        <v>0</v>
      </c>
      <c r="G2091" s="36">
        <v>0</v>
      </c>
      <c r="H2091" s="265">
        <v>0</v>
      </c>
      <c r="I2091" s="36"/>
      <c r="J2091" s="36"/>
      <c r="K2091" s="15"/>
    </row>
    <row r="2092" spans="1:11" ht="13.5">
      <c r="A2092" s="32"/>
      <c r="B2092" s="47"/>
      <c r="C2092" s="33" t="s">
        <v>44</v>
      </c>
      <c r="D2092" s="34" t="s">
        <v>45</v>
      </c>
      <c r="E2092" s="35" t="s">
        <v>462</v>
      </c>
      <c r="F2092" s="36">
        <f>F2093</f>
        <v>1327</v>
      </c>
      <c r="G2092" s="36">
        <f>G2093</f>
        <v>1197.8</v>
      </c>
      <c r="H2092" s="265">
        <f t="shared" si="36"/>
        <v>90.26375282592313</v>
      </c>
      <c r="I2092" s="36">
        <f>G2092</f>
        <v>1197.8</v>
      </c>
      <c r="J2092" s="36">
        <v>0</v>
      </c>
      <c r="K2092" s="15"/>
    </row>
    <row r="2093" spans="1:11" ht="13.5">
      <c r="A2093" s="32"/>
      <c r="B2093" s="47"/>
      <c r="C2093" s="47"/>
      <c r="D2093" s="34" t="s">
        <v>1627</v>
      </c>
      <c r="E2093" s="35" t="s">
        <v>462</v>
      </c>
      <c r="F2093" s="36">
        <v>1327</v>
      </c>
      <c r="G2093" s="36">
        <v>1197.8</v>
      </c>
      <c r="H2093" s="265">
        <f t="shared" si="36"/>
        <v>90.26375282592313</v>
      </c>
      <c r="I2093" s="36"/>
      <c r="J2093" s="36"/>
      <c r="K2093" s="15"/>
    </row>
    <row r="2094" spans="1:11" ht="13.5">
      <c r="A2094" s="32"/>
      <c r="B2094" s="47"/>
      <c r="C2094" s="33" t="s">
        <v>47</v>
      </c>
      <c r="D2094" s="34" t="s">
        <v>48</v>
      </c>
      <c r="E2094" s="35" t="s">
        <v>59</v>
      </c>
      <c r="F2094" s="36">
        <f>F2095</f>
        <v>2500</v>
      </c>
      <c r="G2094" s="36">
        <f>G2095</f>
        <v>412</v>
      </c>
      <c r="H2094" s="265">
        <f t="shared" si="36"/>
        <v>16.48</v>
      </c>
      <c r="I2094" s="36">
        <f>G2094</f>
        <v>412</v>
      </c>
      <c r="J2094" s="36">
        <v>0</v>
      </c>
      <c r="K2094" s="15"/>
    </row>
    <row r="2095" spans="1:11" ht="13.5">
      <c r="A2095" s="32"/>
      <c r="B2095" s="47"/>
      <c r="C2095" s="47"/>
      <c r="D2095" s="34" t="s">
        <v>1618</v>
      </c>
      <c r="E2095" s="35" t="s">
        <v>59</v>
      </c>
      <c r="F2095" s="36">
        <v>2500</v>
      </c>
      <c r="G2095" s="36">
        <v>412</v>
      </c>
      <c r="H2095" s="265">
        <f t="shared" si="36"/>
        <v>16.48</v>
      </c>
      <c r="I2095" s="36"/>
      <c r="J2095" s="36"/>
      <c r="K2095" s="15"/>
    </row>
    <row r="2096" spans="1:11" ht="13.5">
      <c r="A2096" s="32"/>
      <c r="B2096" s="26" t="s">
        <v>1628</v>
      </c>
      <c r="C2096" s="26"/>
      <c r="D2096" s="27" t="s">
        <v>214</v>
      </c>
      <c r="E2096" s="28" t="s">
        <v>1629</v>
      </c>
      <c r="F2096" s="29">
        <f>F2097+F2099+F2101+F2103+F2105</f>
        <v>45300</v>
      </c>
      <c r="G2096" s="29">
        <f>G2097+G2099+G2101+G2103+G2105</f>
        <v>40691.450000000004</v>
      </c>
      <c r="H2096" s="266">
        <f t="shared" si="36"/>
        <v>89.82660044150111</v>
      </c>
      <c r="I2096" s="29">
        <f>I2097+I2099+I2101+I2103+I2105</f>
        <v>40691.450000000004</v>
      </c>
      <c r="J2096" s="29">
        <v>0</v>
      </c>
      <c r="K2096" s="23">
        <f>SUM(I2096:J2096)</f>
        <v>40691.450000000004</v>
      </c>
    </row>
    <row r="2097" spans="1:11" ht="13.5">
      <c r="A2097" s="32"/>
      <c r="B2097" s="47"/>
      <c r="C2097" s="33" t="s">
        <v>1697</v>
      </c>
      <c r="D2097" s="34" t="s">
        <v>1698</v>
      </c>
      <c r="E2097" s="35" t="s">
        <v>966</v>
      </c>
      <c r="F2097" s="36">
        <f>F2098</f>
        <v>2207</v>
      </c>
      <c r="G2097" s="36">
        <f>G2098</f>
        <v>2124.13</v>
      </c>
      <c r="H2097" s="265">
        <f aca="true" t="shared" si="38" ref="H2097:H2107">G2097/F2097%</f>
        <v>96.24512913457183</v>
      </c>
      <c r="I2097" s="36">
        <f>G2097</f>
        <v>2124.13</v>
      </c>
      <c r="J2097" s="36">
        <v>0</v>
      </c>
      <c r="K2097" s="15"/>
    </row>
    <row r="2098" spans="1:11" ht="13.5">
      <c r="A2098" s="32"/>
      <c r="B2098" s="47"/>
      <c r="C2098" s="47"/>
      <c r="D2098" s="34" t="s">
        <v>1630</v>
      </c>
      <c r="E2098" s="35" t="s">
        <v>966</v>
      </c>
      <c r="F2098" s="36">
        <v>2207</v>
      </c>
      <c r="G2098" s="36">
        <v>2124.13</v>
      </c>
      <c r="H2098" s="265">
        <f t="shared" si="38"/>
        <v>96.24512913457183</v>
      </c>
      <c r="I2098" s="36"/>
      <c r="J2098" s="36"/>
      <c r="K2098" s="15"/>
    </row>
    <row r="2099" spans="1:11" ht="13.5">
      <c r="A2099" s="32"/>
      <c r="B2099" s="47"/>
      <c r="C2099" s="33" t="s">
        <v>57</v>
      </c>
      <c r="D2099" s="34" t="s">
        <v>58</v>
      </c>
      <c r="E2099" s="35" t="s">
        <v>1644</v>
      </c>
      <c r="F2099" s="36">
        <v>11930</v>
      </c>
      <c r="G2099" s="36">
        <f>G2100</f>
        <v>11258.78</v>
      </c>
      <c r="H2099" s="265">
        <f t="shared" si="38"/>
        <v>94.3736797988265</v>
      </c>
      <c r="I2099" s="36">
        <f>G2099</f>
        <v>11258.78</v>
      </c>
      <c r="J2099" s="36">
        <v>0</v>
      </c>
      <c r="K2099" s="15"/>
    </row>
    <row r="2100" spans="1:11" ht="13.5">
      <c r="A2100" s="32"/>
      <c r="B2100" s="47"/>
      <c r="C2100" s="47"/>
      <c r="D2100" s="34" t="s">
        <v>1630</v>
      </c>
      <c r="E2100" s="35" t="s">
        <v>1644</v>
      </c>
      <c r="F2100" s="36">
        <v>11930</v>
      </c>
      <c r="G2100" s="36">
        <v>11258.78</v>
      </c>
      <c r="H2100" s="265">
        <f t="shared" si="38"/>
        <v>94.3736797988265</v>
      </c>
      <c r="I2100" s="36"/>
      <c r="J2100" s="36"/>
      <c r="K2100" s="15"/>
    </row>
    <row r="2101" spans="1:11" ht="13.5">
      <c r="A2101" s="32"/>
      <c r="B2101" s="47"/>
      <c r="C2101" s="33" t="s">
        <v>1667</v>
      </c>
      <c r="D2101" s="34" t="s">
        <v>1668</v>
      </c>
      <c r="E2101" s="35" t="s">
        <v>1085</v>
      </c>
      <c r="F2101" s="36">
        <v>493</v>
      </c>
      <c r="G2101" s="36">
        <v>0</v>
      </c>
      <c r="H2101" s="265">
        <f t="shared" si="38"/>
        <v>0</v>
      </c>
      <c r="I2101" s="36">
        <v>0</v>
      </c>
      <c r="J2101" s="36">
        <v>0</v>
      </c>
      <c r="K2101" s="15"/>
    </row>
    <row r="2102" spans="1:11" ht="13.5">
      <c r="A2102" s="32"/>
      <c r="B2102" s="47"/>
      <c r="C2102" s="47"/>
      <c r="D2102" s="34" t="s">
        <v>1630</v>
      </c>
      <c r="E2102" s="35" t="s">
        <v>1085</v>
      </c>
      <c r="F2102" s="36">
        <v>493</v>
      </c>
      <c r="G2102" s="36">
        <v>0</v>
      </c>
      <c r="H2102" s="265">
        <f t="shared" si="38"/>
        <v>0</v>
      </c>
      <c r="I2102" s="36"/>
      <c r="J2102" s="36"/>
      <c r="K2102" s="15"/>
    </row>
    <row r="2103" spans="1:11" ht="13.5">
      <c r="A2103" s="32"/>
      <c r="B2103" s="47"/>
      <c r="C2103" s="33" t="s">
        <v>1645</v>
      </c>
      <c r="D2103" s="34" t="s">
        <v>1646</v>
      </c>
      <c r="E2103" s="35" t="s">
        <v>1631</v>
      </c>
      <c r="F2103" s="36">
        <f>F2104</f>
        <v>30105</v>
      </c>
      <c r="G2103" s="36">
        <f>G2104</f>
        <v>26743.92</v>
      </c>
      <c r="H2103" s="265">
        <f t="shared" si="38"/>
        <v>88.83547583457896</v>
      </c>
      <c r="I2103" s="36">
        <f>G2103</f>
        <v>26743.92</v>
      </c>
      <c r="J2103" s="36">
        <v>0</v>
      </c>
      <c r="K2103" s="15"/>
    </row>
    <row r="2104" spans="1:11" ht="13.5">
      <c r="A2104" s="32"/>
      <c r="B2104" s="47"/>
      <c r="C2104" s="78"/>
      <c r="D2104" s="34" t="s">
        <v>1630</v>
      </c>
      <c r="E2104" s="35" t="s">
        <v>1631</v>
      </c>
      <c r="F2104" s="144">
        <v>30105</v>
      </c>
      <c r="G2104" s="36">
        <v>26743.92</v>
      </c>
      <c r="H2104" s="265">
        <f t="shared" si="38"/>
        <v>88.83547583457896</v>
      </c>
      <c r="I2104" s="36"/>
      <c r="J2104" s="76"/>
      <c r="K2104" s="15"/>
    </row>
    <row r="2105" spans="1:11" ht="19.5" customHeight="1">
      <c r="A2105" s="32"/>
      <c r="B2105" s="47"/>
      <c r="C2105" s="47" t="s">
        <v>47</v>
      </c>
      <c r="D2105" s="39" t="s">
        <v>48</v>
      </c>
      <c r="E2105" s="172" t="s">
        <v>1689</v>
      </c>
      <c r="F2105" s="76">
        <v>565</v>
      </c>
      <c r="G2105" s="76">
        <v>564.62</v>
      </c>
      <c r="H2105" s="271">
        <f t="shared" si="38"/>
        <v>99.93274336283186</v>
      </c>
      <c r="I2105" s="210">
        <f>G2105</f>
        <v>564.62</v>
      </c>
      <c r="J2105" s="211">
        <v>0</v>
      </c>
      <c r="K2105" s="143"/>
    </row>
    <row r="2106" spans="1:11" ht="19.5" customHeight="1">
      <c r="A2106" s="32"/>
      <c r="B2106" s="41"/>
      <c r="C2106" s="74"/>
      <c r="D2106" s="213" t="s">
        <v>1630</v>
      </c>
      <c r="E2106" s="214" t="s">
        <v>1018</v>
      </c>
      <c r="F2106" s="73">
        <v>565</v>
      </c>
      <c r="G2106" s="73">
        <v>564.62</v>
      </c>
      <c r="H2106" s="257">
        <f t="shared" si="38"/>
        <v>99.93274336283186</v>
      </c>
      <c r="I2106" s="73"/>
      <c r="J2106" s="73"/>
      <c r="K2106" s="212"/>
    </row>
    <row r="2107" spans="1:11" ht="27">
      <c r="A2107" s="301" t="s">
        <v>1632</v>
      </c>
      <c r="B2107" s="302"/>
      <c r="C2107" s="302"/>
      <c r="D2107" s="303"/>
      <c r="E2107" s="244" t="s">
        <v>1633</v>
      </c>
      <c r="F2107" s="235">
        <f>F4+F60+F66+F195+F232+F317+F346+F555+F566+F571+F680+F700+F705+F1098+F1170+F1494+F1557+F1773+F1954</f>
        <v>71086958.75</v>
      </c>
      <c r="G2107" s="235">
        <f>G4+G60+G66+G195+G232+G317+G346+G555+G566+G571+G680+G700+G705+G1098+G1170+G1494+G1557+G1773+G1954</f>
        <v>68997468.53</v>
      </c>
      <c r="H2107" s="278">
        <f t="shared" si="38"/>
        <v>97.06065605176842</v>
      </c>
      <c r="I2107" s="235">
        <f>I4+I60+I66+I195+I232+I317+I346+I555+I566+I571+I680+I700+I705+I1098+I1170+I1494+I1557+I1773+I1954</f>
        <v>57500754.17</v>
      </c>
      <c r="J2107" s="232">
        <f>J4+J60+J66+J195+J232+J317+J346+J555+J566+J571+J680+J700+J705+J1098+J1170+J1494+J1557+J1773+J1954</f>
        <v>11494451.440000001</v>
      </c>
      <c r="K2107" s="109">
        <f>SUM(I2107:J2107)</f>
        <v>68995205.61</v>
      </c>
    </row>
    <row r="2108" spans="1:6" ht="20.25" customHeight="1">
      <c r="A2108" s="304"/>
      <c r="B2108" s="304"/>
      <c r="C2108" s="304"/>
      <c r="D2108" s="304"/>
      <c r="E2108" s="305"/>
      <c r="F2108" s="243"/>
    </row>
    <row r="2109" spans="1:5" ht="4.5" customHeight="1">
      <c r="A2109" s="294"/>
      <c r="B2109" s="294"/>
      <c r="C2109" s="294"/>
      <c r="D2109" s="294"/>
      <c r="E2109" s="294"/>
    </row>
    <row r="2110" spans="1:5" ht="40.5" customHeight="1">
      <c r="A2110" s="294"/>
      <c r="B2110" s="294"/>
      <c r="C2110" s="294"/>
      <c r="D2110" s="294"/>
      <c r="E2110" s="294"/>
    </row>
    <row r="2111" spans="1:5" ht="5.25" customHeight="1">
      <c r="A2111" s="293"/>
      <c r="B2111" s="293"/>
      <c r="C2111" s="294"/>
      <c r="D2111" s="294"/>
      <c r="E2111" s="294"/>
    </row>
    <row r="2112" spans="1:5" ht="11.25" customHeight="1">
      <c r="A2112" s="293"/>
      <c r="B2112" s="293"/>
      <c r="C2112" s="294"/>
      <c r="D2112" s="294"/>
      <c r="E2112" s="294"/>
    </row>
  </sheetData>
  <sheetProtection password="CA6D" sheet="1" objects="1" selectLockedCells="1" selectUnlockedCells="1"/>
  <mergeCells count="10">
    <mergeCell ref="A1:E1"/>
    <mergeCell ref="A2107:D2107"/>
    <mergeCell ref="A2108:E2108"/>
    <mergeCell ref="A2109:E2109"/>
    <mergeCell ref="A2111:B2112"/>
    <mergeCell ref="C2111:E2111"/>
    <mergeCell ref="C2112:E2112"/>
    <mergeCell ref="I2:J2"/>
    <mergeCell ref="A2110:E2110"/>
    <mergeCell ref="C13:D13"/>
  </mergeCells>
  <printOptions/>
  <pageMargins left="0.29" right="0.15748031496062992" top="0.5905511811023623" bottom="0.5511811023622047" header="0.31496062992125984" footer="0.31496062992125984"/>
  <pageSetup horizontalDpi="600" verticalDpi="600" orientation="landscape" paperSize="9" r:id="rId1"/>
  <headerFooter alignWithMargins="0">
    <oddHeader xml:space="preserve">&amp;C                            &amp;RZałącznk nr 5 do  informacji o przebiegu wykonania budżetu za  2013 r. </oddHeader>
    <oddFooter>&amp;CStrona &amp;P</oddFooter>
  </headerFooter>
  <ignoredErrors>
    <ignoredError sqref="H2029 G613 G615 F611 G675:G676 I667 G1118 I1452 I1689:J1689 H1774 I1941:K1941 F1998 I1109 I1103 I1238 I1259 I706" unlockedFormula="1"/>
    <ignoredError sqref="F2032" formulaRange="1"/>
    <ignoredError sqref="E2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Kopecka Anna</cp:lastModifiedBy>
  <cp:lastPrinted>2014-03-18T11:29:02Z</cp:lastPrinted>
  <dcterms:created xsi:type="dcterms:W3CDTF">2013-06-13T12:10:41Z</dcterms:created>
  <dcterms:modified xsi:type="dcterms:W3CDTF">2014-05-23T11:41:09Z</dcterms:modified>
  <cp:category/>
  <cp:version/>
  <cp:contentType/>
  <cp:contentStatus/>
</cp:coreProperties>
</file>