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12" windowHeight="5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'Arkusz1'!$A$1:$K$82</definedName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<sst xmlns="http://schemas.openxmlformats.org/spreadsheetml/2006/main" count="140" uniqueCount="108">
  <si>
    <t>dział</t>
  </si>
  <si>
    <t>rozdz</t>
  </si>
  <si>
    <t>§</t>
  </si>
  <si>
    <t>wyszczególnienie</t>
  </si>
  <si>
    <t>przedmiotowa</t>
  </si>
  <si>
    <t>podmiotowa</t>
  </si>
  <si>
    <t>celowa</t>
  </si>
  <si>
    <t>uwagi</t>
  </si>
  <si>
    <t>z tego dotacja</t>
  </si>
  <si>
    <t>I. Jednostki sektora finasów publicznych</t>
  </si>
  <si>
    <t>1.Zakłady budżetowe</t>
  </si>
  <si>
    <t>II. Jednostki spoza sektora finasów publicznych</t>
  </si>
  <si>
    <t>1.Pozostałe podmioty</t>
  </si>
  <si>
    <t>Bezpieczeństwo publiczne i ochrona przeciwpożarowa</t>
  </si>
  <si>
    <t>Zarządzanie kryzysowe</t>
  </si>
  <si>
    <t>Razem</t>
  </si>
  <si>
    <t>Pozostała działalność</t>
  </si>
  <si>
    <t>Ochrona zdrowia</t>
  </si>
  <si>
    <t>Przeciwdziałanie alkoholizmowi</t>
  </si>
  <si>
    <t>Kultura i ochrona dziedzictwa narodowego</t>
  </si>
  <si>
    <t>Domy kultury</t>
  </si>
  <si>
    <t>Miejsko-Gminny Ośrodek Kultury</t>
  </si>
  <si>
    <t>Biblioteki</t>
  </si>
  <si>
    <t>Biblioteka Publiczna Miasta i Gminy</t>
  </si>
  <si>
    <t>Muzea</t>
  </si>
  <si>
    <t>Muzeum Filumenistyczne</t>
  </si>
  <si>
    <t>Oświata i wychowanie</t>
  </si>
  <si>
    <t>Szkoły podstawowe</t>
  </si>
  <si>
    <t>Oddziały przedszkolne w szkołach Podstawowych</t>
  </si>
  <si>
    <t>Towarzystwo Miłośników Gorzanowa-oodział przedszkolny</t>
  </si>
  <si>
    <t>Pozostała dzialalność</t>
  </si>
  <si>
    <t>Programy profilaktyki zdrowotnej</t>
  </si>
  <si>
    <t>Pomoc społeczna</t>
  </si>
  <si>
    <t>Kultura fizyczna i sport</t>
  </si>
  <si>
    <t>Zadania w zakresie kultury fizycznej i sportu</t>
  </si>
  <si>
    <t>Administracja publiczna</t>
  </si>
  <si>
    <t>851</t>
  </si>
  <si>
    <t>2. Samorządowe Instytucje Kultury</t>
  </si>
  <si>
    <t>3.Pozostałe podmioty</t>
  </si>
  <si>
    <t>Ogółem dotacje</t>
  </si>
  <si>
    <t>Turystyka</t>
  </si>
  <si>
    <t>Zadania w zakresie upowszechniania turystyki</t>
  </si>
  <si>
    <t>Waliszowskie Stowarzyszenie Edukacyjne-prowadzenie SP</t>
  </si>
  <si>
    <t xml:space="preserve">Oświata i wychowanie </t>
  </si>
  <si>
    <t>Przedszkola</t>
  </si>
  <si>
    <t>Stowarzyszenie Rozwoju Wsi Wilkanów-zespół wychowania przedszkolnego</t>
  </si>
  <si>
    <t>Towarzystwo Miłośników Gorzanowa-zespół wychowania przedszkolnego</t>
  </si>
  <si>
    <t>Waliszowskie Stowarzyszenie Edukacyjne-prowadzenie oddz.O</t>
  </si>
  <si>
    <t>Ochrona zabytków i opieka nad zabytkami</t>
  </si>
  <si>
    <t>OGÓŁEM JSFP</t>
  </si>
  <si>
    <t>OGÓŁEM JSSFP</t>
  </si>
  <si>
    <t>Stowarzyszenie Stara Łomnica Dzieciom-Szkoła w St.Łomnicy</t>
  </si>
  <si>
    <t>Stowarzyszenie Kleks -prowadzenie Szkoły w Długopolu Dolnym</t>
  </si>
  <si>
    <t>Gimnazja</t>
  </si>
  <si>
    <t>Stowarzyszenie Stara Łomnica Dzieciom-"O" St.Łomnica</t>
  </si>
  <si>
    <t>Stowarzyszenie Kleks -prowadzenie :O" w Długopolu Dolnym</t>
  </si>
  <si>
    <t>Dotacja-Fundacja Edukacji Przedszkolnej Bystrzaki</t>
  </si>
  <si>
    <t>Dowożenie uczniów do szkół</t>
  </si>
  <si>
    <t>Towarzystwo Miłośników Gorzanowa-prowadzenie SP Gorzanów</t>
  </si>
  <si>
    <t>Fundacja Równi Choć Różni Szkoła w Pławnicy</t>
  </si>
  <si>
    <t>Dotacja -program rehabilitacji kobiet po mastektomii</t>
  </si>
  <si>
    <t>Dotacja na zabytki wpisane do rejestru zabytków</t>
  </si>
  <si>
    <t>Dotacje na zadania w zakresie upowszechniania kultury fizycznej i sportu</t>
  </si>
  <si>
    <t>Kłodzka Wstęga Sudetów</t>
  </si>
  <si>
    <t>Dotacja Gmina Kłodzko-dowóz dzieci</t>
  </si>
  <si>
    <t>Dotacja dla CIS reintegracja zawodowa</t>
  </si>
  <si>
    <t>Dotacja dla Powiatu Kłodzkiego na Lokalny System Ochrony Przeciwpowodziowej</t>
  </si>
  <si>
    <t>Komendy powiatowe policji</t>
  </si>
  <si>
    <t>Wyróżnienia finansowe dla Policji</t>
  </si>
  <si>
    <t>Zakup paliwa dla Policji</t>
  </si>
  <si>
    <t>Straż Graniczna</t>
  </si>
  <si>
    <t>Zakup paliwa, specjalistycznego wyposażenia lub oprogramowania</t>
  </si>
  <si>
    <t>Ogólnopolski turniej ,,Bezpieczeństwo w Ruchu Drogowym"</t>
  </si>
  <si>
    <t>Inne formy wychowania przedszkolnego</t>
  </si>
  <si>
    <t>Stowarzyszenie Stara Łomnica Dzieciom-zespól wychowania przedszkolnego</t>
  </si>
  <si>
    <t>Ujawnianie i pomoc osobom uzależnionym-dotacja BSD-grupy wsparcia</t>
  </si>
  <si>
    <t>Zagospodarowanie wolnego czasu</t>
  </si>
  <si>
    <t>Konkurs grantowy na realizację projektów i zajęć pozalekcyjnych</t>
  </si>
  <si>
    <t>Dotacja na zadania z zakresu turystyki-oznakowania turystyczne</t>
  </si>
  <si>
    <t>Dotacja -Fundacja Równi Choć Różni "O" w Pławnicy</t>
  </si>
  <si>
    <t>Dopłata do subwencji oświatowej dla Gimnazjum Nr 1 Bystrzyca Kł.dla Powiatu Kłodzkiego</t>
  </si>
  <si>
    <t>Towarzystwo Miłośników Gorzanowa-Gimnazjum</t>
  </si>
  <si>
    <t>Zestawienie planowanych dotacji udzielanych z budżetu gminy Bystrzyca Kłodzka na 2014 rok</t>
  </si>
  <si>
    <t>010</t>
  </si>
  <si>
    <t>Rolnictwo i Łowiectwo</t>
  </si>
  <si>
    <t>01041</t>
  </si>
  <si>
    <t>Program rozwoju obszarów wiejskich</t>
  </si>
  <si>
    <t>Biblioteka-projekt Biblioteka lokalne centrum informacji, wiedzy i edukacji społeczności lokalnej</t>
  </si>
  <si>
    <t>plan przed zmianą</t>
  </si>
  <si>
    <t>zmiana planu</t>
  </si>
  <si>
    <t>plan po zmianie</t>
  </si>
  <si>
    <t>Prowadzenie świetlicy środowiskowej</t>
  </si>
  <si>
    <t>Rehabilitacja dzieci niepełnosprawnych</t>
  </si>
  <si>
    <t>Dotacja na prowadzenie świetlicy środowiskowej-konkurs</t>
  </si>
  <si>
    <t>konkurs rehabilitacja dzieci niepełnosprawnych</t>
  </si>
  <si>
    <t>dotacja podmiotowa</t>
  </si>
  <si>
    <t>Kompleksowy remont elewacji budynku</t>
  </si>
  <si>
    <t>Latające Muzeum</t>
  </si>
  <si>
    <t>Modernizacja wystawy historia niecenia ognia</t>
  </si>
  <si>
    <t>Dotacja podmiotowa</t>
  </si>
  <si>
    <t>Remont toalet WOK Stary Waliszów</t>
  </si>
  <si>
    <t>proporzec dla Straży Granicznej</t>
  </si>
  <si>
    <t>z dnia 30 maja 2014 roku</t>
  </si>
  <si>
    <t>załącznik nr 4 do zarządzenia nr 0050.177.2014</t>
  </si>
  <si>
    <t xml:space="preserve">Burmistrza  Bystrzycy Kłodzkiej </t>
  </si>
  <si>
    <t>Organizacja Dni Turystyki i utrzymanie oraz konserwacja szlaków turystycznych</t>
  </si>
  <si>
    <t>Bystrzyckie Towarzystwo Górskie-Organizacja imprezy Dni Turystyki Ziemi Bystrzyckiej-Obchody  Światowego Dnia Turystyki</t>
  </si>
  <si>
    <t>PTTK Międzygórze-odnowienie oznakowania turystycznego-szlaków pieszych w reoinie Gór Bystrzyckich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</si>
</sst>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4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49" fontId="4" fillId="33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 wrapText="1"/>
    </xf>
    <xf numFmtId="3" fontId="4" fillId="33" borderId="11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49" fontId="2" fillId="0" borderId="1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3" fontId="4" fillId="0" borderId="11" xfId="0" applyNumberFormat="1" applyFont="1" applyBorder="1" applyAlignment="1">
      <alignment/>
    </xf>
    <xf numFmtId="0" fontId="2" fillId="0" borderId="11" xfId="0" applyFont="1" applyBorder="1" applyAlignment="1">
      <alignment vertical="center" wrapText="1"/>
    </xf>
    <xf numFmtId="3" fontId="2" fillId="0" borderId="11" xfId="0" applyNumberFormat="1" applyFont="1" applyBorder="1" applyAlignment="1">
      <alignment horizontal="right"/>
    </xf>
    <xf numFmtId="0" fontId="4" fillId="33" borderId="14" xfId="0" applyFont="1" applyFill="1" applyBorder="1" applyAlignment="1">
      <alignment horizontal="center" vertical="center"/>
    </xf>
    <xf numFmtId="164" fontId="4" fillId="33" borderId="11" xfId="0" applyNumberFormat="1" applyFont="1" applyFill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3" fontId="4" fillId="0" borderId="12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" fontId="4" fillId="0" borderId="16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33" borderId="12" xfId="0" applyFont="1" applyFill="1" applyBorder="1" applyAlignment="1">
      <alignment horizontal="left" vertical="center" wrapText="1"/>
    </xf>
    <xf numFmtId="3" fontId="4" fillId="33" borderId="12" xfId="0" applyNumberFormat="1" applyFont="1" applyFill="1" applyBorder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3" fontId="4" fillId="0" borderId="12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3" fontId="4" fillId="0" borderId="12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0" fontId="4" fillId="0" borderId="17" xfId="0" applyFont="1" applyBorder="1" applyAlignment="1">
      <alignment horizontal="left" vertical="center" wrapText="1"/>
    </xf>
    <xf numFmtId="3" fontId="4" fillId="0" borderId="17" xfId="0" applyNumberFormat="1" applyFont="1" applyBorder="1" applyAlignment="1">
      <alignment horizontal="right"/>
    </xf>
    <xf numFmtId="0" fontId="2" fillId="0" borderId="12" xfId="0" applyFont="1" applyBorder="1" applyAlignment="1">
      <alignment vertical="center" wrapText="1"/>
    </xf>
    <xf numFmtId="3" fontId="2" fillId="0" borderId="12" xfId="0" applyNumberFormat="1" applyFont="1" applyBorder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/>
    </xf>
    <xf numFmtId="3" fontId="4" fillId="33" borderId="14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" fontId="4" fillId="0" borderId="10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0" fontId="4" fillId="0" borderId="16" xfId="0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/>
    </xf>
    <xf numFmtId="0" fontId="4" fillId="0" borderId="19" xfId="0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right"/>
    </xf>
    <xf numFmtId="3" fontId="4" fillId="33" borderId="12" xfId="0" applyNumberFormat="1" applyFont="1" applyFill="1" applyBorder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3" fontId="4" fillId="0" borderId="21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3" fontId="2" fillId="0" borderId="22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/>
    </xf>
    <xf numFmtId="3" fontId="4" fillId="0" borderId="22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3" fillId="33" borderId="11" xfId="0" applyFont="1" applyFill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3" fillId="33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3" fontId="6" fillId="0" borderId="22" xfId="0" applyNumberFormat="1" applyFont="1" applyBorder="1" applyAlignment="1">
      <alignment horizontal="left" vertical="center" wrapText="1"/>
    </xf>
    <xf numFmtId="3" fontId="6" fillId="0" borderId="22" xfId="0" applyNumberFormat="1" applyFont="1" applyFill="1" applyBorder="1" applyAlignment="1">
      <alignment horizontal="right" vertical="center"/>
    </xf>
    <xf numFmtId="0" fontId="4" fillId="34" borderId="12" xfId="0" applyFont="1" applyFill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49" fontId="4" fillId="33" borderId="14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164" fontId="4" fillId="0" borderId="12" xfId="0" applyNumberFormat="1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3" fontId="2" fillId="35" borderId="12" xfId="0" applyNumberFormat="1" applyFont="1" applyFill="1" applyBorder="1" applyAlignment="1">
      <alignment horizontal="right"/>
    </xf>
    <xf numFmtId="3" fontId="6" fillId="35" borderId="12" xfId="0" applyNumberFormat="1" applyFont="1" applyFill="1" applyBorder="1" applyAlignment="1">
      <alignment vertical="center" wrapText="1"/>
    </xf>
    <xf numFmtId="0" fontId="2" fillId="35" borderId="0" xfId="0" applyFont="1" applyFill="1" applyAlignment="1">
      <alignment/>
    </xf>
    <xf numFmtId="0" fontId="2" fillId="35" borderId="12" xfId="0" applyFont="1" applyFill="1" applyBorder="1" applyAlignment="1">
      <alignment horizontal="left" vertical="center" wrapText="1"/>
    </xf>
    <xf numFmtId="3" fontId="6" fillId="35" borderId="12" xfId="0" applyNumberFormat="1" applyFont="1" applyFill="1" applyBorder="1" applyAlignment="1">
      <alignment horizontal="left" vertical="center" wrapText="1"/>
    </xf>
    <xf numFmtId="0" fontId="4" fillId="35" borderId="0" xfId="0" applyFont="1" applyFill="1" applyAlignment="1">
      <alignment/>
    </xf>
    <xf numFmtId="0" fontId="2" fillId="0" borderId="14" xfId="0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/>
    </xf>
    <xf numFmtId="0" fontId="6" fillId="0" borderId="11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3" fontId="4" fillId="33" borderId="0" xfId="0" applyNumberFormat="1" applyFont="1" applyFill="1" applyAlignment="1">
      <alignment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4" fillId="0" borderId="19" xfId="0" applyFont="1" applyBorder="1" applyAlignment="1">
      <alignment/>
    </xf>
    <xf numFmtId="0" fontId="4" fillId="0" borderId="22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4" xfId="0" applyFont="1" applyBorder="1" applyAlignment="1">
      <alignment horizontal="left"/>
    </xf>
    <xf numFmtId="0" fontId="2" fillId="35" borderId="14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left"/>
    </xf>
    <xf numFmtId="0" fontId="2" fillId="35" borderId="11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2" fillId="35" borderId="14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wrapText="1"/>
    </xf>
    <xf numFmtId="0" fontId="2" fillId="0" borderId="15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3"/>
  <sheetViews>
    <sheetView tabSelected="1" view="pageBreakPreview" zoomScale="75" zoomScaleSheetLayoutView="75" zoomScalePageLayoutView="0" workbookViewId="0" topLeftCell="A57">
      <selection activeCell="A57" sqref="A57:K57"/>
    </sheetView>
  </sheetViews>
  <sheetFormatPr defaultColWidth="9.140625" defaultRowHeight="12.75"/>
  <cols>
    <col min="1" max="1" width="4.8515625" style="1" customWidth="1"/>
    <col min="2" max="2" width="7.7109375" style="1" customWidth="1"/>
    <col min="3" max="3" width="6.7109375" style="1" customWidth="1"/>
    <col min="4" max="4" width="33.28125" style="2" customWidth="1"/>
    <col min="5" max="5" width="15.7109375" style="6" customWidth="1"/>
    <col min="6" max="6" width="14.28125" style="6" customWidth="1"/>
    <col min="7" max="7" width="12.421875" style="6" customWidth="1"/>
    <col min="8" max="8" width="12.7109375" style="6" customWidth="1"/>
    <col min="9" max="9" width="10.7109375" style="6" customWidth="1"/>
    <col min="10" max="10" width="10.140625" style="6" customWidth="1"/>
    <col min="11" max="11" width="18.28125" style="85" customWidth="1"/>
    <col min="12" max="13" width="9.140625" style="5" customWidth="1"/>
    <col min="14" max="14" width="9.28125" style="5" bestFit="1" customWidth="1"/>
    <col min="15" max="17" width="9.140625" style="5" customWidth="1"/>
    <col min="18" max="18" width="9.57421875" style="5" bestFit="1" customWidth="1"/>
    <col min="19" max="19" width="9.28125" style="5" bestFit="1" customWidth="1"/>
    <col min="20" max="16384" width="9.140625" style="5" customWidth="1"/>
  </cols>
  <sheetData>
    <row r="1" spans="5:11" ht="15">
      <c r="E1" s="3"/>
      <c r="F1" s="3"/>
      <c r="G1" s="3"/>
      <c r="H1" s="3"/>
      <c r="I1" s="131" t="s">
        <v>103</v>
      </c>
      <c r="J1" s="132"/>
      <c r="K1" s="132"/>
    </row>
    <row r="2" spans="5:11" ht="15">
      <c r="E2" s="3"/>
      <c r="F2" s="3"/>
      <c r="G2" s="3"/>
      <c r="H2" s="3"/>
      <c r="I2" s="107" t="s">
        <v>104</v>
      </c>
      <c r="J2" s="108"/>
      <c r="K2" s="108"/>
    </row>
    <row r="3" spans="9:11" ht="15">
      <c r="I3" s="131" t="s">
        <v>102</v>
      </c>
      <c r="J3" s="132"/>
      <c r="K3" s="132"/>
    </row>
    <row r="4" spans="9:11" ht="15">
      <c r="I4" s="4"/>
      <c r="J4" s="4"/>
      <c r="K4" s="84"/>
    </row>
    <row r="5" spans="1:11" ht="15">
      <c r="A5" s="151" t="s">
        <v>82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</row>
    <row r="6" ht="15">
      <c r="D6" s="7"/>
    </row>
    <row r="7" spans="1:11" s="79" customFormat="1" ht="12.75">
      <c r="A7" s="135" t="s">
        <v>0</v>
      </c>
      <c r="B7" s="135" t="s">
        <v>1</v>
      </c>
      <c r="C7" s="135" t="s">
        <v>2</v>
      </c>
      <c r="D7" s="133" t="s">
        <v>3</v>
      </c>
      <c r="E7" s="140" t="s">
        <v>88</v>
      </c>
      <c r="F7" s="140" t="s">
        <v>89</v>
      </c>
      <c r="G7" s="140" t="s">
        <v>90</v>
      </c>
      <c r="H7" s="161" t="s">
        <v>8</v>
      </c>
      <c r="I7" s="162"/>
      <c r="J7" s="163"/>
      <c r="K7" s="164" t="s">
        <v>7</v>
      </c>
    </row>
    <row r="8" spans="1:11" s="79" customFormat="1" ht="12.75">
      <c r="A8" s="136"/>
      <c r="B8" s="136"/>
      <c r="C8" s="136"/>
      <c r="D8" s="134"/>
      <c r="E8" s="136"/>
      <c r="F8" s="141"/>
      <c r="G8" s="141"/>
      <c r="H8" s="80" t="s">
        <v>4</v>
      </c>
      <c r="I8" s="80" t="s">
        <v>5</v>
      </c>
      <c r="J8" s="81" t="s">
        <v>6</v>
      </c>
      <c r="K8" s="165"/>
    </row>
    <row r="9" spans="1:11" ht="15">
      <c r="A9" s="145" t="s">
        <v>9</v>
      </c>
      <c r="B9" s="146"/>
      <c r="C9" s="146"/>
      <c r="D9" s="146"/>
      <c r="E9" s="146"/>
      <c r="F9" s="146"/>
      <c r="G9" s="146"/>
      <c r="H9" s="146"/>
      <c r="I9" s="146"/>
      <c r="J9" s="146"/>
      <c r="K9" s="147"/>
    </row>
    <row r="10" spans="1:11" ht="15">
      <c r="A10" s="169" t="s">
        <v>10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7"/>
    </row>
    <row r="11" spans="1:13" s="15" customFormat="1" ht="15">
      <c r="A11" s="10" t="s">
        <v>36</v>
      </c>
      <c r="B11" s="11"/>
      <c r="C11" s="12"/>
      <c r="D11" s="13" t="s">
        <v>17</v>
      </c>
      <c r="E11" s="14">
        <f aca="true" t="shared" si="0" ref="E11:J11">E12</f>
        <v>273938</v>
      </c>
      <c r="F11" s="14">
        <f t="shared" si="0"/>
        <v>0</v>
      </c>
      <c r="G11" s="14">
        <f t="shared" si="0"/>
        <v>273938</v>
      </c>
      <c r="H11" s="14">
        <f t="shared" si="0"/>
        <v>273938</v>
      </c>
      <c r="I11" s="14">
        <f t="shared" si="0"/>
        <v>0</v>
      </c>
      <c r="J11" s="14">
        <f t="shared" si="0"/>
        <v>0</v>
      </c>
      <c r="K11" s="86"/>
      <c r="M11" s="124">
        <f>H11+I11+J11-G11</f>
        <v>0</v>
      </c>
    </row>
    <row r="12" spans="1:13" ht="41.25">
      <c r="A12" s="16"/>
      <c r="B12" s="17">
        <v>85154</v>
      </c>
      <c r="C12" s="17">
        <v>2650</v>
      </c>
      <c r="D12" s="18" t="s">
        <v>18</v>
      </c>
      <c r="E12" s="19">
        <v>273938</v>
      </c>
      <c r="F12" s="19">
        <v>0</v>
      </c>
      <c r="G12" s="19">
        <f>E12+F12</f>
        <v>273938</v>
      </c>
      <c r="H12" s="19">
        <f>G12</f>
        <v>273938</v>
      </c>
      <c r="I12" s="19">
        <v>0</v>
      </c>
      <c r="J12" s="19">
        <v>0</v>
      </c>
      <c r="K12" s="87" t="s">
        <v>65</v>
      </c>
      <c r="M12" s="124">
        <f aca="true" t="shared" si="1" ref="M12:M82">H12+I12+J12-G12</f>
        <v>0</v>
      </c>
    </row>
    <row r="13" spans="1:13" ht="15">
      <c r="A13" s="148" t="s">
        <v>15</v>
      </c>
      <c r="B13" s="149"/>
      <c r="C13" s="150"/>
      <c r="D13" s="20"/>
      <c r="E13" s="21">
        <f aca="true" t="shared" si="2" ref="E13:J13">E11</f>
        <v>273938</v>
      </c>
      <c r="F13" s="21">
        <f t="shared" si="2"/>
        <v>0</v>
      </c>
      <c r="G13" s="21">
        <f t="shared" si="2"/>
        <v>273938</v>
      </c>
      <c r="H13" s="21">
        <f t="shared" si="2"/>
        <v>273938</v>
      </c>
      <c r="I13" s="21">
        <f t="shared" si="2"/>
        <v>0</v>
      </c>
      <c r="J13" s="21">
        <f t="shared" si="2"/>
        <v>0</v>
      </c>
      <c r="K13" s="88"/>
      <c r="M13" s="124">
        <f t="shared" si="1"/>
        <v>0</v>
      </c>
    </row>
    <row r="14" spans="1:13" ht="15">
      <c r="A14" s="142" t="s">
        <v>37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4"/>
      <c r="M14" s="124">
        <f t="shared" si="1"/>
        <v>0</v>
      </c>
    </row>
    <row r="15" spans="1:13" s="15" customFormat="1" ht="15">
      <c r="A15" s="109" t="s">
        <v>83</v>
      </c>
      <c r="B15" s="11"/>
      <c r="C15" s="11"/>
      <c r="D15" s="23" t="s">
        <v>84</v>
      </c>
      <c r="E15" s="14">
        <f aca="true" t="shared" si="3" ref="E15:J16">E16</f>
        <v>8060</v>
      </c>
      <c r="F15" s="14">
        <f t="shared" si="3"/>
        <v>0</v>
      </c>
      <c r="G15" s="14">
        <f t="shared" si="3"/>
        <v>8060</v>
      </c>
      <c r="H15" s="14">
        <f t="shared" si="3"/>
        <v>0</v>
      </c>
      <c r="I15" s="14">
        <f t="shared" si="3"/>
        <v>8060</v>
      </c>
      <c r="J15" s="14">
        <f t="shared" si="3"/>
        <v>0</v>
      </c>
      <c r="K15" s="89"/>
      <c r="M15" s="124">
        <f t="shared" si="1"/>
        <v>0</v>
      </c>
    </row>
    <row r="16" spans="1:13" ht="30">
      <c r="A16" s="35"/>
      <c r="B16" s="113" t="s">
        <v>85</v>
      </c>
      <c r="C16" s="17"/>
      <c r="D16" s="18" t="s">
        <v>86</v>
      </c>
      <c r="E16" s="37">
        <f t="shared" si="3"/>
        <v>8060</v>
      </c>
      <c r="F16" s="37">
        <f t="shared" si="3"/>
        <v>0</v>
      </c>
      <c r="G16" s="37">
        <f t="shared" si="3"/>
        <v>8060</v>
      </c>
      <c r="H16" s="37">
        <f t="shared" si="3"/>
        <v>0</v>
      </c>
      <c r="I16" s="37">
        <f t="shared" si="3"/>
        <v>8060</v>
      </c>
      <c r="J16" s="37">
        <f t="shared" si="3"/>
        <v>0</v>
      </c>
      <c r="K16" s="110"/>
      <c r="M16" s="124">
        <f t="shared" si="1"/>
        <v>0</v>
      </c>
    </row>
    <row r="17" spans="1:13" s="56" customFormat="1" ht="60">
      <c r="A17" s="112"/>
      <c r="B17" s="40"/>
      <c r="C17" s="40">
        <v>2489</v>
      </c>
      <c r="D17" s="111" t="s">
        <v>87</v>
      </c>
      <c r="E17" s="55">
        <v>8060</v>
      </c>
      <c r="F17" s="55">
        <v>0</v>
      </c>
      <c r="G17" s="55">
        <f>E17+F17</f>
        <v>8060</v>
      </c>
      <c r="H17" s="55">
        <v>0</v>
      </c>
      <c r="I17" s="55">
        <f>G17</f>
        <v>8060</v>
      </c>
      <c r="J17" s="55">
        <v>0</v>
      </c>
      <c r="K17" s="90" t="s">
        <v>23</v>
      </c>
      <c r="M17" s="124">
        <f t="shared" si="1"/>
        <v>0</v>
      </c>
    </row>
    <row r="18" spans="1:13" s="15" customFormat="1" ht="30">
      <c r="A18" s="22">
        <v>921</v>
      </c>
      <c r="B18" s="11"/>
      <c r="C18" s="11"/>
      <c r="D18" s="23" t="s">
        <v>19</v>
      </c>
      <c r="E18" s="14">
        <f aca="true" t="shared" si="4" ref="E18:J18">E19+E22+E23</f>
        <v>2013794</v>
      </c>
      <c r="F18" s="14">
        <f t="shared" si="4"/>
        <v>5000</v>
      </c>
      <c r="G18" s="14">
        <f t="shared" si="4"/>
        <v>2018794</v>
      </c>
      <c r="H18" s="14">
        <f t="shared" si="4"/>
        <v>0</v>
      </c>
      <c r="I18" s="14">
        <f t="shared" si="4"/>
        <v>2018794</v>
      </c>
      <c r="J18" s="14">
        <f t="shared" si="4"/>
        <v>0</v>
      </c>
      <c r="K18" s="89"/>
      <c r="M18" s="124">
        <f t="shared" si="1"/>
        <v>0</v>
      </c>
    </row>
    <row r="19" spans="1:13" ht="27">
      <c r="A19" s="24"/>
      <c r="B19" s="25">
        <v>92109</v>
      </c>
      <c r="C19" s="17">
        <v>2480</v>
      </c>
      <c r="D19" s="26" t="s">
        <v>20</v>
      </c>
      <c r="E19" s="27">
        <f aca="true" t="shared" si="5" ref="E19:J19">E20+E21</f>
        <v>978301</v>
      </c>
      <c r="F19" s="27">
        <f t="shared" si="5"/>
        <v>5000</v>
      </c>
      <c r="G19" s="27">
        <f t="shared" si="5"/>
        <v>983301</v>
      </c>
      <c r="H19" s="27">
        <f t="shared" si="5"/>
        <v>0</v>
      </c>
      <c r="I19" s="27">
        <f t="shared" si="5"/>
        <v>983301</v>
      </c>
      <c r="J19" s="27">
        <f t="shared" si="5"/>
        <v>0</v>
      </c>
      <c r="K19" s="90" t="s">
        <v>21</v>
      </c>
      <c r="M19" s="124">
        <f t="shared" si="1"/>
        <v>0</v>
      </c>
    </row>
    <row r="20" spans="1:13" ht="27">
      <c r="A20" s="24"/>
      <c r="B20" s="128"/>
      <c r="C20" s="17">
        <v>2480</v>
      </c>
      <c r="D20" s="26" t="s">
        <v>99</v>
      </c>
      <c r="E20" s="27">
        <v>948301</v>
      </c>
      <c r="F20" s="27">
        <v>5000</v>
      </c>
      <c r="G20" s="27">
        <f>E20+F20</f>
        <v>953301</v>
      </c>
      <c r="H20" s="27">
        <v>0</v>
      </c>
      <c r="I20" s="27">
        <f>G20</f>
        <v>953301</v>
      </c>
      <c r="J20" s="27">
        <v>0</v>
      </c>
      <c r="K20" s="90" t="s">
        <v>21</v>
      </c>
      <c r="M20" s="124"/>
    </row>
    <row r="21" spans="1:13" ht="30">
      <c r="A21" s="24"/>
      <c r="B21" s="39"/>
      <c r="C21" s="17">
        <v>2480</v>
      </c>
      <c r="D21" s="127" t="s">
        <v>100</v>
      </c>
      <c r="E21" s="27">
        <v>30000</v>
      </c>
      <c r="F21" s="27">
        <v>0</v>
      </c>
      <c r="G21" s="27">
        <f>E21+F21</f>
        <v>30000</v>
      </c>
      <c r="H21" s="27">
        <v>0</v>
      </c>
      <c r="I21" s="27">
        <f>G21</f>
        <v>30000</v>
      </c>
      <c r="J21" s="27">
        <v>0</v>
      </c>
      <c r="K21" s="90" t="s">
        <v>21</v>
      </c>
      <c r="M21" s="124"/>
    </row>
    <row r="22" spans="1:13" ht="41.25">
      <c r="A22" s="24"/>
      <c r="B22" s="17">
        <v>92116</v>
      </c>
      <c r="C22" s="17">
        <v>2480</v>
      </c>
      <c r="D22" s="26" t="s">
        <v>22</v>
      </c>
      <c r="E22" s="27">
        <v>591000</v>
      </c>
      <c r="F22" s="27">
        <v>0</v>
      </c>
      <c r="G22" s="27">
        <f aca="true" t="shared" si="6" ref="G22:G27">E22+F22</f>
        <v>591000</v>
      </c>
      <c r="H22" s="27">
        <v>0</v>
      </c>
      <c r="I22" s="27">
        <f aca="true" t="shared" si="7" ref="I22:I27">G22</f>
        <v>591000</v>
      </c>
      <c r="J22" s="27">
        <v>0</v>
      </c>
      <c r="K22" s="90" t="s">
        <v>23</v>
      </c>
      <c r="M22" s="124">
        <f t="shared" si="1"/>
        <v>0</v>
      </c>
    </row>
    <row r="23" spans="1:13" ht="27">
      <c r="A23" s="24"/>
      <c r="B23" s="29">
        <v>92118</v>
      </c>
      <c r="C23" s="29"/>
      <c r="D23" s="30" t="s">
        <v>24</v>
      </c>
      <c r="E23" s="31">
        <f aca="true" t="shared" si="8" ref="E23:J23">E24+E25+E26+E27</f>
        <v>444493</v>
      </c>
      <c r="F23" s="31">
        <f t="shared" si="8"/>
        <v>0</v>
      </c>
      <c r="G23" s="31">
        <f t="shared" si="8"/>
        <v>444493</v>
      </c>
      <c r="H23" s="31">
        <f t="shared" si="8"/>
        <v>0</v>
      </c>
      <c r="I23" s="31">
        <f t="shared" si="8"/>
        <v>444493</v>
      </c>
      <c r="J23" s="31">
        <f t="shared" si="8"/>
        <v>0</v>
      </c>
      <c r="K23" s="110" t="s">
        <v>25</v>
      </c>
      <c r="M23" s="124">
        <f t="shared" si="1"/>
        <v>0</v>
      </c>
    </row>
    <row r="24" spans="1:13" ht="27">
      <c r="A24" s="130"/>
      <c r="B24" s="17"/>
      <c r="C24" s="17">
        <v>2480</v>
      </c>
      <c r="D24" s="63" t="s">
        <v>95</v>
      </c>
      <c r="E24" s="27">
        <v>265000</v>
      </c>
      <c r="F24" s="27">
        <v>-15000</v>
      </c>
      <c r="G24" s="27">
        <f t="shared" si="6"/>
        <v>250000</v>
      </c>
      <c r="H24" s="27">
        <v>0</v>
      </c>
      <c r="I24" s="27">
        <f t="shared" si="7"/>
        <v>250000</v>
      </c>
      <c r="J24" s="27">
        <v>0</v>
      </c>
      <c r="K24" s="110" t="s">
        <v>25</v>
      </c>
      <c r="M24" s="124"/>
    </row>
    <row r="25" spans="1:13" ht="30">
      <c r="A25" s="24"/>
      <c r="B25" s="29"/>
      <c r="C25" s="39">
        <v>2480</v>
      </c>
      <c r="D25" s="129" t="s">
        <v>96</v>
      </c>
      <c r="E25" s="82">
        <v>151399</v>
      </c>
      <c r="F25" s="82">
        <v>0</v>
      </c>
      <c r="G25" s="82">
        <f t="shared" si="6"/>
        <v>151399</v>
      </c>
      <c r="H25" s="82">
        <v>0</v>
      </c>
      <c r="I25" s="31">
        <f t="shared" si="7"/>
        <v>151399</v>
      </c>
      <c r="J25" s="82">
        <v>0</v>
      </c>
      <c r="K25" s="106" t="s">
        <v>25</v>
      </c>
      <c r="M25" s="124"/>
    </row>
    <row r="26" spans="1:13" ht="27">
      <c r="A26" s="24"/>
      <c r="B26" s="29"/>
      <c r="C26" s="17">
        <v>2480</v>
      </c>
      <c r="D26" s="18" t="s">
        <v>97</v>
      </c>
      <c r="E26" s="27">
        <v>12000</v>
      </c>
      <c r="F26" s="27">
        <v>0</v>
      </c>
      <c r="G26" s="27">
        <f t="shared" si="6"/>
        <v>12000</v>
      </c>
      <c r="H26" s="27">
        <v>0</v>
      </c>
      <c r="I26" s="126">
        <f t="shared" si="7"/>
        <v>12000</v>
      </c>
      <c r="J26" s="27">
        <v>0</v>
      </c>
      <c r="K26" s="110" t="s">
        <v>25</v>
      </c>
      <c r="M26" s="124"/>
    </row>
    <row r="27" spans="1:13" ht="30">
      <c r="A27" s="24"/>
      <c r="B27" s="39"/>
      <c r="C27" s="17">
        <v>2480</v>
      </c>
      <c r="D27" s="18" t="s">
        <v>98</v>
      </c>
      <c r="E27" s="27">
        <v>16094</v>
      </c>
      <c r="F27" s="27">
        <v>15000</v>
      </c>
      <c r="G27" s="27">
        <f t="shared" si="6"/>
        <v>31094</v>
      </c>
      <c r="H27" s="27">
        <v>0</v>
      </c>
      <c r="I27" s="27">
        <f t="shared" si="7"/>
        <v>31094</v>
      </c>
      <c r="J27" s="27">
        <v>0</v>
      </c>
      <c r="K27" s="87" t="s">
        <v>25</v>
      </c>
      <c r="M27" s="124"/>
    </row>
    <row r="28" spans="1:13" s="123" customFormat="1" ht="15">
      <c r="A28" s="137" t="s">
        <v>15</v>
      </c>
      <c r="B28" s="138"/>
      <c r="C28" s="139"/>
      <c r="D28" s="120"/>
      <c r="E28" s="121">
        <f aca="true" t="shared" si="9" ref="E28:J28">E18+E15</f>
        <v>2021854</v>
      </c>
      <c r="F28" s="121">
        <f t="shared" si="9"/>
        <v>5000</v>
      </c>
      <c r="G28" s="121">
        <f t="shared" si="9"/>
        <v>2026854</v>
      </c>
      <c r="H28" s="121">
        <f t="shared" si="9"/>
        <v>0</v>
      </c>
      <c r="I28" s="121">
        <f t="shared" si="9"/>
        <v>2026854</v>
      </c>
      <c r="J28" s="121">
        <f t="shared" si="9"/>
        <v>0</v>
      </c>
      <c r="K28" s="122"/>
      <c r="M28" s="124">
        <f t="shared" si="1"/>
        <v>0</v>
      </c>
    </row>
    <row r="29" spans="1:13" s="32" customFormat="1" ht="15">
      <c r="A29" s="152" t="s">
        <v>38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7"/>
      <c r="M29" s="124">
        <f t="shared" si="1"/>
        <v>0</v>
      </c>
    </row>
    <row r="30" spans="1:13" s="15" customFormat="1" ht="30">
      <c r="A30" s="11">
        <v>754</v>
      </c>
      <c r="B30" s="11"/>
      <c r="C30" s="11"/>
      <c r="D30" s="33" t="s">
        <v>13</v>
      </c>
      <c r="E30" s="34">
        <f aca="true" t="shared" si="10" ref="E30:J30">E31+E32+E33+E34+E35</f>
        <v>6245</v>
      </c>
      <c r="F30" s="34">
        <f t="shared" si="10"/>
        <v>0</v>
      </c>
      <c r="G30" s="34">
        <f t="shared" si="10"/>
        <v>6245</v>
      </c>
      <c r="H30" s="34">
        <f t="shared" si="10"/>
        <v>0</v>
      </c>
      <c r="I30" s="34">
        <f t="shared" si="10"/>
        <v>0</v>
      </c>
      <c r="J30" s="34">
        <f t="shared" si="10"/>
        <v>6245</v>
      </c>
      <c r="K30" s="91"/>
      <c r="M30" s="124">
        <f t="shared" si="1"/>
        <v>0</v>
      </c>
    </row>
    <row r="31" spans="1:13" ht="41.25">
      <c r="A31" s="35"/>
      <c r="B31" s="17">
        <v>75405</v>
      </c>
      <c r="C31" s="17">
        <v>3000</v>
      </c>
      <c r="D31" s="36" t="s">
        <v>67</v>
      </c>
      <c r="E31" s="37">
        <v>800</v>
      </c>
      <c r="F31" s="38">
        <v>0</v>
      </c>
      <c r="G31" s="38">
        <f>E31+F31</f>
        <v>800</v>
      </c>
      <c r="H31" s="38">
        <v>0</v>
      </c>
      <c r="I31" s="37">
        <v>0</v>
      </c>
      <c r="J31" s="38">
        <f>G31</f>
        <v>800</v>
      </c>
      <c r="K31" s="92" t="s">
        <v>68</v>
      </c>
      <c r="M31" s="124">
        <f t="shared" si="1"/>
        <v>0</v>
      </c>
    </row>
    <row r="32" spans="1:13" ht="27">
      <c r="A32" s="29"/>
      <c r="B32" s="17">
        <v>75405</v>
      </c>
      <c r="C32" s="17">
        <v>3000</v>
      </c>
      <c r="D32" s="36" t="s">
        <v>67</v>
      </c>
      <c r="E32" s="37">
        <v>1200</v>
      </c>
      <c r="F32" s="38">
        <v>0</v>
      </c>
      <c r="G32" s="38">
        <f>E32+F32</f>
        <v>1200</v>
      </c>
      <c r="H32" s="38">
        <v>0</v>
      </c>
      <c r="I32" s="37">
        <v>0</v>
      </c>
      <c r="J32" s="38">
        <f>G32</f>
        <v>1200</v>
      </c>
      <c r="K32" s="92" t="s">
        <v>69</v>
      </c>
      <c r="M32" s="124">
        <f t="shared" si="1"/>
        <v>0</v>
      </c>
    </row>
    <row r="33" spans="1:13" ht="69">
      <c r="A33" s="29"/>
      <c r="B33" s="17">
        <v>75405</v>
      </c>
      <c r="C33" s="17">
        <v>3000</v>
      </c>
      <c r="D33" s="36" t="s">
        <v>67</v>
      </c>
      <c r="E33" s="37">
        <v>1000</v>
      </c>
      <c r="F33" s="38">
        <v>0</v>
      </c>
      <c r="G33" s="38">
        <f>E33+F33</f>
        <v>1000</v>
      </c>
      <c r="H33" s="38">
        <v>0</v>
      </c>
      <c r="I33" s="37">
        <v>0</v>
      </c>
      <c r="J33" s="38">
        <f>G33</f>
        <v>1000</v>
      </c>
      <c r="K33" s="92" t="s">
        <v>72</v>
      </c>
      <c r="M33" s="124">
        <f t="shared" si="1"/>
        <v>0</v>
      </c>
    </row>
    <row r="34" spans="1:13" ht="54.75">
      <c r="A34" s="29"/>
      <c r="B34" s="17">
        <v>75406</v>
      </c>
      <c r="C34" s="17">
        <v>3000</v>
      </c>
      <c r="D34" s="36" t="s">
        <v>70</v>
      </c>
      <c r="E34" s="37">
        <v>2000</v>
      </c>
      <c r="F34" s="38">
        <v>0</v>
      </c>
      <c r="G34" s="38">
        <f>E34+F34</f>
        <v>2000</v>
      </c>
      <c r="H34" s="38">
        <v>0</v>
      </c>
      <c r="I34" s="37">
        <v>0</v>
      </c>
      <c r="J34" s="38">
        <f>G34</f>
        <v>2000</v>
      </c>
      <c r="K34" s="92" t="s">
        <v>71</v>
      </c>
      <c r="M34" s="124">
        <f t="shared" si="1"/>
        <v>0</v>
      </c>
    </row>
    <row r="35" spans="1:13" ht="96">
      <c r="A35" s="39"/>
      <c r="B35" s="17">
        <v>75421</v>
      </c>
      <c r="C35" s="17">
        <v>2710</v>
      </c>
      <c r="D35" s="36" t="s">
        <v>14</v>
      </c>
      <c r="E35" s="37">
        <v>1245</v>
      </c>
      <c r="F35" s="38">
        <v>0</v>
      </c>
      <c r="G35" s="38">
        <f>E35+F35</f>
        <v>1245</v>
      </c>
      <c r="H35" s="38">
        <v>0</v>
      </c>
      <c r="I35" s="37">
        <v>0</v>
      </c>
      <c r="J35" s="38">
        <f>G35</f>
        <v>1245</v>
      </c>
      <c r="K35" s="92" t="s">
        <v>66</v>
      </c>
      <c r="M35" s="124">
        <f t="shared" si="1"/>
        <v>0</v>
      </c>
    </row>
    <row r="36" spans="1:13" s="15" customFormat="1" ht="15">
      <c r="A36" s="11">
        <v>801</v>
      </c>
      <c r="B36" s="11"/>
      <c r="C36" s="11"/>
      <c r="D36" s="33" t="s">
        <v>43</v>
      </c>
      <c r="E36" s="34">
        <f aca="true" t="shared" si="11" ref="E36:J36">SUM(E37:E38)</f>
        <v>16000</v>
      </c>
      <c r="F36" s="34">
        <f t="shared" si="11"/>
        <v>0</v>
      </c>
      <c r="G36" s="34">
        <f t="shared" si="11"/>
        <v>16000</v>
      </c>
      <c r="H36" s="34">
        <f t="shared" si="11"/>
        <v>0</v>
      </c>
      <c r="I36" s="34">
        <f t="shared" si="11"/>
        <v>0</v>
      </c>
      <c r="J36" s="34">
        <f t="shared" si="11"/>
        <v>16000</v>
      </c>
      <c r="K36" s="91"/>
      <c r="M36" s="124">
        <f t="shared" si="1"/>
        <v>0</v>
      </c>
    </row>
    <row r="37" spans="1:13" ht="96">
      <c r="A37" s="35"/>
      <c r="B37" s="40">
        <v>80110</v>
      </c>
      <c r="C37" s="40">
        <v>2710</v>
      </c>
      <c r="D37" s="41" t="s">
        <v>53</v>
      </c>
      <c r="E37" s="42">
        <v>10000</v>
      </c>
      <c r="F37" s="43">
        <v>0</v>
      </c>
      <c r="G37" s="43">
        <f>E37+F37</f>
        <v>10000</v>
      </c>
      <c r="H37" s="43">
        <v>0</v>
      </c>
      <c r="I37" s="42">
        <v>0</v>
      </c>
      <c r="J37" s="43">
        <f>G37</f>
        <v>10000</v>
      </c>
      <c r="K37" s="93" t="s">
        <v>80</v>
      </c>
      <c r="M37" s="124">
        <f t="shared" si="1"/>
        <v>0</v>
      </c>
    </row>
    <row r="38" spans="1:13" ht="41.25">
      <c r="A38" s="39"/>
      <c r="B38" s="39">
        <v>80113</v>
      </c>
      <c r="C38" s="39">
        <v>2310</v>
      </c>
      <c r="D38" s="44" t="s">
        <v>57</v>
      </c>
      <c r="E38" s="45">
        <v>6000</v>
      </c>
      <c r="F38" s="45">
        <v>0</v>
      </c>
      <c r="G38" s="43">
        <f>E38+F38</f>
        <v>6000</v>
      </c>
      <c r="H38" s="45">
        <v>0</v>
      </c>
      <c r="I38" s="45">
        <v>0</v>
      </c>
      <c r="J38" s="43">
        <f>G38</f>
        <v>6000</v>
      </c>
      <c r="K38" s="94" t="s">
        <v>64</v>
      </c>
      <c r="M38" s="124">
        <f t="shared" si="1"/>
        <v>0</v>
      </c>
    </row>
    <row r="39" spans="1:13" s="32" customFormat="1" ht="15">
      <c r="A39" s="148" t="s">
        <v>15</v>
      </c>
      <c r="B39" s="149"/>
      <c r="C39" s="150"/>
      <c r="D39" s="46"/>
      <c r="E39" s="47">
        <f aca="true" t="shared" si="12" ref="E39:J39">E30+E36</f>
        <v>22245</v>
      </c>
      <c r="F39" s="47">
        <f t="shared" si="12"/>
        <v>0</v>
      </c>
      <c r="G39" s="47">
        <f t="shared" si="12"/>
        <v>22245</v>
      </c>
      <c r="H39" s="47">
        <f t="shared" si="12"/>
        <v>0</v>
      </c>
      <c r="I39" s="47">
        <f t="shared" si="12"/>
        <v>0</v>
      </c>
      <c r="J39" s="47">
        <f t="shared" si="12"/>
        <v>22245</v>
      </c>
      <c r="K39" s="95"/>
      <c r="M39" s="124">
        <f t="shared" si="1"/>
        <v>0</v>
      </c>
    </row>
    <row r="40" spans="1:13" s="116" customFormat="1" ht="15">
      <c r="A40" s="153" t="s">
        <v>49</v>
      </c>
      <c r="B40" s="154"/>
      <c r="C40" s="154"/>
      <c r="D40" s="155"/>
      <c r="E40" s="114">
        <f aca="true" t="shared" si="13" ref="E40:J40">E13+E28+E39</f>
        <v>2318037</v>
      </c>
      <c r="F40" s="114">
        <f t="shared" si="13"/>
        <v>5000</v>
      </c>
      <c r="G40" s="114">
        <f t="shared" si="13"/>
        <v>2323037</v>
      </c>
      <c r="H40" s="114">
        <f t="shared" si="13"/>
        <v>273938</v>
      </c>
      <c r="I40" s="114">
        <f t="shared" si="13"/>
        <v>2026854</v>
      </c>
      <c r="J40" s="114">
        <f t="shared" si="13"/>
        <v>22245</v>
      </c>
      <c r="K40" s="115"/>
      <c r="M40" s="124">
        <f t="shared" si="1"/>
        <v>0</v>
      </c>
    </row>
    <row r="41" spans="1:13" ht="15">
      <c r="A41" s="145" t="s">
        <v>11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7"/>
      <c r="M41" s="124">
        <f t="shared" si="1"/>
        <v>0</v>
      </c>
    </row>
    <row r="42" spans="1:13" ht="15">
      <c r="A42" s="152" t="s">
        <v>12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7"/>
      <c r="M42" s="124">
        <f t="shared" si="1"/>
        <v>0</v>
      </c>
    </row>
    <row r="43" spans="1:13" s="15" customFormat="1" ht="15">
      <c r="A43" s="22">
        <v>630</v>
      </c>
      <c r="B43" s="11"/>
      <c r="C43" s="48"/>
      <c r="D43" s="49" t="s">
        <v>40</v>
      </c>
      <c r="E43" s="50">
        <f>E44+E46+E45+E47</f>
        <v>6000</v>
      </c>
      <c r="F43" s="50">
        <f>F44+F46+F45+F47</f>
        <v>0</v>
      </c>
      <c r="G43" s="50">
        <f>G44+G46+G45+G47</f>
        <v>6000</v>
      </c>
      <c r="H43" s="50">
        <f>H44+H46+H45+H47</f>
        <v>0</v>
      </c>
      <c r="I43" s="50">
        <f>I44+I46+I45+I47</f>
        <v>0</v>
      </c>
      <c r="J43" s="50">
        <f>J44+J46+J45+J47</f>
        <v>6000</v>
      </c>
      <c r="K43" s="96"/>
      <c r="M43" s="124">
        <f t="shared" si="1"/>
        <v>0</v>
      </c>
    </row>
    <row r="44" spans="1:13" s="56" customFormat="1" ht="82.5">
      <c r="A44" s="51"/>
      <c r="B44" s="40">
        <v>63003</v>
      </c>
      <c r="C44" s="52">
        <v>2820</v>
      </c>
      <c r="D44" s="53" t="s">
        <v>41</v>
      </c>
      <c r="E44" s="55">
        <v>5000</v>
      </c>
      <c r="F44" s="55">
        <v>-5000</v>
      </c>
      <c r="G44" s="55">
        <f>E44+F44</f>
        <v>0</v>
      </c>
      <c r="H44" s="55">
        <v>0</v>
      </c>
      <c r="I44" s="54">
        <v>0</v>
      </c>
      <c r="J44" s="55">
        <f>G44</f>
        <v>0</v>
      </c>
      <c r="K44" s="97" t="s">
        <v>105</v>
      </c>
      <c r="M44" s="124">
        <f t="shared" si="1"/>
        <v>0</v>
      </c>
    </row>
    <row r="45" spans="1:13" s="56" customFormat="1" ht="138">
      <c r="A45" s="170"/>
      <c r="B45" s="40">
        <v>63003</v>
      </c>
      <c r="C45" s="52">
        <v>2820</v>
      </c>
      <c r="D45" s="53" t="s">
        <v>41</v>
      </c>
      <c r="E45" s="55">
        <v>0</v>
      </c>
      <c r="F45" s="55">
        <v>5000</v>
      </c>
      <c r="G45" s="55">
        <f>E45+F45</f>
        <v>5000</v>
      </c>
      <c r="H45" s="55">
        <v>0</v>
      </c>
      <c r="I45" s="54">
        <v>0</v>
      </c>
      <c r="J45" s="55">
        <f>F45</f>
        <v>5000</v>
      </c>
      <c r="K45" s="97" t="s">
        <v>106</v>
      </c>
      <c r="M45" s="124"/>
    </row>
    <row r="46" spans="1:13" s="56" customFormat="1" ht="69" customHeight="1">
      <c r="A46" s="57"/>
      <c r="B46" s="40">
        <v>63003</v>
      </c>
      <c r="C46" s="52">
        <v>2820</v>
      </c>
      <c r="D46" s="53" t="s">
        <v>41</v>
      </c>
      <c r="E46" s="55">
        <v>1000</v>
      </c>
      <c r="F46" s="55">
        <v>-1000</v>
      </c>
      <c r="G46" s="55">
        <f>E46+F46</f>
        <v>0</v>
      </c>
      <c r="H46" s="55">
        <v>0</v>
      </c>
      <c r="I46" s="54">
        <v>0</v>
      </c>
      <c r="J46" s="55">
        <f>G46</f>
        <v>0</v>
      </c>
      <c r="K46" s="97" t="s">
        <v>78</v>
      </c>
      <c r="M46" s="124">
        <f t="shared" si="1"/>
        <v>0</v>
      </c>
    </row>
    <row r="47" spans="1:13" s="56" customFormat="1" ht="69" customHeight="1">
      <c r="A47" s="57"/>
      <c r="B47" s="40">
        <v>63003</v>
      </c>
      <c r="C47" s="52">
        <v>2820</v>
      </c>
      <c r="D47" s="53" t="s">
        <v>41</v>
      </c>
      <c r="E47" s="55">
        <v>0</v>
      </c>
      <c r="F47" s="55">
        <v>1000</v>
      </c>
      <c r="G47" s="55">
        <f>E47+F47</f>
        <v>1000</v>
      </c>
      <c r="H47" s="55">
        <v>0</v>
      </c>
      <c r="I47" s="54">
        <v>0</v>
      </c>
      <c r="J47" s="55">
        <f>G47</f>
        <v>1000</v>
      </c>
      <c r="K47" s="97" t="s">
        <v>107</v>
      </c>
      <c r="M47" s="124"/>
    </row>
    <row r="48" spans="1:13" ht="15">
      <c r="A48" s="58">
        <v>750</v>
      </c>
      <c r="B48" s="58"/>
      <c r="C48" s="59"/>
      <c r="D48" s="105" t="s">
        <v>35</v>
      </c>
      <c r="E48" s="60">
        <f aca="true" t="shared" si="14" ref="E48:J48">E49</f>
        <v>5000</v>
      </c>
      <c r="F48" s="60">
        <f t="shared" si="14"/>
        <v>0</v>
      </c>
      <c r="G48" s="60">
        <f t="shared" si="14"/>
        <v>5000</v>
      </c>
      <c r="H48" s="60">
        <f t="shared" si="14"/>
        <v>0</v>
      </c>
      <c r="I48" s="60">
        <f t="shared" si="14"/>
        <v>0</v>
      </c>
      <c r="J48" s="60">
        <f t="shared" si="14"/>
        <v>5000</v>
      </c>
      <c r="K48" s="98"/>
      <c r="M48" s="124">
        <f t="shared" si="1"/>
        <v>0</v>
      </c>
    </row>
    <row r="49" spans="1:13" ht="27">
      <c r="A49" s="61"/>
      <c r="B49" s="17">
        <v>75095</v>
      </c>
      <c r="C49" s="62">
        <v>2810</v>
      </c>
      <c r="D49" s="63" t="s">
        <v>30</v>
      </c>
      <c r="E49" s="27">
        <v>5000</v>
      </c>
      <c r="F49" s="27">
        <v>0</v>
      </c>
      <c r="G49" s="27">
        <f>E49+F49</f>
        <v>5000</v>
      </c>
      <c r="H49" s="27">
        <v>0</v>
      </c>
      <c r="I49" s="28">
        <v>0</v>
      </c>
      <c r="J49" s="27">
        <f>G49</f>
        <v>5000</v>
      </c>
      <c r="K49" s="90" t="s">
        <v>63</v>
      </c>
      <c r="M49" s="124">
        <f t="shared" si="1"/>
        <v>0</v>
      </c>
    </row>
    <row r="50" spans="1:13" s="15" customFormat="1" ht="15">
      <c r="A50" s="11">
        <v>801</v>
      </c>
      <c r="B50" s="11"/>
      <c r="C50" s="11"/>
      <c r="D50" s="33" t="s">
        <v>26</v>
      </c>
      <c r="E50" s="34">
        <f aca="true" t="shared" si="15" ref="E50:J50">SUM(E51:E66)</f>
        <v>2485020</v>
      </c>
      <c r="F50" s="34">
        <f t="shared" si="15"/>
        <v>-4192</v>
      </c>
      <c r="G50" s="34">
        <f t="shared" si="15"/>
        <v>2480828</v>
      </c>
      <c r="H50" s="34">
        <f t="shared" si="15"/>
        <v>0</v>
      </c>
      <c r="I50" s="34">
        <f t="shared" si="15"/>
        <v>2475020</v>
      </c>
      <c r="J50" s="34">
        <f t="shared" si="15"/>
        <v>5808</v>
      </c>
      <c r="K50" s="91"/>
      <c r="M50" s="124">
        <f t="shared" si="1"/>
        <v>0</v>
      </c>
    </row>
    <row r="51" spans="1:13" ht="69">
      <c r="A51" s="35"/>
      <c r="B51" s="17">
        <v>80101</v>
      </c>
      <c r="C51" s="17">
        <v>2540</v>
      </c>
      <c r="D51" s="36" t="s">
        <v>27</v>
      </c>
      <c r="E51" s="37">
        <v>284258</v>
      </c>
      <c r="F51" s="37">
        <v>0</v>
      </c>
      <c r="G51" s="37">
        <f>E51+F51</f>
        <v>284258</v>
      </c>
      <c r="H51" s="37">
        <v>0</v>
      </c>
      <c r="I51" s="37">
        <f>G51</f>
        <v>284258</v>
      </c>
      <c r="J51" s="38">
        <v>0</v>
      </c>
      <c r="K51" s="99" t="s">
        <v>58</v>
      </c>
      <c r="M51" s="124">
        <f t="shared" si="1"/>
        <v>0</v>
      </c>
    </row>
    <row r="52" spans="1:13" ht="41.25">
      <c r="A52" s="29"/>
      <c r="B52" s="17">
        <v>80101</v>
      </c>
      <c r="C52" s="17">
        <v>2590</v>
      </c>
      <c r="D52" s="36" t="s">
        <v>27</v>
      </c>
      <c r="E52" s="37">
        <v>523033</v>
      </c>
      <c r="F52" s="37">
        <v>0</v>
      </c>
      <c r="G52" s="37">
        <f aca="true" t="shared" si="16" ref="G52:G66">E52+F52</f>
        <v>523033</v>
      </c>
      <c r="H52" s="37">
        <v>0</v>
      </c>
      <c r="I52" s="37">
        <f aca="true" t="shared" si="17" ref="I52:I65">G52</f>
        <v>523033</v>
      </c>
      <c r="J52" s="64">
        <v>0</v>
      </c>
      <c r="K52" s="99" t="s">
        <v>59</v>
      </c>
      <c r="M52" s="124">
        <f t="shared" si="1"/>
        <v>0</v>
      </c>
    </row>
    <row r="53" spans="1:13" ht="54.75">
      <c r="A53" s="29"/>
      <c r="B53" s="39">
        <v>80101</v>
      </c>
      <c r="C53" s="17">
        <v>2590</v>
      </c>
      <c r="D53" s="36" t="s">
        <v>27</v>
      </c>
      <c r="E53" s="37">
        <v>307946</v>
      </c>
      <c r="F53" s="37">
        <v>0</v>
      </c>
      <c r="G53" s="37">
        <f t="shared" si="16"/>
        <v>307946</v>
      </c>
      <c r="H53" s="37">
        <v>0</v>
      </c>
      <c r="I53" s="37">
        <f t="shared" si="17"/>
        <v>307946</v>
      </c>
      <c r="J53" s="38">
        <v>0</v>
      </c>
      <c r="K53" s="99" t="s">
        <v>51</v>
      </c>
      <c r="M53" s="124">
        <f t="shared" si="1"/>
        <v>0</v>
      </c>
    </row>
    <row r="54" spans="1:13" ht="69">
      <c r="A54" s="29"/>
      <c r="B54" s="39">
        <v>80101</v>
      </c>
      <c r="C54" s="39">
        <v>2590</v>
      </c>
      <c r="D54" s="44" t="s">
        <v>27</v>
      </c>
      <c r="E54" s="45">
        <v>363218</v>
      </c>
      <c r="F54" s="45">
        <v>0</v>
      </c>
      <c r="G54" s="37">
        <f t="shared" si="16"/>
        <v>363218</v>
      </c>
      <c r="H54" s="37">
        <v>0</v>
      </c>
      <c r="I54" s="37">
        <f t="shared" si="17"/>
        <v>363218</v>
      </c>
      <c r="J54" s="65">
        <v>0</v>
      </c>
      <c r="K54" s="94" t="s">
        <v>52</v>
      </c>
      <c r="M54" s="124">
        <f t="shared" si="1"/>
        <v>0</v>
      </c>
    </row>
    <row r="55" spans="1:13" ht="54.75">
      <c r="A55" s="29"/>
      <c r="B55" s="39">
        <v>80101</v>
      </c>
      <c r="C55" s="39">
        <v>2590</v>
      </c>
      <c r="D55" s="44" t="s">
        <v>27</v>
      </c>
      <c r="E55" s="45">
        <v>394802</v>
      </c>
      <c r="F55" s="45">
        <v>0</v>
      </c>
      <c r="G55" s="37">
        <f t="shared" si="16"/>
        <v>394802</v>
      </c>
      <c r="H55" s="45">
        <v>0</v>
      </c>
      <c r="I55" s="37">
        <f t="shared" si="17"/>
        <v>394802</v>
      </c>
      <c r="J55" s="65">
        <v>0</v>
      </c>
      <c r="K55" s="94" t="s">
        <v>42</v>
      </c>
      <c r="M55" s="124">
        <f t="shared" si="1"/>
        <v>0</v>
      </c>
    </row>
    <row r="56" spans="1:13" ht="54.75">
      <c r="A56" s="29"/>
      <c r="B56" s="39">
        <v>80103</v>
      </c>
      <c r="C56" s="39">
        <v>2540</v>
      </c>
      <c r="D56" s="44" t="s">
        <v>28</v>
      </c>
      <c r="E56" s="45">
        <v>24430</v>
      </c>
      <c r="F56" s="45">
        <v>0</v>
      </c>
      <c r="G56" s="45">
        <f t="shared" si="16"/>
        <v>24430</v>
      </c>
      <c r="H56" s="37">
        <v>0</v>
      </c>
      <c r="I56" s="37">
        <f t="shared" si="17"/>
        <v>24430</v>
      </c>
      <c r="J56" s="65">
        <v>0</v>
      </c>
      <c r="K56" s="99" t="s">
        <v>29</v>
      </c>
      <c r="M56" s="124">
        <f t="shared" si="1"/>
        <v>0</v>
      </c>
    </row>
    <row r="57" spans="1:13" ht="41.25">
      <c r="A57" s="39"/>
      <c r="B57" s="39">
        <v>80103</v>
      </c>
      <c r="C57" s="39">
        <v>2590</v>
      </c>
      <c r="D57" s="44" t="s">
        <v>28</v>
      </c>
      <c r="E57" s="45">
        <v>76988</v>
      </c>
      <c r="F57" s="45">
        <v>0</v>
      </c>
      <c r="G57" s="45">
        <f t="shared" si="16"/>
        <v>76988</v>
      </c>
      <c r="H57" s="45">
        <v>0</v>
      </c>
      <c r="I57" s="37">
        <f t="shared" si="17"/>
        <v>76988</v>
      </c>
      <c r="J57" s="45">
        <v>0</v>
      </c>
      <c r="K57" s="94" t="s">
        <v>79</v>
      </c>
      <c r="M57" s="124">
        <f t="shared" si="1"/>
        <v>0</v>
      </c>
    </row>
    <row r="58" spans="1:13" ht="69">
      <c r="A58" s="29"/>
      <c r="B58" s="39">
        <v>80103</v>
      </c>
      <c r="C58" s="171">
        <v>2590</v>
      </c>
      <c r="D58" s="44" t="s">
        <v>28</v>
      </c>
      <c r="E58" s="37">
        <v>41880</v>
      </c>
      <c r="F58" s="37">
        <v>0</v>
      </c>
      <c r="G58" s="37">
        <f t="shared" si="16"/>
        <v>41880</v>
      </c>
      <c r="H58" s="37">
        <v>0</v>
      </c>
      <c r="I58" s="37">
        <f t="shared" si="17"/>
        <v>41880</v>
      </c>
      <c r="J58" s="64">
        <v>0</v>
      </c>
      <c r="K58" s="99" t="s">
        <v>47</v>
      </c>
      <c r="M58" s="124">
        <f t="shared" si="1"/>
        <v>0</v>
      </c>
    </row>
    <row r="59" spans="1:13" ht="54.75">
      <c r="A59" s="29"/>
      <c r="B59" s="17">
        <v>80103</v>
      </c>
      <c r="C59" s="68">
        <v>2590</v>
      </c>
      <c r="D59" s="36" t="s">
        <v>28</v>
      </c>
      <c r="E59" s="37">
        <v>38390</v>
      </c>
      <c r="F59" s="37">
        <v>0</v>
      </c>
      <c r="G59" s="37">
        <f t="shared" si="16"/>
        <v>38390</v>
      </c>
      <c r="H59" s="37">
        <v>0</v>
      </c>
      <c r="I59" s="37">
        <f t="shared" si="17"/>
        <v>38390</v>
      </c>
      <c r="J59" s="69">
        <v>0</v>
      </c>
      <c r="K59" s="99" t="s">
        <v>54</v>
      </c>
      <c r="M59" s="124">
        <f t="shared" si="1"/>
        <v>0</v>
      </c>
    </row>
    <row r="60" spans="1:13" ht="54.75">
      <c r="A60" s="29"/>
      <c r="B60" s="39">
        <v>80103</v>
      </c>
      <c r="C60" s="70">
        <v>2590</v>
      </c>
      <c r="D60" s="36" t="s">
        <v>28</v>
      </c>
      <c r="E60" s="37">
        <v>66310</v>
      </c>
      <c r="F60" s="37">
        <v>0</v>
      </c>
      <c r="G60" s="37">
        <f t="shared" si="16"/>
        <v>66310</v>
      </c>
      <c r="H60" s="37">
        <v>0</v>
      </c>
      <c r="I60" s="37">
        <f t="shared" si="17"/>
        <v>66310</v>
      </c>
      <c r="J60" s="69"/>
      <c r="K60" s="99" t="s">
        <v>55</v>
      </c>
      <c r="M60" s="124">
        <f t="shared" si="1"/>
        <v>0</v>
      </c>
    </row>
    <row r="61" spans="1:13" ht="54.75">
      <c r="A61" s="29"/>
      <c r="B61" s="17">
        <v>80104</v>
      </c>
      <c r="C61" s="68">
        <v>2540</v>
      </c>
      <c r="D61" s="36" t="s">
        <v>44</v>
      </c>
      <c r="E61" s="37">
        <v>240606</v>
      </c>
      <c r="F61" s="37">
        <v>0</v>
      </c>
      <c r="G61" s="37">
        <f t="shared" si="16"/>
        <v>240606</v>
      </c>
      <c r="H61" s="37">
        <v>0</v>
      </c>
      <c r="I61" s="37">
        <f t="shared" si="17"/>
        <v>240606</v>
      </c>
      <c r="J61" s="69">
        <v>0</v>
      </c>
      <c r="K61" s="99" t="s">
        <v>56</v>
      </c>
      <c r="M61" s="124">
        <f t="shared" si="1"/>
        <v>0</v>
      </c>
    </row>
    <row r="62" spans="1:13" ht="69">
      <c r="A62" s="29"/>
      <c r="B62" s="39">
        <v>80106</v>
      </c>
      <c r="C62" s="70">
        <v>2540</v>
      </c>
      <c r="D62" s="44" t="s">
        <v>73</v>
      </c>
      <c r="E62" s="45">
        <v>33558</v>
      </c>
      <c r="F62" s="45">
        <v>0</v>
      </c>
      <c r="G62" s="45">
        <f t="shared" si="16"/>
        <v>33558</v>
      </c>
      <c r="H62" s="45">
        <v>0</v>
      </c>
      <c r="I62" s="37">
        <f t="shared" si="17"/>
        <v>33558</v>
      </c>
      <c r="J62" s="71">
        <v>0</v>
      </c>
      <c r="K62" s="94" t="s">
        <v>45</v>
      </c>
      <c r="M62" s="124">
        <f t="shared" si="1"/>
        <v>0</v>
      </c>
    </row>
    <row r="63" spans="1:13" ht="69">
      <c r="A63" s="29"/>
      <c r="B63" s="17">
        <v>80106</v>
      </c>
      <c r="C63" s="62">
        <v>2540</v>
      </c>
      <c r="D63" s="44" t="s">
        <v>73</v>
      </c>
      <c r="E63" s="37">
        <v>25665</v>
      </c>
      <c r="F63" s="37">
        <v>0</v>
      </c>
      <c r="G63" s="37">
        <f t="shared" si="16"/>
        <v>25665</v>
      </c>
      <c r="H63" s="37">
        <v>0</v>
      </c>
      <c r="I63" s="37">
        <f t="shared" si="17"/>
        <v>25665</v>
      </c>
      <c r="J63" s="69">
        <v>0</v>
      </c>
      <c r="K63" s="99" t="s">
        <v>74</v>
      </c>
      <c r="M63" s="124">
        <f t="shared" si="1"/>
        <v>0</v>
      </c>
    </row>
    <row r="64" spans="1:13" ht="69">
      <c r="A64" s="29"/>
      <c r="B64" s="39">
        <v>80106</v>
      </c>
      <c r="C64" s="70">
        <v>2540</v>
      </c>
      <c r="D64" s="44" t="s">
        <v>73</v>
      </c>
      <c r="E64" s="45">
        <v>29613</v>
      </c>
      <c r="F64" s="45">
        <v>0</v>
      </c>
      <c r="G64" s="45">
        <f t="shared" si="16"/>
        <v>29613</v>
      </c>
      <c r="H64" s="37">
        <v>0</v>
      </c>
      <c r="I64" s="37">
        <f t="shared" si="17"/>
        <v>29613</v>
      </c>
      <c r="J64" s="71">
        <v>0</v>
      </c>
      <c r="K64" s="94" t="s">
        <v>46</v>
      </c>
      <c r="M64" s="124">
        <f t="shared" si="1"/>
        <v>0</v>
      </c>
    </row>
    <row r="65" spans="1:13" ht="54.75">
      <c r="A65" s="39"/>
      <c r="B65" s="39">
        <v>80110</v>
      </c>
      <c r="C65" s="70">
        <v>2540</v>
      </c>
      <c r="D65" s="44" t="s">
        <v>53</v>
      </c>
      <c r="E65" s="45">
        <v>24323</v>
      </c>
      <c r="F65" s="83">
        <v>0</v>
      </c>
      <c r="G65" s="83">
        <f t="shared" si="16"/>
        <v>24323</v>
      </c>
      <c r="H65" s="38">
        <v>0</v>
      </c>
      <c r="I65" s="37">
        <f t="shared" si="17"/>
        <v>24323</v>
      </c>
      <c r="J65" s="65">
        <v>0</v>
      </c>
      <c r="K65" s="94" t="s">
        <v>81</v>
      </c>
      <c r="M65" s="124">
        <f t="shared" si="1"/>
        <v>0</v>
      </c>
    </row>
    <row r="66" spans="1:13" ht="54.75">
      <c r="A66" s="39"/>
      <c r="B66" s="39">
        <v>80195</v>
      </c>
      <c r="C66" s="70">
        <v>2820</v>
      </c>
      <c r="D66" s="44" t="s">
        <v>16</v>
      </c>
      <c r="E66" s="45">
        <v>10000</v>
      </c>
      <c r="F66" s="83">
        <v>-4192</v>
      </c>
      <c r="G66" s="83">
        <f t="shared" si="16"/>
        <v>5808</v>
      </c>
      <c r="H66" s="83">
        <v>0</v>
      </c>
      <c r="I66" s="45">
        <v>0</v>
      </c>
      <c r="J66" s="65">
        <f>G66</f>
        <v>5808</v>
      </c>
      <c r="K66" s="94" t="s">
        <v>77</v>
      </c>
      <c r="M66" s="124">
        <f t="shared" si="1"/>
        <v>0</v>
      </c>
    </row>
    <row r="67" spans="1:13" s="15" customFormat="1" ht="15">
      <c r="A67" s="11">
        <v>851</v>
      </c>
      <c r="B67" s="11"/>
      <c r="C67" s="48"/>
      <c r="D67" s="49" t="s">
        <v>17</v>
      </c>
      <c r="E67" s="72">
        <f aca="true" t="shared" si="18" ref="E67:J67">E68+E69+E70</f>
        <v>40560</v>
      </c>
      <c r="F67" s="72">
        <f t="shared" si="18"/>
        <v>-1060</v>
      </c>
      <c r="G67" s="72">
        <f t="shared" si="18"/>
        <v>39500</v>
      </c>
      <c r="H67" s="72">
        <f t="shared" si="18"/>
        <v>0</v>
      </c>
      <c r="I67" s="72">
        <f t="shared" si="18"/>
        <v>0</v>
      </c>
      <c r="J67" s="72">
        <f t="shared" si="18"/>
        <v>39500</v>
      </c>
      <c r="K67" s="96"/>
      <c r="M67" s="124">
        <f t="shared" si="1"/>
        <v>0</v>
      </c>
    </row>
    <row r="68" spans="1:13" ht="72" customHeight="1">
      <c r="A68" s="35"/>
      <c r="B68" s="17">
        <v>85149</v>
      </c>
      <c r="C68" s="17">
        <v>2820</v>
      </c>
      <c r="D68" s="18" t="s">
        <v>31</v>
      </c>
      <c r="E68" s="27">
        <v>16000</v>
      </c>
      <c r="F68" s="19">
        <v>0</v>
      </c>
      <c r="G68" s="19">
        <f>E68+F68</f>
        <v>16000</v>
      </c>
      <c r="H68" s="9">
        <v>0</v>
      </c>
      <c r="I68" s="8">
        <v>0</v>
      </c>
      <c r="J68" s="27">
        <f>G68</f>
        <v>16000</v>
      </c>
      <c r="K68" s="90" t="s">
        <v>60</v>
      </c>
      <c r="M68" s="124">
        <f t="shared" si="1"/>
        <v>0</v>
      </c>
    </row>
    <row r="69" spans="1:18" ht="69">
      <c r="A69" s="29"/>
      <c r="B69" s="17">
        <v>85154</v>
      </c>
      <c r="C69" s="17">
        <v>2820</v>
      </c>
      <c r="D69" s="36" t="s">
        <v>18</v>
      </c>
      <c r="E69" s="37">
        <v>7000</v>
      </c>
      <c r="F69" s="37">
        <v>0</v>
      </c>
      <c r="G69" s="82">
        <f>E69+F69</f>
        <v>7000</v>
      </c>
      <c r="H69" s="37">
        <v>0</v>
      </c>
      <c r="I69" s="37">
        <v>0</v>
      </c>
      <c r="J69" s="27">
        <f>G69</f>
        <v>7000</v>
      </c>
      <c r="K69" s="99" t="s">
        <v>75</v>
      </c>
      <c r="M69" s="124">
        <f t="shared" si="1"/>
        <v>0</v>
      </c>
      <c r="R69" s="5">
        <v>5000</v>
      </c>
    </row>
    <row r="70" spans="1:19" ht="41.25" customHeight="1">
      <c r="A70" s="39"/>
      <c r="B70" s="29">
        <v>85154</v>
      </c>
      <c r="C70" s="29">
        <v>2820</v>
      </c>
      <c r="D70" s="66" t="s">
        <v>18</v>
      </c>
      <c r="E70" s="67">
        <v>17560</v>
      </c>
      <c r="F70" s="67">
        <v>-1060</v>
      </c>
      <c r="G70" s="82">
        <f>E70+F70</f>
        <v>16500</v>
      </c>
      <c r="H70" s="67">
        <v>0</v>
      </c>
      <c r="I70" s="67">
        <v>0</v>
      </c>
      <c r="J70" s="27">
        <f>G70</f>
        <v>16500</v>
      </c>
      <c r="K70" s="100" t="s">
        <v>76</v>
      </c>
      <c r="M70" s="124">
        <f t="shared" si="1"/>
        <v>0</v>
      </c>
      <c r="R70" s="5">
        <v>7245</v>
      </c>
      <c r="S70" s="5" t="e">
        <f>#REF!+R69+R70</f>
        <v>#REF!</v>
      </c>
    </row>
    <row r="71" spans="1:13" s="15" customFormat="1" ht="15">
      <c r="A71" s="11">
        <v>852</v>
      </c>
      <c r="B71" s="11"/>
      <c r="C71" s="48"/>
      <c r="D71" s="49" t="s">
        <v>32</v>
      </c>
      <c r="E71" s="72">
        <f aca="true" t="shared" si="19" ref="E71:J71">E72</f>
        <v>48000</v>
      </c>
      <c r="F71" s="72">
        <f t="shared" si="19"/>
        <v>0</v>
      </c>
      <c r="G71" s="72">
        <f t="shared" si="19"/>
        <v>48000</v>
      </c>
      <c r="H71" s="72">
        <f t="shared" si="19"/>
        <v>0</v>
      </c>
      <c r="I71" s="72">
        <f t="shared" si="19"/>
        <v>0</v>
      </c>
      <c r="J71" s="72">
        <f t="shared" si="19"/>
        <v>48000</v>
      </c>
      <c r="K71" s="96"/>
      <c r="M71" s="124">
        <f t="shared" si="1"/>
        <v>0</v>
      </c>
    </row>
    <row r="72" spans="1:13" ht="15">
      <c r="A72" s="29"/>
      <c r="B72" s="73">
        <v>85295</v>
      </c>
      <c r="C72" s="73">
        <v>2820</v>
      </c>
      <c r="D72" s="74" t="s">
        <v>16</v>
      </c>
      <c r="E72" s="75">
        <f aca="true" t="shared" si="20" ref="E72:J72">E73+E74</f>
        <v>48000</v>
      </c>
      <c r="F72" s="75">
        <f t="shared" si="20"/>
        <v>0</v>
      </c>
      <c r="G72" s="75">
        <f t="shared" si="20"/>
        <v>48000</v>
      </c>
      <c r="H72" s="75">
        <f t="shared" si="20"/>
        <v>0</v>
      </c>
      <c r="I72" s="75">
        <f t="shared" si="20"/>
        <v>0</v>
      </c>
      <c r="J72" s="75">
        <f t="shared" si="20"/>
        <v>48000</v>
      </c>
      <c r="K72" s="101"/>
      <c r="M72" s="124">
        <f t="shared" si="1"/>
        <v>0</v>
      </c>
    </row>
    <row r="73" spans="1:13" ht="69">
      <c r="A73" s="29"/>
      <c r="B73" s="125"/>
      <c r="C73" s="17">
        <v>2820</v>
      </c>
      <c r="D73" s="36" t="s">
        <v>91</v>
      </c>
      <c r="E73" s="37">
        <v>40000</v>
      </c>
      <c r="F73" s="37">
        <v>0</v>
      </c>
      <c r="G73" s="37">
        <f>E73+F73</f>
        <v>40000</v>
      </c>
      <c r="H73" s="37">
        <v>0</v>
      </c>
      <c r="I73" s="37">
        <v>0</v>
      </c>
      <c r="J73" s="37">
        <f>G73</f>
        <v>40000</v>
      </c>
      <c r="K73" s="101" t="s">
        <v>93</v>
      </c>
      <c r="M73" s="124">
        <f t="shared" si="1"/>
        <v>0</v>
      </c>
    </row>
    <row r="74" spans="1:13" ht="41.25">
      <c r="A74" s="29"/>
      <c r="B74" s="39"/>
      <c r="C74" s="17">
        <v>2820</v>
      </c>
      <c r="D74" s="36" t="s">
        <v>92</v>
      </c>
      <c r="E74" s="37">
        <v>8000</v>
      </c>
      <c r="F74" s="37">
        <v>0</v>
      </c>
      <c r="G74" s="37">
        <f>E74+F74</f>
        <v>8000</v>
      </c>
      <c r="H74" s="37">
        <v>0</v>
      </c>
      <c r="I74" s="37">
        <v>0</v>
      </c>
      <c r="J74" s="37">
        <f>G74</f>
        <v>8000</v>
      </c>
      <c r="K74" s="99" t="s">
        <v>94</v>
      </c>
      <c r="M74" s="124">
        <f t="shared" si="1"/>
        <v>0</v>
      </c>
    </row>
    <row r="75" spans="1:19" s="15" customFormat="1" ht="30">
      <c r="A75" s="11">
        <v>921</v>
      </c>
      <c r="B75" s="11"/>
      <c r="C75" s="11"/>
      <c r="D75" s="33" t="s">
        <v>19</v>
      </c>
      <c r="E75" s="34">
        <f aca="true" t="shared" si="21" ref="E75:J75">E76+E77</f>
        <v>270400</v>
      </c>
      <c r="F75" s="34">
        <f t="shared" si="21"/>
        <v>0</v>
      </c>
      <c r="G75" s="34">
        <f t="shared" si="21"/>
        <v>270400</v>
      </c>
      <c r="H75" s="34">
        <f t="shared" si="21"/>
        <v>0</v>
      </c>
      <c r="I75" s="34">
        <f t="shared" si="21"/>
        <v>0</v>
      </c>
      <c r="J75" s="34">
        <f t="shared" si="21"/>
        <v>270400</v>
      </c>
      <c r="K75" s="102"/>
      <c r="M75" s="124">
        <f t="shared" si="1"/>
        <v>0</v>
      </c>
      <c r="R75" s="15">
        <v>2423767</v>
      </c>
      <c r="S75" s="15" t="e">
        <f>#REF!+R75</f>
        <v>#REF!</v>
      </c>
    </row>
    <row r="76" spans="1:19" ht="41.25">
      <c r="A76" s="29"/>
      <c r="B76" s="17">
        <v>92120</v>
      </c>
      <c r="C76" s="17">
        <v>2720</v>
      </c>
      <c r="D76" s="36" t="s">
        <v>48</v>
      </c>
      <c r="E76" s="37">
        <v>270000</v>
      </c>
      <c r="F76" s="37">
        <v>0</v>
      </c>
      <c r="G76" s="37">
        <f>E76+F76</f>
        <v>270000</v>
      </c>
      <c r="H76" s="37">
        <v>0</v>
      </c>
      <c r="I76" s="37">
        <v>0</v>
      </c>
      <c r="J76" s="69">
        <f>G76</f>
        <v>270000</v>
      </c>
      <c r="K76" s="99" t="s">
        <v>61</v>
      </c>
      <c r="M76" s="124">
        <f t="shared" si="1"/>
        <v>0</v>
      </c>
      <c r="R76" s="5">
        <v>263687</v>
      </c>
      <c r="S76" s="5" t="e">
        <f>S75+R76</f>
        <v>#REF!</v>
      </c>
    </row>
    <row r="77" spans="1:13" ht="27">
      <c r="A77" s="29"/>
      <c r="B77" s="39">
        <v>92195</v>
      </c>
      <c r="C77" s="29">
        <v>2830</v>
      </c>
      <c r="D77" s="66" t="s">
        <v>16</v>
      </c>
      <c r="E77" s="67">
        <v>400</v>
      </c>
      <c r="F77" s="67">
        <v>0</v>
      </c>
      <c r="G77" s="67">
        <f>E77+F77</f>
        <v>400</v>
      </c>
      <c r="H77" s="45">
        <v>0</v>
      </c>
      <c r="I77" s="67">
        <v>0</v>
      </c>
      <c r="J77" s="71">
        <f>G77</f>
        <v>400</v>
      </c>
      <c r="K77" s="94" t="s">
        <v>101</v>
      </c>
      <c r="M77" s="124"/>
    </row>
    <row r="78" spans="1:19" s="15" customFormat="1" ht="15">
      <c r="A78" s="11">
        <v>926</v>
      </c>
      <c r="B78" s="11"/>
      <c r="C78" s="11"/>
      <c r="D78" s="33" t="s">
        <v>33</v>
      </c>
      <c r="E78" s="34">
        <f aca="true" t="shared" si="22" ref="E78:J78">E79</f>
        <v>210000</v>
      </c>
      <c r="F78" s="34">
        <f t="shared" si="22"/>
        <v>0</v>
      </c>
      <c r="G78" s="34">
        <f t="shared" si="22"/>
        <v>210000</v>
      </c>
      <c r="H78" s="34">
        <f t="shared" si="22"/>
        <v>0</v>
      </c>
      <c r="I78" s="34">
        <f t="shared" si="22"/>
        <v>0</v>
      </c>
      <c r="J78" s="34">
        <f t="shared" si="22"/>
        <v>210000</v>
      </c>
      <c r="K78" s="102"/>
      <c r="M78" s="124">
        <f t="shared" si="1"/>
        <v>0</v>
      </c>
      <c r="R78" s="15">
        <v>37000</v>
      </c>
      <c r="S78" s="15" t="e">
        <f>S76+R78</f>
        <v>#REF!</v>
      </c>
    </row>
    <row r="79" spans="1:19" ht="69">
      <c r="A79" s="17"/>
      <c r="B79" s="17">
        <v>92605</v>
      </c>
      <c r="C79" s="17">
        <v>2820</v>
      </c>
      <c r="D79" s="36" t="s">
        <v>34</v>
      </c>
      <c r="E79" s="37">
        <v>210000</v>
      </c>
      <c r="F79" s="37">
        <v>0</v>
      </c>
      <c r="G79" s="37">
        <f>E79+F79</f>
        <v>210000</v>
      </c>
      <c r="H79" s="37">
        <v>0</v>
      </c>
      <c r="I79" s="37">
        <v>0</v>
      </c>
      <c r="J79" s="42">
        <f>G79</f>
        <v>210000</v>
      </c>
      <c r="K79" s="94" t="s">
        <v>62</v>
      </c>
      <c r="M79" s="124">
        <f t="shared" si="1"/>
        <v>0</v>
      </c>
      <c r="R79" s="5">
        <v>1904788</v>
      </c>
      <c r="S79" s="5" t="e">
        <f>S78+R79</f>
        <v>#REF!</v>
      </c>
    </row>
    <row r="80" spans="1:19" s="119" customFormat="1" ht="15">
      <c r="A80" s="166" t="s">
        <v>15</v>
      </c>
      <c r="B80" s="167"/>
      <c r="C80" s="168"/>
      <c r="D80" s="117"/>
      <c r="E80" s="114">
        <f aca="true" t="shared" si="23" ref="E80:J80">E43+E48+E50+E67+E71+E75+E78</f>
        <v>3064980</v>
      </c>
      <c r="F80" s="114">
        <f t="shared" si="23"/>
        <v>-5252</v>
      </c>
      <c r="G80" s="114">
        <f t="shared" si="23"/>
        <v>3059728</v>
      </c>
      <c r="H80" s="114">
        <f t="shared" si="23"/>
        <v>0</v>
      </c>
      <c r="I80" s="114">
        <f t="shared" si="23"/>
        <v>2475020</v>
      </c>
      <c r="J80" s="114">
        <f t="shared" si="23"/>
        <v>584708</v>
      </c>
      <c r="K80" s="118"/>
      <c r="M80" s="124">
        <f t="shared" si="1"/>
        <v>0</v>
      </c>
      <c r="R80" s="119">
        <v>210000</v>
      </c>
      <c r="S80" s="119" t="e">
        <f>S79+R80</f>
        <v>#REF!</v>
      </c>
    </row>
    <row r="81" spans="1:13" ht="15">
      <c r="A81" s="152" t="s">
        <v>50</v>
      </c>
      <c r="B81" s="156"/>
      <c r="C81" s="156"/>
      <c r="D81" s="157"/>
      <c r="E81" s="76">
        <f aca="true" t="shared" si="24" ref="E81:J81">E80</f>
        <v>3064980</v>
      </c>
      <c r="F81" s="76">
        <f t="shared" si="24"/>
        <v>-5252</v>
      </c>
      <c r="G81" s="76">
        <f t="shared" si="24"/>
        <v>3059728</v>
      </c>
      <c r="H81" s="76">
        <f t="shared" si="24"/>
        <v>0</v>
      </c>
      <c r="I81" s="76">
        <f t="shared" si="24"/>
        <v>2475020</v>
      </c>
      <c r="J81" s="76">
        <f t="shared" si="24"/>
        <v>584708</v>
      </c>
      <c r="K81" s="103"/>
      <c r="M81" s="124">
        <f t="shared" si="1"/>
        <v>0</v>
      </c>
    </row>
    <row r="82" spans="1:14" ht="15">
      <c r="A82" s="158" t="s">
        <v>39</v>
      </c>
      <c r="B82" s="159"/>
      <c r="C82" s="159"/>
      <c r="D82" s="160"/>
      <c r="E82" s="77">
        <f aca="true" t="shared" si="25" ref="E82:J82">E40+E81</f>
        <v>5383017</v>
      </c>
      <c r="F82" s="77">
        <f t="shared" si="25"/>
        <v>-252</v>
      </c>
      <c r="G82" s="77">
        <f t="shared" si="25"/>
        <v>5382765</v>
      </c>
      <c r="H82" s="77">
        <f t="shared" si="25"/>
        <v>273938</v>
      </c>
      <c r="I82" s="77">
        <f t="shared" si="25"/>
        <v>4501874</v>
      </c>
      <c r="J82" s="77">
        <f t="shared" si="25"/>
        <v>606953</v>
      </c>
      <c r="K82" s="104"/>
      <c r="L82" s="78"/>
      <c r="M82" s="124">
        <f t="shared" si="1"/>
        <v>0</v>
      </c>
      <c r="N82" s="78">
        <f>E82+F82-G82</f>
        <v>0</v>
      </c>
    </row>
    <row r="83" ht="15">
      <c r="N83" s="78">
        <f>H82+I82+J82-G82</f>
        <v>0</v>
      </c>
    </row>
  </sheetData>
  <sheetProtection selectLockedCells="1" selectUnlockedCells="1"/>
  <mergeCells count="25">
    <mergeCell ref="A81:D81"/>
    <mergeCell ref="E7:E8"/>
    <mergeCell ref="A82:D82"/>
    <mergeCell ref="H7:J7"/>
    <mergeCell ref="K7:K8"/>
    <mergeCell ref="A13:C13"/>
    <mergeCell ref="A42:K42"/>
    <mergeCell ref="A80:C80"/>
    <mergeCell ref="A9:K9"/>
    <mergeCell ref="A10:K10"/>
    <mergeCell ref="A41:K41"/>
    <mergeCell ref="A39:C39"/>
    <mergeCell ref="A5:K5"/>
    <mergeCell ref="C7:C8"/>
    <mergeCell ref="A29:K29"/>
    <mergeCell ref="A40:D40"/>
    <mergeCell ref="F7:F8"/>
    <mergeCell ref="I1:K1"/>
    <mergeCell ref="D7:D8"/>
    <mergeCell ref="I3:K3"/>
    <mergeCell ref="A7:A8"/>
    <mergeCell ref="B7:B8"/>
    <mergeCell ref="A28:C28"/>
    <mergeCell ref="G7:G8"/>
    <mergeCell ref="A14:K14"/>
  </mergeCells>
  <printOptions/>
  <pageMargins left="0.15748031496062992" right="0.15748031496062992" top="0.4330708661417323" bottom="0.4330708661417323" header="0.31496062992125984" footer="0.1574803149606299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Kopecka Anna</cp:lastModifiedBy>
  <cp:lastPrinted>2014-06-11T10:28:20Z</cp:lastPrinted>
  <dcterms:created xsi:type="dcterms:W3CDTF">2009-12-15T09:20:58Z</dcterms:created>
  <dcterms:modified xsi:type="dcterms:W3CDTF">2014-06-11T10:34:25Z</dcterms:modified>
  <cp:category/>
  <cp:version/>
  <cp:contentType/>
  <cp:contentStatus/>
</cp:coreProperties>
</file>