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814" activeTab="4"/>
  </bookViews>
  <sheets>
    <sheet name="1.Ogień" sheetId="1" r:id="rId1"/>
    <sheet name="2.Elektronika" sheetId="2" r:id="rId2"/>
    <sheet name="3. Maszyny" sheetId="3" r:id="rId3"/>
    <sheet name="4. Zabezpieczenia" sheetId="4" r:id="rId4"/>
    <sheet name="Pojazdy" sheetId="5" r:id="rId5"/>
    <sheet name="Szkodowość" sheetId="6" r:id="rId6"/>
  </sheets>
  <externalReferences>
    <externalReference r:id="rId9"/>
  </externalReferences>
  <definedNames>
    <definedName name="_xlnm._FilterDatabase" localSheetId="4" hidden="1">'Pojazdy'!$A$1:$T$54</definedName>
    <definedName name="_xlnm._FilterDatabase" localSheetId="1">'2.Elektronika'!$B$1:$D$16</definedName>
    <definedName name="_xlnm._FilterDatabase_1">'2.Elektronika'!$B$1:$D$16</definedName>
    <definedName name="_xlnm.Print_Area" localSheetId="1">'2.Elektronika'!$A$1:$D$88</definedName>
  </definedNames>
  <calcPr fullCalcOnLoad="1"/>
</workbook>
</file>

<file path=xl/comments1.xml><?xml version="1.0" encoding="utf-8"?>
<comments xmlns="http://schemas.openxmlformats.org/spreadsheetml/2006/main">
  <authors>
    <author/>
    <author>Łukasz Szczepański</author>
  </authors>
  <commentList>
    <comment ref="B3" authorId="0">
      <text>
        <r>
          <rPr>
            <b/>
            <sz val="9"/>
            <color indexed="8"/>
            <rFont val="Tahoma"/>
            <family val="2"/>
          </rPr>
          <t xml:space="preserve">Marcin Kowalski:
</t>
        </r>
        <r>
          <rPr>
            <sz val="9"/>
            <color indexed="8"/>
            <rFont val="Tahoma"/>
            <family val="2"/>
          </rPr>
          <t>po co ubezpieczenie placu?</t>
        </r>
      </text>
    </comment>
    <comment ref="C99" authorId="1">
      <text>
        <r>
          <rPr>
            <b/>
            <sz val="9"/>
            <rFont val="Tahoma"/>
            <family val="2"/>
          </rPr>
          <t>Łukasz Szczepański:</t>
        </r>
        <r>
          <rPr>
            <sz val="9"/>
            <rFont val="Tahoma"/>
            <family val="2"/>
          </rPr>
          <t xml:space="preserve">
13 250 wartość poprzednia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8" authorId="0">
      <text>
        <r>
          <rPr>
            <b/>
            <sz val="9"/>
            <color indexed="8"/>
            <rFont val="Tahoma"/>
            <family val="2"/>
          </rPr>
          <t xml:space="preserve">Marcin Kowalski:
</t>
        </r>
        <r>
          <rPr>
            <sz val="9"/>
            <color indexed="8"/>
            <rFont val="Tahoma"/>
            <family val="2"/>
          </rPr>
          <t>po co ubezpieczenie placu?</t>
        </r>
      </text>
    </comment>
  </commentList>
</comments>
</file>

<file path=xl/sharedStrings.xml><?xml version="1.0" encoding="utf-8"?>
<sst xmlns="http://schemas.openxmlformats.org/spreadsheetml/2006/main" count="1714" uniqueCount="807">
  <si>
    <t>1.</t>
  </si>
  <si>
    <t>Urząd Miasta i Gminy Bystrzyca Kłodzka</t>
  </si>
  <si>
    <t>Materiał</t>
  </si>
  <si>
    <t>Lp.</t>
  </si>
  <si>
    <t>Przedmiot ubezpieczenia</t>
  </si>
  <si>
    <t>Suma ubezpieczenia</t>
  </si>
  <si>
    <t>Powierzchnia w m2</t>
  </si>
  <si>
    <t>Rok budowy budynku</t>
  </si>
  <si>
    <t>Ścian</t>
  </si>
  <si>
    <t>Stropów</t>
  </si>
  <si>
    <t>Stropodachu</t>
  </si>
  <si>
    <t>Pokrycie dachu</t>
  </si>
  <si>
    <t>cegła</t>
  </si>
  <si>
    <t>-</t>
  </si>
  <si>
    <t>dachówka, papa</t>
  </si>
  <si>
    <t>Budynek przemysłowy, Bystrzyca Kł. ul. Strażacka 3</t>
  </si>
  <si>
    <t>żelbeton</t>
  </si>
  <si>
    <t>papa</t>
  </si>
  <si>
    <t>Budynek przemysłowo-biurowy, Bystrzyca Kł. ul. Kolejowa 169</t>
  </si>
  <si>
    <t>lata 70' XX w.</t>
  </si>
  <si>
    <t>cegła, pustak</t>
  </si>
  <si>
    <t>Budynek klubowy, Bystrzyca Kł. ul. Mickiewicza 14</t>
  </si>
  <si>
    <t>betonowe</t>
  </si>
  <si>
    <t>drewno</t>
  </si>
  <si>
    <t>beton</t>
  </si>
  <si>
    <t>Budynek administracyjny, Bystrzyca Kł. ul. Sienkiewicza 6</t>
  </si>
  <si>
    <t>Budynek byłej szkoły, Stary Waliszów 6</t>
  </si>
  <si>
    <t>b.d.</t>
  </si>
  <si>
    <t>murowane z cegły ceramicznej</t>
  </si>
  <si>
    <t>dachówka betonowa</t>
  </si>
  <si>
    <t xml:space="preserve">Budynek użytkowy, Bystrzyca Kłodzka ul. Górna </t>
  </si>
  <si>
    <t>przedwojenny</t>
  </si>
  <si>
    <t>murowane kamienno-ceglane</t>
  </si>
  <si>
    <t>Garaże szeregowe 4szt., Bystrzyca Kł. ul. Mickiewicza 14</t>
  </si>
  <si>
    <t>Oświetlenie stadionu, Bystrzyca Kł. ul. Mickiewicza 14</t>
  </si>
  <si>
    <t>Stadion sportowy z ogrodzeniem, Bystrzyca Kł. ul. Mickiewicza 14</t>
  </si>
  <si>
    <t>1976, 2013</t>
  </si>
  <si>
    <t>Baszta, Bystrzyca Kł.ul. Rycerska</t>
  </si>
  <si>
    <t>przedwojenne</t>
  </si>
  <si>
    <t>murowane z kamienia na zaprawie wapiennej</t>
  </si>
  <si>
    <t>hełm o kontrukcji murowanej z cegły </t>
  </si>
  <si>
    <t>Baszta, Bystrzyca Kł. ul. Okrzei</t>
  </si>
  <si>
    <t>hełm o kontrukcji murowanej z cegły  </t>
  </si>
  <si>
    <t>Baszta, Bystrzyca Kł. ul. Podmiejska</t>
  </si>
  <si>
    <t>Kontener WC, Międzygórze</t>
  </si>
  <si>
    <t>Ogrodzenie cmentarne, Bystrzyca Kł. ul. 1 Maja</t>
  </si>
  <si>
    <t>Wózek do przemieszczania się po schodach</t>
  </si>
  <si>
    <t>Sprzęt nagłośnieniowy</t>
  </si>
  <si>
    <t>Wyposażenie baszty przy ul. Podmiejskiej (2 lunety, witryna, makieta)</t>
  </si>
  <si>
    <t>Zegar na wieży</t>
  </si>
  <si>
    <t>Wiata przystankowa, Stara Bystrzyca</t>
  </si>
  <si>
    <t>Wiata przystankowa, Wójtowice</t>
  </si>
  <si>
    <t>Wiaty przystankowe 2 szt., Nowa Bystrzyca</t>
  </si>
  <si>
    <t>Wiata przystankowa, Lasówka - Mostowice</t>
  </si>
  <si>
    <t>Wiata przystankowa, Długopole Dolne</t>
  </si>
  <si>
    <t>Wiata przystankowa, Młoty</t>
  </si>
  <si>
    <t>Wiaty przystankowe 3 szt., Nowy Waliszów</t>
  </si>
  <si>
    <t>Wiata przystankowa, Stara Łomnica</t>
  </si>
  <si>
    <t>Zestaw zabawowy, Nowa Łomnica</t>
  </si>
  <si>
    <t>Zestaw zabawowy, Nowa Bystrzyca</t>
  </si>
  <si>
    <t>Zestaw zabawowy, Ponikwa</t>
  </si>
  <si>
    <t>Zestaw zabawowy, Stara Bystrzyca</t>
  </si>
  <si>
    <t>Zestaw zabawowy, Idzików</t>
  </si>
  <si>
    <t>Zestaw zabawowy, Stara Łomnica</t>
  </si>
  <si>
    <t>Zestaw zabawowy, Starkówek</t>
  </si>
  <si>
    <t>Zestaw zabawowy, Lasówka</t>
  </si>
  <si>
    <t>Plac zabaw – wyposażenie i ogrodzenie, Bystrzyca Kłodzka ul. Górna</t>
  </si>
  <si>
    <t xml:space="preserve">Plac zabaw – wyposażenie i ogrodzenie, Bystrzyca Kłodzka Osiedle Szkolne k/bloku nr 12 </t>
  </si>
  <si>
    <t>Plac zabaw – wyposażenie i ogrodzenie, Bystrzyca Kłodzka ul. Mickiewicza nr 10</t>
  </si>
  <si>
    <t>Tablice pamiątkowe wewnętrzne i zewnętrzne 7 szt.</t>
  </si>
  <si>
    <t>Choinka bożonarodzeniowa</t>
  </si>
  <si>
    <t>Wyposażenie i urządzenia</t>
  </si>
  <si>
    <t>2.</t>
  </si>
  <si>
    <t>Miejsko-Gminny Ośrodek Kultury</t>
  </si>
  <si>
    <t>Budynek MGOK, Bystrzyca Kł. ul. Wojska Polskiego 20</t>
  </si>
  <si>
    <t>płyty żelbetowe</t>
  </si>
  <si>
    <t>suchy beton</t>
  </si>
  <si>
    <t>Magazyn, Nowa Bystrzyca 26</t>
  </si>
  <si>
    <t>lata 80-90</t>
  </si>
  <si>
    <t xml:space="preserve">konstrukcja ze stali i blachy </t>
  </si>
  <si>
    <t>3.</t>
  </si>
  <si>
    <t>Budynek Wiejskiego Ośrodka Kultury, Idzików 102</t>
  </si>
  <si>
    <t>blacha</t>
  </si>
  <si>
    <t>4.</t>
  </si>
  <si>
    <t>Budynek Wiejskiego Ośrodka Kultury, Gorzanów pl. Wolności 1</t>
  </si>
  <si>
    <t>kamień, cegła</t>
  </si>
  <si>
    <t>dachówka</t>
  </si>
  <si>
    <t>5.</t>
  </si>
  <si>
    <t>Budynek Wiejskiego Ośrodka Kultury, Nowy Waliszów 81</t>
  </si>
  <si>
    <t>6.</t>
  </si>
  <si>
    <t>Budynek Wiejskiego Ośrodka Kultury, Stary Waliszów 91</t>
  </si>
  <si>
    <t>blachodachówka</t>
  </si>
  <si>
    <t>7.</t>
  </si>
  <si>
    <t>Budynek Wiejskiego Ośrodka Kultury, Stara Bystrzyca ul. Bystrzycka 41</t>
  </si>
  <si>
    <t>beton lany</t>
  </si>
  <si>
    <t>8.</t>
  </si>
  <si>
    <t>Budynek Wiejskiego Ośrodka Kultury, Wilkanów 137</t>
  </si>
  <si>
    <t>9.</t>
  </si>
  <si>
    <t>Świetlica wiejska, Pławnica 59</t>
  </si>
  <si>
    <t>blacha, dachówka</t>
  </si>
  <si>
    <t>10.</t>
  </si>
  <si>
    <t>Świetlica wiejska, Ponikwa 41A</t>
  </si>
  <si>
    <t>11.</t>
  </si>
  <si>
    <t>Świetlica wiejska, Zalesie 11</t>
  </si>
  <si>
    <t>12.</t>
  </si>
  <si>
    <t>Świetlica wiejska, Wójtowice, ul. Bystrzycka 5</t>
  </si>
  <si>
    <t>13.</t>
  </si>
  <si>
    <t>Świetlica wiejska, Zabłocie (budynek bez numeru)</t>
  </si>
  <si>
    <t>cegła, supporex</t>
  </si>
  <si>
    <t>14.</t>
  </si>
  <si>
    <t>Świetlica wiejska, Nowa Łomnica 18</t>
  </si>
  <si>
    <t>15.</t>
  </si>
  <si>
    <t>Świetlica wiejska, Nowa Bystrzyca 21</t>
  </si>
  <si>
    <t>bloczki betonowe</t>
  </si>
  <si>
    <t>16.</t>
  </si>
  <si>
    <t>Świetlica wiejska, Wyszki (budynek bez numeru)</t>
  </si>
  <si>
    <t>bloczki betonowe, supporex</t>
  </si>
  <si>
    <t>17.</t>
  </si>
  <si>
    <t>Świetlica wiejska, Międzygórze ul. Pocztowa 1</t>
  </si>
  <si>
    <t>blacha cynkowana</t>
  </si>
  <si>
    <t>18.</t>
  </si>
  <si>
    <t>Oczyszczalnia ścieków, WOK Wilkanów 137</t>
  </si>
  <si>
    <t>19.</t>
  </si>
  <si>
    <t>Oczyszczalnia ścieków, WOK Nowy Waliszów 81</t>
  </si>
  <si>
    <t>20.</t>
  </si>
  <si>
    <t>Oczyszczalnia ścieków, WOK Stara Bystrzyca, ul. Bystrzycka 41</t>
  </si>
  <si>
    <t>21.</t>
  </si>
  <si>
    <t>Muzeum Filumenistyczne</t>
  </si>
  <si>
    <t>Budynek muzeum, Bystrzyca Kł. Mały Rynek 1</t>
  </si>
  <si>
    <t>1821-1822</t>
  </si>
  <si>
    <t>drewno, beton</t>
  </si>
  <si>
    <t>Eksponaty muzealne</t>
  </si>
  <si>
    <t>Kocioł C.O.</t>
  </si>
  <si>
    <t>Biblioteka Publiczna Miasta i Gminy</t>
  </si>
  <si>
    <t>Ośrodek Pomocy Społecznej</t>
  </si>
  <si>
    <t>Budynek OPS, Bystrzyca Kł. ul. 1 Maja 1</t>
  </si>
  <si>
    <t>przed 1939r.</t>
  </si>
  <si>
    <t>blachodachówka, papa</t>
  </si>
  <si>
    <t>Garaż przy budynku, Bystrzyca Kł. ul. 1 Maja 1</t>
  </si>
  <si>
    <t>Garaż wolnostojący przenośny, Bystrzyca Kł. ul. 1 Maja 1</t>
  </si>
  <si>
    <t>Centrum Integracji Społecznej</t>
  </si>
  <si>
    <t>Środowiskowy Dom Samopomocy</t>
  </si>
  <si>
    <t>Suszarka elektryczna</t>
  </si>
  <si>
    <t>1 700,00 zł</t>
  </si>
  <si>
    <t>Zespół Szkół w Wilkanowie</t>
  </si>
  <si>
    <t>Budynek gimnazjum, Wilkanów 138D</t>
  </si>
  <si>
    <t>suporex</t>
  </si>
  <si>
    <t>stalowe</t>
  </si>
  <si>
    <t>drewniany</t>
  </si>
  <si>
    <t>dachówka cementowa</t>
  </si>
  <si>
    <t>Plac zabaw, Wilkanów 138D</t>
  </si>
  <si>
    <t>Stacja uzdatniania wody, Wilkanów 138D</t>
  </si>
  <si>
    <t>Pompownia wody, Wilkanów 138D</t>
  </si>
  <si>
    <t>Budynek szkoły podstawowej nr 1, Bystrzyca Kł. ul. Wojska Polskiego 8</t>
  </si>
  <si>
    <t>Szkoła Podstawowa nr 2 im. Obrońców Warszawy w Bystrzycy Kłodzkiej</t>
  </si>
  <si>
    <t>Budynek szkoły, Bystrzyca Kł. ul. Wojska Polskiego 68</t>
  </si>
  <si>
    <t>murowane z cegły pełnej</t>
  </si>
  <si>
    <t>gęsto-żebrowe typu dms</t>
  </si>
  <si>
    <t>płyty korytkowe</t>
  </si>
  <si>
    <t>Sala gimnastyczna, Bystrzyca Kł. ul. Wojska Polskiego 68</t>
  </si>
  <si>
    <t>Przedszkole nr 2 w Bystrzycy Kłodzkiej</t>
  </si>
  <si>
    <t>Budynek przedszkola, ul. Mickiewicza 10</t>
  </si>
  <si>
    <t>ok. 1900</t>
  </si>
  <si>
    <t>cegła na belkach stalowych, drewno</t>
  </si>
  <si>
    <t>drewniane belki</t>
  </si>
  <si>
    <t>Budynek przedszkola, ul. Mickiewicza 12</t>
  </si>
  <si>
    <t>Budynek przedszkola, ul. Wojska Polskiego 5</t>
  </si>
  <si>
    <t>Budynek przedszkola, ul. Wojska Polskiego 24</t>
  </si>
  <si>
    <t>dachówka, blachodachówka</t>
  </si>
  <si>
    <t>Ogrodzenie, ul. Wojska Polskiego 5</t>
  </si>
  <si>
    <t>Ogrodzenie, ul. Mickiewicza 10-12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</si>
  <si>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</si>
  <si>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</si>
  <si>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</si>
  <si>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</si>
  <si>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</si>
  <si>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</si>
  <si>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</si>
  <si>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</si>
  <si>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</si>
  <si>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Telewizja przemysłaowa - monitoring</t>
  </si>
  <si>
    <t>Szkoła Podstawowa nr 1 w Bystrzycy Kłodzkiej</t>
  </si>
  <si>
    <t>Szkoła Podstawowa nr 2 w Bystrzycy Kłodzkiej</t>
  </si>
  <si>
    <t>Centrala telefoniczna</t>
  </si>
  <si>
    <t>Przedszkole nr 2 w Bystrzycy Klodzkiej</t>
  </si>
  <si>
    <t>głowa ruchoma</t>
  </si>
  <si>
    <t>Sprzęt nagłośniający</t>
  </si>
  <si>
    <t>Infokiosk</t>
  </si>
  <si>
    <t>Boisko ORLIK 2012 wraz z pawilonami szatnią, oświetleniem  i ogrodzeniem, Bystrzyca Kł. ul. Ludowa 32</t>
  </si>
  <si>
    <t>Budynki dworca PKP oraz plac utwardzony, Bystrzyca Kł. ul. Międzyleśna 9</t>
  </si>
  <si>
    <t xml:space="preserve">Park Seniora </t>
  </si>
  <si>
    <t>Powłoka pneumatyczna basenu</t>
  </si>
  <si>
    <t>Budynek OSP Gorzanów ul. Bystrzycka 3</t>
  </si>
  <si>
    <t>murowany</t>
  </si>
  <si>
    <t>Budynek OSP Międzygórze ul. Pocztowa 1</t>
  </si>
  <si>
    <t>Budynek OSP Nowy Waliszów 32</t>
  </si>
  <si>
    <t>blach</t>
  </si>
  <si>
    <t>Budynek OSP Pławnica</t>
  </si>
  <si>
    <t>Budynek OSP Poręba 54</t>
  </si>
  <si>
    <t>Budynek OSP Stara Łomnica 72a</t>
  </si>
  <si>
    <t>Budynek OSP Stary waliszów 17</t>
  </si>
  <si>
    <t>Budynek OSP Zabłocie</t>
  </si>
  <si>
    <t>papa, blacha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</si>
  <si>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</si>
  <si>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</si>
  <si>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</si>
  <si>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</si>
  <si>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</si>
  <si>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</si>
  <si>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</si>
  <si>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</si>
  <si>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</si>
  <si>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</si>
  <si>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</si>
  <si>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</si>
  <si>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</si>
  <si>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</si>
  <si>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</si>
  <si>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</si>
  <si>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</si>
  <si>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</si>
  <si>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</si>
  <si>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</si>
  <si>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</si>
  <si>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</si>
  <si>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</si>
  <si>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56.</t>
  </si>
  <si>
    <t>57.</t>
  </si>
  <si>
    <t>58.</t>
  </si>
  <si>
    <t>59.</t>
  </si>
  <si>
    <t>Dwie niecki basenu kąpielowego z ogrodzeniem, Bystrzyca Kłodzka ul. Floriańska 4a</t>
  </si>
  <si>
    <t>Plac zabaw -wyposażenie i ogrodzenie, Bystrzyca Kłodzka, ul. Wojska Polskiego 20</t>
  </si>
  <si>
    <t>Podświetlenie murów obronnych, Bystrzyca Kłodzka, od ul. Międzyleśnej</t>
  </si>
  <si>
    <t>Zestaw nagłośnienia</t>
  </si>
  <si>
    <t>Plac zabawa w Międzygórzu</t>
  </si>
  <si>
    <t>Plac zabaw w Długopolu Zdroju</t>
  </si>
  <si>
    <t>Plac zabawa w Szklarce</t>
  </si>
  <si>
    <t>Rodzaj</t>
  </si>
  <si>
    <t>Marka i typ</t>
  </si>
  <si>
    <t>Rok zakupu</t>
  </si>
  <si>
    <t>nr fabryczny lub inwentarzowy</t>
  </si>
  <si>
    <t>suma ubezpieczenia</t>
  </si>
  <si>
    <t>Ratrak śnieżny</t>
  </si>
  <si>
    <t>Pisten Bully 100</t>
  </si>
  <si>
    <t>WKU4821MA8L011156</t>
  </si>
  <si>
    <t>Skuter śnieżny</t>
  </si>
  <si>
    <t>Yamaha RS Viking Proffesional</t>
  </si>
  <si>
    <t>JYE8GS0069A005832</t>
  </si>
  <si>
    <t>Wykaz zabezpieczeń przeciwpożarowych i przeciwkradzieżowych</t>
  </si>
  <si>
    <t>Jednostka</t>
  </si>
  <si>
    <t>Zabezpieczenia przeciwpożarowe</t>
  </si>
  <si>
    <t>Zabezpieczenia przeciwkradzieżowe</t>
  </si>
  <si>
    <t>Baszta Bystrzyca Kłodzka ul. Okrzei</t>
  </si>
  <si>
    <t>- gaśnice: 3 szt.</t>
  </si>
  <si>
    <t>- brak</t>
  </si>
  <si>
    <t>Baszta Bystrzyca Kłodzka ul. Rycerska</t>
  </si>
  <si>
    <t>- gaśnice: 2 szt.</t>
  </si>
  <si>
    <t>Baszta Bystrzyca Kłodzka ul. Podmiejska</t>
  </si>
  <si>
    <t>Centrum Informacji Turystycznej, Bystrzyca Kłodzka Mały Rynek 2/1</t>
  </si>
  <si>
    <t>- system alarmujący służby z całodobową ochroną,</t>
  </si>
  <si>
    <t>- zgodne z przepisami o ochronie przeciwpożarowej,
- gasnice- zgodne z przepisami o ochronie przeciwpożarowej,
- gasnice- zgodne z przepisami o ochronie przeciwpożarowej,
- gasnice- zgodne z przepisami o ochronie przeciwpożarowej,
- gasnice</t>
  </si>
  <si>
    <t>- system alarmowy
- monitoring- system alarmowy
- monitoring- system alarmowy
- monitoring- system alarmowy
- monitoring</t>
  </si>
  <si>
    <t xml:space="preserve">- zgodne z przepisami o ochronie przeciwpożarowej,
- gaśnice, agregaty:
</t>
  </si>
  <si>
    <t>Budynek mieszkalny, Bystryca Kłodzka ul. Floriańska 4a</t>
  </si>
  <si>
    <t>- system alarmowy i monitoring</t>
  </si>
  <si>
    <t>- urządzenie sygnalizujące powstanie pożaru z powiadomieniem słuzb patrolowych,
- gaśnice: 10 szt.,
- hydranty wewnętrzne: 4 szt.,- urządzenie sygnalizujące powstanie pożaru z powiadomieniem słuzb patrolowych,
- gaśnice: 10 szt.,
- hydranty wewnętrzne: 4 szt.,</t>
  </si>
  <si>
    <t>- co najmniej 2 zamki wielozastawkowe w każdych drzwiach zewnętrznych,
- szyby antywłamaniowe w oknach na parterze
- alarm tylko na miejscu,
- system alarmujący służby z całodobową ochroną,- co najmniej 2 zamki wielozastawkowe w każdych drzwiach zewnętrznych,
- szyby antywłamaniowe w oknach na parterze
- alarm tylko na miejscu,
- system alarmujący służby z całodobową ochroną,</t>
  </si>
  <si>
    <t>- zgodne z przepisami o ochronie przeciwpożarowej,
- gasnice- zgodne z przepisami o ochronie przeciwpożarowej,
- gasnice</t>
  </si>
  <si>
    <t>- system alarmowy
- monitoring- system alarmowy
- monitoring</t>
  </si>
  <si>
    <t>Budynek CIS, Bystrzyca Kł. ul. 1 Maja 1A</t>
  </si>
  <si>
    <t xml:space="preserve">- monitoring wizyjny
- czujki ruchu
- alarm - monitoring wizyjny
- czujki ruchu
- alarm </t>
  </si>
  <si>
    <t>- zgodne z przepisami o ochronie przeciwpożarowej, - stałe urządzenie gaśnicze uruchamiane ręcznie, - gaśnice, agregaty:  szt.,15 - hydranty zewnętrzne:  szt.,1 - hydranty wewnętrzne:  szt.,2- zgodne z przepisami o ochronie przeciwpożarowej, - stałe urządzenie gaśnicze uruchamiane ręcznie, - gaśnice, agregaty:  szt.,15 - hydranty zewnętrzne:  szt.,1 - hydranty wewnętrzne:  szt.,2</t>
  </si>
  <si>
    <t>- hydranty, gasnice</t>
  </si>
  <si>
    <t>- alarm, monitoring wizyjny</t>
  </si>
  <si>
    <t xml:space="preserve">- zgodne z przepisami o ochronie przeciwpożarowej,
- gaśnice, agregaty
</t>
  </si>
  <si>
    <t xml:space="preserve">- zgodne z przepisami o ochronie przeciwpożarowej,
- gaśnice, agregaty:  szt.,
</t>
  </si>
  <si>
    <t>- monitoring</t>
  </si>
  <si>
    <t>Urządzenie do transportu osób niepełnosprawnych wewnątrz budynku</t>
  </si>
  <si>
    <t>Platforma zewnętrzna do pionowego transportu osób niepełnosprawnych</t>
  </si>
  <si>
    <t>Remonty i inne</t>
  </si>
  <si>
    <t>2015/2016 ocieplenie budynku</t>
  </si>
  <si>
    <t>1997-2014 remont kapitalny, wymiana okien wymiana pokrycia dachowego, docieplenie budynku, nowa elewacja</t>
  </si>
  <si>
    <t>system alarmowy z monitoringiem</t>
  </si>
  <si>
    <t>przełom XIX i XX w.</t>
  </si>
  <si>
    <t>Magazyn, Nowa Bystrzyca 20A</t>
  </si>
  <si>
    <t>Świetlica wiejska ul. Kościuszki 5, Długopole Zdrój</t>
  </si>
  <si>
    <t>lata 60-70</t>
  </si>
  <si>
    <t>Sala sportowa Wilkanów 138F</t>
  </si>
  <si>
    <t>2012 - remont tarasu</t>
  </si>
  <si>
    <t>zestaw interaktywny</t>
  </si>
  <si>
    <t>nie</t>
  </si>
  <si>
    <t>Ogrodzenie</t>
  </si>
  <si>
    <t>Kamery wewnetrzne i zewnętrzne</t>
  </si>
  <si>
    <t>Budynek mieszkalny, Bystrzyca Kłodzka ul. Floriańska 4a - budynek zaplecza socjalnego przy basemnie z tarasem</t>
  </si>
  <si>
    <t>2008-2010 remont kapitalny</t>
  </si>
  <si>
    <t>2011-2013 remont kapitalny</t>
  </si>
  <si>
    <t>Budynek OSP Wilkanów 130a</t>
  </si>
  <si>
    <t>Kontener WC, Bystrzyca Kłodzka</t>
  </si>
  <si>
    <t>Zestaw zabawowy Bystrzyca Kł., ul.Siemiradzkiego</t>
  </si>
  <si>
    <t>Ogrodzenie placu Bystrzyca Kłodzka ul. Konopnickiej</t>
  </si>
  <si>
    <t>Parkingi</t>
  </si>
  <si>
    <t>Wiata przystankowa, Wilkanów 3 sztuki</t>
  </si>
  <si>
    <t>Wiata przystankowa Starkówek</t>
  </si>
  <si>
    <t>Wiata rekreacyjna Topolice</t>
  </si>
  <si>
    <t>Wiata rekreacyjna Stara Bystrzyca</t>
  </si>
  <si>
    <t>Wiata rekreacyjna Nowa Łomnica</t>
  </si>
  <si>
    <t>Wiata rekreacyjna Marianówka</t>
  </si>
  <si>
    <t>Wiata rekreacyjna Idzików</t>
  </si>
  <si>
    <t>Wiata rekreacyjna Długopole Zdrój</t>
  </si>
  <si>
    <t>Wiata rekreacyjna Starkówek 3 sztuki</t>
  </si>
  <si>
    <t>Zestaw sprawnościowy  Ponikwa</t>
  </si>
  <si>
    <t>Wiata rekreacyjna Mielnik</t>
  </si>
  <si>
    <t>Zestaw zabawowy Długopole Zdrój</t>
  </si>
  <si>
    <t>Zestaw zabawowy Długopole Dolne</t>
  </si>
  <si>
    <t>Zestaw zabawowy Mielnik</t>
  </si>
  <si>
    <t>Zestaw zabawowy Nowy Waliszów</t>
  </si>
  <si>
    <t>Sprzęt elektroniczny stacjonarny</t>
  </si>
  <si>
    <t>Kserokopiarki i urządzenia wielofunkcyjne</t>
  </si>
  <si>
    <t>Serwery</t>
  </si>
  <si>
    <t>Klimatyzatory</t>
  </si>
  <si>
    <t>Monitoring</t>
  </si>
  <si>
    <t>Kamera termowizyjna</t>
  </si>
  <si>
    <t>Centrala telefoniczna i aparat</t>
  </si>
  <si>
    <t>Kasy fiskalne</t>
  </si>
  <si>
    <t>Infokisok</t>
  </si>
  <si>
    <t>Sprzęt elektroniczny przenośny</t>
  </si>
  <si>
    <t>Projektory</t>
  </si>
  <si>
    <t>Telefony komórkowe</t>
  </si>
  <si>
    <t>Sygnalizacja pożarowa</t>
  </si>
  <si>
    <t>Projektory, rzutniki</t>
  </si>
  <si>
    <t>Tablety</t>
  </si>
  <si>
    <t>Terminale mobilne</t>
  </si>
  <si>
    <t>Centrala telefoniczna i fax</t>
  </si>
  <si>
    <t>Fax</t>
  </si>
  <si>
    <t>Budynek administracyjny stadionu, Bystrzyca Kł. ul. Mickiewicza 14</t>
  </si>
  <si>
    <t>Budynek uzytkowo mieszkalny Stary Waliszów 6</t>
  </si>
  <si>
    <t xml:space="preserve">Mury po rozbiórce budynku Bystrzyca Kłodzka ul. Górna </t>
  </si>
  <si>
    <t>Plac zabaw Poręba</t>
  </si>
  <si>
    <t>Plac zabaw Stara Łomnica</t>
  </si>
  <si>
    <t>Urządzenia zabawowe Bystrzyca Kłodzka ul. Konopnickiej</t>
  </si>
  <si>
    <t>Urządzenia Street Workout, Bystrzyca Kłodzka osiedle Szkolne 5</t>
  </si>
  <si>
    <t>Skate Park Bystrzyca Klodzka ul. Wojska Polskiego 68</t>
  </si>
  <si>
    <t>Boisko sportowe Międzygórze</t>
  </si>
  <si>
    <t>Oświetlenie boiska Idzików</t>
  </si>
  <si>
    <t>Oświetlenie boiska Stara Łomnica</t>
  </si>
  <si>
    <t>31.</t>
  </si>
  <si>
    <t>53.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</si>
  <si>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</si>
  <si>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</si>
  <si>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</si>
  <si>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</si>
  <si>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</si>
  <si>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</si>
  <si>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</si>
  <si>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</si>
  <si>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</si>
  <si>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</si>
  <si>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</si>
  <si>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</si>
  <si>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</si>
  <si>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</si>
  <si>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</si>
  <si>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</si>
  <si>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</si>
  <si>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</si>
  <si>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</si>
  <si>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</si>
  <si>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</si>
  <si>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</si>
  <si>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</si>
  <si>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</si>
  <si>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</si>
  <si>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</si>
  <si>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</si>
  <si>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</si>
  <si>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</si>
  <si>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</si>
  <si>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</si>
  <si>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</si>
  <si>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</si>
  <si>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Komputery, monitory, drukarki podtrzymywacze napiecia  - starsze niż 10 lat</t>
  </si>
  <si>
    <t xml:space="preserve">Wyposażenie Sali MGOK </t>
  </si>
  <si>
    <t>93.</t>
  </si>
  <si>
    <t>Sprzet elektroniczny w Sali MGOK</t>
  </si>
  <si>
    <t>Świetlica wiejska Szklarka 12a</t>
  </si>
  <si>
    <t xml:space="preserve">- zgodne z przepisami o ochronie przeciwpożarowej,
- gaśnic 14, agregaty:hydranty wewn.
</t>
  </si>
  <si>
    <t xml:space="preserve">- zgodne z przepisami o ochronie przeciwpożarowej,
- gaśnice szt. 3, agregaty:
</t>
  </si>
  <si>
    <t xml:space="preserve">- zgodne z przepisami o ochronie przeciwpożarowej,
- gaśnice szt.3, agregaty:
</t>
  </si>
  <si>
    <t xml:space="preserve">- zgodne z przepisami o ochronie przeciwpożarowej,
- gaśnice szt. 4, agregaty:
</t>
  </si>
  <si>
    <t xml:space="preserve">- zgodne z przepisami o ochronie przeciwpożarowej,
- gaśnice szt. 7, agregaty:
</t>
  </si>
  <si>
    <t xml:space="preserve">- zgodne z przepisami o ochronie przeciwpożarowej,
- gaśnice szt. 5, agregaty:
</t>
  </si>
  <si>
    <t xml:space="preserve">- zgodne z przepisami o ochronie przeciwpożarowej,
- gaśnice szt. 1, agregaty:
</t>
  </si>
  <si>
    <t>Zespół  Szkół Ogólnokształcących Bystrzyca Kłodzka</t>
  </si>
  <si>
    <t>Pozostałe informacje</t>
  </si>
  <si>
    <t>Budynek szkoły, ul. Sempołowskiej 13, 57-500 Bystrzyca Kłodzka</t>
  </si>
  <si>
    <t>murowane</t>
  </si>
  <si>
    <t xml:space="preserve">2014-2015- wymiana pokrycia dachowego, 2012 - wymiana stolarki okiennej i drzwi zawnętrznych, 2011- częściowa wymiana instalacji elektrycznej, </t>
  </si>
  <si>
    <t>Sala gimnastyczna, ul. Sempołowskiej 13, 57-500 Bystrzyca Kłodzka</t>
  </si>
  <si>
    <t>2012-wymiana stolarki okiennej i drzwi wejściowych</t>
  </si>
  <si>
    <t>Magazyn, ul. Sempołowskiej 13, 57-500 Bystrzyca Kłodzka</t>
  </si>
  <si>
    <t>2006 - wymiana pokrycia dachowego</t>
  </si>
  <si>
    <t>2007 - wymiana pokrycia dachowego</t>
  </si>
  <si>
    <t>Ogrodzenia</t>
  </si>
  <si>
    <t>Sprzęt elektroniczny sprzed 2010 r.</t>
  </si>
  <si>
    <t>Wyposażenie, urządzenia i maszyny</t>
  </si>
  <si>
    <t>Sprzęt elektroniczny stacjonarny od 01.01.2010</t>
  </si>
  <si>
    <t>Kserokopiarki, urządzenia wielofunkcyjne</t>
  </si>
  <si>
    <t>Sprzęt elektroniczny przenośny od 01.01.2010</t>
  </si>
  <si>
    <t>Sprzęt nagłaśniający starszy</t>
  </si>
  <si>
    <t>Zestaw edukacyjny Fizyka SONDA</t>
  </si>
  <si>
    <t>Rodzaj maszyny</t>
  </si>
  <si>
    <t>Producent</t>
  </si>
  <si>
    <t>Typ, seria, numer</t>
  </si>
  <si>
    <t>Rok produkcji / instalacji</t>
  </si>
  <si>
    <t>Wartość</t>
  </si>
  <si>
    <t>Zespół Szkół Ogólnokształcacych w Bystrzycy Kłodzkiej</t>
  </si>
  <si>
    <t>94.</t>
  </si>
  <si>
    <t>Urząd Miasta i Gminy w Bystrzycy Kłodzkiej</t>
  </si>
  <si>
    <t>Szkoła Podstawowa w Wilkanowie</t>
  </si>
  <si>
    <t>Budynek szkoły podstawowej nr 1, ul. Wojska Polskiego 8</t>
  </si>
  <si>
    <t>Telefon komórkowy</t>
  </si>
  <si>
    <t>Oświetlenie tras narciarstwa biegowego w Spalonej dz. Nr 61</t>
  </si>
  <si>
    <t>Wiata rekreacyjna, Młoty</t>
  </si>
  <si>
    <t>Wiata rekreacyjna, Stary waliszów</t>
  </si>
  <si>
    <t>Urządzenie zabawowe Piotrowice</t>
  </si>
  <si>
    <t>Urzadzenie zabawowe, Wilkanów</t>
  </si>
  <si>
    <t>Urządzenie siłowni zewnetrznej,  Długopole Dolne</t>
  </si>
  <si>
    <t>Urządzenie siłowni zewnetrznej, Wyszki</t>
  </si>
  <si>
    <t>Urządzenie siłowni zewnetrznej, Stara Bystrzyca</t>
  </si>
  <si>
    <t>Urządzenie siłowni zewnetrznej, Nowy Waliszów</t>
  </si>
  <si>
    <t>Urządzenie siłowni zewnetrznej,  Wilkanów</t>
  </si>
  <si>
    <t>95.</t>
  </si>
  <si>
    <t>96.</t>
  </si>
  <si>
    <t>98.</t>
  </si>
  <si>
    <t>99.</t>
  </si>
  <si>
    <t>100.</t>
  </si>
  <si>
    <t>101.</t>
  </si>
  <si>
    <t>102.</t>
  </si>
  <si>
    <t>103.</t>
  </si>
  <si>
    <t>104.</t>
  </si>
  <si>
    <t xml:space="preserve">Monitoring na cmentarzu komunalnym </t>
  </si>
  <si>
    <t>Mury obronne ul. Wojska Polskiego Bystrzyca Kłodzka</t>
  </si>
  <si>
    <t xml:space="preserve">Budynek przemysłowo-biurowy, Bystrzyca Kł. ul. Kolejowa </t>
  </si>
  <si>
    <t>Wiata drewniana wraz siłownią zewnetrzną Międzygórze</t>
  </si>
  <si>
    <t>Wiata drewniana wraz z oświetleniem Ponikwa</t>
  </si>
  <si>
    <t>Tablica meteorologiczno-pomiarowa</t>
  </si>
  <si>
    <t>105.</t>
  </si>
  <si>
    <t>106.</t>
  </si>
  <si>
    <t>107.</t>
  </si>
  <si>
    <t>Pisten Bully 101</t>
  </si>
  <si>
    <t>WKU5822CQHL010092</t>
  </si>
  <si>
    <t>Rzeźby w Parku -10 sztuk</t>
  </si>
  <si>
    <t>Tablice interaktywne</t>
  </si>
  <si>
    <t>Pojazdy mechaniczne nie posiadające tablic rejestracyjnych - ratraki i skuter</t>
  </si>
  <si>
    <t>Ścianka wspinaczkowa</t>
  </si>
  <si>
    <t>Obelisk 100. rocznica odzyskania niepodległości</t>
  </si>
  <si>
    <t>Lampy solarne</t>
  </si>
  <si>
    <t>Kaplica cmentarna</t>
  </si>
  <si>
    <t>Wyposażenie Baszty przy ul. Okrzei</t>
  </si>
  <si>
    <t>Zagrożenie powodziowe</t>
  </si>
  <si>
    <t>Czy budynek jest użytkowany</t>
  </si>
  <si>
    <t>Stan techniczny budynku</t>
  </si>
  <si>
    <t>Zabezpieczenia przeciwpoż.</t>
  </si>
  <si>
    <t>Zabezpieczenia przeciwkradziezowe</t>
  </si>
  <si>
    <t>Odległość od najbliższych wód powierzchniowych - 500m</t>
  </si>
  <si>
    <t>TAK</t>
  </si>
  <si>
    <t>Dobry, aktualne badania instalacji przewodów kominowych, elektrycznej, odgromowej, gazowej. Posiada wymagane przepisami prawa przeglądy</t>
  </si>
  <si>
    <t>Zgodne z przepisami o ochronie przeciwpożarowej, 15 gaśnic, 10 hydranty wew.</t>
  </si>
  <si>
    <t>Wszystkie drzwi zewnętrzne zaopatrzone są w co najmniej 2 zamki wielozastawkowe, kraty w oknach (podpiwniczenie, pracownie komputerowe), stały dozór wew i zew 7:00-20:00, alarm powiadamiający służby patrolowe 24h, monitoring wew, zew.</t>
  </si>
  <si>
    <t>posiada wymagane przepisami prawa przeglądy</t>
  </si>
  <si>
    <t>Zgodne z przepisami o ochronie przeciwpożarowej, 2 gaśnice</t>
  </si>
  <si>
    <t>Wszystkie drzwi zewnętrzne zaopatrzone są w co najmniej 2 zamki wielozastawkowe, stał dozór fizyczny 7:00-20:00</t>
  </si>
  <si>
    <t>Zgodne z przepisami o ochronie przeciwpożarowej, 1 gaśnica</t>
  </si>
  <si>
    <t>485mb</t>
  </si>
  <si>
    <t>Urządzenia siłowni zewnętrznej, Bystrzyca Kłodzka, Osiedle Szkolne dz. nr 60/2</t>
  </si>
  <si>
    <t>Plac zabaw- wyposażenie, urządzenia siłowni zewnętrznej i ogrodzenie, Bystrzyca Kłodzka, ul. Wojska Polskiego 8 przy Szkole Podstawowej nr 1</t>
  </si>
  <si>
    <t>oświetlenie dekoracyjne - fontanna lilia</t>
  </si>
  <si>
    <t>oświetlenie dekoracyjne - Choinka stożek</t>
  </si>
  <si>
    <t>oświetlenie dekoracyjne -brama świetlna</t>
  </si>
  <si>
    <t>Bokz z zadaszeniem ul. Środkowa, Bystrzyca Kłodzka</t>
  </si>
  <si>
    <t>Wiata przystankowa Wilkanów 1 szt.</t>
  </si>
  <si>
    <t>Wiata przystankowa Pławnica 2 sztuki</t>
  </si>
  <si>
    <t>Wiata rekreacyjna, Gorzanów</t>
  </si>
  <si>
    <t>Zestaw zabawowy Zabłocie</t>
  </si>
  <si>
    <t>Zestaw siłowni zewnetrznej Stara Łomnica</t>
  </si>
  <si>
    <t>2012-2013 remont kapitalny, remont 2016-2017</t>
  </si>
  <si>
    <t>2015-2016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</si>
  <si>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</si>
  <si>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</si>
  <si>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</si>
  <si>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</si>
  <si>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</si>
  <si>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</si>
  <si>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</si>
  <si>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</si>
  <si>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</si>
  <si>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</si>
  <si>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</si>
  <si>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</si>
  <si>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</si>
  <si>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</si>
  <si>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</si>
  <si>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</si>
  <si>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</si>
  <si>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</si>
  <si>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</si>
  <si>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</si>
  <si>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</si>
  <si>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ok. 1900 całkowita kompleksowa modernizacja 2018r.</t>
  </si>
  <si>
    <t>tak</t>
  </si>
  <si>
    <t>wymiana na nowe 2018r.</t>
  </si>
  <si>
    <t>Budynek CIS, Bystrzyca Kł. ul. 1 Maja 1 A</t>
  </si>
  <si>
    <t>Garaż wolnostojący stały, Bystrzyca Kłodzka ul. 1 Maja 1 A</t>
  </si>
  <si>
    <t xml:space="preserve">  blacha</t>
  </si>
  <si>
    <t>Szklarnia z pokryciem poliwęglanowym</t>
  </si>
  <si>
    <t xml:space="preserve">      poliwęglan</t>
  </si>
  <si>
    <t xml:space="preserve">          metalowe</t>
  </si>
  <si>
    <t xml:space="preserve">        metalowe</t>
  </si>
  <si>
    <t xml:space="preserve">               poliwęglan</t>
  </si>
  <si>
    <t>Wyposażenie (w tym kuchni) i urządzenia (w tym plac zabaw)</t>
  </si>
  <si>
    <t>tak (kapitalny remont)</t>
  </si>
  <si>
    <t>Ploter</t>
  </si>
  <si>
    <t>Budynek Administracyjny  - Siedziba Wydziału Rolnictwa, Ochrony Środowsiak i Leśnictwa, Bystrzyca Kłodzka, Mały Rynek 2/1</t>
  </si>
  <si>
    <t>Budynek Administarcyjny - siedziba Wydziału Urbanistyki i Planowania, pl. Wolności 3-4, Bystrzyca Kłodzka</t>
  </si>
  <si>
    <t>Budynek biurowy - Ratusz - siedziba Urządu Miasta i Gminy pl. Wolnosci 1</t>
  </si>
  <si>
    <t>Budynek mieszkalno - gospodarczy, Bystrzyca Kłodzka</t>
  </si>
  <si>
    <t>Wiata przystankowa ul. Wojksa Polskiego  naprzeciwko SP 2</t>
  </si>
  <si>
    <t>kontener obsługi parkingu na ul. Sempołowskiej , Bystrzyca kł.</t>
  </si>
  <si>
    <t>Wiata przystankowa Bystrzyca Kłdozka ul. Strażacka naprzeciwko nr 9</t>
  </si>
  <si>
    <t>129.</t>
  </si>
  <si>
    <t>130.</t>
  </si>
  <si>
    <t>131.</t>
  </si>
  <si>
    <t>132.</t>
  </si>
  <si>
    <t>133.</t>
  </si>
  <si>
    <t>134.</t>
  </si>
  <si>
    <t>Stacja rowerowa AE014 i stacja ładowania AE Singletrack Glacensis pętla pod Śnieznikiem</t>
  </si>
  <si>
    <t>stacja naprawy rowerów PRS SCANIC z narzędziami  Singletrack Glacensis pętla pod Śnieznikiem</t>
  </si>
  <si>
    <t>Urządzenia Street Workout Pławnica</t>
  </si>
  <si>
    <t>Przyłącze do WSSE Invest Park w Bystrzycy Kłodzkiej</t>
  </si>
  <si>
    <t>Zjazd do WSSE Invest Park w Bystrzycy Kłodzkiej</t>
  </si>
  <si>
    <t>Podziemna trasa turystyczna - podziemia zlokalizowane wdłuż murów obronnych przy u. Kupieckiej, Siemiradzkiego i Międzyleśnej</t>
  </si>
  <si>
    <t>135.</t>
  </si>
  <si>
    <t>136.</t>
  </si>
  <si>
    <t>137.</t>
  </si>
  <si>
    <t>138.</t>
  </si>
  <si>
    <t>139.</t>
  </si>
  <si>
    <t>140.</t>
  </si>
  <si>
    <t>141.</t>
  </si>
  <si>
    <t>Ubezpieczający (płatnik składki)</t>
  </si>
  <si>
    <t>Ubezpieczony (właścicel/posiadacz)</t>
  </si>
  <si>
    <t>Nr rej.</t>
  </si>
  <si>
    <t>Marka</t>
  </si>
  <si>
    <t>Typ, model</t>
  </si>
  <si>
    <t>Pojemność</t>
  </si>
  <si>
    <t>Ładowność</t>
  </si>
  <si>
    <t>Liczba miejsc</t>
  </si>
  <si>
    <t xml:space="preserve">Rok prod. </t>
  </si>
  <si>
    <t>Nr nadwozia</t>
  </si>
  <si>
    <t>Aktualna suma AC</t>
  </si>
  <si>
    <t>Zakres ubezpieczenia</t>
  </si>
  <si>
    <t>koniec aktualnej polisy</t>
  </si>
  <si>
    <t xml:space="preserve">Gmina Bystrzyca Kłodzka, Plac Wolności 1,  57-500 Bystrzyca Kłodzka Regon: 890717958 </t>
  </si>
  <si>
    <t>DKL02319</t>
  </si>
  <si>
    <t>Fiat</t>
  </si>
  <si>
    <t>Ducato 11</t>
  </si>
  <si>
    <t>ciężarowy</t>
  </si>
  <si>
    <t>ZFA24400007834582</t>
  </si>
  <si>
    <t>OC, NW</t>
  </si>
  <si>
    <t>brak</t>
  </si>
  <si>
    <t>DKL09559</t>
  </si>
  <si>
    <t xml:space="preserve">BLYSS </t>
  </si>
  <si>
    <t>K75T</t>
  </si>
  <si>
    <t>przyczepa lekka</t>
  </si>
  <si>
    <t>WB2B750P1H0097351</t>
  </si>
  <si>
    <t xml:space="preserve"> - </t>
  </si>
  <si>
    <t>OC</t>
  </si>
  <si>
    <t>DKL09988</t>
  </si>
  <si>
    <t>Volkswagen</t>
  </si>
  <si>
    <t>Tiguan</t>
  </si>
  <si>
    <t>osobowy</t>
  </si>
  <si>
    <t>WVGZZZ5NZJW800062</t>
  </si>
  <si>
    <t>OC, AC, NNW+ass</t>
  </si>
  <si>
    <t>DKL11800</t>
  </si>
  <si>
    <t xml:space="preserve">Reanult </t>
  </si>
  <si>
    <t>Master</t>
  </si>
  <si>
    <t>autobus</t>
  </si>
  <si>
    <t>VF1ME000658295440</t>
  </si>
  <si>
    <t>OC, AC, NNW</t>
  </si>
  <si>
    <t>DKL18381</t>
  </si>
  <si>
    <t>Scania</t>
  </si>
  <si>
    <t>P360</t>
  </si>
  <si>
    <t>specjalny pożarniczy</t>
  </si>
  <si>
    <t>YS2P4X40005461545</t>
  </si>
  <si>
    <t>DKL01UE</t>
  </si>
  <si>
    <t xml:space="preserve">Ford </t>
  </si>
  <si>
    <t>Transit 260S</t>
  </si>
  <si>
    <t>specjalny ratowniczo – gaśniczy</t>
  </si>
  <si>
    <t>WF0LXXBDFL5K72488</t>
  </si>
  <si>
    <t>DKLKH50</t>
  </si>
  <si>
    <t>Transit2,2 TDCI</t>
  </si>
  <si>
    <t>WF0NXXTTFNDK73684</t>
  </si>
  <si>
    <t>DKLPL01</t>
  </si>
  <si>
    <t xml:space="preserve">FORD </t>
  </si>
  <si>
    <t>RANGER</t>
  </si>
  <si>
    <t>6FPPXXMJ2PES74151</t>
  </si>
  <si>
    <t>DKL01661</t>
  </si>
  <si>
    <t>RENAULT</t>
  </si>
  <si>
    <t>VF1ME000455207857</t>
  </si>
  <si>
    <t>DKLRR22</t>
  </si>
  <si>
    <t>Mercedes</t>
  </si>
  <si>
    <t>Sprinter</t>
  </si>
  <si>
    <t>WBD9066571S994081</t>
  </si>
  <si>
    <t>DKLKG63</t>
  </si>
  <si>
    <t>Neptun</t>
  </si>
  <si>
    <t>Remorque1</t>
  </si>
  <si>
    <t>przyczepa</t>
  </si>
  <si>
    <t>SXE1P202DFS003062</t>
  </si>
  <si>
    <t>Pistenbully</t>
  </si>
  <si>
    <t>ratrak śnieżny</t>
  </si>
  <si>
    <t>brak danych</t>
  </si>
  <si>
    <t>OC,NNW</t>
  </si>
  <si>
    <t>DKL10590</t>
  </si>
  <si>
    <t>Widpol</t>
  </si>
  <si>
    <t>1300T</t>
  </si>
  <si>
    <t>przyczepa ciężarowa</t>
  </si>
  <si>
    <t>SX921A000J1AW1009</t>
  </si>
  <si>
    <t>Urząd Miasta i Gminy, Plac Wolności 1, 57-500 Bystrzyca Kłodzka REGON: 000528540</t>
  </si>
  <si>
    <t>DKL9U39</t>
  </si>
  <si>
    <t xml:space="preserve">Ford  </t>
  </si>
  <si>
    <t>Transit FCC6</t>
  </si>
  <si>
    <t>WF0DXXTTFD7Y82232</t>
  </si>
  <si>
    <t>DKL9U40</t>
  </si>
  <si>
    <t>Transit FCC7</t>
  </si>
  <si>
    <t>WF0DXXTTFD7Y82233</t>
  </si>
  <si>
    <t>DKL66T5</t>
  </si>
  <si>
    <t>Transit FDF6</t>
  </si>
  <si>
    <t>WF0SXXBDFS8D19582</t>
  </si>
  <si>
    <t>DKL1TN1</t>
  </si>
  <si>
    <t>GL290</t>
  </si>
  <si>
    <t>WDB46133717097182</t>
  </si>
  <si>
    <t>OC, NNW</t>
  </si>
  <si>
    <t>WBB5767</t>
  </si>
  <si>
    <t xml:space="preserve">Star </t>
  </si>
  <si>
    <t>P244L10766</t>
  </si>
  <si>
    <t>WBB5778</t>
  </si>
  <si>
    <t>WBB5384</t>
  </si>
  <si>
    <t>WBB5378</t>
  </si>
  <si>
    <t>A200</t>
  </si>
  <si>
    <t>specjalny</t>
  </si>
  <si>
    <t>DKL37CG</t>
  </si>
  <si>
    <t>Żuk</t>
  </si>
  <si>
    <t>A-15</t>
  </si>
  <si>
    <t>SUL00C111F0435131</t>
  </si>
  <si>
    <t>Yamacha</t>
  </si>
  <si>
    <t xml:space="preserve">RS Viking Proffesional </t>
  </si>
  <si>
    <t>skuter śnieżny</t>
  </si>
  <si>
    <t>OSP Stara Łomnica, Gorzanów 72A, 57-521 Stara Łomnica. Regon: 020297467</t>
  </si>
  <si>
    <t>DKLG677</t>
  </si>
  <si>
    <t xml:space="preserve">Iveco </t>
  </si>
  <si>
    <t>Magirus</t>
  </si>
  <si>
    <t>4900154617</t>
  </si>
  <si>
    <t xml:space="preserve">OSP w Wilkanowie Wilkanów 130A 57-500 Bystrzyca Kłodzka Regon: 020477620
</t>
  </si>
  <si>
    <t>DKLKS88</t>
  </si>
  <si>
    <t xml:space="preserve">Mercedes </t>
  </si>
  <si>
    <t>ATEGO</t>
  </si>
  <si>
    <t>WDB9763741L794296</t>
  </si>
  <si>
    <t>OSP, Międzygórze, ul. Pocztowa 1, 57-500 Bystrzyca Kłodzka. Regon: 021348681</t>
  </si>
  <si>
    <t>DKLS998</t>
  </si>
  <si>
    <t xml:space="preserve">Tarpan </t>
  </si>
  <si>
    <t>Hooker</t>
  </si>
  <si>
    <t>SURFSR052800720</t>
  </si>
  <si>
    <t>OSP, Stary Waliszów 17, 57-500 Stary Waliszów. Regon: 891528120</t>
  </si>
  <si>
    <t>DKL99M8</t>
  </si>
  <si>
    <t>MAN</t>
  </si>
  <si>
    <t>TGM 12.280</t>
  </si>
  <si>
    <t>WMAN36ZZ48Y212644</t>
  </si>
  <si>
    <t>DKL1WF1</t>
  </si>
  <si>
    <t>PN19P</t>
  </si>
  <si>
    <t>A290183612</t>
  </si>
  <si>
    <t>DKLFV01</t>
  </si>
  <si>
    <t>A-155</t>
  </si>
  <si>
    <t>393288A151161083</t>
  </si>
  <si>
    <t>Ośrodek Pomocy Społecznej 1 Maja 1 57-500 Bystrzyca Kłodzka Regon:005810956</t>
  </si>
  <si>
    <t>DKL81M6</t>
  </si>
  <si>
    <t xml:space="preserve">Volkswagen </t>
  </si>
  <si>
    <t>Transporter T4/2,5 TDI</t>
  </si>
  <si>
    <t>DOSTAWCZY</t>
  </si>
  <si>
    <t>WV1ZZZ70Z1H034444</t>
  </si>
  <si>
    <t>Miejsko Gminny Ośrodek Kultury w Bystrzycy Kłodzkiej ul. Wojska Polskiego 20 57-500 Bystrzyca Kłodzka Regon: 000282518</t>
  </si>
  <si>
    <t>DKLYM76</t>
  </si>
  <si>
    <t>Niewiadów</t>
  </si>
  <si>
    <t>SZRB10000H0012329</t>
  </si>
  <si>
    <t>OC, AC</t>
  </si>
  <si>
    <t xml:space="preserve">Miejsko Gminny Ośrodek Kultury w Bystrzycy Kłodzkiej ul. Wojska Polskiego 20 57-500 Bystrzyca Kłodzka Regon: 000282518
</t>
  </si>
  <si>
    <t>DKL65RA</t>
  </si>
  <si>
    <t>IVECO</t>
  </si>
  <si>
    <t>DAILY 35C13</t>
  </si>
  <si>
    <t>ZCFC3591005436275</t>
  </si>
  <si>
    <t>DKL2HG3</t>
  </si>
  <si>
    <t>35C11</t>
  </si>
  <si>
    <t>ZCFC357200D150158</t>
  </si>
  <si>
    <t>DKL8W16</t>
  </si>
  <si>
    <t>Sam</t>
  </si>
  <si>
    <t>0P1600360</t>
  </si>
  <si>
    <t>DKLWL14</t>
  </si>
  <si>
    <t>OPEL</t>
  </si>
  <si>
    <t>VIVARO</t>
  </si>
  <si>
    <t>WOLJ7BH67V649973</t>
  </si>
  <si>
    <t>OC, AC, NNW,ASSR</t>
  </si>
  <si>
    <t>DKLXS26</t>
  </si>
  <si>
    <t>FIAT</t>
  </si>
  <si>
    <t>PANDA VAN</t>
  </si>
  <si>
    <t>ZFA16900000200753</t>
  </si>
  <si>
    <t>DKLKG44</t>
  </si>
  <si>
    <t>BLY SS</t>
  </si>
  <si>
    <t>WB2C300P2F0000129</t>
  </si>
  <si>
    <t>DKL14980</t>
  </si>
  <si>
    <t>Ducato</t>
  </si>
  <si>
    <t>ZFA25000001906450</t>
  </si>
  <si>
    <t>DKL33787</t>
  </si>
  <si>
    <t xml:space="preserve">Renault </t>
  </si>
  <si>
    <t>Traffic</t>
  </si>
  <si>
    <t>VF1DJHA69V349726</t>
  </si>
  <si>
    <t>DKL37391</t>
  </si>
  <si>
    <t>Ford</t>
  </si>
  <si>
    <t>Tourneo Connect</t>
  </si>
  <si>
    <t>WF0JXXTTPJAB23024</t>
  </si>
  <si>
    <t>Wyposażenie jednostek OSP</t>
  </si>
  <si>
    <t>Monitoring miejska trasa spacerowa</t>
  </si>
  <si>
    <t>Stacja naprawcza rowerów IBOMBO PRS - SCANDIC 3 sztuki</t>
  </si>
  <si>
    <t>142.</t>
  </si>
  <si>
    <t>143.</t>
  </si>
  <si>
    <t>Stan na 21.08.2020r.</t>
  </si>
  <si>
    <t>ilość szkód</t>
  </si>
  <si>
    <t>wypłaty</t>
  </si>
  <si>
    <t>GMINA wraz z jednostkami</t>
  </si>
  <si>
    <t>Ubezpieczenie mienia od wszystkich ryzyk</t>
  </si>
  <si>
    <t>Ubezpieczenie sprzetu elektronicznego</t>
  </si>
  <si>
    <t>Ubezpieczenie odpowiedzailności cywilnej</t>
  </si>
  <si>
    <t>Pojazdy mechaniczne</t>
  </si>
  <si>
    <t>Ubezpieczenie OC ppm</t>
  </si>
  <si>
    <t>Ubezpieczenie AutoCasco</t>
  </si>
  <si>
    <t>Strażacy ochotnicy</t>
  </si>
  <si>
    <t>Ubezpieczenie następstw nieszczęśliwych wypadków OSP</t>
  </si>
  <si>
    <t>Ubezpieczenie maszyn</t>
  </si>
  <si>
    <t>REZERWY</t>
  </si>
  <si>
    <t>Kwota</t>
  </si>
  <si>
    <t>Lokal centrum Informacji Turystycznej , Wydział Turystyki i Kultury Fizycznej,  Bystrzyca Kłdozka pl. Wolności 17</t>
  </si>
  <si>
    <t>remont 2018-2019</t>
  </si>
  <si>
    <t xml:space="preserve">Mury obronne ul. Międzyleśna Bystrzyca Kłodzka </t>
  </si>
  <si>
    <t>2011-2015</t>
  </si>
  <si>
    <t>Wiata przystankowa Zabłocie</t>
  </si>
  <si>
    <t>Wiata przystankowa Idzików</t>
  </si>
  <si>
    <t>Wiata rekreacyjna Zabłocie</t>
  </si>
  <si>
    <t>Wiata rekreacyjna Kamienna</t>
  </si>
  <si>
    <t>Wiaty rekreacyjne Starkówek 2 szt.</t>
  </si>
  <si>
    <t>Wiata rekreacyjna Lasówka</t>
  </si>
  <si>
    <t>Wiata rekreacyjna - domek ONYKS Starkówek</t>
  </si>
  <si>
    <t>Wiata rekreacyjna Stara Łomnica</t>
  </si>
  <si>
    <t>Plac zabaw w Długopolu Zdroju (park zdrojowy)</t>
  </si>
  <si>
    <t>Plac zabaw Zabłocie</t>
  </si>
  <si>
    <t>Urządzenia siłowni zewnętrznej, Długopole Zdrój (park zdrojowy)</t>
  </si>
  <si>
    <t>Singletracg Glacensis - pętla pod Śnieżnikiem  - 5,3km- ściezki, 2 bramy wjazdowe, punkt wypoczynkowy, 2 ławki i stół, obiekty małej architektury i urządzenia terenowe, szykany zwalniajace</t>
  </si>
  <si>
    <t>Singletracg Glacensis - pętla JAGODNA, 14,1 km</t>
  </si>
  <si>
    <t>Singletrack Glacensis - pętla Międzygórze 20,1 km</t>
  </si>
  <si>
    <t>Urządzenie elektryczne do pomiaru liczby rowerzystów: 2 zestawy pętla Jagodna i Międzygórze)</t>
  </si>
  <si>
    <t>Stacja ładowawcza e-bike - 1 szt. (pętla Jagodna)</t>
  </si>
  <si>
    <t>Singletrack Glacensis - pętla Stronie - 4 km</t>
  </si>
  <si>
    <t>2 tablice pamiątkowe dla projektu pn. Singletrack Glacensis</t>
  </si>
  <si>
    <t>Oznakowanie tras singletrack - tablice promocyjne, kierunkowskaz, stojaki na rowery</t>
  </si>
  <si>
    <t>Turystyczne znaki drogowe kierujące do tras typu singletrack</t>
  </si>
  <si>
    <t>oznakowanie drogowe atrakcji turystycznych na terenie Gminy Bystrzyca Kłodzka</t>
  </si>
  <si>
    <t>Wyposażenie placu zabaw w Ponikwie</t>
  </si>
  <si>
    <t>Przystań kajakowa Floriańska</t>
  </si>
  <si>
    <t>Miejska trasa spacerowa , trakt pieszy ul. Międzyleśna I, II i III etap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</si>
  <si>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</si>
  <si>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</si>
  <si>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</si>
  <si>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</si>
  <si>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</si>
  <si>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</si>
  <si>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</si>
  <si>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</si>
  <si>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</si>
  <si>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</si>
  <si>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</si>
  <si>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</si>
  <si>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</si>
  <si>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</si>
  <si>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</si>
  <si>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160.</t>
  </si>
  <si>
    <t>161.</t>
  </si>
  <si>
    <t>Park Nowy Waliszów</t>
  </si>
  <si>
    <t>w roku 2019 remont o wartości 1.168.267,71 zł</t>
  </si>
  <si>
    <t>Świetlica wiejska, Nowa Łomnica 18 - SPALONY rozebrany</t>
  </si>
  <si>
    <t>trwa budowa nowej świetlicy w miejscu rozebranej spalonej, termin zakończenia przewidziano na 15.09.2020</t>
  </si>
  <si>
    <t>Boisko sportowe, wielofunkcyjne z bieżnią</t>
  </si>
  <si>
    <t>Boisko sportowe, wielofunkcyjne ul. Sempołowskiej 13</t>
  </si>
  <si>
    <t>Boisko sportowe, wielofunkcyjne ul. Wojska Polskiego  8</t>
  </si>
  <si>
    <t>System transmisji obrazu i dźwięku z obrad sesji oraz liczenia głosów - e-sesja</t>
  </si>
  <si>
    <t xml:space="preserve">Tablety graficzne </t>
  </si>
  <si>
    <t>Zestawy komputerowe - Zdalna Szkoła-50 szt</t>
  </si>
  <si>
    <t>Lokal mieszkalny przy ul. Starobystrzyckiej 36/1 w Bystrzycy Kł. przeznaczony na mieszkanie chronione - Program kompleksowy "Za Życiem", znajdujący się na parterze dwu piętrowego budynku.</t>
  </si>
  <si>
    <t>2019- remont lokalu, wymiana instalacji elektrycznej i wentylacyjnej. Ogrzewanie elektryczne, brak gazu.</t>
  </si>
  <si>
    <t xml:space="preserve">Kocioł stalowy </t>
  </si>
  <si>
    <t>Zestwy komputerowe w ramach projektu ZDALNA SZKOŁA</t>
  </si>
  <si>
    <t>w ramach sprzęty przenośnego jest sprzęt elektroniczny pozyskany w ramach projektu ZDALNA SZKOŁA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</si>
</sst>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_-* #,##0.00\ _z_ł_-;\-* #,##0.00\ _z_ł_-;_-* \-??\ _z_ł_-;_-@_-"/>
    <numFmt numFmtId="168" formatCode="#,##0.00&quot; zł&quot;"/>
    <numFmt numFmtId="169" formatCode="#,##0\ _z_ł"/>
    <numFmt numFmtId="170" formatCode="#,##0.00&quot; zł&quot;;[Red]\-#,##0.00&quot; 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.0%"/>
    <numFmt numFmtId="176" formatCode="0.000%"/>
    <numFmt numFmtId="177" formatCode="_-* #,##0.000\ _z_ł_-;\-* #,##0.000\ _z_ł_-;_-* &quot;-&quot;???\ _z_ł_-;_-@_-"/>
    <numFmt numFmtId="178" formatCode="0.0000%"/>
    <numFmt numFmtId="179" formatCode="_-* #,##0.0000\ _z_ł_-;\-* #,##0.0000\ _z_ł_-;_-* &quot;-&quot;????\ _z_ł_-;_-@_-"/>
    <numFmt numFmtId="180" formatCode="[$-415]d\ mmmm\ yyyy"/>
    <numFmt numFmtId="181" formatCode="#,##0.00\ &quot;zł&quot;"/>
    <numFmt numFmtId="182" formatCode="d/mm/yyyy"/>
    <numFmt numFmtId="183" formatCode="\ #,##0.00&quot; zł &quot;;\-#,##0.00&quot; zł &quot;;&quot; -&quot;#&quot; zł &quot;;@\ "/>
    <numFmt numFmtId="184" formatCode="[$-415]dddd\,\ d\ mmmm\ yyyy"/>
    <numFmt numFmtId="185" formatCode="#,##0.00\ &quot;zł&quot;;[Red]\-#,##0.00\ &quot;zł&quot;"/>
    <numFmt numFmtId="186" formatCode="_-* #,##0\ &quot;zł&quot;_-;\-* #,##0\ &quot;zł&quot;_-;_-* &quot;-&quot;\ &quot;zł&quot;_-;_-@_-"/>
    <numFmt numFmtId="187" formatCode="_-* #,##0.00\ &quot;zł&quot;_-;\-* #,##0.00\ &quot;zł&quot;_-;_-* &quot;-&quot;??\ &quot;zł&quot;_-;_-@_-"/>
    <numFmt numFmtId="188" formatCode="_-* #,##0_-;\-* #,##0_-;_-* &quot;-&quot;_-;_-@_-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sz val="8"/>
      <color indexed="8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2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3" fillId="26" borderId="0" applyNumberFormat="0" applyBorder="0" applyAlignment="0" applyProtection="0"/>
    <xf numFmtId="0" fontId="7" fillId="27" borderId="0" applyNumberFormat="0" applyBorder="0" applyAlignment="0" applyProtection="0"/>
    <xf numFmtId="0" fontId="43" fillId="28" borderId="0" applyNumberFormat="0" applyBorder="0" applyAlignment="0" applyProtection="0"/>
    <xf numFmtId="0" fontId="7" fillId="19" borderId="0" applyNumberFormat="0" applyBorder="0" applyAlignment="0" applyProtection="0"/>
    <xf numFmtId="0" fontId="43" fillId="29" borderId="0" applyNumberFormat="0" applyBorder="0" applyAlignment="0" applyProtection="0"/>
    <xf numFmtId="0" fontId="7" fillId="21" borderId="0" applyNumberFormat="0" applyBorder="0" applyAlignment="0" applyProtection="0"/>
    <xf numFmtId="0" fontId="43" fillId="30" borderId="0" applyNumberFormat="0" applyBorder="0" applyAlignment="0" applyProtection="0"/>
    <xf numFmtId="0" fontId="7" fillId="31" borderId="0" applyNumberFormat="0" applyBorder="0" applyAlignment="0" applyProtection="0"/>
    <xf numFmtId="0" fontId="43" fillId="32" borderId="0" applyNumberFormat="0" applyBorder="0" applyAlignment="0" applyProtection="0"/>
    <xf numFmtId="0" fontId="7" fillId="33" borderId="0" applyNumberFormat="0" applyBorder="0" applyAlignment="0" applyProtection="0"/>
    <xf numFmtId="0" fontId="43" fillId="34" borderId="0" applyNumberFormat="0" applyBorder="0" applyAlignment="0" applyProtection="0"/>
    <xf numFmtId="0" fontId="7" fillId="35" borderId="0" applyNumberFormat="0" applyBorder="0" applyAlignment="0" applyProtection="0"/>
    <xf numFmtId="0" fontId="43" fillId="36" borderId="0" applyNumberFormat="0" applyBorder="0" applyAlignment="0" applyProtection="0"/>
    <xf numFmtId="0" fontId="7" fillId="37" borderId="0" applyNumberFormat="0" applyBorder="0" applyAlignment="0" applyProtection="0"/>
    <xf numFmtId="0" fontId="43" fillId="38" borderId="0" applyNumberFormat="0" applyBorder="0" applyAlignment="0" applyProtection="0"/>
    <xf numFmtId="0" fontId="7" fillId="39" borderId="0" applyNumberFormat="0" applyBorder="0" applyAlignment="0" applyProtection="0"/>
    <xf numFmtId="0" fontId="43" fillId="40" borderId="0" applyNumberFormat="0" applyBorder="0" applyAlignment="0" applyProtection="0"/>
    <xf numFmtId="0" fontId="7" fillId="41" borderId="0" applyNumberFormat="0" applyBorder="0" applyAlignment="0" applyProtection="0"/>
    <xf numFmtId="0" fontId="43" fillId="42" borderId="0" applyNumberFormat="0" applyBorder="0" applyAlignment="0" applyProtection="0"/>
    <xf numFmtId="0" fontId="7" fillId="31" borderId="0" applyNumberFormat="0" applyBorder="0" applyAlignment="0" applyProtection="0"/>
    <xf numFmtId="0" fontId="43" fillId="43" borderId="0" applyNumberFormat="0" applyBorder="0" applyAlignment="0" applyProtection="0"/>
    <xf numFmtId="0" fontId="7" fillId="33" borderId="0" applyNumberFormat="0" applyBorder="0" applyAlignment="0" applyProtection="0"/>
    <xf numFmtId="0" fontId="43" fillId="44" borderId="0" applyNumberFormat="0" applyBorder="0" applyAlignment="0" applyProtection="0"/>
    <xf numFmtId="0" fontId="7" fillId="45" borderId="0" applyNumberFormat="0" applyBorder="0" applyAlignment="0" applyProtection="0"/>
    <xf numFmtId="0" fontId="44" fillId="46" borderId="1" applyNumberFormat="0" applyAlignment="0" applyProtection="0"/>
    <xf numFmtId="0" fontId="8" fillId="13" borderId="2" applyNumberFormat="0" applyAlignment="0" applyProtection="0"/>
    <xf numFmtId="0" fontId="8" fillId="14" borderId="2" applyNumberFormat="0" applyAlignment="0" applyProtection="0"/>
    <xf numFmtId="0" fontId="45" fillId="47" borderId="3" applyNumberFormat="0" applyAlignment="0" applyProtection="0"/>
    <xf numFmtId="0" fontId="9" fillId="48" borderId="4" applyNumberFormat="0" applyAlignment="0" applyProtection="0"/>
    <xf numFmtId="0" fontId="10" fillId="7" borderId="0" applyNumberFormat="0" applyBorder="0" applyAlignment="0" applyProtection="0"/>
    <xf numFmtId="0" fontId="46" fillId="49" borderId="0" applyNumberFormat="0" applyBorder="0" applyAlignment="0" applyProtection="0"/>
    <xf numFmtId="167" fontId="1" fillId="0" borderId="0">
      <alignment/>
      <protection/>
    </xf>
    <xf numFmtId="164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11" fillId="0" borderId="6" applyNumberFormat="0" applyFill="0" applyAlignment="0" applyProtection="0"/>
    <xf numFmtId="0" fontId="49" fillId="50" borderId="7" applyNumberFormat="0" applyAlignment="0" applyProtection="0"/>
    <xf numFmtId="0" fontId="12" fillId="51" borderId="8" applyNumberFormat="0" applyAlignment="0" applyProtection="0"/>
    <xf numFmtId="0" fontId="50" fillId="0" borderId="9" applyNumberFormat="0" applyFill="0" applyAlignment="0" applyProtection="0"/>
    <xf numFmtId="0" fontId="21" fillId="0" borderId="10" applyNumberFormat="0" applyFill="0" applyAlignment="0" applyProtection="0"/>
    <xf numFmtId="0" fontId="51" fillId="0" borderId="11" applyNumberFormat="0" applyFill="0" applyAlignment="0" applyProtection="0"/>
    <xf numFmtId="0" fontId="22" fillId="0" borderId="12" applyNumberFormat="0" applyFill="0" applyAlignment="0" applyProtection="0"/>
    <xf numFmtId="0" fontId="52" fillId="0" borderId="13" applyNumberFormat="0" applyFill="0" applyAlignment="0" applyProtection="0"/>
    <xf numFmtId="0" fontId="23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52" borderId="0" applyNumberFormat="0" applyBorder="0" applyAlignment="0" applyProtection="0"/>
    <xf numFmtId="0" fontId="53" fillId="53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54" fillId="47" borderId="1" applyNumberFormat="0" applyAlignment="0" applyProtection="0"/>
    <xf numFmtId="0" fontId="14" fillId="48" borderId="2" applyNumberFormat="0" applyAlignment="0" applyProtection="0"/>
    <xf numFmtId="0" fontId="55" fillId="0" borderId="0" applyNumberForma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26" fillId="0" borderId="0" applyFill="0" applyBorder="0" applyAlignment="0" applyProtection="0"/>
    <xf numFmtId="0" fontId="27" fillId="54" borderId="0">
      <alignment horizontal="right" vertical="center"/>
      <protection/>
    </xf>
    <xf numFmtId="0" fontId="27" fillId="55" borderId="0">
      <alignment horizontal="right" vertical="center"/>
      <protection/>
    </xf>
    <xf numFmtId="0" fontId="56" fillId="0" borderId="15" applyNumberFormat="0" applyFill="0" applyAlignment="0" applyProtection="0"/>
    <xf numFmtId="0" fontId="15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6" borderId="17" applyNumberFormat="0" applyFont="0" applyAlignment="0" applyProtection="0"/>
    <xf numFmtId="0" fontId="0" fillId="57" borderId="18" applyNumberForma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166" fontId="1" fillId="0" borderId="0">
      <alignment/>
      <protection/>
    </xf>
    <xf numFmtId="44" fontId="0" fillId="0" borderId="0" applyFont="0" applyFill="0" applyBorder="0" applyAlignment="0" applyProtection="0"/>
    <xf numFmtId="16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ill="0" applyBorder="0" applyAlignment="0" applyProtection="0"/>
    <xf numFmtId="44" fontId="0" fillId="0" borderId="0" applyFont="0" applyFill="0" applyBorder="0" applyAlignment="0" applyProtection="0"/>
    <xf numFmtId="166" fontId="1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26" fillId="0" borderId="0" applyFill="0" applyBorder="0" applyAlignment="0" applyProtection="0"/>
    <xf numFmtId="183" fontId="0" fillId="0" borderId="0">
      <alignment/>
      <protection/>
    </xf>
    <xf numFmtId="166" fontId="0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0" fillId="0" borderId="0" applyFill="0" applyBorder="0" applyAlignment="0" applyProtection="0"/>
    <xf numFmtId="44" fontId="1" fillId="0" borderId="0" applyFont="0" applyFill="0" applyBorder="0" applyAlignment="0" applyProtection="0"/>
    <xf numFmtId="16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166" fontId="0" fillId="0" borderId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166" fontId="0" fillId="0" borderId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166" fontId="0" fillId="0" borderId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166" fontId="0" fillId="0" borderId="0" applyFill="0" applyBorder="0" applyAlignment="0" applyProtection="0"/>
    <xf numFmtId="44" fontId="42" fillId="0" borderId="0" applyFont="0" applyFill="0" applyBorder="0" applyAlignment="0" applyProtection="0"/>
    <xf numFmtId="0" fontId="18" fillId="5" borderId="0" applyNumberFormat="0" applyBorder="0" applyAlignment="0" applyProtection="0"/>
    <xf numFmtId="0" fontId="60" fillId="58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0" fillId="0" borderId="0" xfId="94" applyFont="1" applyAlignment="1">
      <alignment horizontal="left" vertical="center"/>
      <protection/>
    </xf>
    <xf numFmtId="0" fontId="2" fillId="0" borderId="0" xfId="94" applyFont="1" applyAlignment="1">
      <alignment wrapText="1"/>
      <protection/>
    </xf>
    <xf numFmtId="0" fontId="2" fillId="0" borderId="0" xfId="94" applyFont="1">
      <alignment/>
      <protection/>
    </xf>
    <xf numFmtId="0" fontId="2" fillId="0" borderId="19" xfId="94" applyFont="1" applyBorder="1" applyAlignment="1">
      <alignment horizontal="center" vertical="center"/>
      <protection/>
    </xf>
    <xf numFmtId="0" fontId="2" fillId="0" borderId="19" xfId="94" applyFont="1" applyBorder="1" applyAlignment="1">
      <alignment horizontal="center" vertical="center" wrapText="1"/>
      <protection/>
    </xf>
    <xf numFmtId="0" fontId="20" fillId="0" borderId="19" xfId="94" applyFont="1" applyBorder="1" applyAlignment="1">
      <alignment horizontal="left" vertical="center"/>
      <protection/>
    </xf>
    <xf numFmtId="49" fontId="2" fillId="0" borderId="19" xfId="94" applyNumberFormat="1" applyFont="1" applyBorder="1" applyAlignment="1">
      <alignment horizontal="left" vertical="center" wrapText="1"/>
      <protection/>
    </xf>
    <xf numFmtId="0" fontId="2" fillId="55" borderId="20" xfId="116" applyFont="1" applyFill="1" applyBorder="1" applyAlignment="1">
      <alignment vertical="center" wrapText="1"/>
      <protection/>
    </xf>
    <xf numFmtId="0" fontId="2" fillId="55" borderId="21" xfId="116" applyFont="1" applyFill="1" applyBorder="1" applyAlignment="1">
      <alignment vertical="center" wrapText="1"/>
      <protection/>
    </xf>
    <xf numFmtId="0" fontId="2" fillId="0" borderId="19" xfId="94" applyNumberFormat="1" applyFont="1" applyBorder="1" applyAlignment="1">
      <alignment horizontal="left" vertical="center" wrapText="1"/>
      <protection/>
    </xf>
    <xf numFmtId="49" fontId="2" fillId="0" borderId="19" xfId="94" applyNumberFormat="1" applyFont="1" applyBorder="1" applyAlignment="1">
      <alignment horizontal="center" vertical="center" wrapText="1"/>
      <protection/>
    </xf>
    <xf numFmtId="44" fontId="28" fillId="59" borderId="22" xfId="200" applyFont="1" applyFill="1" applyBorder="1" applyAlignment="1">
      <alignment horizontal="center" vertical="center"/>
    </xf>
    <xf numFmtId="8" fontId="28" fillId="59" borderId="22" xfId="200" applyNumberFormat="1" applyFont="1" applyFill="1" applyBorder="1" applyAlignment="1">
      <alignment horizontal="center" vertical="center"/>
    </xf>
    <xf numFmtId="44" fontId="36" fillId="0" borderId="22" xfId="200" applyFont="1" applyFill="1" applyBorder="1" applyAlignment="1">
      <alignment horizontal="center" vertical="center"/>
    </xf>
    <xf numFmtId="44" fontId="0" fillId="59" borderId="22" xfId="120" applyNumberFormat="1" applyFont="1" applyFill="1" applyBorder="1" applyAlignment="1">
      <alignment vertical="center"/>
      <protection/>
    </xf>
    <xf numFmtId="0" fontId="29" fillId="54" borderId="22" xfId="116" applyFont="1" applyFill="1" applyBorder="1" applyAlignment="1">
      <alignment horizontal="center" vertical="center"/>
      <protection/>
    </xf>
    <xf numFmtId="0" fontId="29" fillId="55" borderId="23" xfId="116" applyFont="1" applyFill="1" applyBorder="1" applyAlignment="1">
      <alignment horizontal="center" vertical="center"/>
      <protection/>
    </xf>
    <xf numFmtId="0" fontId="29" fillId="59" borderId="22" xfId="116" applyFont="1" applyFill="1" applyBorder="1" applyAlignment="1">
      <alignment horizontal="center" vertical="center"/>
      <protection/>
    </xf>
    <xf numFmtId="0" fontId="29" fillId="59" borderId="22" xfId="123" applyFont="1" applyFill="1" applyBorder="1" applyAlignment="1">
      <alignment horizontal="center" vertical="center"/>
      <protection/>
    </xf>
    <xf numFmtId="0" fontId="3" fillId="48" borderId="22" xfId="120" applyFont="1" applyFill="1" applyBorder="1" applyAlignment="1">
      <alignment horizontal="center" vertical="center"/>
      <protection/>
    </xf>
    <xf numFmtId="0" fontId="3" fillId="60" borderId="22" xfId="120" applyFont="1" applyFill="1" applyBorder="1" applyAlignment="1">
      <alignment horizontal="center" vertical="center"/>
      <protection/>
    </xf>
    <xf numFmtId="0" fontId="3" fillId="48" borderId="23" xfId="120" applyFont="1" applyFill="1" applyBorder="1" applyAlignment="1">
      <alignment horizontal="center" vertical="center"/>
      <protection/>
    </xf>
    <xf numFmtId="0" fontId="3" fillId="3" borderId="22" xfId="120" applyFont="1" applyFill="1" applyBorder="1" applyAlignment="1">
      <alignment horizontal="center" vertical="center"/>
      <protection/>
    </xf>
    <xf numFmtId="0" fontId="35" fillId="61" borderId="24" xfId="120" applyFont="1" applyFill="1" applyBorder="1" applyAlignment="1">
      <alignment horizontal="center" vertical="center"/>
      <protection/>
    </xf>
    <xf numFmtId="0" fontId="35" fillId="61" borderId="25" xfId="120" applyFont="1" applyFill="1" applyBorder="1" applyAlignment="1">
      <alignment horizontal="center" vertical="center"/>
      <protection/>
    </xf>
    <xf numFmtId="0" fontId="35" fillId="61" borderId="26" xfId="120" applyFont="1" applyFill="1" applyBorder="1" applyAlignment="1">
      <alignment horizontal="center" vertical="center"/>
      <protection/>
    </xf>
    <xf numFmtId="0" fontId="2" fillId="0" borderId="19" xfId="94" applyFont="1" applyBorder="1" applyAlignment="1">
      <alignment horizontal="center" vertical="center"/>
      <protection/>
    </xf>
    <xf numFmtId="0" fontId="20" fillId="0" borderId="19" xfId="94" applyFont="1" applyBorder="1" applyAlignment="1">
      <alignment horizontal="left" vertical="center"/>
      <protection/>
    </xf>
    <xf numFmtId="0" fontId="37" fillId="0" borderId="0" xfId="0" applyFont="1" applyAlignment="1">
      <alignment/>
    </xf>
    <xf numFmtId="0" fontId="58" fillId="0" borderId="0" xfId="0" applyFont="1" applyAlignment="1">
      <alignment/>
    </xf>
    <xf numFmtId="181" fontId="37" fillId="0" borderId="0" xfId="0" applyNumberFormat="1" applyFont="1" applyAlignment="1">
      <alignment/>
    </xf>
    <xf numFmtId="0" fontId="38" fillId="0" borderId="22" xfId="0" applyFont="1" applyBorder="1" applyAlignment="1">
      <alignment/>
    </xf>
    <xf numFmtId="0" fontId="37" fillId="0" borderId="24" xfId="0" applyFont="1" applyBorder="1" applyAlignment="1">
      <alignment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 wrapText="1"/>
    </xf>
    <xf numFmtId="181" fontId="38" fillId="0" borderId="28" xfId="0" applyNumberFormat="1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181" fontId="38" fillId="0" borderId="24" xfId="0" applyNumberFormat="1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center" vertical="center"/>
    </xf>
    <xf numFmtId="181" fontId="37" fillId="0" borderId="28" xfId="0" applyNumberFormat="1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181" fontId="37" fillId="0" borderId="24" xfId="0" applyNumberFormat="1" applyFont="1" applyBorder="1" applyAlignment="1">
      <alignment horizontal="center" vertical="center"/>
    </xf>
    <xf numFmtId="181" fontId="37" fillId="0" borderId="24" xfId="0" applyNumberFormat="1" applyFont="1" applyBorder="1" applyAlignment="1">
      <alignment horizontal="center" vertical="center" wrapText="1"/>
    </xf>
    <xf numFmtId="0" fontId="38" fillId="62" borderId="22" xfId="0" applyFont="1" applyFill="1" applyBorder="1" applyAlignment="1">
      <alignment/>
    </xf>
    <xf numFmtId="0" fontId="38" fillId="62" borderId="24" xfId="0" applyFont="1" applyFill="1" applyBorder="1" applyAlignment="1">
      <alignment horizontal="left" vertical="center" wrapText="1"/>
    </xf>
    <xf numFmtId="0" fontId="37" fillId="62" borderId="27" xfId="0" applyFont="1" applyFill="1" applyBorder="1" applyAlignment="1">
      <alignment horizontal="center" vertical="center"/>
    </xf>
    <xf numFmtId="181" fontId="37" fillId="62" borderId="28" xfId="0" applyNumberFormat="1" applyFont="1" applyFill="1" applyBorder="1" applyAlignment="1">
      <alignment horizontal="center" vertical="center"/>
    </xf>
    <xf numFmtId="0" fontId="37" fillId="62" borderId="26" xfId="0" applyFont="1" applyFill="1" applyBorder="1" applyAlignment="1">
      <alignment horizontal="center" vertical="center"/>
    </xf>
    <xf numFmtId="181" fontId="37" fillId="62" borderId="24" xfId="0" applyNumberFormat="1" applyFont="1" applyFill="1" applyBorder="1" applyAlignment="1">
      <alignment horizontal="center" vertical="center"/>
    </xf>
    <xf numFmtId="0" fontId="38" fillId="0" borderId="22" xfId="0" applyFont="1" applyBorder="1" applyAlignment="1">
      <alignment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7" fillId="0" borderId="32" xfId="0" applyFont="1" applyBorder="1" applyAlignment="1">
      <alignment/>
    </xf>
    <xf numFmtId="0" fontId="37" fillId="62" borderId="32" xfId="0" applyFont="1" applyFill="1" applyBorder="1" applyAlignment="1">
      <alignment/>
    </xf>
    <xf numFmtId="0" fontId="37" fillId="0" borderId="32" xfId="0" applyFont="1" applyBorder="1" applyAlignment="1">
      <alignment horizontal="center" vertical="center"/>
    </xf>
    <xf numFmtId="181" fontId="37" fillId="0" borderId="24" xfId="0" applyNumberFormat="1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/>
    </xf>
    <xf numFmtId="181" fontId="37" fillId="0" borderId="32" xfId="0" applyNumberFormat="1" applyFont="1" applyBorder="1" applyAlignment="1">
      <alignment horizontal="center"/>
    </xf>
    <xf numFmtId="0" fontId="37" fillId="0" borderId="24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/>
    </xf>
    <xf numFmtId="0" fontId="37" fillId="0" borderId="24" xfId="0" applyFont="1" applyBorder="1" applyAlignment="1">
      <alignment horizontal="center" vertical="center" wrapText="1"/>
    </xf>
    <xf numFmtId="166" fontId="28" fillId="54" borderId="22" xfId="144" applyFont="1" applyFill="1" applyBorder="1" applyAlignment="1">
      <alignment horizontal="right" vertical="center"/>
      <protection/>
    </xf>
    <xf numFmtId="0" fontId="28" fillId="54" borderId="0" xfId="94" applyFont="1" applyFill="1">
      <alignment/>
      <protection/>
    </xf>
    <xf numFmtId="166" fontId="29" fillId="54" borderId="22" xfId="144" applyFont="1" applyFill="1" applyBorder="1" applyAlignment="1">
      <alignment horizontal="center" vertical="center" wrapText="1"/>
      <protection/>
    </xf>
    <xf numFmtId="166" fontId="28" fillId="59" borderId="22" xfId="144" applyFont="1" applyFill="1" applyBorder="1" applyAlignment="1">
      <alignment vertical="center"/>
      <protection/>
    </xf>
    <xf numFmtId="166" fontId="28" fillId="63" borderId="22" xfId="144" applyFont="1" applyFill="1" applyBorder="1" applyAlignment="1">
      <alignment vertical="center"/>
      <protection/>
    </xf>
    <xf numFmtId="166" fontId="28" fillId="64" borderId="22" xfId="144" applyFont="1" applyFill="1" applyBorder="1" applyAlignment="1">
      <alignment vertical="center"/>
      <protection/>
    </xf>
    <xf numFmtId="0" fontId="28" fillId="59" borderId="0" xfId="94" applyFont="1" applyFill="1">
      <alignment/>
      <protection/>
    </xf>
    <xf numFmtId="167" fontId="28" fillId="59" borderId="22" xfId="88" applyFont="1" applyFill="1" applyBorder="1" applyAlignment="1">
      <alignment horizontal="center" vertical="center"/>
      <protection/>
    </xf>
    <xf numFmtId="166" fontId="28" fillId="59" borderId="22" xfId="144" applyFont="1" applyFill="1" applyBorder="1" applyAlignment="1">
      <alignment horizontal="center" vertical="center" wrapText="1"/>
      <protection/>
    </xf>
    <xf numFmtId="166" fontId="28" fillId="59" borderId="22" xfId="144" applyFont="1" applyFill="1" applyBorder="1" applyAlignment="1">
      <alignment horizontal="right" vertical="center"/>
      <protection/>
    </xf>
    <xf numFmtId="0" fontId="29" fillId="55" borderId="22" xfId="116" applyFont="1" applyFill="1" applyBorder="1" applyAlignment="1">
      <alignment horizontal="center" vertical="center"/>
      <protection/>
    </xf>
    <xf numFmtId="0" fontId="28" fillId="65" borderId="0" xfId="94" applyFont="1" applyFill="1">
      <alignment/>
      <protection/>
    </xf>
    <xf numFmtId="166" fontId="28" fillId="0" borderId="22" xfId="144" applyFont="1" applyBorder="1" applyAlignment="1">
      <alignment vertical="center"/>
      <protection/>
    </xf>
    <xf numFmtId="0" fontId="0" fillId="65" borderId="0" xfId="0" applyFont="1" applyFill="1" applyAlignment="1">
      <alignment/>
    </xf>
    <xf numFmtId="0" fontId="28" fillId="54" borderId="22" xfId="116" applyFont="1" applyFill="1" applyBorder="1">
      <alignment/>
      <protection/>
    </xf>
    <xf numFmtId="166" fontId="28" fillId="54" borderId="22" xfId="144" applyFont="1" applyFill="1" applyBorder="1">
      <alignment/>
      <protection/>
    </xf>
    <xf numFmtId="0" fontId="28" fillId="54" borderId="22" xfId="116" applyFont="1" applyFill="1" applyBorder="1" applyAlignment="1">
      <alignment wrapText="1"/>
      <protection/>
    </xf>
    <xf numFmtId="0" fontId="28" fillId="54" borderId="0" xfId="116" applyFont="1" applyFill="1">
      <alignment/>
      <protection/>
    </xf>
    <xf numFmtId="0" fontId="28" fillId="54" borderId="0" xfId="116" applyFont="1" applyFill="1" applyAlignment="1">
      <alignment vertical="center" wrapText="1"/>
      <protection/>
    </xf>
    <xf numFmtId="166" fontId="28" fillId="54" borderId="0" xfId="144" applyFont="1" applyFill="1">
      <alignment/>
      <protection/>
    </xf>
    <xf numFmtId="0" fontId="28" fillId="54" borderId="0" xfId="94" applyFont="1" applyFill="1" applyAlignment="1">
      <alignment horizontal="center"/>
      <protection/>
    </xf>
    <xf numFmtId="0" fontId="28" fillId="54" borderId="0" xfId="116" applyFont="1" applyFill="1" applyAlignment="1">
      <alignment wrapText="1"/>
      <protection/>
    </xf>
    <xf numFmtId="0" fontId="28" fillId="65" borderId="22" xfId="94" applyFont="1" applyFill="1" applyBorder="1" applyAlignment="1">
      <alignment horizontal="center" wrapText="1"/>
      <protection/>
    </xf>
    <xf numFmtId="0" fontId="28" fillId="66" borderId="22" xfId="116" applyFont="1" applyFill="1" applyBorder="1" applyAlignment="1">
      <alignment vertical="center" wrapText="1"/>
      <protection/>
    </xf>
    <xf numFmtId="0" fontId="28" fillId="54" borderId="0" xfId="116" applyFont="1" applyFill="1" applyAlignment="1">
      <alignment vertical="center"/>
      <protection/>
    </xf>
    <xf numFmtId="0" fontId="28" fillId="54" borderId="0" xfId="116" applyFont="1" applyFill="1" applyAlignment="1">
      <alignment horizontal="center" vertical="center" wrapText="1"/>
      <protection/>
    </xf>
    <xf numFmtId="166" fontId="28" fillId="54" borderId="0" xfId="144" applyFont="1" applyFill="1" applyAlignment="1">
      <alignment vertical="center"/>
      <protection/>
    </xf>
    <xf numFmtId="0" fontId="28" fillId="54" borderId="0" xfId="116" applyFont="1" applyFill="1" applyAlignment="1">
      <alignment horizontal="center" vertical="center"/>
      <protection/>
    </xf>
    <xf numFmtId="2" fontId="28" fillId="55" borderId="0" xfId="116" applyNumberFormat="1" applyFont="1" applyFill="1" applyAlignment="1">
      <alignment horizontal="center" vertical="center"/>
      <protection/>
    </xf>
    <xf numFmtId="0" fontId="29" fillId="55" borderId="0" xfId="116" applyFont="1" applyFill="1" applyAlignment="1">
      <alignment horizontal="center" vertical="center"/>
      <protection/>
    </xf>
    <xf numFmtId="0" fontId="28" fillId="55" borderId="0" xfId="116" applyFont="1" applyFill="1" applyAlignment="1">
      <alignment horizontal="center" vertical="center" wrapText="1"/>
      <protection/>
    </xf>
    <xf numFmtId="166" fontId="28" fillId="63" borderId="22" xfId="144" applyFont="1" applyFill="1" applyBorder="1" applyAlignment="1">
      <alignment horizontal="right" vertical="center"/>
      <protection/>
    </xf>
    <xf numFmtId="0" fontId="28" fillId="55" borderId="0" xfId="116" applyFont="1" applyFill="1" applyAlignment="1">
      <alignment vertical="center" wrapText="1"/>
      <protection/>
    </xf>
    <xf numFmtId="166" fontId="28" fillId="63" borderId="0" xfId="144" applyFont="1" applyFill="1" applyAlignment="1">
      <alignment horizontal="right" vertical="center"/>
      <protection/>
    </xf>
    <xf numFmtId="0" fontId="28" fillId="65" borderId="22" xfId="116" applyFont="1" applyFill="1" applyBorder="1" applyAlignment="1">
      <alignment vertical="center" wrapText="1"/>
      <protection/>
    </xf>
    <xf numFmtId="166" fontId="28" fillId="65" borderId="22" xfId="144" applyFont="1" applyFill="1" applyBorder="1" applyAlignment="1">
      <alignment horizontal="right" vertical="center"/>
      <protection/>
    </xf>
    <xf numFmtId="2" fontId="28" fillId="54" borderId="0" xfId="116" applyNumberFormat="1" applyFont="1" applyFill="1" applyAlignment="1">
      <alignment horizontal="center" vertical="center"/>
      <protection/>
    </xf>
    <xf numFmtId="166" fontId="28" fillId="55" borderId="23" xfId="144" applyFont="1" applyFill="1" applyBorder="1" applyAlignment="1">
      <alignment horizontal="right" vertical="center"/>
      <protection/>
    </xf>
    <xf numFmtId="166" fontId="29" fillId="55" borderId="23" xfId="144" applyFont="1" applyFill="1" applyBorder="1" applyAlignment="1">
      <alignment horizontal="center" vertical="center" wrapText="1"/>
      <protection/>
    </xf>
    <xf numFmtId="166" fontId="28" fillId="55" borderId="23" xfId="144" applyFont="1" applyFill="1" applyBorder="1" applyAlignment="1">
      <alignment horizontal="center" vertical="center"/>
      <protection/>
    </xf>
    <xf numFmtId="0" fontId="36" fillId="59" borderId="0" xfId="123" applyFont="1" applyFill="1" applyAlignment="1">
      <alignment wrapText="1"/>
      <protection/>
    </xf>
    <xf numFmtId="0" fontId="28" fillId="54" borderId="0" xfId="94" applyFont="1" applyFill="1" applyAlignment="1">
      <alignment wrapText="1"/>
      <protection/>
    </xf>
    <xf numFmtId="0" fontId="3" fillId="0" borderId="0" xfId="94" applyFont="1">
      <alignment/>
      <protection/>
    </xf>
    <xf numFmtId="181" fontId="3" fillId="0" borderId="22" xfId="144" applyNumberFormat="1" applyFont="1" applyBorder="1" applyAlignment="1">
      <alignment horizontal="center" vertical="center"/>
      <protection/>
    </xf>
    <xf numFmtId="0" fontId="0" fillId="0" borderId="0" xfId="94" applyFont="1">
      <alignment/>
      <protection/>
    </xf>
    <xf numFmtId="0" fontId="0" fillId="54" borderId="0" xfId="94" applyFont="1" applyFill="1">
      <alignment/>
      <protection/>
    </xf>
    <xf numFmtId="181" fontId="0" fillId="54" borderId="22" xfId="144" applyNumberFormat="1" applyFont="1" applyFill="1" applyBorder="1" applyAlignment="1">
      <alignment horizontal="right" vertical="center"/>
      <protection/>
    </xf>
    <xf numFmtId="181" fontId="0" fillId="54" borderId="0" xfId="94" applyNumberFormat="1" applyFont="1" applyFill="1">
      <alignment/>
      <protection/>
    </xf>
    <xf numFmtId="181" fontId="0" fillId="67" borderId="22" xfId="144" applyNumberFormat="1" applyFont="1" applyFill="1" applyBorder="1" applyAlignment="1">
      <alignment horizontal="right" vertical="center"/>
      <protection/>
    </xf>
    <xf numFmtId="181" fontId="0" fillId="59" borderId="22" xfId="144" applyNumberFormat="1" applyFont="1" applyFill="1" applyBorder="1" applyAlignment="1">
      <alignment horizontal="right" vertical="center"/>
      <protection/>
    </xf>
    <xf numFmtId="181" fontId="0" fillId="0" borderId="22" xfId="144" applyNumberFormat="1" applyFont="1" applyBorder="1" applyAlignment="1">
      <alignment horizontal="right" vertical="center"/>
      <protection/>
    </xf>
    <xf numFmtId="181" fontId="0" fillId="54" borderId="22" xfId="144" applyNumberFormat="1" applyFont="1" applyFill="1" applyBorder="1" applyAlignment="1">
      <alignment horizontal="right"/>
      <protection/>
    </xf>
    <xf numFmtId="168" fontId="0" fillId="0" borderId="23" xfId="144" applyNumberFormat="1" applyFont="1" applyBorder="1" applyAlignment="1">
      <alignment horizontal="right"/>
      <protection/>
    </xf>
    <xf numFmtId="0" fontId="0" fillId="0" borderId="0" xfId="94" applyFont="1" applyAlignment="1">
      <alignment horizontal="center"/>
      <protection/>
    </xf>
    <xf numFmtId="0" fontId="0" fillId="0" borderId="0" xfId="94" applyFont="1" applyAlignment="1">
      <alignment horizontal="left"/>
      <protection/>
    </xf>
    <xf numFmtId="181" fontId="0" fillId="0" borderId="0" xfId="144" applyNumberFormat="1" applyFont="1" applyAlignment="1">
      <alignment horizontal="right"/>
      <protection/>
    </xf>
    <xf numFmtId="0" fontId="35" fillId="0" borderId="22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/>
    </xf>
    <xf numFmtId="0" fontId="28" fillId="68" borderId="22" xfId="116" applyFont="1" applyFill="1" applyBorder="1" applyAlignment="1">
      <alignment horizontal="center" vertical="center"/>
      <protection/>
    </xf>
    <xf numFmtId="0" fontId="28" fillId="69" borderId="22" xfId="116" applyFont="1" applyFill="1" applyBorder="1" applyAlignment="1">
      <alignment vertical="center" wrapText="1"/>
      <protection/>
    </xf>
    <xf numFmtId="166" fontId="28" fillId="68" borderId="22" xfId="144" applyFont="1" applyFill="1" applyBorder="1" applyAlignment="1" applyProtection="1">
      <alignment horizontal="right" vertical="center"/>
      <protection/>
    </xf>
    <xf numFmtId="2" fontId="28" fillId="68" borderId="22" xfId="116" applyNumberFormat="1" applyFont="1" applyFill="1" applyBorder="1" applyAlignment="1">
      <alignment horizontal="center" vertical="center"/>
      <protection/>
    </xf>
    <xf numFmtId="0" fontId="28" fillId="68" borderId="22" xfId="116" applyNumberFormat="1" applyFont="1" applyFill="1" applyBorder="1" applyAlignment="1">
      <alignment horizontal="center" vertical="center"/>
      <protection/>
    </xf>
    <xf numFmtId="0" fontId="28" fillId="68" borderId="22" xfId="116" applyFont="1" applyFill="1" applyBorder="1" applyAlignment="1">
      <alignment horizontal="center" vertical="center" wrapText="1"/>
      <protection/>
    </xf>
    <xf numFmtId="0" fontId="3" fillId="0" borderId="22" xfId="0" applyFont="1" applyBorder="1" applyAlignment="1">
      <alignment horizontal="center" vertical="center"/>
    </xf>
    <xf numFmtId="181" fontId="3" fillId="0" borderId="2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181" fontId="0" fillId="0" borderId="22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166" fontId="0" fillId="59" borderId="0" xfId="94" applyNumberFormat="1" applyFont="1" applyFill="1">
      <alignment/>
      <protection/>
    </xf>
    <xf numFmtId="8" fontId="28" fillId="65" borderId="22" xfId="203" applyNumberFormat="1" applyFont="1" applyFill="1" applyBorder="1" applyAlignment="1">
      <alignment horizontal="right" vertical="center"/>
    </xf>
    <xf numFmtId="0" fontId="28" fillId="65" borderId="22" xfId="116" applyFont="1" applyFill="1" applyBorder="1" applyAlignment="1">
      <alignment horizontal="left" vertical="center" wrapText="1"/>
      <protection/>
    </xf>
    <xf numFmtId="0" fontId="0" fillId="0" borderId="22" xfId="120" applyFont="1" applyBorder="1" applyAlignment="1">
      <alignment vertical="center"/>
      <protection/>
    </xf>
    <xf numFmtId="0" fontId="0" fillId="59" borderId="33" xfId="120" applyFont="1" applyFill="1" applyBorder="1" applyAlignment="1">
      <alignment horizontal="left" vertical="center"/>
      <protection/>
    </xf>
    <xf numFmtId="168" fontId="0" fillId="59" borderId="22" xfId="120" applyNumberFormat="1" applyFont="1" applyFill="1" applyBorder="1" applyAlignment="1">
      <alignment horizontal="left" vertical="center"/>
      <protection/>
    </xf>
    <xf numFmtId="0" fontId="0" fillId="59" borderId="34" xfId="120" applyFont="1" applyFill="1" applyBorder="1" applyAlignment="1">
      <alignment horizontal="left" vertical="center"/>
      <protection/>
    </xf>
    <xf numFmtId="49" fontId="0" fillId="59" borderId="22" xfId="120" applyNumberFormat="1" applyFont="1" applyFill="1" applyBorder="1" applyAlignment="1">
      <alignment horizontal="center" vertical="center"/>
      <protection/>
    </xf>
    <xf numFmtId="0" fontId="0" fillId="59" borderId="35" xfId="120" applyFont="1" applyFill="1" applyBorder="1" applyAlignment="1">
      <alignment horizontal="center" vertical="center"/>
      <protection/>
    </xf>
    <xf numFmtId="49" fontId="0" fillId="59" borderId="34" xfId="120" applyNumberFormat="1" applyFont="1" applyFill="1" applyBorder="1" applyAlignment="1">
      <alignment horizontal="center" vertical="center"/>
      <protection/>
    </xf>
    <xf numFmtId="0" fontId="0" fillId="59" borderId="34" xfId="120" applyFont="1" applyFill="1" applyBorder="1" applyAlignment="1">
      <alignment horizontal="center" vertical="center"/>
      <protection/>
    </xf>
    <xf numFmtId="0" fontId="0" fillId="59" borderId="36" xfId="120" applyFont="1" applyFill="1" applyBorder="1" applyAlignment="1">
      <alignment horizontal="center" vertical="center"/>
      <protection/>
    </xf>
    <xf numFmtId="0" fontId="0" fillId="59" borderId="37" xfId="120" applyFont="1" applyFill="1" applyBorder="1" applyAlignment="1">
      <alignment horizontal="center" vertical="center"/>
      <protection/>
    </xf>
    <xf numFmtId="0" fontId="0" fillId="59" borderId="0" xfId="94" applyFont="1" applyFill="1" applyAlignment="1">
      <alignment horizontal="center"/>
      <protection/>
    </xf>
    <xf numFmtId="169" fontId="0" fillId="59" borderId="0" xfId="94" applyNumberFormat="1" applyFont="1" applyFill="1" applyAlignment="1">
      <alignment horizontal="center"/>
      <protection/>
    </xf>
    <xf numFmtId="0" fontId="0" fillId="59" borderId="24" xfId="120" applyFont="1" applyFill="1" applyBorder="1" applyAlignment="1">
      <alignment horizontal="center" vertical="center"/>
      <protection/>
    </xf>
    <xf numFmtId="0" fontId="0" fillId="59" borderId="38" xfId="120" applyFont="1" applyFill="1" applyBorder="1" applyAlignment="1">
      <alignment horizontal="center" vertical="center"/>
      <protection/>
    </xf>
    <xf numFmtId="0" fontId="0" fillId="59" borderId="31" xfId="120" applyFont="1" applyFill="1" applyBorder="1" applyAlignment="1">
      <alignment horizontal="center" vertical="center"/>
      <protection/>
    </xf>
    <xf numFmtId="0" fontId="0" fillId="59" borderId="39" xfId="120" applyFont="1" applyFill="1" applyBorder="1" applyAlignment="1">
      <alignment horizontal="center" vertical="center"/>
      <protection/>
    </xf>
    <xf numFmtId="0" fontId="0" fillId="59" borderId="30" xfId="120" applyFont="1" applyFill="1" applyBorder="1" applyAlignment="1">
      <alignment horizontal="center" vertical="center"/>
      <protection/>
    </xf>
    <xf numFmtId="0" fontId="0" fillId="59" borderId="40" xfId="120" applyFont="1" applyFill="1" applyBorder="1" applyAlignment="1">
      <alignment horizontal="center" vertical="center"/>
      <protection/>
    </xf>
    <xf numFmtId="0" fontId="0" fillId="59" borderId="33" xfId="94" applyFont="1" applyFill="1" applyBorder="1" applyAlignment="1">
      <alignment horizontal="center" vertical="center"/>
      <protection/>
    </xf>
    <xf numFmtId="0" fontId="0" fillId="59" borderId="0" xfId="94" applyFont="1" applyFill="1" applyAlignment="1">
      <alignment horizontal="center" vertical="center"/>
      <protection/>
    </xf>
    <xf numFmtId="169" fontId="0" fillId="59" borderId="0" xfId="94" applyNumberFormat="1" applyFont="1" applyFill="1" applyAlignment="1">
      <alignment horizontal="center" vertical="center"/>
      <protection/>
    </xf>
    <xf numFmtId="0" fontId="0" fillId="59" borderId="33" xfId="120" applyFont="1" applyFill="1" applyBorder="1" applyAlignment="1">
      <alignment horizontal="center" vertical="center"/>
      <protection/>
    </xf>
    <xf numFmtId="49" fontId="0" fillId="59" borderId="23" xfId="120" applyNumberFormat="1" applyFont="1" applyFill="1" applyBorder="1" applyAlignment="1">
      <alignment horizontal="center" vertical="center"/>
      <protection/>
    </xf>
    <xf numFmtId="0" fontId="0" fillId="59" borderId="23" xfId="120" applyFont="1" applyFill="1" applyBorder="1" applyAlignment="1">
      <alignment horizontal="left" vertical="center"/>
      <protection/>
    </xf>
    <xf numFmtId="0" fontId="0" fillId="59" borderId="23" xfId="120" applyFont="1" applyFill="1" applyBorder="1" applyAlignment="1">
      <alignment horizontal="center" vertical="center"/>
      <protection/>
    </xf>
    <xf numFmtId="169" fontId="0" fillId="59" borderId="0" xfId="94" applyNumberFormat="1" applyFont="1" applyFill="1">
      <alignment/>
      <protection/>
    </xf>
    <xf numFmtId="0" fontId="0" fillId="59" borderId="22" xfId="94" applyFont="1" applyFill="1" applyBorder="1" applyAlignment="1">
      <alignment horizontal="center" vertical="center" wrapText="1"/>
      <protection/>
    </xf>
    <xf numFmtId="0" fontId="29" fillId="55" borderId="23" xfId="116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3" fillId="0" borderId="22" xfId="120" applyFont="1" applyBorder="1" applyAlignment="1">
      <alignment horizontal="center" vertical="center"/>
      <protection/>
    </xf>
    <xf numFmtId="0" fontId="0" fillId="70" borderId="22" xfId="120" applyFont="1" applyFill="1" applyBorder="1" applyAlignment="1">
      <alignment horizontal="center" vertical="center"/>
      <protection/>
    </xf>
    <xf numFmtId="181" fontId="0" fillId="70" borderId="22" xfId="120" applyNumberFormat="1" applyFont="1" applyFill="1" applyBorder="1" applyAlignment="1">
      <alignment horizontal="right" vertical="center"/>
      <protection/>
    </xf>
    <xf numFmtId="2" fontId="28" fillId="59" borderId="22" xfId="116" applyNumberFormat="1" applyFont="1" applyFill="1" applyBorder="1" applyAlignment="1">
      <alignment horizontal="center" vertical="center"/>
      <protection/>
    </xf>
    <xf numFmtId="0" fontId="28" fillId="59" borderId="22" xfId="116" applyFont="1" applyFill="1" applyBorder="1" applyAlignment="1">
      <alignment horizontal="center" vertical="center"/>
      <protection/>
    </xf>
    <xf numFmtId="0" fontId="28" fillId="59" borderId="22" xfId="116" applyFont="1" applyFill="1" applyBorder="1" applyAlignment="1">
      <alignment horizontal="center" vertical="center" wrapText="1"/>
      <protection/>
    </xf>
    <xf numFmtId="0" fontId="29" fillId="54" borderId="22" xfId="116" applyFont="1" applyFill="1" applyBorder="1" applyAlignment="1">
      <alignment horizontal="left" vertical="center" wrapText="1"/>
      <protection/>
    </xf>
    <xf numFmtId="166" fontId="28" fillId="54" borderId="22" xfId="144" applyFont="1" applyFill="1" applyBorder="1" applyAlignment="1" applyProtection="1">
      <alignment horizontal="right" vertical="center"/>
      <protection/>
    </xf>
    <xf numFmtId="0" fontId="29" fillId="54" borderId="22" xfId="116" applyFont="1" applyFill="1" applyBorder="1" applyAlignment="1">
      <alignment horizontal="center" vertical="center" wrapText="1"/>
      <protection/>
    </xf>
    <xf numFmtId="2" fontId="29" fillId="54" borderId="22" xfId="116" applyNumberFormat="1" applyFont="1" applyFill="1" applyBorder="1" applyAlignment="1">
      <alignment horizontal="center" vertical="center" wrapText="1"/>
      <protection/>
    </xf>
    <xf numFmtId="166" fontId="28" fillId="63" borderId="22" xfId="144" applyFont="1" applyFill="1" applyBorder="1" applyAlignment="1" applyProtection="1">
      <alignment horizontal="right" vertical="center"/>
      <protection/>
    </xf>
    <xf numFmtId="2" fontId="28" fillId="54" borderId="22" xfId="116" applyNumberFormat="1" applyFont="1" applyFill="1" applyBorder="1" applyAlignment="1">
      <alignment horizontal="center" vertical="center"/>
      <protection/>
    </xf>
    <xf numFmtId="0" fontId="28" fillId="54" borderId="22" xfId="116" applyFont="1" applyFill="1" applyBorder="1" applyAlignment="1">
      <alignment horizontal="center" vertical="center"/>
      <protection/>
    </xf>
    <xf numFmtId="0" fontId="28" fillId="55" borderId="22" xfId="116" applyFont="1" applyFill="1" applyBorder="1" applyAlignment="1">
      <alignment vertical="center" wrapText="1"/>
      <protection/>
    </xf>
    <xf numFmtId="0" fontId="28" fillId="54" borderId="22" xfId="116" applyFont="1" applyFill="1" applyBorder="1" applyAlignment="1">
      <alignment horizontal="center" vertical="center" wrapText="1"/>
      <protection/>
    </xf>
    <xf numFmtId="0" fontId="29" fillId="54" borderId="22" xfId="116" applyFont="1" applyFill="1" applyBorder="1" applyAlignment="1">
      <alignment horizontal="left" vertical="center"/>
      <protection/>
    </xf>
    <xf numFmtId="0" fontId="29" fillId="59" borderId="22" xfId="116" applyFont="1" applyFill="1" applyBorder="1" applyAlignment="1">
      <alignment horizontal="left" vertical="center"/>
      <protection/>
    </xf>
    <xf numFmtId="181" fontId="28" fillId="59" borderId="22" xfId="116" applyNumberFormat="1" applyFont="1" applyFill="1" applyBorder="1" applyAlignment="1">
      <alignment horizontal="center" vertical="center"/>
      <protection/>
    </xf>
    <xf numFmtId="0" fontId="37" fillId="0" borderId="0" xfId="123" applyFont="1" applyAlignment="1">
      <alignment wrapText="1"/>
      <protection/>
    </xf>
    <xf numFmtId="0" fontId="29" fillId="59" borderId="22" xfId="116" applyFont="1" applyFill="1" applyBorder="1" applyAlignment="1">
      <alignment horizontal="left" vertical="center" wrapText="1"/>
      <protection/>
    </xf>
    <xf numFmtId="181" fontId="29" fillId="59" borderId="22" xfId="123" applyNumberFormat="1" applyFont="1" applyFill="1" applyBorder="1" applyAlignment="1">
      <alignment horizontal="center" vertical="center" wrapText="1"/>
      <protection/>
    </xf>
    <xf numFmtId="2" fontId="29" fillId="59" borderId="22" xfId="116" applyNumberFormat="1" applyFont="1" applyFill="1" applyBorder="1" applyAlignment="1">
      <alignment horizontal="center" vertical="center" wrapText="1"/>
      <protection/>
    </xf>
    <xf numFmtId="0" fontId="29" fillId="59" borderId="22" xfId="116" applyFont="1" applyFill="1" applyBorder="1" applyAlignment="1">
      <alignment horizontal="center" vertical="center" wrapText="1"/>
      <protection/>
    </xf>
    <xf numFmtId="0" fontId="29" fillId="59" borderId="22" xfId="123" applyFont="1" applyFill="1" applyBorder="1" applyAlignment="1">
      <alignment horizontal="center" vertical="center" wrapText="1"/>
      <protection/>
    </xf>
    <xf numFmtId="0" fontId="28" fillId="59" borderId="22" xfId="116" applyFont="1" applyFill="1" applyBorder="1" applyAlignment="1">
      <alignment horizontal="left" vertical="center" wrapText="1"/>
      <protection/>
    </xf>
    <xf numFmtId="181" fontId="28" fillId="59" borderId="22" xfId="116" applyNumberFormat="1" applyFont="1" applyFill="1" applyBorder="1" applyAlignment="1">
      <alignment horizontal="right" vertical="center"/>
      <protection/>
    </xf>
    <xf numFmtId="0" fontId="28" fillId="59" borderId="22" xfId="123" applyFont="1" applyFill="1" applyBorder="1" applyAlignment="1">
      <alignment horizontal="center" vertical="center" wrapText="1"/>
      <protection/>
    </xf>
    <xf numFmtId="0" fontId="28" fillId="59" borderId="22" xfId="123" applyFont="1" applyFill="1" applyBorder="1" applyAlignment="1">
      <alignment horizontal="center" vertical="center"/>
      <protection/>
    </xf>
    <xf numFmtId="0" fontId="0" fillId="54" borderId="22" xfId="120" applyFont="1" applyFill="1" applyBorder="1" applyAlignment="1">
      <alignment vertical="center"/>
      <protection/>
    </xf>
    <xf numFmtId="0" fontId="0" fillId="70" borderId="22" xfId="120" applyFont="1" applyFill="1" applyBorder="1" applyAlignment="1">
      <alignment vertical="center"/>
      <protection/>
    </xf>
    <xf numFmtId="181" fontId="0" fillId="71" borderId="22" xfId="120" applyNumberFormat="1" applyFont="1" applyFill="1" applyBorder="1" applyAlignment="1">
      <alignment horizontal="right" vertical="center"/>
      <protection/>
    </xf>
    <xf numFmtId="0" fontId="29" fillId="55" borderId="23" xfId="116" applyFont="1" applyFill="1" applyBorder="1" applyAlignment="1">
      <alignment horizontal="left" vertical="center" wrapText="1"/>
      <protection/>
    </xf>
    <xf numFmtId="2" fontId="28" fillId="55" borderId="23" xfId="116" applyNumberFormat="1" applyFont="1" applyFill="1" applyBorder="1" applyAlignment="1">
      <alignment horizontal="center" vertical="center"/>
      <protection/>
    </xf>
    <xf numFmtId="0" fontId="29" fillId="55" borderId="23" xfId="116" applyFont="1" applyFill="1" applyBorder="1" applyAlignment="1">
      <alignment horizontal="center" vertical="center" wrapText="1"/>
      <protection/>
    </xf>
    <xf numFmtId="2" fontId="29" fillId="55" borderId="23" xfId="116" applyNumberFormat="1" applyFont="1" applyFill="1" applyBorder="1" applyAlignment="1">
      <alignment horizontal="center" vertical="center" wrapText="1"/>
      <protection/>
    </xf>
    <xf numFmtId="0" fontId="28" fillId="55" borderId="23" xfId="116" applyFont="1" applyFill="1" applyBorder="1" applyAlignment="1">
      <alignment horizontal="center" vertical="center"/>
      <protection/>
    </xf>
    <xf numFmtId="0" fontId="28" fillId="55" borderId="23" xfId="116" applyFont="1" applyFill="1" applyBorder="1" applyAlignment="1">
      <alignment vertical="center" wrapText="1"/>
      <protection/>
    </xf>
    <xf numFmtId="0" fontId="28" fillId="55" borderId="23" xfId="116" applyFont="1" applyFill="1" applyBorder="1" applyAlignment="1">
      <alignment horizontal="center" vertical="center" wrapText="1"/>
      <protection/>
    </xf>
    <xf numFmtId="0" fontId="28" fillId="54" borderId="22" xfId="94" applyFont="1" applyFill="1" applyBorder="1" applyAlignment="1">
      <alignment horizontal="center"/>
      <protection/>
    </xf>
    <xf numFmtId="0" fontId="28" fillId="72" borderId="22" xfId="116" applyFont="1" applyFill="1" applyBorder="1" applyAlignment="1">
      <alignment vertical="center" wrapText="1"/>
      <protection/>
    </xf>
    <xf numFmtId="0" fontId="28" fillId="59" borderId="22" xfId="94" applyFont="1" applyFill="1" applyBorder="1" applyAlignment="1">
      <alignment horizontal="center"/>
      <protection/>
    </xf>
    <xf numFmtId="2" fontId="28" fillId="55" borderId="22" xfId="116" applyNumberFormat="1" applyFont="1" applyFill="1" applyBorder="1" applyAlignment="1">
      <alignment horizontal="center" vertical="center"/>
      <protection/>
    </xf>
    <xf numFmtId="0" fontId="28" fillId="55" borderId="22" xfId="116" applyFont="1" applyFill="1" applyBorder="1" applyAlignment="1">
      <alignment horizontal="center" vertical="center" wrapText="1"/>
      <protection/>
    </xf>
    <xf numFmtId="0" fontId="28" fillId="54" borderId="31" xfId="116" applyFont="1" applyFill="1" applyBorder="1" applyAlignment="1">
      <alignment horizontal="center" vertical="center"/>
      <protection/>
    </xf>
    <xf numFmtId="0" fontId="28" fillId="54" borderId="22" xfId="116" applyFont="1" applyFill="1" applyBorder="1" applyAlignment="1">
      <alignment vertical="center"/>
      <protection/>
    </xf>
    <xf numFmtId="0" fontId="28" fillId="54" borderId="22" xfId="116" applyFont="1" applyFill="1" applyBorder="1" applyAlignment="1">
      <alignment vertical="center" wrapText="1"/>
      <protection/>
    </xf>
    <xf numFmtId="0" fontId="0" fillId="70" borderId="22" xfId="120" applyFont="1" applyFill="1" applyBorder="1" applyAlignment="1">
      <alignment horizontal="left" vertical="center" wrapText="1"/>
      <protection/>
    </xf>
    <xf numFmtId="0" fontId="0" fillId="54" borderId="22" xfId="120" applyFont="1" applyFill="1" applyBorder="1" applyAlignment="1">
      <alignment horizontal="left" vertical="center"/>
      <protection/>
    </xf>
    <xf numFmtId="0" fontId="0" fillId="73" borderId="22" xfId="120" applyFont="1" applyFill="1" applyBorder="1" applyAlignment="1">
      <alignment horizontal="center" vertical="center"/>
      <protection/>
    </xf>
    <xf numFmtId="181" fontId="0" fillId="73" borderId="22" xfId="120" applyNumberFormat="1" applyFont="1" applyFill="1" applyBorder="1" applyAlignment="1">
      <alignment horizontal="right" vertical="center"/>
      <protection/>
    </xf>
    <xf numFmtId="0" fontId="0" fillId="73" borderId="22" xfId="120" applyFont="1" applyFill="1" applyBorder="1" applyAlignment="1">
      <alignment horizontal="left" vertical="center"/>
      <protection/>
    </xf>
    <xf numFmtId="181" fontId="0" fillId="74" borderId="22" xfId="120" applyNumberFormat="1" applyFont="1" applyFill="1" applyBorder="1" applyAlignment="1">
      <alignment horizontal="right" vertical="center"/>
      <protection/>
    </xf>
    <xf numFmtId="0" fontId="0" fillId="70" borderId="22" xfId="120" applyFont="1" applyFill="1" applyBorder="1" applyAlignment="1">
      <alignment horizontal="left" vertical="center"/>
      <protection/>
    </xf>
    <xf numFmtId="0" fontId="0" fillId="54" borderId="22" xfId="94" applyFont="1" applyFill="1" applyBorder="1" applyAlignment="1">
      <alignment horizontal="left"/>
      <protection/>
    </xf>
    <xf numFmtId="0" fontId="0" fillId="0" borderId="22" xfId="94" applyFont="1" applyBorder="1" applyAlignment="1">
      <alignment/>
      <protection/>
    </xf>
    <xf numFmtId="181" fontId="0" fillId="0" borderId="22" xfId="144" applyNumberFormat="1" applyFont="1" applyFill="1" applyBorder="1" applyAlignment="1" applyProtection="1">
      <alignment horizontal="right"/>
      <protection/>
    </xf>
    <xf numFmtId="168" fontId="0" fillId="55" borderId="23" xfId="120" applyNumberFormat="1" applyFont="1" applyFill="1" applyBorder="1" applyAlignment="1">
      <alignment horizontal="center" vertical="center"/>
      <protection/>
    </xf>
    <xf numFmtId="168" fontId="0" fillId="55" borderId="23" xfId="120" applyNumberFormat="1" applyFont="1" applyFill="1" applyBorder="1" applyAlignment="1">
      <alignment vertical="center"/>
      <protection/>
    </xf>
    <xf numFmtId="168" fontId="0" fillId="55" borderId="23" xfId="120" applyNumberFormat="1" applyFont="1" applyFill="1" applyBorder="1" applyAlignment="1">
      <alignment horizontal="right" vertical="center"/>
      <protection/>
    </xf>
    <xf numFmtId="168" fontId="0" fillId="0" borderId="23" xfId="94" applyNumberFormat="1" applyFont="1" applyBorder="1" applyAlignment="1">
      <alignment horizontal="left"/>
      <protection/>
    </xf>
    <xf numFmtId="0" fontId="0" fillId="59" borderId="22" xfId="120" applyFont="1" applyFill="1" applyBorder="1" applyAlignment="1">
      <alignment horizontal="center" vertical="center"/>
      <protection/>
    </xf>
    <xf numFmtId="0" fontId="0" fillId="59" borderId="22" xfId="120" applyFont="1" applyFill="1" applyBorder="1" applyAlignment="1">
      <alignment vertical="center"/>
      <protection/>
    </xf>
    <xf numFmtId="0" fontId="29" fillId="54" borderId="22" xfId="116" applyFont="1" applyFill="1" applyBorder="1" applyAlignment="1">
      <alignment horizontal="center" vertical="center"/>
      <protection/>
    </xf>
    <xf numFmtId="0" fontId="29" fillId="59" borderId="22" xfId="116" applyFont="1" applyFill="1" applyBorder="1" applyAlignment="1">
      <alignment horizontal="center" vertical="center"/>
      <protection/>
    </xf>
    <xf numFmtId="166" fontId="28" fillId="54" borderId="22" xfId="144" applyFont="1" applyFill="1" applyBorder="1" applyAlignment="1">
      <alignment vertical="center"/>
      <protection/>
    </xf>
    <xf numFmtId="2" fontId="28" fillId="63" borderId="22" xfId="116" applyNumberFormat="1" applyFont="1" applyFill="1" applyBorder="1" applyAlignment="1">
      <alignment horizontal="center" vertical="center"/>
      <protection/>
    </xf>
    <xf numFmtId="0" fontId="28" fillId="54" borderId="22" xfId="116" applyFont="1" applyFill="1" applyBorder="1" applyAlignment="1">
      <alignment horizontal="left" vertical="center" wrapText="1"/>
      <protection/>
    </xf>
    <xf numFmtId="0" fontId="3" fillId="59" borderId="23" xfId="120" applyFont="1" applyFill="1" applyBorder="1" applyAlignment="1">
      <alignment horizontal="center" vertical="center" wrapText="1"/>
      <protection/>
    </xf>
    <xf numFmtId="0" fontId="3" fillId="59" borderId="22" xfId="120" applyFont="1" applyFill="1" applyBorder="1" applyAlignment="1">
      <alignment horizontal="center" vertical="center" wrapText="1"/>
      <protection/>
    </xf>
    <xf numFmtId="49" fontId="3" fillId="59" borderId="22" xfId="120" applyNumberFormat="1" applyFont="1" applyFill="1" applyBorder="1" applyAlignment="1">
      <alignment horizontal="center" vertical="center" wrapText="1"/>
      <protection/>
    </xf>
    <xf numFmtId="166" fontId="3" fillId="59" borderId="24" xfId="159" applyFont="1" applyFill="1" applyBorder="1" applyAlignment="1">
      <alignment horizontal="center" vertical="center" wrapText="1"/>
      <protection/>
    </xf>
    <xf numFmtId="0" fontId="3" fillId="59" borderId="24" xfId="120" applyFont="1" applyFill="1" applyBorder="1" applyAlignment="1">
      <alignment horizontal="center" vertical="center" wrapText="1"/>
      <protection/>
    </xf>
    <xf numFmtId="166" fontId="0" fillId="59" borderId="23" xfId="159" applyFont="1" applyFill="1" applyBorder="1" applyAlignment="1">
      <alignment horizontal="center" vertical="center"/>
      <protection/>
    </xf>
    <xf numFmtId="14" fontId="0" fillId="59" borderId="22" xfId="94" applyNumberFormat="1" applyFont="1" applyFill="1" applyBorder="1" applyAlignment="1">
      <alignment horizontal="center" vertical="center"/>
      <protection/>
    </xf>
    <xf numFmtId="0" fontId="0" fillId="59" borderId="22" xfId="94" applyFont="1" applyFill="1" applyBorder="1" applyAlignment="1">
      <alignment horizontal="center" vertical="center"/>
      <protection/>
    </xf>
    <xf numFmtId="0" fontId="0" fillId="59" borderId="23" xfId="94" applyFont="1" applyFill="1" applyBorder="1" applyAlignment="1">
      <alignment horizontal="center"/>
      <protection/>
    </xf>
    <xf numFmtId="166" fontId="0" fillId="59" borderId="33" xfId="159" applyFont="1" applyFill="1" applyBorder="1" applyAlignment="1">
      <alignment horizontal="center" vertical="center"/>
      <protection/>
    </xf>
    <xf numFmtId="14" fontId="0" fillId="59" borderId="22" xfId="94" applyNumberFormat="1" applyFont="1" applyFill="1" applyBorder="1" applyAlignment="1">
      <alignment horizontal="center"/>
      <protection/>
    </xf>
    <xf numFmtId="0" fontId="0" fillId="59" borderId="23" xfId="94" applyFont="1" applyFill="1" applyBorder="1" applyAlignment="1">
      <alignment horizontal="center" vertical="center"/>
      <protection/>
    </xf>
    <xf numFmtId="170" fontId="0" fillId="59" borderId="33" xfId="94" applyNumberFormat="1" applyFont="1" applyFill="1" applyBorder="1" applyAlignment="1">
      <alignment horizontal="center" vertical="center"/>
      <protection/>
    </xf>
    <xf numFmtId="170" fontId="0" fillId="59" borderId="35" xfId="94" applyNumberFormat="1" applyFont="1" applyFill="1" applyBorder="1" applyAlignment="1">
      <alignment horizontal="center" vertical="center"/>
      <protection/>
    </xf>
    <xf numFmtId="170" fontId="0" fillId="59" borderId="22" xfId="94" applyNumberFormat="1" applyFont="1" applyFill="1" applyBorder="1" applyAlignment="1">
      <alignment horizontal="center" vertical="center"/>
      <protection/>
    </xf>
    <xf numFmtId="0" fontId="0" fillId="59" borderId="39" xfId="94" applyFont="1" applyFill="1" applyBorder="1" applyAlignment="1">
      <alignment horizontal="center"/>
      <protection/>
    </xf>
    <xf numFmtId="166" fontId="0" fillId="59" borderId="22" xfId="159" applyFont="1" applyFill="1" applyBorder="1" applyAlignment="1">
      <alignment horizontal="center" vertical="center"/>
      <protection/>
    </xf>
    <xf numFmtId="0" fontId="0" fillId="59" borderId="24" xfId="94" applyFont="1" applyFill="1" applyBorder="1" applyAlignment="1">
      <alignment horizontal="center"/>
      <protection/>
    </xf>
    <xf numFmtId="0" fontId="0" fillId="59" borderId="38" xfId="94" applyFont="1" applyFill="1" applyBorder="1" applyAlignment="1">
      <alignment horizontal="center"/>
      <protection/>
    </xf>
    <xf numFmtId="166" fontId="0" fillId="59" borderId="24" xfId="159" applyFont="1" applyFill="1" applyBorder="1" applyAlignment="1">
      <alignment horizontal="center" vertical="center"/>
      <protection/>
    </xf>
    <xf numFmtId="0" fontId="0" fillId="59" borderId="37" xfId="94" applyFont="1" applyFill="1" applyBorder="1" applyAlignment="1">
      <alignment horizontal="center" vertical="center"/>
      <protection/>
    </xf>
    <xf numFmtId="170" fontId="0" fillId="59" borderId="36" xfId="94" applyNumberFormat="1" applyFont="1" applyFill="1" applyBorder="1" applyAlignment="1">
      <alignment horizontal="center" vertical="center"/>
      <protection/>
    </xf>
    <xf numFmtId="166" fontId="0" fillId="59" borderId="35" xfId="159" applyFont="1" applyFill="1" applyBorder="1" applyAlignment="1">
      <alignment horizontal="center" vertical="center"/>
      <protection/>
    </xf>
    <xf numFmtId="0" fontId="0" fillId="59" borderId="34" xfId="94" applyFont="1" applyFill="1" applyBorder="1" applyAlignment="1">
      <alignment horizontal="center" vertical="center"/>
      <protection/>
    </xf>
    <xf numFmtId="0" fontId="0" fillId="59" borderId="34" xfId="94" applyFont="1" applyFill="1" applyBorder="1" applyAlignment="1">
      <alignment horizontal="center"/>
      <protection/>
    </xf>
    <xf numFmtId="14" fontId="0" fillId="59" borderId="29" xfId="94" applyNumberFormat="1" applyFont="1" applyFill="1" applyBorder="1" applyAlignment="1">
      <alignment horizontal="center"/>
      <protection/>
    </xf>
    <xf numFmtId="0" fontId="0" fillId="59" borderId="0" xfId="94" applyFont="1" applyFill="1">
      <alignment/>
      <protection/>
    </xf>
    <xf numFmtId="0" fontId="0" fillId="59" borderId="0" xfId="94" applyFont="1" applyFill="1" applyAlignment="1">
      <alignment wrapText="1"/>
      <protection/>
    </xf>
  </cellXfs>
  <cellStyles count="201">
    <cellStyle name="Normal" xfId="0"/>
    <cellStyle name="20% — akcent 1" xfId="15"/>
    <cellStyle name="20% - akcent 1 2" xfId="16"/>
    <cellStyle name="20% - akcent 1 2 2" xfId="17"/>
    <cellStyle name="20% — akcent 2" xfId="18"/>
    <cellStyle name="20% - akcent 2 2" xfId="19"/>
    <cellStyle name="20% - akcent 2 2 2" xfId="20"/>
    <cellStyle name="20% — akcent 3" xfId="21"/>
    <cellStyle name="20% - akcent 3 2" xfId="22"/>
    <cellStyle name="20% - akcent 3 2 2" xfId="23"/>
    <cellStyle name="20% — akcent 4" xfId="24"/>
    <cellStyle name="20% - akcent 4 2" xfId="25"/>
    <cellStyle name="20% - akcent 4 2 2" xfId="26"/>
    <cellStyle name="20% — akcent 5" xfId="27"/>
    <cellStyle name="20% - akcent 5 2" xfId="28"/>
    <cellStyle name="20% - akcent 5 2 2" xfId="29"/>
    <cellStyle name="20% — akcent 6" xfId="30"/>
    <cellStyle name="20% - akcent 6 2" xfId="31"/>
    <cellStyle name="20% - akcent 6 2 2" xfId="32"/>
    <cellStyle name="20% - akcent 6 2 2 2" xfId="33"/>
    <cellStyle name="20% - akcent 6 2 3" xfId="34"/>
    <cellStyle name="40% — akcent 1" xfId="35"/>
    <cellStyle name="40% - akcent 1 2" xfId="36"/>
    <cellStyle name="40% - akcent 1 2 2" xfId="37"/>
    <cellStyle name="40% - akcent 1 2 2 2" xfId="38"/>
    <cellStyle name="40% - akcent 1 2 3" xfId="39"/>
    <cellStyle name="40% — akcent 2" xfId="40"/>
    <cellStyle name="40% - akcent 2 2" xfId="41"/>
    <cellStyle name="40% - akcent 2 2 2" xfId="42"/>
    <cellStyle name="40% — akcent 3" xfId="43"/>
    <cellStyle name="40% - akcent 3 2" xfId="44"/>
    <cellStyle name="40% - akcent 3 2 2" xfId="45"/>
    <cellStyle name="40% — akcent 4" xfId="46"/>
    <cellStyle name="40% - akcent 4 2" xfId="47"/>
    <cellStyle name="40% - akcent 4 2 2" xfId="48"/>
    <cellStyle name="40% — akcent 5" xfId="49"/>
    <cellStyle name="40% - akcent 5 2" xfId="50"/>
    <cellStyle name="40% - akcent 5 2 2" xfId="51"/>
    <cellStyle name="40% - akcent 5 2 2 2" xfId="52"/>
    <cellStyle name="40% - akcent 5 2 3" xfId="53"/>
    <cellStyle name="40% — akcent 6" xfId="54"/>
    <cellStyle name="40% - akcent 6 2" xfId="55"/>
    <cellStyle name="40% - akcent 6 2 2" xfId="56"/>
    <cellStyle name="60% — akcent 1" xfId="57"/>
    <cellStyle name="60% - akcent 1 2" xfId="58"/>
    <cellStyle name="60% — akcent 2" xfId="59"/>
    <cellStyle name="60% - akcent 2 2" xfId="60"/>
    <cellStyle name="60% — akcent 3" xfId="61"/>
    <cellStyle name="60% - akcent 3 2" xfId="62"/>
    <cellStyle name="60% — akcent 4" xfId="63"/>
    <cellStyle name="60% - akcent 4 2" xfId="64"/>
    <cellStyle name="60% — akcent 5" xfId="65"/>
    <cellStyle name="60% - akcent 5 2" xfId="66"/>
    <cellStyle name="60% — akcent 6" xfId="67"/>
    <cellStyle name="60% - akcent 6 2" xfId="68"/>
    <cellStyle name="Akcent 1" xfId="69"/>
    <cellStyle name="Akcent 1 2" xfId="70"/>
    <cellStyle name="Akcent 2" xfId="71"/>
    <cellStyle name="Akcent 2 2" xfId="72"/>
    <cellStyle name="Akcent 3" xfId="73"/>
    <cellStyle name="Akcent 3 2" xfId="74"/>
    <cellStyle name="Akcent 4" xfId="75"/>
    <cellStyle name="Akcent 4 2" xfId="76"/>
    <cellStyle name="Akcent 5" xfId="77"/>
    <cellStyle name="Akcent 5 2" xfId="78"/>
    <cellStyle name="Akcent 6" xfId="79"/>
    <cellStyle name="Akcent 6 2" xfId="80"/>
    <cellStyle name="Dane wejściowe" xfId="81"/>
    <cellStyle name="Dane wejściowe 2" xfId="82"/>
    <cellStyle name="Dane wejściowe 2 2" xfId="83"/>
    <cellStyle name="Dane wyjściowe" xfId="84"/>
    <cellStyle name="Dane wyjściowe 2" xfId="85"/>
    <cellStyle name="Dobre 2" xfId="86"/>
    <cellStyle name="Dobry" xfId="87"/>
    <cellStyle name="Comma" xfId="88"/>
    <cellStyle name="Comma [0]" xfId="89"/>
    <cellStyle name="Dziesiętny 2" xfId="90"/>
    <cellStyle name="Dziesiętny 2 2" xfId="91"/>
    <cellStyle name="Dziesiętny 2 2 2" xfId="92"/>
    <cellStyle name="Dziesiętny 2 3" xfId="93"/>
    <cellStyle name="Excel Built-in Normal" xfId="94"/>
    <cellStyle name="Excel Built-in Normal 2" xfId="95"/>
    <cellStyle name="Hyperlink" xfId="96"/>
    <cellStyle name="Hiperłącze 2" xfId="97"/>
    <cellStyle name="Hiperłącze 3" xfId="98"/>
    <cellStyle name="Hiperłącze 3 2" xfId="99"/>
    <cellStyle name="Hiperłącze 3 2 2" xfId="100"/>
    <cellStyle name="Hiperłącze 3 3" xfId="101"/>
    <cellStyle name="Komórka połączona" xfId="102"/>
    <cellStyle name="Komórka połączona 2" xfId="103"/>
    <cellStyle name="Komórka zaznaczona" xfId="104"/>
    <cellStyle name="Komórka zaznaczona 2" xfId="105"/>
    <cellStyle name="Nagłówek 1" xfId="106"/>
    <cellStyle name="Nagłówek 1 2" xfId="107"/>
    <cellStyle name="Nagłówek 2" xfId="108"/>
    <cellStyle name="Nagłówek 2 2" xfId="109"/>
    <cellStyle name="Nagłówek 3" xfId="110"/>
    <cellStyle name="Nagłówek 3 2" xfId="111"/>
    <cellStyle name="Nagłówek 4" xfId="112"/>
    <cellStyle name="Nagłówek 4 2" xfId="113"/>
    <cellStyle name="Neutralne 2" xfId="114"/>
    <cellStyle name="Neutralny" xfId="115"/>
    <cellStyle name="Normalny 2" xfId="116"/>
    <cellStyle name="Normalny 2 2" xfId="117"/>
    <cellStyle name="Normalny 2 2 2" xfId="118"/>
    <cellStyle name="Normalny 2 3" xfId="119"/>
    <cellStyle name="Normalny 3" xfId="120"/>
    <cellStyle name="Normalny 3 2" xfId="121"/>
    <cellStyle name="Normalny 4" xfId="122"/>
    <cellStyle name="Normalny 5" xfId="123"/>
    <cellStyle name="Normalny 5 2" xfId="124"/>
    <cellStyle name="Obliczenia" xfId="125"/>
    <cellStyle name="Obliczenia 2" xfId="126"/>
    <cellStyle name="Followed Hyperlink" xfId="127"/>
    <cellStyle name="Percent" xfId="128"/>
    <cellStyle name="Procentowy 2" xfId="129"/>
    <cellStyle name="Procentowy 2 2" xfId="130"/>
    <cellStyle name="Procentowy 3" xfId="131"/>
    <cellStyle name="S12" xfId="132"/>
    <cellStyle name="S12 2" xfId="133"/>
    <cellStyle name="Suma" xfId="134"/>
    <cellStyle name="Suma 2" xfId="135"/>
    <cellStyle name="Tekst objaśnienia" xfId="136"/>
    <cellStyle name="Tekst objaśnienia 2" xfId="137"/>
    <cellStyle name="Tekst ostrzeżenia" xfId="138"/>
    <cellStyle name="Tekst ostrzeżenia 2" xfId="139"/>
    <cellStyle name="Tytuł" xfId="140"/>
    <cellStyle name="Tytuł 2" xfId="141"/>
    <cellStyle name="Uwaga" xfId="142"/>
    <cellStyle name="Uwaga 2" xfId="143"/>
    <cellStyle name="Currency" xfId="144"/>
    <cellStyle name="Currency [0]" xfId="145"/>
    <cellStyle name="Walutowy 2" xfId="146"/>
    <cellStyle name="Walutowy 2 2" xfId="147"/>
    <cellStyle name="Walutowy 2 2 2" xfId="148"/>
    <cellStyle name="Walutowy 2 2 3" xfId="149"/>
    <cellStyle name="Walutowy 2 2 3 2" xfId="150"/>
    <cellStyle name="Walutowy 2 2 3 3" xfId="151"/>
    <cellStyle name="Walutowy 2 2 4" xfId="152"/>
    <cellStyle name="Walutowy 2 3" xfId="153"/>
    <cellStyle name="Walutowy 2 3 2" xfId="154"/>
    <cellStyle name="Walutowy 2 3 3" xfId="155"/>
    <cellStyle name="Walutowy 2 3 3 2" xfId="156"/>
    <cellStyle name="Walutowy 2 3 3 3" xfId="157"/>
    <cellStyle name="Walutowy 2 3 4" xfId="158"/>
    <cellStyle name="Walutowy 3" xfId="159"/>
    <cellStyle name="Walutowy 3 2" xfId="160"/>
    <cellStyle name="Walutowy 3 2 2" xfId="161"/>
    <cellStyle name="Walutowy 3 2 2 2" xfId="162"/>
    <cellStyle name="Walutowy 3 2 2 3" xfId="163"/>
    <cellStyle name="Walutowy 3 2 2 3 2" xfId="164"/>
    <cellStyle name="Walutowy 3 2 2 3 3" xfId="165"/>
    <cellStyle name="Walutowy 3 2 2 4" xfId="166"/>
    <cellStyle name="Walutowy 3 2 3" xfId="167"/>
    <cellStyle name="Walutowy 3 2 4" xfId="168"/>
    <cellStyle name="Walutowy 3 2 4 2" xfId="169"/>
    <cellStyle name="Walutowy 3 2 4 3" xfId="170"/>
    <cellStyle name="Walutowy 3 2 5" xfId="171"/>
    <cellStyle name="Walutowy 3 3" xfId="172"/>
    <cellStyle name="Walutowy 3 3 2" xfId="173"/>
    <cellStyle name="Walutowy 3 3 3" xfId="174"/>
    <cellStyle name="Walutowy 3 3 3 2" xfId="175"/>
    <cellStyle name="Walutowy 3 3 3 3" xfId="176"/>
    <cellStyle name="Walutowy 3 3 4" xfId="177"/>
    <cellStyle name="Walutowy 3 4" xfId="178"/>
    <cellStyle name="Walutowy 3 4 2" xfId="179"/>
    <cellStyle name="Walutowy 3 4 3" xfId="180"/>
    <cellStyle name="Walutowy 3 4 3 2" xfId="181"/>
    <cellStyle name="Walutowy 3 4 3 3" xfId="182"/>
    <cellStyle name="Walutowy 3 4 4" xfId="183"/>
    <cellStyle name="Walutowy 4" xfId="184"/>
    <cellStyle name="Walutowy 4 2" xfId="185"/>
    <cellStyle name="Walutowy 4 3" xfId="186"/>
    <cellStyle name="Walutowy 5" xfId="187"/>
    <cellStyle name="Walutowy 6" xfId="188"/>
    <cellStyle name="Walutowy 6 2" xfId="189"/>
    <cellStyle name="Walutowy 6 2 2" xfId="190"/>
    <cellStyle name="Walutowy 6 2 3" xfId="191"/>
    <cellStyle name="Walutowy 6 2 3 2" xfId="192"/>
    <cellStyle name="Walutowy 6 2 3 3" xfId="193"/>
    <cellStyle name="Walutowy 6 2 4" xfId="194"/>
    <cellStyle name="Walutowy 6 3" xfId="195"/>
    <cellStyle name="Walutowy 6 4" xfId="196"/>
    <cellStyle name="Walutowy 6 4 2" xfId="197"/>
    <cellStyle name="Walutowy 6 4 3" xfId="198"/>
    <cellStyle name="Walutowy 6 5" xfId="199"/>
    <cellStyle name="Walutowy 7" xfId="200"/>
    <cellStyle name="Walutowy 7 2" xfId="201"/>
    <cellStyle name="Walutowy 7 3" xfId="202"/>
    <cellStyle name="Walutowy 7 3 2" xfId="203"/>
    <cellStyle name="Walutowy 7 3 3" xfId="204"/>
    <cellStyle name="Walutowy 7 3 4" xfId="205"/>
    <cellStyle name="Walutowy 7 4" xfId="206"/>
    <cellStyle name="Walutowy 8" xfId="207"/>
    <cellStyle name="Walutowy 8 2" xfId="208"/>
    <cellStyle name="Walutowy 8 3" xfId="209"/>
    <cellStyle name="Walutowy 8 3 2" xfId="210"/>
    <cellStyle name="Walutowy 8 3 3" xfId="211"/>
    <cellStyle name="Walutowy 8 4" xfId="212"/>
    <cellStyle name="Złe 2" xfId="213"/>
    <cellStyle name="Zły" xfId="2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alina.Mielnik\Ustawienia%20lokalne\Temporary%20Internet%20Files\OLKAE6\Za&#322;&#353;cznnik%20nr%201d%20do%20SIWZ%20przetarg%20201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Ogień"/>
      <sheetName val="2.Elektronika"/>
      <sheetName val="3. Maszyny"/>
      <sheetName val="4.Zabezpieczenia"/>
      <sheetName val="4.Pojazdy"/>
    </sheetNames>
    <sheetDataSet>
      <sheetData sheetId="0">
        <row r="98">
          <cell r="B98" t="str">
            <v>Budynek muzeum, Bystrzyca Kł. Mały Rynek 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276"/>
  <sheetViews>
    <sheetView zoomScalePageLayoutView="0" workbookViewId="0" topLeftCell="A135">
      <selection activeCell="C144" sqref="C144"/>
    </sheetView>
  </sheetViews>
  <sheetFormatPr defaultColWidth="9.140625" defaultRowHeight="12.75"/>
  <cols>
    <col min="1" max="1" width="4.7109375" style="72" customWidth="1"/>
    <col min="2" max="2" width="62.8515625" style="112" customWidth="1"/>
    <col min="3" max="3" width="16.57421875" style="90" customWidth="1"/>
    <col min="4" max="4" width="15.00390625" style="72" customWidth="1"/>
    <col min="5" max="5" width="15.28125" style="72" customWidth="1"/>
    <col min="6" max="6" width="15.140625" style="112" customWidth="1"/>
    <col min="7" max="7" width="15.57421875" style="72" customWidth="1"/>
    <col min="8" max="8" width="14.28125" style="72" customWidth="1"/>
    <col min="9" max="9" width="20.8515625" style="72" customWidth="1"/>
    <col min="10" max="10" width="26.7109375" style="91" customWidth="1"/>
    <col min="11" max="16384" width="9.140625" style="72" customWidth="1"/>
  </cols>
  <sheetData>
    <row r="1" spans="1:10" ht="12.75">
      <c r="A1" s="235" t="s">
        <v>0</v>
      </c>
      <c r="B1" s="179" t="s">
        <v>1</v>
      </c>
      <c r="C1" s="71"/>
      <c r="D1" s="184"/>
      <c r="E1" s="185"/>
      <c r="F1" s="16" t="s">
        <v>2</v>
      </c>
      <c r="G1" s="16"/>
      <c r="H1" s="16"/>
      <c r="I1" s="16"/>
      <c r="J1" s="211"/>
    </row>
    <row r="2" spans="1:10" ht="45.75" customHeight="1">
      <c r="A2" s="235" t="s">
        <v>3</v>
      </c>
      <c r="B2" s="181" t="s">
        <v>4</v>
      </c>
      <c r="C2" s="73" t="s">
        <v>5</v>
      </c>
      <c r="D2" s="182" t="s">
        <v>6</v>
      </c>
      <c r="E2" s="181" t="s">
        <v>7</v>
      </c>
      <c r="F2" s="181" t="s">
        <v>8</v>
      </c>
      <c r="G2" s="235" t="s">
        <v>9</v>
      </c>
      <c r="H2" s="235" t="s">
        <v>10</v>
      </c>
      <c r="I2" s="181" t="s">
        <v>11</v>
      </c>
      <c r="J2" s="211"/>
    </row>
    <row r="3" spans="1:10" ht="25.5">
      <c r="A3" s="185" t="s">
        <v>0</v>
      </c>
      <c r="B3" s="186" t="s">
        <v>189</v>
      </c>
      <c r="C3" s="237">
        <v>650000</v>
      </c>
      <c r="D3" s="238">
        <v>289</v>
      </c>
      <c r="E3" s="185">
        <v>1898</v>
      </c>
      <c r="F3" s="187" t="s">
        <v>12</v>
      </c>
      <c r="G3" s="185" t="s">
        <v>13</v>
      </c>
      <c r="H3" s="185" t="s">
        <v>13</v>
      </c>
      <c r="I3" s="185" t="s">
        <v>14</v>
      </c>
      <c r="J3" s="211" t="s">
        <v>294</v>
      </c>
    </row>
    <row r="4" spans="1:10" ht="38.25">
      <c r="A4" s="185" t="s">
        <v>72</v>
      </c>
      <c r="B4" s="186" t="s">
        <v>522</v>
      </c>
      <c r="C4" s="237">
        <v>128540</v>
      </c>
      <c r="D4" s="238"/>
      <c r="E4" s="185"/>
      <c r="F4" s="187"/>
      <c r="G4" s="185"/>
      <c r="H4" s="185"/>
      <c r="I4" s="185"/>
      <c r="J4" s="211"/>
    </row>
    <row r="5" spans="1:10" ht="25.5">
      <c r="A5" s="185" t="s">
        <v>80</v>
      </c>
      <c r="B5" s="186" t="s">
        <v>523</v>
      </c>
      <c r="C5" s="74">
        <v>903708.84</v>
      </c>
      <c r="D5" s="238"/>
      <c r="E5" s="185"/>
      <c r="F5" s="187"/>
      <c r="G5" s="185"/>
      <c r="H5" s="185"/>
      <c r="I5" s="185"/>
      <c r="J5" s="211"/>
    </row>
    <row r="6" spans="1:10" ht="25.5">
      <c r="A6" s="185" t="s">
        <v>83</v>
      </c>
      <c r="B6" s="186" t="s">
        <v>747</v>
      </c>
      <c r="C6" s="237">
        <v>2046852.11</v>
      </c>
      <c r="D6" s="238">
        <v>166.25</v>
      </c>
      <c r="E6" s="185">
        <v>1620</v>
      </c>
      <c r="F6" s="187"/>
      <c r="G6" s="185"/>
      <c r="H6" s="185"/>
      <c r="I6" s="185"/>
      <c r="J6" s="211" t="s">
        <v>748</v>
      </c>
    </row>
    <row r="7" spans="1:10" ht="25.5">
      <c r="A7" s="185" t="s">
        <v>87</v>
      </c>
      <c r="B7" s="186" t="s">
        <v>524</v>
      </c>
      <c r="C7" s="237">
        <v>8398769.67</v>
      </c>
      <c r="D7" s="238"/>
      <c r="E7" s="185"/>
      <c r="F7" s="187"/>
      <c r="G7" s="185"/>
      <c r="H7" s="185"/>
      <c r="I7" s="185"/>
      <c r="J7" s="211"/>
    </row>
    <row r="8" spans="1:10" ht="12.75">
      <c r="A8" s="185" t="s">
        <v>89</v>
      </c>
      <c r="B8" s="186" t="s">
        <v>525</v>
      </c>
      <c r="C8" s="237">
        <v>200000</v>
      </c>
      <c r="D8" s="238"/>
      <c r="E8" s="185"/>
      <c r="F8" s="187"/>
      <c r="G8" s="185"/>
      <c r="H8" s="185"/>
      <c r="I8" s="185"/>
      <c r="J8" s="211"/>
    </row>
    <row r="9" spans="1:10" ht="12.75">
      <c r="A9" s="185" t="s">
        <v>92</v>
      </c>
      <c r="B9" s="186" t="s">
        <v>442</v>
      </c>
      <c r="C9" s="237">
        <v>170000</v>
      </c>
      <c r="D9" s="184">
        <v>1442</v>
      </c>
      <c r="E9" s="185" t="s">
        <v>19</v>
      </c>
      <c r="F9" s="187" t="s">
        <v>20</v>
      </c>
      <c r="G9" s="185" t="s">
        <v>16</v>
      </c>
      <c r="H9" s="185" t="s">
        <v>16</v>
      </c>
      <c r="I9" s="185" t="s">
        <v>17</v>
      </c>
      <c r="J9" s="211"/>
    </row>
    <row r="10" spans="1:10" ht="25.5">
      <c r="A10" s="185" t="s">
        <v>95</v>
      </c>
      <c r="B10" s="186" t="s">
        <v>334</v>
      </c>
      <c r="C10" s="237">
        <v>154835.31</v>
      </c>
      <c r="D10" s="184">
        <v>295.8</v>
      </c>
      <c r="E10" s="185">
        <v>1976</v>
      </c>
      <c r="F10" s="187" t="s">
        <v>12</v>
      </c>
      <c r="G10" s="185" t="s">
        <v>22</v>
      </c>
      <c r="H10" s="185" t="s">
        <v>22</v>
      </c>
      <c r="I10" s="185" t="s">
        <v>17</v>
      </c>
      <c r="J10" s="211"/>
    </row>
    <row r="11" spans="1:10" ht="12.75">
      <c r="A11" s="185" t="s">
        <v>97</v>
      </c>
      <c r="B11" s="186" t="s">
        <v>479</v>
      </c>
      <c r="C11" s="237">
        <v>12043.11</v>
      </c>
      <c r="D11" s="184"/>
      <c r="E11" s="185"/>
      <c r="F11" s="187"/>
      <c r="G11" s="185"/>
      <c r="H11" s="185"/>
      <c r="I11" s="185"/>
      <c r="J11" s="211"/>
    </row>
    <row r="12" spans="1:10" ht="25.5">
      <c r="A12" s="185" t="s">
        <v>100</v>
      </c>
      <c r="B12" s="186" t="s">
        <v>293</v>
      </c>
      <c r="C12" s="237">
        <v>20000</v>
      </c>
      <c r="D12" s="238">
        <v>260.66</v>
      </c>
      <c r="E12" s="185">
        <v>1994</v>
      </c>
      <c r="F12" s="187" t="s">
        <v>12</v>
      </c>
      <c r="G12" s="185" t="s">
        <v>23</v>
      </c>
      <c r="H12" s="185" t="s">
        <v>23</v>
      </c>
      <c r="I12" s="185" t="s">
        <v>17</v>
      </c>
      <c r="J12" s="211"/>
    </row>
    <row r="13" spans="1:10" ht="25.5">
      <c r="A13" s="185" t="s">
        <v>102</v>
      </c>
      <c r="B13" s="186" t="s">
        <v>230</v>
      </c>
      <c r="C13" s="237">
        <v>223171.92</v>
      </c>
      <c r="D13" s="185"/>
      <c r="E13" s="185">
        <v>1982</v>
      </c>
      <c r="F13" s="187" t="s">
        <v>24</v>
      </c>
      <c r="G13" s="185" t="s">
        <v>13</v>
      </c>
      <c r="H13" s="185" t="s">
        <v>13</v>
      </c>
      <c r="I13" s="185" t="s">
        <v>13</v>
      </c>
      <c r="J13" s="211"/>
    </row>
    <row r="14" spans="1:10" ht="38.25">
      <c r="A14" s="185" t="s">
        <v>104</v>
      </c>
      <c r="B14" s="186" t="s">
        <v>335</v>
      </c>
      <c r="C14" s="71">
        <v>600000</v>
      </c>
      <c r="D14" s="184">
        <v>300</v>
      </c>
      <c r="E14" s="185" t="s">
        <v>27</v>
      </c>
      <c r="F14" s="239" t="s">
        <v>28</v>
      </c>
      <c r="G14" s="185" t="s">
        <v>13</v>
      </c>
      <c r="H14" s="185" t="s">
        <v>13</v>
      </c>
      <c r="I14" s="185" t="s">
        <v>29</v>
      </c>
      <c r="J14" s="211"/>
    </row>
    <row r="15" spans="1:10" ht="12.75">
      <c r="A15" s="185" t="s">
        <v>106</v>
      </c>
      <c r="B15" s="186" t="s">
        <v>457</v>
      </c>
      <c r="C15" s="71">
        <v>856396.8</v>
      </c>
      <c r="D15" s="184"/>
      <c r="E15" s="185"/>
      <c r="F15" s="239"/>
      <c r="G15" s="185"/>
      <c r="H15" s="185"/>
      <c r="I15" s="185"/>
      <c r="J15" s="211"/>
    </row>
    <row r="16" spans="1:10" ht="38.25">
      <c r="A16" s="185" t="s">
        <v>109</v>
      </c>
      <c r="B16" s="186" t="s">
        <v>336</v>
      </c>
      <c r="C16" s="75">
        <v>50000</v>
      </c>
      <c r="D16" s="184">
        <v>48</v>
      </c>
      <c r="E16" s="185" t="s">
        <v>31</v>
      </c>
      <c r="F16" s="187" t="s">
        <v>32</v>
      </c>
      <c r="G16" s="185" t="s">
        <v>22</v>
      </c>
      <c r="H16" s="185" t="s">
        <v>22</v>
      </c>
      <c r="I16" s="185"/>
      <c r="J16" s="211"/>
    </row>
    <row r="17" spans="1:10" ht="12.75">
      <c r="A17" s="185" t="s">
        <v>111</v>
      </c>
      <c r="B17" s="186" t="s">
        <v>33</v>
      </c>
      <c r="C17" s="237">
        <v>14034.2</v>
      </c>
      <c r="D17" s="184">
        <v>107.8</v>
      </c>
      <c r="E17" s="185">
        <v>1976</v>
      </c>
      <c r="F17" s="187" t="s">
        <v>12</v>
      </c>
      <c r="G17" s="185" t="s">
        <v>23</v>
      </c>
      <c r="H17" s="185" t="s">
        <v>23</v>
      </c>
      <c r="I17" s="185" t="s">
        <v>17</v>
      </c>
      <c r="J17" s="211"/>
    </row>
    <row r="18" spans="1:10" ht="12.75">
      <c r="A18" s="185" t="s">
        <v>114</v>
      </c>
      <c r="B18" s="186" t="s">
        <v>34</v>
      </c>
      <c r="C18" s="237">
        <v>86912.54</v>
      </c>
      <c r="D18" s="184"/>
      <c r="E18" s="185">
        <v>2005</v>
      </c>
      <c r="F18" s="187" t="s">
        <v>13</v>
      </c>
      <c r="G18" s="185" t="s">
        <v>13</v>
      </c>
      <c r="H18" s="185" t="s">
        <v>13</v>
      </c>
      <c r="I18" s="185" t="s">
        <v>13</v>
      </c>
      <c r="J18" s="211"/>
    </row>
    <row r="19" spans="1:10" ht="25.5">
      <c r="A19" s="185" t="s">
        <v>117</v>
      </c>
      <c r="B19" s="186" t="s">
        <v>35</v>
      </c>
      <c r="C19" s="237">
        <v>1256550.12</v>
      </c>
      <c r="D19" s="184"/>
      <c r="E19" s="185" t="s">
        <v>36</v>
      </c>
      <c r="F19" s="187"/>
      <c r="G19" s="185"/>
      <c r="H19" s="185"/>
      <c r="I19" s="185"/>
      <c r="J19" s="211"/>
    </row>
    <row r="20" spans="1:10" ht="25.5">
      <c r="A20" s="185" t="s">
        <v>120</v>
      </c>
      <c r="B20" s="186" t="s">
        <v>232</v>
      </c>
      <c r="C20" s="237">
        <v>237950</v>
      </c>
      <c r="D20" s="184"/>
      <c r="E20" s="185">
        <v>2014</v>
      </c>
      <c r="F20" s="187"/>
      <c r="G20" s="185"/>
      <c r="H20" s="185"/>
      <c r="I20" s="185"/>
      <c r="J20" s="211"/>
    </row>
    <row r="21" spans="1:10" ht="12.75">
      <c r="A21" s="185" t="s">
        <v>122</v>
      </c>
      <c r="B21" s="186" t="s">
        <v>192</v>
      </c>
      <c r="C21" s="237">
        <f>2000*D21</f>
        <v>240000</v>
      </c>
      <c r="D21" s="184">
        <v>120</v>
      </c>
      <c r="E21" s="185">
        <v>1960</v>
      </c>
      <c r="F21" s="187" t="s">
        <v>193</v>
      </c>
      <c r="G21" s="185" t="s">
        <v>23</v>
      </c>
      <c r="H21" s="185" t="s">
        <v>13</v>
      </c>
      <c r="I21" s="185" t="s">
        <v>202</v>
      </c>
      <c r="J21" s="211"/>
    </row>
    <row r="22" spans="1:10" ht="12.75">
      <c r="A22" s="185" t="s">
        <v>124</v>
      </c>
      <c r="B22" s="186" t="s">
        <v>194</v>
      </c>
      <c r="C22" s="237">
        <f>2000*D22</f>
        <v>352000</v>
      </c>
      <c r="D22" s="184">
        <v>176</v>
      </c>
      <c r="E22" s="185">
        <v>1961</v>
      </c>
      <c r="F22" s="187" t="s">
        <v>193</v>
      </c>
      <c r="G22" s="185" t="s">
        <v>23</v>
      </c>
      <c r="H22" s="185" t="s">
        <v>13</v>
      </c>
      <c r="I22" s="185" t="s">
        <v>17</v>
      </c>
      <c r="J22" s="211"/>
    </row>
    <row r="23" spans="1:10" ht="12.75">
      <c r="A23" s="185" t="s">
        <v>126</v>
      </c>
      <c r="B23" s="186" t="s">
        <v>195</v>
      </c>
      <c r="C23" s="237">
        <f>2000*120</f>
        <v>240000</v>
      </c>
      <c r="D23" s="184">
        <v>120</v>
      </c>
      <c r="E23" s="185">
        <v>1886</v>
      </c>
      <c r="F23" s="187" t="s">
        <v>193</v>
      </c>
      <c r="G23" s="185" t="s">
        <v>23</v>
      </c>
      <c r="H23" s="185" t="s">
        <v>13</v>
      </c>
      <c r="I23" s="185" t="s">
        <v>196</v>
      </c>
      <c r="J23" s="211"/>
    </row>
    <row r="24" spans="1:10" ht="12.75">
      <c r="A24" s="185" t="s">
        <v>171</v>
      </c>
      <c r="B24" s="186" t="s">
        <v>197</v>
      </c>
      <c r="C24" s="237">
        <v>200000</v>
      </c>
      <c r="D24" s="184">
        <v>100</v>
      </c>
      <c r="E24" s="185">
        <v>1850</v>
      </c>
      <c r="F24" s="187" t="s">
        <v>193</v>
      </c>
      <c r="G24" s="185" t="s">
        <v>23</v>
      </c>
      <c r="H24" s="185"/>
      <c r="I24" s="185" t="s">
        <v>196</v>
      </c>
      <c r="J24" s="211"/>
    </row>
    <row r="25" spans="1:10" ht="12.75">
      <c r="A25" s="185" t="s">
        <v>172</v>
      </c>
      <c r="B25" s="186" t="s">
        <v>198</v>
      </c>
      <c r="C25" s="237">
        <v>200000</v>
      </c>
      <c r="D25" s="184">
        <v>100</v>
      </c>
      <c r="E25" s="185">
        <v>1936</v>
      </c>
      <c r="F25" s="187" t="s">
        <v>193</v>
      </c>
      <c r="G25" s="185" t="s">
        <v>23</v>
      </c>
      <c r="H25" s="185"/>
      <c r="I25" s="185" t="s">
        <v>196</v>
      </c>
      <c r="J25" s="211"/>
    </row>
    <row r="26" spans="1:10" ht="12.75">
      <c r="A26" s="185" t="s">
        <v>173</v>
      </c>
      <c r="B26" s="186" t="s">
        <v>199</v>
      </c>
      <c r="C26" s="237">
        <f>D26*2000</f>
        <v>982000</v>
      </c>
      <c r="D26" s="184">
        <v>491</v>
      </c>
      <c r="E26" s="185">
        <v>1989</v>
      </c>
      <c r="F26" s="187" t="s">
        <v>193</v>
      </c>
      <c r="G26" s="185" t="s">
        <v>23</v>
      </c>
      <c r="H26" s="185"/>
      <c r="I26" s="185" t="s">
        <v>196</v>
      </c>
      <c r="J26" s="211"/>
    </row>
    <row r="27" spans="1:10" ht="12.75">
      <c r="A27" s="185" t="s">
        <v>174</v>
      </c>
      <c r="B27" s="186" t="s">
        <v>200</v>
      </c>
      <c r="C27" s="237">
        <f>2000*D27</f>
        <v>200000</v>
      </c>
      <c r="D27" s="184">
        <v>100</v>
      </c>
      <c r="E27" s="185">
        <v>1905</v>
      </c>
      <c r="F27" s="187" t="s">
        <v>193</v>
      </c>
      <c r="G27" s="185" t="s">
        <v>23</v>
      </c>
      <c r="H27" s="185"/>
      <c r="I27" s="185" t="s">
        <v>196</v>
      </c>
      <c r="J27" s="211"/>
    </row>
    <row r="28" spans="1:10" ht="12.75">
      <c r="A28" s="185" t="s">
        <v>175</v>
      </c>
      <c r="B28" s="186" t="s">
        <v>296</v>
      </c>
      <c r="C28" s="237">
        <f>150*2000</f>
        <v>300000</v>
      </c>
      <c r="D28" s="184">
        <v>150</v>
      </c>
      <c r="E28" s="185">
        <v>1974</v>
      </c>
      <c r="F28" s="187" t="s">
        <v>193</v>
      </c>
      <c r="G28" s="185" t="s">
        <v>13</v>
      </c>
      <c r="H28" s="185"/>
      <c r="I28" s="185" t="s">
        <v>17</v>
      </c>
      <c r="J28" s="211"/>
    </row>
    <row r="29" spans="1:10" ht="33.75" customHeight="1">
      <c r="A29" s="185" t="s">
        <v>176</v>
      </c>
      <c r="B29" s="186" t="s">
        <v>201</v>
      </c>
      <c r="C29" s="237">
        <f>D29*2000</f>
        <v>70000</v>
      </c>
      <c r="D29" s="184">
        <v>35</v>
      </c>
      <c r="E29" s="185">
        <v>1928</v>
      </c>
      <c r="F29" s="187" t="s">
        <v>193</v>
      </c>
      <c r="G29" s="185" t="s">
        <v>13</v>
      </c>
      <c r="H29" s="185"/>
      <c r="I29" s="185" t="s">
        <v>196</v>
      </c>
      <c r="J29" s="211"/>
    </row>
    <row r="30" spans="1:10" ht="33.75" customHeight="1">
      <c r="A30" s="185" t="s">
        <v>177</v>
      </c>
      <c r="B30" s="186" t="s">
        <v>37</v>
      </c>
      <c r="C30" s="237">
        <v>607000</v>
      </c>
      <c r="D30" s="184"/>
      <c r="E30" s="185" t="s">
        <v>38</v>
      </c>
      <c r="F30" s="187" t="s">
        <v>39</v>
      </c>
      <c r="G30" s="185" t="s">
        <v>13</v>
      </c>
      <c r="H30" s="185" t="s">
        <v>13</v>
      </c>
      <c r="I30" s="185" t="s">
        <v>40</v>
      </c>
      <c r="J30" s="211" t="s">
        <v>295</v>
      </c>
    </row>
    <row r="31" spans="1:10" ht="33.75" customHeight="1">
      <c r="A31" s="185" t="s">
        <v>178</v>
      </c>
      <c r="B31" s="186" t="s">
        <v>41</v>
      </c>
      <c r="C31" s="237">
        <f>528000+468436.64+336119.39</f>
        <v>1332556.03</v>
      </c>
      <c r="D31" s="184"/>
      <c r="E31" s="185" t="s">
        <v>38</v>
      </c>
      <c r="F31" s="187" t="s">
        <v>39</v>
      </c>
      <c r="G31" s="185" t="s">
        <v>13</v>
      </c>
      <c r="H31" s="185" t="s">
        <v>13</v>
      </c>
      <c r="I31" s="185" t="s">
        <v>42</v>
      </c>
      <c r="J31" s="211" t="s">
        <v>485</v>
      </c>
    </row>
    <row r="32" spans="1:10" ht="33.75" customHeight="1">
      <c r="A32" s="185" t="s">
        <v>179</v>
      </c>
      <c r="B32" s="186" t="s">
        <v>43</v>
      </c>
      <c r="C32" s="237">
        <v>721000</v>
      </c>
      <c r="D32" s="184"/>
      <c r="E32" s="185" t="s">
        <v>38</v>
      </c>
      <c r="F32" s="187" t="s">
        <v>39</v>
      </c>
      <c r="G32" s="185" t="s">
        <v>13</v>
      </c>
      <c r="H32" s="185" t="s">
        <v>13</v>
      </c>
      <c r="I32" s="185" t="s">
        <v>40</v>
      </c>
      <c r="J32" s="211" t="s">
        <v>295</v>
      </c>
    </row>
    <row r="33" spans="1:10" ht="12.75">
      <c r="A33" s="185" t="s">
        <v>345</v>
      </c>
      <c r="B33" s="186" t="s">
        <v>749</v>
      </c>
      <c r="C33" s="237">
        <v>1760316.35</v>
      </c>
      <c r="D33" s="184"/>
      <c r="E33" s="185" t="s">
        <v>38</v>
      </c>
      <c r="F33" s="187"/>
      <c r="G33" s="185"/>
      <c r="H33" s="185"/>
      <c r="I33" s="185"/>
      <c r="J33" s="211" t="s">
        <v>750</v>
      </c>
    </row>
    <row r="34" spans="1:10" ht="12.75">
      <c r="A34" s="185" t="s">
        <v>203</v>
      </c>
      <c r="B34" s="186" t="s">
        <v>441</v>
      </c>
      <c r="C34" s="76">
        <v>429168.98</v>
      </c>
      <c r="D34" s="184"/>
      <c r="E34" s="185" t="s">
        <v>38</v>
      </c>
      <c r="F34" s="187"/>
      <c r="G34" s="185"/>
      <c r="H34" s="185"/>
      <c r="I34" s="185"/>
      <c r="J34" s="211" t="s">
        <v>486</v>
      </c>
    </row>
    <row r="35" spans="1:10" ht="25.5">
      <c r="A35" s="185" t="s">
        <v>204</v>
      </c>
      <c r="B35" s="186" t="s">
        <v>188</v>
      </c>
      <c r="C35" s="237">
        <v>1920171.47</v>
      </c>
      <c r="D35" s="184">
        <v>58.2</v>
      </c>
      <c r="E35" s="185">
        <v>2008</v>
      </c>
      <c r="F35" s="187"/>
      <c r="G35" s="185"/>
      <c r="H35" s="185"/>
      <c r="I35" s="185"/>
      <c r="J35" s="211"/>
    </row>
    <row r="36" spans="1:10" s="77" customFormat="1" ht="12.75">
      <c r="A36" s="185" t="s">
        <v>205</v>
      </c>
      <c r="B36" s="212" t="s">
        <v>44</v>
      </c>
      <c r="C36" s="74">
        <v>39914.58</v>
      </c>
      <c r="D36" s="176"/>
      <c r="E36" s="177"/>
      <c r="F36" s="178"/>
      <c r="G36" s="177"/>
      <c r="H36" s="177"/>
      <c r="I36" s="177"/>
      <c r="J36" s="213"/>
    </row>
    <row r="37" spans="1:10" s="77" customFormat="1" ht="12.75">
      <c r="A37" s="185" t="s">
        <v>206</v>
      </c>
      <c r="B37" s="212" t="s">
        <v>297</v>
      </c>
      <c r="C37" s="74">
        <v>32508.76</v>
      </c>
      <c r="D37" s="176"/>
      <c r="E37" s="177"/>
      <c r="F37" s="178"/>
      <c r="G37" s="177"/>
      <c r="H37" s="177"/>
      <c r="I37" s="177"/>
      <c r="J37" s="213"/>
    </row>
    <row r="38" spans="1:10" s="77" customFormat="1" ht="12.75">
      <c r="A38" s="185" t="s">
        <v>207</v>
      </c>
      <c r="B38" s="212" t="s">
        <v>45</v>
      </c>
      <c r="C38" s="74">
        <v>313063.85</v>
      </c>
      <c r="D38" s="176"/>
      <c r="E38" s="78"/>
      <c r="F38" s="79"/>
      <c r="G38" s="177"/>
      <c r="H38" s="177"/>
      <c r="I38" s="177"/>
      <c r="J38" s="213"/>
    </row>
    <row r="39" spans="1:10" s="77" customFormat="1" ht="12.75">
      <c r="A39" s="185" t="s">
        <v>208</v>
      </c>
      <c r="B39" s="212" t="s">
        <v>46</v>
      </c>
      <c r="C39" s="74">
        <v>17500</v>
      </c>
      <c r="D39" s="176"/>
      <c r="E39" s="177"/>
      <c r="F39" s="79"/>
      <c r="G39" s="177"/>
      <c r="H39" s="177"/>
      <c r="I39" s="177"/>
      <c r="J39" s="213"/>
    </row>
    <row r="40" spans="1:10" s="77" customFormat="1" ht="12.75">
      <c r="A40" s="185" t="s">
        <v>209</v>
      </c>
      <c r="B40" s="212" t="s">
        <v>47</v>
      </c>
      <c r="C40" s="74">
        <v>7728.12</v>
      </c>
      <c r="D40" s="176"/>
      <c r="E40" s="177"/>
      <c r="F40" s="178"/>
      <c r="G40" s="177"/>
      <c r="H40" s="177"/>
      <c r="I40" s="177"/>
      <c r="J40" s="213"/>
    </row>
    <row r="41" spans="1:10" s="77" customFormat="1" ht="12.75">
      <c r="A41" s="185" t="s">
        <v>210</v>
      </c>
      <c r="B41" s="212" t="s">
        <v>233</v>
      </c>
      <c r="C41" s="74">
        <v>6984</v>
      </c>
      <c r="D41" s="176"/>
      <c r="E41" s="177"/>
      <c r="F41" s="178"/>
      <c r="G41" s="177"/>
      <c r="H41" s="177"/>
      <c r="I41" s="177"/>
      <c r="J41" s="213"/>
    </row>
    <row r="42" spans="1:10" s="77" customFormat="1" ht="25.5">
      <c r="A42" s="185" t="s">
        <v>211</v>
      </c>
      <c r="B42" s="212" t="s">
        <v>48</v>
      </c>
      <c r="C42" s="80">
        <v>75398.36</v>
      </c>
      <c r="D42" s="176"/>
      <c r="E42" s="177"/>
      <c r="F42" s="178"/>
      <c r="G42" s="177"/>
      <c r="H42" s="177"/>
      <c r="I42" s="177"/>
      <c r="J42" s="213"/>
    </row>
    <row r="43" spans="1:10" s="77" customFormat="1" ht="12.75">
      <c r="A43" s="185" t="s">
        <v>212</v>
      </c>
      <c r="B43" s="212" t="s">
        <v>49</v>
      </c>
      <c r="C43" s="74">
        <v>36000</v>
      </c>
      <c r="D43" s="176"/>
      <c r="E43" s="177"/>
      <c r="F43" s="178"/>
      <c r="G43" s="177"/>
      <c r="H43" s="177"/>
      <c r="I43" s="177"/>
      <c r="J43" s="213"/>
    </row>
    <row r="44" spans="1:10" ht="12.75">
      <c r="A44" s="185" t="s">
        <v>213</v>
      </c>
      <c r="B44" s="186" t="s">
        <v>50</v>
      </c>
      <c r="C44" s="237">
        <v>1034.8</v>
      </c>
      <c r="D44" s="184"/>
      <c r="E44" s="185"/>
      <c r="F44" s="187"/>
      <c r="G44" s="185"/>
      <c r="H44" s="185"/>
      <c r="I44" s="185"/>
      <c r="J44" s="211"/>
    </row>
    <row r="45" spans="1:10" ht="12.75">
      <c r="A45" s="185" t="s">
        <v>214</v>
      </c>
      <c r="B45" s="186" t="s">
        <v>51</v>
      </c>
      <c r="C45" s="237">
        <v>4612.5</v>
      </c>
      <c r="D45" s="184"/>
      <c r="E45" s="185"/>
      <c r="F45" s="187"/>
      <c r="G45" s="185"/>
      <c r="H45" s="185"/>
      <c r="I45" s="185"/>
      <c r="J45" s="211"/>
    </row>
    <row r="46" spans="1:10" ht="12.75">
      <c r="A46" s="185" t="s">
        <v>215</v>
      </c>
      <c r="B46" s="186" t="s">
        <v>52</v>
      </c>
      <c r="C46" s="237">
        <v>6070.17</v>
      </c>
      <c r="D46" s="184"/>
      <c r="E46" s="185"/>
      <c r="F46" s="187"/>
      <c r="G46" s="185"/>
      <c r="H46" s="185"/>
      <c r="I46" s="185"/>
      <c r="J46" s="211"/>
    </row>
    <row r="47" spans="1:10" ht="12.75">
      <c r="A47" s="185" t="s">
        <v>216</v>
      </c>
      <c r="B47" s="186" t="s">
        <v>53</v>
      </c>
      <c r="C47" s="237">
        <v>4349.84</v>
      </c>
      <c r="D47" s="184"/>
      <c r="E47" s="185"/>
      <c r="F47" s="187"/>
      <c r="G47" s="185"/>
      <c r="H47" s="185"/>
      <c r="I47" s="185"/>
      <c r="J47" s="211"/>
    </row>
    <row r="48" spans="1:10" ht="12.75">
      <c r="A48" s="185" t="s">
        <v>217</v>
      </c>
      <c r="B48" s="186" t="s">
        <v>54</v>
      </c>
      <c r="C48" s="237">
        <v>6227.13</v>
      </c>
      <c r="D48" s="214"/>
      <c r="E48" s="81"/>
      <c r="F48" s="215"/>
      <c r="G48" s="185"/>
      <c r="H48" s="185"/>
      <c r="I48" s="185"/>
      <c r="J48" s="211"/>
    </row>
    <row r="49" spans="1:10" ht="12.75">
      <c r="A49" s="185" t="s">
        <v>218</v>
      </c>
      <c r="B49" s="186" t="s">
        <v>301</v>
      </c>
      <c r="C49" s="237">
        <f>3600+4337.13+2567.01</f>
        <v>10504.14</v>
      </c>
      <c r="D49" s="184"/>
      <c r="E49" s="185"/>
      <c r="F49" s="187"/>
      <c r="G49" s="185"/>
      <c r="H49" s="185"/>
      <c r="I49" s="185"/>
      <c r="J49" s="211"/>
    </row>
    <row r="50" spans="1:10" ht="12.75">
      <c r="A50" s="185" t="s">
        <v>219</v>
      </c>
      <c r="B50" s="186" t="s">
        <v>55</v>
      </c>
      <c r="C50" s="237">
        <v>1338.1</v>
      </c>
      <c r="D50" s="184"/>
      <c r="E50" s="185"/>
      <c r="F50" s="187"/>
      <c r="G50" s="185"/>
      <c r="H50" s="185"/>
      <c r="I50" s="185"/>
      <c r="J50" s="211"/>
    </row>
    <row r="51" spans="1:10" ht="12.75">
      <c r="A51" s="185" t="s">
        <v>220</v>
      </c>
      <c r="B51" s="186" t="s">
        <v>56</v>
      </c>
      <c r="C51" s="237">
        <v>14090.01</v>
      </c>
      <c r="D51" s="184"/>
      <c r="E51" s="185"/>
      <c r="F51" s="187"/>
      <c r="G51" s="185"/>
      <c r="H51" s="185"/>
      <c r="I51" s="185"/>
      <c r="J51" s="211"/>
    </row>
    <row r="52" spans="1:10" ht="12.75">
      <c r="A52" s="185" t="s">
        <v>221</v>
      </c>
      <c r="B52" s="186" t="s">
        <v>57</v>
      </c>
      <c r="C52" s="237">
        <v>5927.62</v>
      </c>
      <c r="D52" s="184"/>
      <c r="E52" s="185"/>
      <c r="F52" s="187"/>
      <c r="G52" s="185"/>
      <c r="H52" s="185"/>
      <c r="I52" s="185"/>
      <c r="J52" s="211"/>
    </row>
    <row r="53" spans="1:10" ht="12.75">
      <c r="A53" s="185" t="s">
        <v>222</v>
      </c>
      <c r="B53" s="186" t="s">
        <v>302</v>
      </c>
      <c r="C53" s="237">
        <v>5998.71</v>
      </c>
      <c r="D53" s="184"/>
      <c r="E53" s="185"/>
      <c r="F53" s="187"/>
      <c r="G53" s="185"/>
      <c r="H53" s="185"/>
      <c r="I53" s="185"/>
      <c r="J53" s="211"/>
    </row>
    <row r="54" spans="1:10" ht="12.75">
      <c r="A54" s="185" t="s">
        <v>223</v>
      </c>
      <c r="B54" s="186" t="s">
        <v>480</v>
      </c>
      <c r="C54" s="237">
        <v>6443</v>
      </c>
      <c r="D54" s="184"/>
      <c r="E54" s="185"/>
      <c r="F54" s="187"/>
      <c r="G54" s="185"/>
      <c r="H54" s="185"/>
      <c r="I54" s="185"/>
      <c r="J54" s="211"/>
    </row>
    <row r="55" spans="1:10" ht="12.75">
      <c r="A55" s="185" t="s">
        <v>346</v>
      </c>
      <c r="B55" s="186" t="s">
        <v>751</v>
      </c>
      <c r="C55" s="237">
        <v>7001</v>
      </c>
      <c r="D55" s="184"/>
      <c r="E55" s="185"/>
      <c r="F55" s="187"/>
      <c r="G55" s="185"/>
      <c r="H55" s="185"/>
      <c r="I55" s="185"/>
      <c r="J55" s="211"/>
    </row>
    <row r="56" spans="1:10" ht="12.75">
      <c r="A56" s="185" t="s">
        <v>224</v>
      </c>
      <c r="B56" s="186" t="s">
        <v>752</v>
      </c>
      <c r="C56" s="237">
        <v>5383.25</v>
      </c>
      <c r="D56" s="184"/>
      <c r="E56" s="185"/>
      <c r="F56" s="187"/>
      <c r="G56" s="185"/>
      <c r="H56" s="185"/>
      <c r="I56" s="185"/>
      <c r="J56" s="211"/>
    </row>
    <row r="57" spans="1:10" ht="12.75">
      <c r="A57" s="185" t="s">
        <v>225</v>
      </c>
      <c r="B57" s="186" t="s">
        <v>481</v>
      </c>
      <c r="C57" s="237">
        <v>16000</v>
      </c>
      <c r="D57" s="184"/>
      <c r="E57" s="185"/>
      <c r="F57" s="187"/>
      <c r="G57" s="185"/>
      <c r="H57" s="185"/>
      <c r="I57" s="185"/>
      <c r="J57" s="211"/>
    </row>
    <row r="58" spans="1:10" ht="12.75">
      <c r="A58" s="185" t="s">
        <v>226</v>
      </c>
      <c r="B58" s="186" t="s">
        <v>526</v>
      </c>
      <c r="C58" s="237">
        <v>5000</v>
      </c>
      <c r="D58" s="184"/>
      <c r="E58" s="185"/>
      <c r="F58" s="187"/>
      <c r="G58" s="185"/>
      <c r="H58" s="185"/>
      <c r="I58" s="185"/>
      <c r="J58" s="211"/>
    </row>
    <row r="59" spans="1:10" ht="12.75">
      <c r="A59" s="185" t="s">
        <v>227</v>
      </c>
      <c r="B59" s="186" t="s">
        <v>527</v>
      </c>
      <c r="C59" s="237">
        <v>20000</v>
      </c>
      <c r="D59" s="184"/>
      <c r="E59" s="185"/>
      <c r="F59" s="187"/>
      <c r="G59" s="185"/>
      <c r="H59" s="185"/>
      <c r="I59" s="185"/>
      <c r="J59" s="211"/>
    </row>
    <row r="60" spans="1:10" ht="25.5">
      <c r="A60" s="185" t="s">
        <v>228</v>
      </c>
      <c r="B60" s="186" t="s">
        <v>528</v>
      </c>
      <c r="C60" s="237">
        <v>7000</v>
      </c>
      <c r="D60" s="184"/>
      <c r="E60" s="185"/>
      <c r="F60" s="187"/>
      <c r="G60" s="185"/>
      <c r="H60" s="185"/>
      <c r="I60" s="185"/>
      <c r="J60" s="211"/>
    </row>
    <row r="61" spans="1:10" ht="12.75">
      <c r="A61" s="185" t="s">
        <v>229</v>
      </c>
      <c r="B61" s="186" t="s">
        <v>303</v>
      </c>
      <c r="C61" s="237">
        <v>4166</v>
      </c>
      <c r="D61" s="184"/>
      <c r="E61" s="185"/>
      <c r="F61" s="187"/>
      <c r="G61" s="185"/>
      <c r="H61" s="185"/>
      <c r="I61" s="185"/>
      <c r="J61" s="211"/>
    </row>
    <row r="62" spans="1:10" ht="12.75">
      <c r="A62" s="185" t="s">
        <v>347</v>
      </c>
      <c r="B62" s="186" t="s">
        <v>304</v>
      </c>
      <c r="C62" s="237">
        <v>6928</v>
      </c>
      <c r="D62" s="184"/>
      <c r="E62" s="185"/>
      <c r="F62" s="187"/>
      <c r="G62" s="185"/>
      <c r="H62" s="185"/>
      <c r="I62" s="185"/>
      <c r="J62" s="211"/>
    </row>
    <row r="63" spans="1:10" ht="12.75">
      <c r="A63" s="185" t="s">
        <v>348</v>
      </c>
      <c r="B63" s="186" t="s">
        <v>305</v>
      </c>
      <c r="C63" s="237">
        <v>17125.33</v>
      </c>
      <c r="D63" s="184"/>
      <c r="E63" s="185"/>
      <c r="F63" s="187"/>
      <c r="G63" s="185"/>
      <c r="H63" s="185"/>
      <c r="I63" s="185"/>
      <c r="J63" s="211"/>
    </row>
    <row r="64" spans="1:10" ht="12.75">
      <c r="A64" s="185" t="s">
        <v>349</v>
      </c>
      <c r="B64" s="186" t="s">
        <v>306</v>
      </c>
      <c r="C64" s="237">
        <v>4810</v>
      </c>
      <c r="D64" s="184"/>
      <c r="E64" s="185"/>
      <c r="F64" s="187"/>
      <c r="G64" s="185"/>
      <c r="H64" s="185"/>
      <c r="I64" s="185"/>
      <c r="J64" s="211"/>
    </row>
    <row r="65" spans="1:10" ht="12.75">
      <c r="A65" s="185" t="s">
        <v>350</v>
      </c>
      <c r="B65" s="186" t="s">
        <v>307</v>
      </c>
      <c r="C65" s="237">
        <v>28141</v>
      </c>
      <c r="D65" s="184"/>
      <c r="E65" s="185"/>
      <c r="F65" s="187"/>
      <c r="G65" s="185"/>
      <c r="H65" s="185"/>
      <c r="I65" s="185"/>
      <c r="J65" s="211"/>
    </row>
    <row r="66" spans="1:10" ht="12.75">
      <c r="A66" s="185" t="s">
        <v>351</v>
      </c>
      <c r="B66" s="186" t="s">
        <v>308</v>
      </c>
      <c r="C66" s="237">
        <v>4240</v>
      </c>
      <c r="D66" s="184"/>
      <c r="E66" s="185"/>
      <c r="F66" s="187"/>
      <c r="G66" s="185"/>
      <c r="H66" s="185"/>
      <c r="I66" s="185"/>
      <c r="J66" s="211"/>
    </row>
    <row r="67" spans="1:10" ht="12.75">
      <c r="A67" s="185" t="s">
        <v>352</v>
      </c>
      <c r="B67" s="186" t="s">
        <v>309</v>
      </c>
      <c r="C67" s="237">
        <v>24190</v>
      </c>
      <c r="D67" s="184"/>
      <c r="E67" s="185"/>
      <c r="F67" s="187"/>
      <c r="G67" s="185"/>
      <c r="H67" s="185"/>
      <c r="I67" s="185"/>
      <c r="J67" s="211"/>
    </row>
    <row r="68" spans="1:10" ht="12.75">
      <c r="A68" s="185" t="s">
        <v>353</v>
      </c>
      <c r="B68" s="186" t="s">
        <v>311</v>
      </c>
      <c r="C68" s="237">
        <v>12134.99</v>
      </c>
      <c r="D68" s="184"/>
      <c r="E68" s="185"/>
      <c r="F68" s="187"/>
      <c r="G68" s="185"/>
      <c r="H68" s="185"/>
      <c r="I68" s="185"/>
      <c r="J68" s="211"/>
    </row>
    <row r="69" spans="1:10" ht="12.75">
      <c r="A69" s="185" t="s">
        <v>354</v>
      </c>
      <c r="B69" s="186" t="s">
        <v>422</v>
      </c>
      <c r="C69" s="237">
        <v>6100</v>
      </c>
      <c r="D69" s="184"/>
      <c r="E69" s="185"/>
      <c r="F69" s="187"/>
      <c r="G69" s="185"/>
      <c r="H69" s="185"/>
      <c r="I69" s="185"/>
      <c r="J69" s="211"/>
    </row>
    <row r="70" spans="1:10" ht="12.75">
      <c r="A70" s="185" t="s">
        <v>355</v>
      </c>
      <c r="B70" s="186" t="s">
        <v>423</v>
      </c>
      <c r="C70" s="237">
        <v>25000</v>
      </c>
      <c r="D70" s="184"/>
      <c r="E70" s="185"/>
      <c r="F70" s="187"/>
      <c r="G70" s="185"/>
      <c r="H70" s="185"/>
      <c r="I70" s="185"/>
      <c r="J70" s="211"/>
    </row>
    <row r="71" spans="1:10" ht="12.75">
      <c r="A71" s="185" t="s">
        <v>356</v>
      </c>
      <c r="B71" s="186" t="s">
        <v>753</v>
      </c>
      <c r="C71" s="237">
        <v>7400</v>
      </c>
      <c r="D71" s="184"/>
      <c r="E71" s="185"/>
      <c r="F71" s="187"/>
      <c r="G71" s="185"/>
      <c r="H71" s="185"/>
      <c r="I71" s="185"/>
      <c r="J71" s="211"/>
    </row>
    <row r="72" spans="1:10" ht="12.75">
      <c r="A72" s="185" t="s">
        <v>357</v>
      </c>
      <c r="B72" s="186" t="s">
        <v>754</v>
      </c>
      <c r="C72" s="237">
        <v>15125.35</v>
      </c>
      <c r="D72" s="184"/>
      <c r="E72" s="185"/>
      <c r="F72" s="187"/>
      <c r="G72" s="185"/>
      <c r="H72" s="185"/>
      <c r="I72" s="185"/>
      <c r="J72" s="211"/>
    </row>
    <row r="73" spans="1:10" ht="12.75">
      <c r="A73" s="185" t="s">
        <v>358</v>
      </c>
      <c r="B73" s="186" t="s">
        <v>755</v>
      </c>
      <c r="C73" s="237">
        <v>16376.25</v>
      </c>
      <c r="D73" s="184"/>
      <c r="E73" s="185"/>
      <c r="F73" s="187"/>
      <c r="G73" s="185"/>
      <c r="H73" s="185"/>
      <c r="I73" s="185"/>
      <c r="J73" s="211"/>
    </row>
    <row r="74" spans="1:10" ht="12.75">
      <c r="A74" s="185" t="s">
        <v>359</v>
      </c>
      <c r="B74" s="186" t="s">
        <v>756</v>
      </c>
      <c r="C74" s="237">
        <v>18262.44</v>
      </c>
      <c r="D74" s="184"/>
      <c r="E74" s="185"/>
      <c r="F74" s="187"/>
      <c r="G74" s="185"/>
      <c r="H74" s="185"/>
      <c r="I74" s="185"/>
      <c r="J74" s="211"/>
    </row>
    <row r="75" spans="1:10" ht="12.75">
      <c r="A75" s="185" t="s">
        <v>360</v>
      </c>
      <c r="B75" s="186" t="s">
        <v>757</v>
      </c>
      <c r="C75" s="237">
        <v>8184</v>
      </c>
      <c r="D75" s="184"/>
      <c r="E75" s="185"/>
      <c r="F75" s="187"/>
      <c r="G75" s="185"/>
      <c r="H75" s="185"/>
      <c r="I75" s="185"/>
      <c r="J75" s="211"/>
    </row>
    <row r="76" spans="1:10" ht="12.75">
      <c r="A76" s="185" t="s">
        <v>361</v>
      </c>
      <c r="B76" s="186" t="s">
        <v>482</v>
      </c>
      <c r="C76" s="237">
        <v>17000</v>
      </c>
      <c r="D76" s="184"/>
      <c r="E76" s="185"/>
      <c r="F76" s="187"/>
      <c r="G76" s="185"/>
      <c r="H76" s="185"/>
      <c r="I76" s="185"/>
      <c r="J76" s="211"/>
    </row>
    <row r="77" spans="1:10" s="82" customFormat="1" ht="12.75">
      <c r="A77" s="177" t="s">
        <v>362</v>
      </c>
      <c r="B77" s="212" t="s">
        <v>758</v>
      </c>
      <c r="C77" s="74">
        <v>292236</v>
      </c>
      <c r="D77" s="176"/>
      <c r="E77" s="177"/>
      <c r="F77" s="178"/>
      <c r="G77" s="177"/>
      <c r="H77" s="177"/>
      <c r="I77" s="177"/>
      <c r="J77" s="213"/>
    </row>
    <row r="78" spans="1:10" ht="12.75">
      <c r="A78" s="185" t="s">
        <v>363</v>
      </c>
      <c r="B78" s="186" t="s">
        <v>443</v>
      </c>
      <c r="C78" s="237">
        <v>249750</v>
      </c>
      <c r="D78" s="184"/>
      <c r="E78" s="185"/>
      <c r="F78" s="187"/>
      <c r="G78" s="185"/>
      <c r="H78" s="185"/>
      <c r="I78" s="185"/>
      <c r="J78" s="211"/>
    </row>
    <row r="79" spans="1:10" ht="12.75">
      <c r="A79" s="185" t="s">
        <v>364</v>
      </c>
      <c r="B79" s="186" t="s">
        <v>444</v>
      </c>
      <c r="C79" s="237">
        <v>97338.66</v>
      </c>
      <c r="D79" s="184"/>
      <c r="E79" s="185"/>
      <c r="F79" s="187"/>
      <c r="G79" s="185"/>
      <c r="H79" s="185"/>
      <c r="I79" s="185"/>
      <c r="J79" s="211"/>
    </row>
    <row r="80" spans="1:10" ht="12" customHeight="1">
      <c r="A80" s="185" t="s">
        <v>365</v>
      </c>
      <c r="B80" s="186" t="s">
        <v>58</v>
      </c>
      <c r="C80" s="237">
        <v>9950</v>
      </c>
      <c r="D80" s="184"/>
      <c r="E80" s="185"/>
      <c r="F80" s="187"/>
      <c r="G80" s="185"/>
      <c r="H80" s="185"/>
      <c r="I80" s="185"/>
      <c r="J80" s="211"/>
    </row>
    <row r="81" spans="1:10" ht="12" customHeight="1">
      <c r="A81" s="185" t="s">
        <v>366</v>
      </c>
      <c r="B81" s="186" t="s">
        <v>59</v>
      </c>
      <c r="C81" s="237">
        <v>13845</v>
      </c>
      <c r="D81" s="184"/>
      <c r="E81" s="185"/>
      <c r="F81" s="187"/>
      <c r="G81" s="185"/>
      <c r="H81" s="185"/>
      <c r="I81" s="185"/>
      <c r="J81" s="211"/>
    </row>
    <row r="82" spans="1:10" ht="12" customHeight="1">
      <c r="A82" s="185" t="s">
        <v>367</v>
      </c>
      <c r="B82" s="186" t="s">
        <v>60</v>
      </c>
      <c r="C82" s="237">
        <v>14100</v>
      </c>
      <c r="D82" s="184"/>
      <c r="E82" s="185"/>
      <c r="F82" s="187"/>
      <c r="G82" s="185"/>
      <c r="H82" s="185"/>
      <c r="I82" s="185"/>
      <c r="J82" s="211"/>
    </row>
    <row r="83" spans="1:10" ht="12" customHeight="1">
      <c r="A83" s="185" t="s">
        <v>368</v>
      </c>
      <c r="B83" s="186" t="s">
        <v>61</v>
      </c>
      <c r="C83" s="237">
        <v>12182</v>
      </c>
      <c r="D83" s="184"/>
      <c r="E83" s="185"/>
      <c r="F83" s="187"/>
      <c r="G83" s="185"/>
      <c r="H83" s="185"/>
      <c r="I83" s="185"/>
      <c r="J83" s="211"/>
    </row>
    <row r="84" spans="1:10" ht="12.75">
      <c r="A84" s="185" t="s">
        <v>369</v>
      </c>
      <c r="B84" s="186" t="s">
        <v>62</v>
      </c>
      <c r="C84" s="237">
        <v>9530</v>
      </c>
      <c r="D84" s="184"/>
      <c r="E84" s="185"/>
      <c r="F84" s="187"/>
      <c r="G84" s="185"/>
      <c r="H84" s="185"/>
      <c r="I84" s="185"/>
      <c r="J84" s="211"/>
    </row>
    <row r="85" spans="1:10" ht="12.75">
      <c r="A85" s="185" t="s">
        <v>370</v>
      </c>
      <c r="B85" s="186" t="s">
        <v>63</v>
      </c>
      <c r="C85" s="237">
        <v>9530</v>
      </c>
      <c r="D85" s="184"/>
      <c r="E85" s="185"/>
      <c r="F85" s="187"/>
      <c r="G85" s="185"/>
      <c r="H85" s="185"/>
      <c r="I85" s="185"/>
      <c r="J85" s="211"/>
    </row>
    <row r="86" spans="1:10" ht="12.75">
      <c r="A86" s="185" t="s">
        <v>371</v>
      </c>
      <c r="B86" s="186" t="s">
        <v>64</v>
      </c>
      <c r="C86" s="237">
        <v>9530</v>
      </c>
      <c r="D86" s="184"/>
      <c r="E86" s="185"/>
      <c r="F86" s="187"/>
      <c r="G86" s="185"/>
      <c r="H86" s="185"/>
      <c r="I86" s="185"/>
      <c r="J86" s="211"/>
    </row>
    <row r="87" spans="1:10" ht="12.75">
      <c r="A87" s="185" t="s">
        <v>372</v>
      </c>
      <c r="B87" s="186" t="s">
        <v>65</v>
      </c>
      <c r="C87" s="237">
        <v>9530</v>
      </c>
      <c r="D87" s="184"/>
      <c r="E87" s="185"/>
      <c r="F87" s="187"/>
      <c r="G87" s="185"/>
      <c r="H87" s="185"/>
      <c r="I87" s="185"/>
      <c r="J87" s="211"/>
    </row>
    <row r="88" spans="1:10" ht="12.75">
      <c r="A88" s="185" t="s">
        <v>373</v>
      </c>
      <c r="B88" s="186" t="s">
        <v>312</v>
      </c>
      <c r="C88" s="237">
        <v>8950</v>
      </c>
      <c r="D88" s="184"/>
      <c r="E88" s="185"/>
      <c r="F88" s="187"/>
      <c r="G88" s="185"/>
      <c r="H88" s="185"/>
      <c r="I88" s="185"/>
      <c r="J88" s="211"/>
    </row>
    <row r="89" spans="1:10" ht="12.75">
      <c r="A89" s="185" t="s">
        <v>374</v>
      </c>
      <c r="B89" s="186" t="s">
        <v>313</v>
      </c>
      <c r="C89" s="237">
        <v>2750</v>
      </c>
      <c r="D89" s="184"/>
      <c r="E89" s="185"/>
      <c r="F89" s="187"/>
      <c r="G89" s="185"/>
      <c r="H89" s="185"/>
      <c r="I89" s="185"/>
      <c r="J89" s="211"/>
    </row>
    <row r="90" spans="1:10" ht="12.75">
      <c r="A90" s="185" t="s">
        <v>375</v>
      </c>
      <c r="B90" s="186" t="s">
        <v>314</v>
      </c>
      <c r="C90" s="237">
        <v>6949</v>
      </c>
      <c r="D90" s="184"/>
      <c r="E90" s="185"/>
      <c r="F90" s="187"/>
      <c r="G90" s="185"/>
      <c r="H90" s="185"/>
      <c r="I90" s="185"/>
      <c r="J90" s="211"/>
    </row>
    <row r="91" spans="1:10" ht="12.75">
      <c r="A91" s="185" t="s">
        <v>376</v>
      </c>
      <c r="B91" s="186" t="s">
        <v>315</v>
      </c>
      <c r="C91" s="237">
        <v>14000</v>
      </c>
      <c r="D91" s="184"/>
      <c r="E91" s="185"/>
      <c r="F91" s="187"/>
      <c r="G91" s="185"/>
      <c r="H91" s="185"/>
      <c r="I91" s="185"/>
      <c r="J91" s="211"/>
    </row>
    <row r="92" spans="1:10" ht="12.75">
      <c r="A92" s="185" t="s">
        <v>377</v>
      </c>
      <c r="B92" s="186" t="s">
        <v>483</v>
      </c>
      <c r="C92" s="237">
        <v>57319.22</v>
      </c>
      <c r="D92" s="184"/>
      <c r="E92" s="185"/>
      <c r="F92" s="187"/>
      <c r="G92" s="185"/>
      <c r="H92" s="185"/>
      <c r="I92" s="185"/>
      <c r="J92" s="211"/>
    </row>
    <row r="93" spans="1:10" ht="12.75">
      <c r="A93" s="185" t="s">
        <v>378</v>
      </c>
      <c r="B93" s="186" t="s">
        <v>424</v>
      </c>
      <c r="C93" s="237">
        <v>3300</v>
      </c>
      <c r="D93" s="184"/>
      <c r="E93" s="185"/>
      <c r="F93" s="187"/>
      <c r="G93" s="185"/>
      <c r="H93" s="185"/>
      <c r="I93" s="185"/>
      <c r="J93" s="211"/>
    </row>
    <row r="94" spans="1:10" ht="12.75">
      <c r="A94" s="185" t="s">
        <v>379</v>
      </c>
      <c r="B94" s="186" t="s">
        <v>425</v>
      </c>
      <c r="C94" s="237">
        <v>1156.2</v>
      </c>
      <c r="D94" s="184"/>
      <c r="E94" s="185"/>
      <c r="F94" s="187"/>
      <c r="G94" s="185"/>
      <c r="H94" s="185"/>
      <c r="I94" s="185"/>
      <c r="J94" s="211"/>
    </row>
    <row r="95" spans="1:10" ht="12.75">
      <c r="A95" s="185" t="s">
        <v>382</v>
      </c>
      <c r="B95" s="186" t="s">
        <v>234</v>
      </c>
      <c r="C95" s="237">
        <f>3800+9500</f>
        <v>13300</v>
      </c>
      <c r="D95" s="184"/>
      <c r="E95" s="185"/>
      <c r="F95" s="187"/>
      <c r="G95" s="185"/>
      <c r="H95" s="185"/>
      <c r="I95" s="185"/>
      <c r="J95" s="211"/>
    </row>
    <row r="96" spans="1:10" ht="12.75">
      <c r="A96" s="185" t="s">
        <v>416</v>
      </c>
      <c r="B96" s="186" t="s">
        <v>421</v>
      </c>
      <c r="C96" s="237">
        <v>90570.26</v>
      </c>
      <c r="D96" s="184"/>
      <c r="E96" s="185"/>
      <c r="F96" s="187"/>
      <c r="G96" s="185"/>
      <c r="H96" s="185"/>
      <c r="I96" s="185"/>
      <c r="J96" s="211"/>
    </row>
    <row r="97" spans="1:10" ht="12.75">
      <c r="A97" s="185" t="s">
        <v>431</v>
      </c>
      <c r="B97" s="186" t="s">
        <v>310</v>
      </c>
      <c r="C97" s="237">
        <v>6500</v>
      </c>
      <c r="D97" s="184"/>
      <c r="E97" s="185"/>
      <c r="F97" s="187"/>
      <c r="G97" s="185"/>
      <c r="H97" s="185"/>
      <c r="I97" s="185"/>
      <c r="J97" s="211"/>
    </row>
    <row r="98" spans="1:10" ht="12.75">
      <c r="A98" s="185" t="s">
        <v>432</v>
      </c>
      <c r="B98" s="186" t="s">
        <v>337</v>
      </c>
      <c r="C98" s="237">
        <v>6984</v>
      </c>
      <c r="D98" s="184"/>
      <c r="E98" s="185"/>
      <c r="F98" s="187"/>
      <c r="G98" s="185"/>
      <c r="H98" s="185"/>
      <c r="I98" s="185"/>
      <c r="J98" s="211"/>
    </row>
    <row r="99" spans="1:10" ht="12.75">
      <c r="A99" s="185" t="s">
        <v>433</v>
      </c>
      <c r="B99" s="186" t="s">
        <v>235</v>
      </c>
      <c r="C99" s="83">
        <v>13250</v>
      </c>
      <c r="D99" s="184"/>
      <c r="E99" s="185"/>
      <c r="F99" s="187"/>
      <c r="G99" s="185"/>
      <c r="H99" s="185"/>
      <c r="I99" s="185"/>
      <c r="J99" s="211"/>
    </row>
    <row r="100" spans="1:10" s="82" customFormat="1" ht="12.75">
      <c r="A100" s="177" t="s">
        <v>434</v>
      </c>
      <c r="B100" s="212" t="s">
        <v>759</v>
      </c>
      <c r="C100" s="74">
        <v>59689.74</v>
      </c>
      <c r="D100" s="176"/>
      <c r="E100" s="177"/>
      <c r="F100" s="178"/>
      <c r="G100" s="177"/>
      <c r="H100" s="177"/>
      <c r="I100" s="177"/>
      <c r="J100" s="213"/>
    </row>
    <row r="101" spans="1:10" s="82" customFormat="1" ht="12.75">
      <c r="A101" s="177" t="s">
        <v>435</v>
      </c>
      <c r="B101" s="212" t="s">
        <v>760</v>
      </c>
      <c r="C101" s="74">
        <v>62768.12</v>
      </c>
      <c r="D101" s="176"/>
      <c r="E101" s="177"/>
      <c r="F101" s="178"/>
      <c r="G101" s="177"/>
      <c r="H101" s="177"/>
      <c r="I101" s="177"/>
      <c r="J101" s="213"/>
    </row>
    <row r="102" spans="1:10" ht="12.75">
      <c r="A102" s="185" t="s">
        <v>436</v>
      </c>
      <c r="B102" s="186" t="s">
        <v>298</v>
      </c>
      <c r="C102" s="237">
        <v>6150</v>
      </c>
      <c r="D102" s="184"/>
      <c r="E102" s="185"/>
      <c r="F102" s="187"/>
      <c r="G102" s="185"/>
      <c r="H102" s="185"/>
      <c r="I102" s="185"/>
      <c r="J102" s="211"/>
    </row>
    <row r="103" spans="1:10" ht="12.75">
      <c r="A103" s="185" t="s">
        <v>437</v>
      </c>
      <c r="B103" s="186" t="s">
        <v>299</v>
      </c>
      <c r="C103" s="237">
        <v>4084.69</v>
      </c>
      <c r="D103" s="184"/>
      <c r="E103" s="185"/>
      <c r="F103" s="187"/>
      <c r="G103" s="185"/>
      <c r="H103" s="185"/>
      <c r="I103" s="185"/>
      <c r="J103" s="211"/>
    </row>
    <row r="104" spans="1:10" ht="12.75">
      <c r="A104" s="185" t="s">
        <v>438</v>
      </c>
      <c r="B104" s="186" t="s">
        <v>426</v>
      </c>
      <c r="C104" s="237">
        <v>3000</v>
      </c>
      <c r="D104" s="184"/>
      <c r="E104" s="185"/>
      <c r="F104" s="187"/>
      <c r="G104" s="185"/>
      <c r="H104" s="185"/>
      <c r="I104" s="185"/>
      <c r="J104" s="211"/>
    </row>
    <row r="105" spans="1:10" s="82" customFormat="1" ht="12.75">
      <c r="A105" s="177" t="s">
        <v>439</v>
      </c>
      <c r="B105" s="212" t="s">
        <v>761</v>
      </c>
      <c r="C105" s="74">
        <v>52117.91</v>
      </c>
      <c r="D105" s="176"/>
      <c r="E105" s="177"/>
      <c r="F105" s="178"/>
      <c r="G105" s="177"/>
      <c r="H105" s="177"/>
      <c r="I105" s="177"/>
      <c r="J105" s="213"/>
    </row>
    <row r="106" spans="1:10" ht="12.75">
      <c r="A106" s="185" t="s">
        <v>446</v>
      </c>
      <c r="B106" s="186" t="s">
        <v>427</v>
      </c>
      <c r="C106" s="237">
        <v>2706</v>
      </c>
      <c r="D106" s="184"/>
      <c r="E106" s="185"/>
      <c r="F106" s="187"/>
      <c r="G106" s="185"/>
      <c r="H106" s="185"/>
      <c r="I106" s="185"/>
      <c r="J106" s="211"/>
    </row>
    <row r="107" spans="1:10" ht="12.75">
      <c r="A107" s="185" t="s">
        <v>447</v>
      </c>
      <c r="B107" s="186" t="s">
        <v>428</v>
      </c>
      <c r="C107" s="237">
        <v>13000</v>
      </c>
      <c r="D107" s="184"/>
      <c r="E107" s="185"/>
      <c r="F107" s="187"/>
      <c r="G107" s="185"/>
      <c r="H107" s="185"/>
      <c r="I107" s="185"/>
      <c r="J107" s="211"/>
    </row>
    <row r="108" spans="1:10" ht="12.75">
      <c r="A108" s="185" t="s">
        <v>448</v>
      </c>
      <c r="B108" s="186" t="s">
        <v>429</v>
      </c>
      <c r="C108" s="237">
        <v>7897</v>
      </c>
      <c r="D108" s="184"/>
      <c r="E108" s="185"/>
      <c r="F108" s="187"/>
      <c r="G108" s="185"/>
      <c r="H108" s="185"/>
      <c r="I108" s="185"/>
      <c r="J108" s="211"/>
    </row>
    <row r="109" spans="1:10" ht="12.75">
      <c r="A109" s="185" t="s">
        <v>487</v>
      </c>
      <c r="B109" s="186" t="s">
        <v>430</v>
      </c>
      <c r="C109" s="237">
        <v>5839.43</v>
      </c>
      <c r="D109" s="184"/>
      <c r="E109" s="185"/>
      <c r="F109" s="187"/>
      <c r="G109" s="185"/>
      <c r="H109" s="185"/>
      <c r="I109" s="185"/>
      <c r="J109" s="211"/>
    </row>
    <row r="110" spans="1:10" ht="12.75">
      <c r="A110" s="185" t="s">
        <v>488</v>
      </c>
      <c r="B110" s="186" t="s">
        <v>484</v>
      </c>
      <c r="C110" s="237">
        <v>28000</v>
      </c>
      <c r="D110" s="184"/>
      <c r="E110" s="185"/>
      <c r="F110" s="187"/>
      <c r="G110" s="185"/>
      <c r="H110" s="185"/>
      <c r="I110" s="185"/>
      <c r="J110" s="211"/>
    </row>
    <row r="111" spans="1:10" ht="26.25">
      <c r="A111" s="185" t="s">
        <v>489</v>
      </c>
      <c r="B111" s="186" t="s">
        <v>474</v>
      </c>
      <c r="C111" s="237">
        <v>27834.9</v>
      </c>
      <c r="D111" s="184"/>
      <c r="E111" s="185"/>
      <c r="F111" s="187"/>
      <c r="G111" s="185"/>
      <c r="H111" s="185"/>
      <c r="I111" s="185"/>
      <c r="J111" s="211"/>
    </row>
    <row r="112" spans="1:10" ht="26.25">
      <c r="A112" s="185" t="s">
        <v>490</v>
      </c>
      <c r="B112" s="186" t="s">
        <v>475</v>
      </c>
      <c r="C112" s="237">
        <v>102353.36</v>
      </c>
      <c r="D112" s="184"/>
      <c r="E112" s="185"/>
      <c r="F112" s="187"/>
      <c r="G112" s="185"/>
      <c r="H112" s="185"/>
      <c r="I112" s="185"/>
      <c r="J112" s="211"/>
    </row>
    <row r="113" spans="1:10" ht="12.75">
      <c r="A113" s="185" t="s">
        <v>491</v>
      </c>
      <c r="B113" s="186" t="s">
        <v>236</v>
      </c>
      <c r="C113" s="237">
        <v>15300</v>
      </c>
      <c r="D113" s="184"/>
      <c r="E113" s="185"/>
      <c r="F113" s="187"/>
      <c r="G113" s="185"/>
      <c r="H113" s="185"/>
      <c r="I113" s="185"/>
      <c r="J113" s="211"/>
    </row>
    <row r="114" spans="1:10" ht="26.25">
      <c r="A114" s="185" t="s">
        <v>492</v>
      </c>
      <c r="B114" s="186" t="s">
        <v>535</v>
      </c>
      <c r="C114" s="237">
        <v>15744</v>
      </c>
      <c r="D114" s="184"/>
      <c r="E114" s="185"/>
      <c r="F114" s="187"/>
      <c r="G114" s="185"/>
      <c r="H114" s="185"/>
      <c r="I114" s="185"/>
      <c r="J114" s="211"/>
    </row>
    <row r="115" spans="1:10" ht="26.25">
      <c r="A115" s="185" t="s">
        <v>493</v>
      </c>
      <c r="B115" s="186" t="s">
        <v>536</v>
      </c>
      <c r="C115" s="237">
        <v>4320.08</v>
      </c>
      <c r="D115" s="184"/>
      <c r="E115" s="185"/>
      <c r="F115" s="187"/>
      <c r="G115" s="185"/>
      <c r="H115" s="185"/>
      <c r="I115" s="185"/>
      <c r="J115" s="211"/>
    </row>
    <row r="116" spans="1:10" ht="39">
      <c r="A116" s="185" t="s">
        <v>494</v>
      </c>
      <c r="B116" s="186" t="s">
        <v>762</v>
      </c>
      <c r="C116" s="237">
        <v>354554</v>
      </c>
      <c r="D116" s="184"/>
      <c r="E116" s="185"/>
      <c r="F116" s="187"/>
      <c r="G116" s="185"/>
      <c r="H116" s="185"/>
      <c r="I116" s="185"/>
      <c r="J116" s="211"/>
    </row>
    <row r="117" spans="1:10" ht="12.75">
      <c r="A117" s="185" t="s">
        <v>495</v>
      </c>
      <c r="B117" s="186" t="s">
        <v>763</v>
      </c>
      <c r="C117" s="237">
        <v>968392.35</v>
      </c>
      <c r="D117" s="184"/>
      <c r="E117" s="185"/>
      <c r="F117" s="187"/>
      <c r="G117" s="185"/>
      <c r="H117" s="185"/>
      <c r="I117" s="185"/>
      <c r="J117" s="211"/>
    </row>
    <row r="118" spans="1:10" ht="12.75">
      <c r="A118" s="185" t="s">
        <v>496</v>
      </c>
      <c r="B118" s="186" t="s">
        <v>764</v>
      </c>
      <c r="C118" s="237">
        <v>1283667.66</v>
      </c>
      <c r="D118" s="184"/>
      <c r="E118" s="185"/>
      <c r="F118" s="187"/>
      <c r="G118" s="185"/>
      <c r="H118" s="185"/>
      <c r="I118" s="185"/>
      <c r="J118" s="211"/>
    </row>
    <row r="119" spans="1:10" ht="26.25">
      <c r="A119" s="185" t="s">
        <v>497</v>
      </c>
      <c r="B119" s="186" t="s">
        <v>765</v>
      </c>
      <c r="C119" s="237">
        <v>12200</v>
      </c>
      <c r="D119" s="184"/>
      <c r="E119" s="185"/>
      <c r="F119" s="187"/>
      <c r="G119" s="185"/>
      <c r="H119" s="185"/>
      <c r="I119" s="185"/>
      <c r="J119" s="211"/>
    </row>
    <row r="120" spans="1:10" ht="12.75">
      <c r="A120" s="185" t="s">
        <v>498</v>
      </c>
      <c r="B120" s="186" t="s">
        <v>766</v>
      </c>
      <c r="C120" s="237">
        <v>15990</v>
      </c>
      <c r="D120" s="184"/>
      <c r="E120" s="185"/>
      <c r="F120" s="187"/>
      <c r="G120" s="185"/>
      <c r="H120" s="185"/>
      <c r="I120" s="185"/>
      <c r="J120" s="211"/>
    </row>
    <row r="121" spans="1:10" ht="12.75">
      <c r="A121" s="185" t="s">
        <v>499</v>
      </c>
      <c r="B121" s="186" t="s">
        <v>767</v>
      </c>
      <c r="C121" s="237">
        <v>186960</v>
      </c>
      <c r="D121" s="184"/>
      <c r="E121" s="185"/>
      <c r="F121" s="187"/>
      <c r="G121" s="185"/>
      <c r="H121" s="185"/>
      <c r="I121" s="185"/>
      <c r="J121" s="211"/>
    </row>
    <row r="122" spans="1:10" ht="12.75">
      <c r="A122" s="185" t="s">
        <v>500</v>
      </c>
      <c r="B122" s="186" t="s">
        <v>768</v>
      </c>
      <c r="C122" s="237">
        <v>3136.5</v>
      </c>
      <c r="D122" s="184"/>
      <c r="E122" s="185"/>
      <c r="F122" s="187"/>
      <c r="G122" s="185"/>
      <c r="H122" s="185"/>
      <c r="I122" s="185"/>
      <c r="J122" s="211"/>
    </row>
    <row r="123" spans="1:10" ht="26.25">
      <c r="A123" s="185" t="s">
        <v>501</v>
      </c>
      <c r="B123" s="186" t="s">
        <v>769</v>
      </c>
      <c r="C123" s="237">
        <v>60454.5</v>
      </c>
      <c r="D123" s="184"/>
      <c r="E123" s="185"/>
      <c r="F123" s="187"/>
      <c r="G123" s="185"/>
      <c r="H123" s="185"/>
      <c r="I123" s="185"/>
      <c r="J123" s="211"/>
    </row>
    <row r="124" spans="1:10" ht="12.75">
      <c r="A124" s="185" t="s">
        <v>502</v>
      </c>
      <c r="B124" s="186" t="s">
        <v>770</v>
      </c>
      <c r="C124" s="237">
        <f>25652.27+16673.27</f>
        <v>42325.54</v>
      </c>
      <c r="D124" s="184"/>
      <c r="E124" s="185"/>
      <c r="F124" s="187"/>
      <c r="G124" s="185"/>
      <c r="H124" s="185"/>
      <c r="I124" s="185"/>
      <c r="J124" s="211"/>
    </row>
    <row r="125" spans="1:10" ht="26.25">
      <c r="A125" s="185" t="s">
        <v>503</v>
      </c>
      <c r="B125" s="186" t="s">
        <v>771</v>
      </c>
      <c r="C125" s="237">
        <v>83324.66</v>
      </c>
      <c r="D125" s="184"/>
      <c r="E125" s="185"/>
      <c r="F125" s="187"/>
      <c r="G125" s="185"/>
      <c r="H125" s="185"/>
      <c r="I125" s="185"/>
      <c r="J125" s="211"/>
    </row>
    <row r="126" spans="1:10" ht="12.75">
      <c r="A126" s="185" t="s">
        <v>504</v>
      </c>
      <c r="B126" s="186" t="s">
        <v>772</v>
      </c>
      <c r="C126" s="237">
        <v>2650</v>
      </c>
      <c r="D126" s="184"/>
      <c r="E126" s="185"/>
      <c r="F126" s="187"/>
      <c r="G126" s="185"/>
      <c r="H126" s="185"/>
      <c r="I126" s="185"/>
      <c r="J126" s="211"/>
    </row>
    <row r="127" spans="1:10" ht="12.75">
      <c r="A127" s="185" t="s">
        <v>505</v>
      </c>
      <c r="B127" s="186" t="s">
        <v>66</v>
      </c>
      <c r="C127" s="237">
        <v>47079.56</v>
      </c>
      <c r="D127" s="184"/>
      <c r="E127" s="185"/>
      <c r="F127" s="187"/>
      <c r="G127" s="185"/>
      <c r="H127" s="185"/>
      <c r="I127" s="185"/>
      <c r="J127" s="211"/>
    </row>
    <row r="128" spans="1:10" ht="26.25">
      <c r="A128" s="185" t="s">
        <v>506</v>
      </c>
      <c r="B128" s="186" t="s">
        <v>67</v>
      </c>
      <c r="C128" s="237">
        <v>36209.27</v>
      </c>
      <c r="D128" s="184"/>
      <c r="E128" s="185"/>
      <c r="F128" s="187"/>
      <c r="G128" s="185"/>
      <c r="H128" s="185"/>
      <c r="I128" s="185"/>
      <c r="J128" s="211"/>
    </row>
    <row r="129" spans="1:10" ht="26.25">
      <c r="A129" s="185" t="s">
        <v>507</v>
      </c>
      <c r="B129" s="186" t="s">
        <v>68</v>
      </c>
      <c r="C129" s="237">
        <v>106821.84</v>
      </c>
      <c r="D129" s="184"/>
      <c r="E129" s="185"/>
      <c r="F129" s="187"/>
      <c r="G129" s="185"/>
      <c r="H129" s="185"/>
      <c r="I129" s="185"/>
      <c r="J129" s="211"/>
    </row>
    <row r="130" spans="1:10" ht="26.25">
      <c r="A130" s="185" t="s">
        <v>529</v>
      </c>
      <c r="B130" s="186" t="s">
        <v>231</v>
      </c>
      <c r="C130" s="237">
        <v>24362.7</v>
      </c>
      <c r="D130" s="184"/>
      <c r="E130" s="185"/>
      <c r="F130" s="187"/>
      <c r="G130" s="185"/>
      <c r="H130" s="185"/>
      <c r="I130" s="185"/>
      <c r="J130" s="211"/>
    </row>
    <row r="131" spans="1:10" ht="12.75">
      <c r="A131" s="185" t="s">
        <v>530</v>
      </c>
      <c r="B131" s="186" t="s">
        <v>338</v>
      </c>
      <c r="C131" s="237">
        <v>15076</v>
      </c>
      <c r="D131" s="184"/>
      <c r="E131" s="185"/>
      <c r="F131" s="187"/>
      <c r="G131" s="185"/>
      <c r="H131" s="185"/>
      <c r="I131" s="185"/>
      <c r="J131" s="211"/>
    </row>
    <row r="132" spans="1:10" ht="12.75">
      <c r="A132" s="185" t="s">
        <v>531</v>
      </c>
      <c r="B132" s="186" t="s">
        <v>339</v>
      </c>
      <c r="C132" s="237">
        <v>17211.39</v>
      </c>
      <c r="D132" s="184"/>
      <c r="E132" s="185"/>
      <c r="F132" s="187"/>
      <c r="G132" s="185"/>
      <c r="H132" s="185"/>
      <c r="I132" s="185"/>
      <c r="J132" s="211"/>
    </row>
    <row r="133" spans="1:10" ht="12.75">
      <c r="A133" s="185" t="s">
        <v>532</v>
      </c>
      <c r="B133" s="186" t="s">
        <v>340</v>
      </c>
      <c r="C133" s="237">
        <v>12995</v>
      </c>
      <c r="D133" s="184"/>
      <c r="E133" s="185"/>
      <c r="F133" s="187"/>
      <c r="G133" s="185"/>
      <c r="H133" s="185"/>
      <c r="I133" s="185"/>
      <c r="J133" s="211"/>
    </row>
    <row r="134" spans="1:10" ht="12.75">
      <c r="A134" s="185" t="s">
        <v>533</v>
      </c>
      <c r="B134" s="186" t="s">
        <v>537</v>
      </c>
      <c r="C134" s="237">
        <v>15000</v>
      </c>
      <c r="D134" s="184"/>
      <c r="E134" s="185"/>
      <c r="F134" s="187"/>
      <c r="G134" s="185"/>
      <c r="H134" s="185"/>
      <c r="I134" s="185"/>
      <c r="J134" s="211"/>
    </row>
    <row r="135" spans="1:10" ht="12.75">
      <c r="A135" s="185" t="s">
        <v>534</v>
      </c>
      <c r="B135" s="186" t="s">
        <v>300</v>
      </c>
      <c r="C135" s="237">
        <v>676246.79</v>
      </c>
      <c r="D135" s="184"/>
      <c r="E135" s="185"/>
      <c r="F135" s="187"/>
      <c r="G135" s="185"/>
      <c r="H135" s="185"/>
      <c r="I135" s="185"/>
      <c r="J135" s="211"/>
    </row>
    <row r="136" spans="1:10" ht="26.25">
      <c r="A136" s="185" t="s">
        <v>541</v>
      </c>
      <c r="B136" s="186" t="s">
        <v>453</v>
      </c>
      <c r="C136" s="75">
        <f>664808+1082400</f>
        <v>1747208</v>
      </c>
      <c r="D136" s="184"/>
      <c r="E136" s="185"/>
      <c r="F136" s="187"/>
      <c r="G136" s="185"/>
      <c r="H136" s="185"/>
      <c r="I136" s="185"/>
      <c r="J136" s="211"/>
    </row>
    <row r="137" spans="1:10" ht="12.75">
      <c r="A137" s="185" t="s">
        <v>542</v>
      </c>
      <c r="B137" s="186" t="s">
        <v>191</v>
      </c>
      <c r="C137" s="237">
        <v>128600</v>
      </c>
      <c r="D137" s="184"/>
      <c r="E137" s="185"/>
      <c r="F137" s="187"/>
      <c r="G137" s="185"/>
      <c r="H137" s="185"/>
      <c r="I137" s="185"/>
      <c r="J137" s="211"/>
    </row>
    <row r="138" spans="1:10" ht="12.75">
      <c r="A138" s="185" t="s">
        <v>543</v>
      </c>
      <c r="B138" s="186" t="s">
        <v>69</v>
      </c>
      <c r="C138" s="237">
        <f>6669.68+1500</f>
        <v>8169.68</v>
      </c>
      <c r="D138" s="184"/>
      <c r="E138" s="185"/>
      <c r="F138" s="187"/>
      <c r="G138" s="185"/>
      <c r="H138" s="185"/>
      <c r="I138" s="185"/>
      <c r="J138" s="211"/>
    </row>
    <row r="139" spans="1:12" ht="12.75">
      <c r="A139" s="185" t="s">
        <v>544</v>
      </c>
      <c r="B139" s="186" t="s">
        <v>445</v>
      </c>
      <c r="C139" s="237">
        <v>28290</v>
      </c>
      <c r="D139" s="184"/>
      <c r="E139" s="185"/>
      <c r="F139" s="187"/>
      <c r="G139" s="185"/>
      <c r="H139" s="185"/>
      <c r="I139" s="185"/>
      <c r="J139" s="211"/>
      <c r="L139" s="72">
        <f>3248*4</f>
        <v>12992</v>
      </c>
    </row>
    <row r="140" spans="1:10" ht="12.75">
      <c r="A140" s="185" t="s">
        <v>545</v>
      </c>
      <c r="B140" s="186" t="s">
        <v>190</v>
      </c>
      <c r="C140" s="237">
        <v>101993.07</v>
      </c>
      <c r="D140" s="184"/>
      <c r="E140" s="185"/>
      <c r="F140" s="187"/>
      <c r="G140" s="185"/>
      <c r="H140" s="185"/>
      <c r="I140" s="185"/>
      <c r="J140" s="211"/>
    </row>
    <row r="141" spans="1:10" ht="12.75">
      <c r="A141" s="185" t="s">
        <v>546</v>
      </c>
      <c r="B141" s="186" t="s">
        <v>341</v>
      </c>
      <c r="C141" s="237">
        <v>221791.85</v>
      </c>
      <c r="D141" s="184"/>
      <c r="E141" s="185"/>
      <c r="F141" s="187"/>
      <c r="G141" s="185"/>
      <c r="H141" s="185"/>
      <c r="I141" s="185"/>
      <c r="J141" s="211"/>
    </row>
    <row r="142" spans="1:10" ht="12.75">
      <c r="A142" s="185" t="s">
        <v>547</v>
      </c>
      <c r="B142" s="186" t="s">
        <v>454</v>
      </c>
      <c r="C142" s="237">
        <v>71885</v>
      </c>
      <c r="D142" s="184"/>
      <c r="E142" s="185"/>
      <c r="F142" s="187"/>
      <c r="G142" s="185"/>
      <c r="H142" s="185"/>
      <c r="I142" s="185"/>
      <c r="J142" s="211"/>
    </row>
    <row r="143" spans="1:10" ht="12.75">
      <c r="A143" s="185" t="s">
        <v>730</v>
      </c>
      <c r="B143" s="186" t="s">
        <v>773</v>
      </c>
      <c r="C143" s="237">
        <v>191690</v>
      </c>
      <c r="D143" s="184"/>
      <c r="E143" s="185"/>
      <c r="F143" s="187"/>
      <c r="G143" s="185"/>
      <c r="H143" s="185"/>
      <c r="I143" s="185"/>
      <c r="J143" s="211"/>
    </row>
    <row r="144" spans="1:10" ht="12.75">
      <c r="A144" s="185" t="s">
        <v>731</v>
      </c>
      <c r="B144" s="186" t="s">
        <v>774</v>
      </c>
      <c r="C144" s="237">
        <v>1025689.58</v>
      </c>
      <c r="D144" s="184"/>
      <c r="E144" s="185"/>
      <c r="F144" s="187"/>
      <c r="G144" s="185"/>
      <c r="H144" s="185"/>
      <c r="I144" s="185"/>
      <c r="J144" s="211"/>
    </row>
    <row r="145" spans="1:10" ht="12.75">
      <c r="A145" s="185" t="s">
        <v>775</v>
      </c>
      <c r="B145" s="186" t="s">
        <v>538</v>
      </c>
      <c r="C145" s="237">
        <v>1488912.5</v>
      </c>
      <c r="D145" s="184"/>
      <c r="E145" s="185"/>
      <c r="F145" s="187"/>
      <c r="G145" s="185"/>
      <c r="H145" s="185"/>
      <c r="I145" s="185"/>
      <c r="J145" s="211"/>
    </row>
    <row r="146" spans="1:10" ht="12.75">
      <c r="A146" s="185" t="s">
        <v>776</v>
      </c>
      <c r="B146" s="186" t="s">
        <v>539</v>
      </c>
      <c r="C146" s="237">
        <v>178591.47</v>
      </c>
      <c r="D146" s="184"/>
      <c r="E146" s="185"/>
      <c r="F146" s="187"/>
      <c r="G146" s="185"/>
      <c r="H146" s="185"/>
      <c r="I146" s="185"/>
      <c r="J146" s="211"/>
    </row>
    <row r="147" spans="1:10" ht="26.25">
      <c r="A147" s="185" t="s">
        <v>777</v>
      </c>
      <c r="B147" s="186" t="s">
        <v>540</v>
      </c>
      <c r="C147" s="237">
        <v>133845.21</v>
      </c>
      <c r="D147" s="184"/>
      <c r="E147" s="185"/>
      <c r="F147" s="187"/>
      <c r="G147" s="185"/>
      <c r="H147" s="185"/>
      <c r="I147" s="185"/>
      <c r="J147" s="211"/>
    </row>
    <row r="148" spans="1:10" ht="12.75">
      <c r="A148" s="185" t="s">
        <v>778</v>
      </c>
      <c r="B148" s="186" t="s">
        <v>342</v>
      </c>
      <c r="C148" s="237">
        <v>39786</v>
      </c>
      <c r="D148" s="184"/>
      <c r="E148" s="185"/>
      <c r="F148" s="187"/>
      <c r="G148" s="185"/>
      <c r="H148" s="185"/>
      <c r="I148" s="185"/>
      <c r="J148" s="211"/>
    </row>
    <row r="149" spans="1:10" ht="12.75">
      <c r="A149" s="185" t="s">
        <v>779</v>
      </c>
      <c r="B149" s="186" t="s">
        <v>343</v>
      </c>
      <c r="C149" s="237">
        <v>8499.53</v>
      </c>
      <c r="D149" s="184"/>
      <c r="E149" s="185"/>
      <c r="F149" s="187"/>
      <c r="G149" s="185"/>
      <c r="H149" s="185"/>
      <c r="I149" s="185"/>
      <c r="J149" s="211"/>
    </row>
    <row r="150" spans="1:10" ht="12.75">
      <c r="A150" s="185" t="s">
        <v>780</v>
      </c>
      <c r="B150" s="186" t="s">
        <v>344</v>
      </c>
      <c r="C150" s="237">
        <v>12108.53</v>
      </c>
      <c r="D150" s="184"/>
      <c r="E150" s="185"/>
      <c r="F150" s="187"/>
      <c r="G150" s="185"/>
      <c r="H150" s="185"/>
      <c r="I150" s="185"/>
      <c r="J150" s="211"/>
    </row>
    <row r="151" spans="1:10" ht="12.75">
      <c r="A151" s="185" t="s">
        <v>781</v>
      </c>
      <c r="B151" s="186" t="s">
        <v>456</v>
      </c>
      <c r="C151" s="237">
        <v>134628.06</v>
      </c>
      <c r="D151" s="184"/>
      <c r="E151" s="185"/>
      <c r="F151" s="187"/>
      <c r="G151" s="185"/>
      <c r="H151" s="185"/>
      <c r="I151" s="185"/>
      <c r="J151" s="211"/>
    </row>
    <row r="152" spans="1:10" ht="12.75">
      <c r="A152" s="185" t="s">
        <v>782</v>
      </c>
      <c r="B152" s="186" t="s">
        <v>476</v>
      </c>
      <c r="C152" s="237">
        <v>8117.48</v>
      </c>
      <c r="D152" s="184"/>
      <c r="E152" s="185"/>
      <c r="F152" s="187"/>
      <c r="G152" s="185"/>
      <c r="H152" s="185"/>
      <c r="I152" s="185"/>
      <c r="J152" s="211"/>
    </row>
    <row r="153" spans="1:10" ht="12.75">
      <c r="A153" s="185" t="s">
        <v>783</v>
      </c>
      <c r="B153" s="186" t="s">
        <v>477</v>
      </c>
      <c r="C153" s="237">
        <v>9963</v>
      </c>
      <c r="D153" s="184"/>
      <c r="E153" s="185"/>
      <c r="F153" s="187"/>
      <c r="G153" s="185"/>
      <c r="H153" s="185"/>
      <c r="I153" s="185"/>
      <c r="J153" s="211"/>
    </row>
    <row r="154" spans="1:10" ht="12.75">
      <c r="A154" s="185" t="s">
        <v>784</v>
      </c>
      <c r="B154" s="186" t="s">
        <v>478</v>
      </c>
      <c r="C154" s="237">
        <v>10522.65</v>
      </c>
      <c r="D154" s="184"/>
      <c r="E154" s="185"/>
      <c r="F154" s="187"/>
      <c r="G154" s="185"/>
      <c r="H154" s="185"/>
      <c r="I154" s="185"/>
      <c r="J154" s="211"/>
    </row>
    <row r="155" spans="1:10" ht="12.75">
      <c r="A155" s="185" t="s">
        <v>785</v>
      </c>
      <c r="B155" s="186" t="s">
        <v>70</v>
      </c>
      <c r="C155" s="237">
        <v>52850</v>
      </c>
      <c r="D155" s="184"/>
      <c r="E155" s="185"/>
      <c r="F155" s="187"/>
      <c r="G155" s="185"/>
      <c r="H155" s="185"/>
      <c r="I155" s="185"/>
      <c r="J155" s="211"/>
    </row>
    <row r="156" spans="1:10" ht="12.75">
      <c r="A156" s="185" t="s">
        <v>786</v>
      </c>
      <c r="B156" s="186" t="s">
        <v>455</v>
      </c>
      <c r="C156" s="237">
        <v>28500</v>
      </c>
      <c r="D156" s="184"/>
      <c r="E156" s="185"/>
      <c r="F156" s="187"/>
      <c r="G156" s="185"/>
      <c r="H156" s="185"/>
      <c r="I156" s="185"/>
      <c r="J156" s="211"/>
    </row>
    <row r="157" spans="1:10" ht="12.75">
      <c r="A157" s="185" t="s">
        <v>787</v>
      </c>
      <c r="B157" s="186" t="s">
        <v>729</v>
      </c>
      <c r="C157" s="237">
        <v>16076.1</v>
      </c>
      <c r="D157" s="184"/>
      <c r="E157" s="185"/>
      <c r="F157" s="187"/>
      <c r="G157" s="185"/>
      <c r="H157" s="185"/>
      <c r="I157" s="185"/>
      <c r="J157" s="211"/>
    </row>
    <row r="158" spans="1:10" ht="12.75">
      <c r="A158" s="185" t="s">
        <v>788</v>
      </c>
      <c r="B158" s="186" t="s">
        <v>458</v>
      </c>
      <c r="C158" s="237">
        <v>30418.59</v>
      </c>
      <c r="D158" s="184"/>
      <c r="E158" s="185"/>
      <c r="F158" s="187"/>
      <c r="G158" s="185"/>
      <c r="H158" s="185"/>
      <c r="I158" s="185"/>
      <c r="J158" s="211"/>
    </row>
    <row r="159" spans="1:10" ht="12.75">
      <c r="A159" s="185" t="s">
        <v>789</v>
      </c>
      <c r="B159" s="186" t="s">
        <v>727</v>
      </c>
      <c r="C159" s="237">
        <v>338545.26</v>
      </c>
      <c r="D159" s="184"/>
      <c r="E159" s="185"/>
      <c r="F159" s="187"/>
      <c r="G159" s="185"/>
      <c r="H159" s="185"/>
      <c r="I159" s="185"/>
      <c r="J159" s="211"/>
    </row>
    <row r="160" spans="1:10" ht="12.75">
      <c r="A160" s="185" t="s">
        <v>789</v>
      </c>
      <c r="B160" s="186" t="s">
        <v>381</v>
      </c>
      <c r="C160" s="237">
        <v>614951.04</v>
      </c>
      <c r="D160" s="184"/>
      <c r="E160" s="185"/>
      <c r="F160" s="187"/>
      <c r="G160" s="185"/>
      <c r="H160" s="185"/>
      <c r="I160" s="185"/>
      <c r="J160" s="211"/>
    </row>
    <row r="161" spans="1:10" ht="12.75">
      <c r="A161" s="185" t="s">
        <v>790</v>
      </c>
      <c r="B161" s="186" t="s">
        <v>71</v>
      </c>
      <c r="C161" s="237">
        <v>2541008.96</v>
      </c>
      <c r="D161" s="184"/>
      <c r="E161" s="185"/>
      <c r="F161" s="187"/>
      <c r="G161" s="185"/>
      <c r="H161" s="185"/>
      <c r="I161" s="185"/>
      <c r="J161" s="211"/>
    </row>
    <row r="162" spans="1:12" s="82" customFormat="1" ht="12.75">
      <c r="A162" s="177" t="s">
        <v>791</v>
      </c>
      <c r="B162" s="212" t="s">
        <v>792</v>
      </c>
      <c r="C162" s="80">
        <v>332130.75</v>
      </c>
      <c r="D162" s="176"/>
      <c r="E162" s="177"/>
      <c r="F162" s="178"/>
      <c r="G162" s="177"/>
      <c r="H162" s="177"/>
      <c r="I162" s="177"/>
      <c r="J162" s="213"/>
      <c r="K162" s="84"/>
      <c r="L162" s="84"/>
    </row>
    <row r="163" spans="1:10" ht="12.75">
      <c r="A163" s="85"/>
      <c r="B163" s="218"/>
      <c r="C163" s="86">
        <f>SUM(C3:C161)</f>
        <v>40935893.64000001</v>
      </c>
      <c r="D163" s="85"/>
      <c r="E163" s="85"/>
      <c r="F163" s="87"/>
      <c r="G163" s="85"/>
      <c r="H163" s="85"/>
      <c r="I163" s="85"/>
      <c r="J163" s="211"/>
    </row>
    <row r="164" spans="1:9" ht="12.75">
      <c r="A164" s="88"/>
      <c r="B164" s="89"/>
      <c r="E164" s="91"/>
      <c r="F164" s="92"/>
      <c r="G164" s="88"/>
      <c r="H164" s="88"/>
      <c r="I164" s="88"/>
    </row>
    <row r="165" spans="1:10" ht="12.75">
      <c r="A165" s="235" t="s">
        <v>72</v>
      </c>
      <c r="B165" s="179" t="s">
        <v>73</v>
      </c>
      <c r="C165" s="71"/>
      <c r="D165" s="184"/>
      <c r="E165" s="185"/>
      <c r="F165" s="16" t="s">
        <v>2</v>
      </c>
      <c r="G165" s="16"/>
      <c r="H165" s="16"/>
      <c r="I165" s="16"/>
      <c r="J165" s="211"/>
    </row>
    <row r="166" spans="1:10" ht="60" customHeight="1">
      <c r="A166" s="235" t="s">
        <v>3</v>
      </c>
      <c r="B166" s="181" t="s">
        <v>4</v>
      </c>
      <c r="C166" s="73" t="s">
        <v>5</v>
      </c>
      <c r="D166" s="182" t="s">
        <v>6</v>
      </c>
      <c r="E166" s="181" t="s">
        <v>7</v>
      </c>
      <c r="F166" s="181" t="s">
        <v>8</v>
      </c>
      <c r="G166" s="235" t="s">
        <v>9</v>
      </c>
      <c r="H166" s="235" t="s">
        <v>10</v>
      </c>
      <c r="I166" s="181" t="s">
        <v>11</v>
      </c>
      <c r="J166" s="235" t="s">
        <v>279</v>
      </c>
    </row>
    <row r="167" spans="1:10" ht="12.75">
      <c r="A167" s="185" t="s">
        <v>0</v>
      </c>
      <c r="B167" s="186" t="s">
        <v>74</v>
      </c>
      <c r="C167" s="71">
        <v>3000000</v>
      </c>
      <c r="D167" s="184">
        <v>1450</v>
      </c>
      <c r="E167" s="185" t="s">
        <v>283</v>
      </c>
      <c r="F167" s="187" t="s">
        <v>12</v>
      </c>
      <c r="G167" s="185" t="s">
        <v>75</v>
      </c>
      <c r="H167" s="185" t="s">
        <v>76</v>
      </c>
      <c r="I167" s="185" t="s">
        <v>17</v>
      </c>
      <c r="J167" s="211"/>
    </row>
    <row r="168" spans="1:10" ht="12.75">
      <c r="A168" s="185" t="s">
        <v>72</v>
      </c>
      <c r="B168" s="186" t="s">
        <v>287</v>
      </c>
      <c r="C168" s="71">
        <v>5036812.28</v>
      </c>
      <c r="D168" s="184">
        <v>827.7</v>
      </c>
      <c r="E168" s="185">
        <v>2013</v>
      </c>
      <c r="F168" s="187" t="s">
        <v>13</v>
      </c>
      <c r="G168" s="185" t="s">
        <v>13</v>
      </c>
      <c r="H168" s="185" t="s">
        <v>13</v>
      </c>
      <c r="I168" s="185" t="s">
        <v>13</v>
      </c>
      <c r="J168" s="211"/>
    </row>
    <row r="169" spans="1:10" ht="26.25">
      <c r="A169" s="185" t="s">
        <v>80</v>
      </c>
      <c r="B169" s="186" t="s">
        <v>284</v>
      </c>
      <c r="C169" s="71">
        <v>360000</v>
      </c>
      <c r="D169" s="184">
        <v>360</v>
      </c>
      <c r="E169" s="185" t="s">
        <v>78</v>
      </c>
      <c r="F169" s="187" t="s">
        <v>79</v>
      </c>
      <c r="G169" s="185" t="s">
        <v>13</v>
      </c>
      <c r="H169" s="185" t="s">
        <v>13</v>
      </c>
      <c r="I169" s="185" t="s">
        <v>13</v>
      </c>
      <c r="J169" s="211"/>
    </row>
    <row r="170" spans="1:10" ht="12.75">
      <c r="A170" s="185" t="s">
        <v>83</v>
      </c>
      <c r="B170" s="186" t="s">
        <v>81</v>
      </c>
      <c r="C170" s="71">
        <v>1212760</v>
      </c>
      <c r="D170" s="184">
        <v>606.38</v>
      </c>
      <c r="E170" s="185">
        <v>1945</v>
      </c>
      <c r="F170" s="187" t="s">
        <v>12</v>
      </c>
      <c r="G170" s="185" t="s">
        <v>75</v>
      </c>
      <c r="H170" s="185" t="s">
        <v>23</v>
      </c>
      <c r="I170" s="185" t="s">
        <v>82</v>
      </c>
      <c r="J170" s="211"/>
    </row>
    <row r="171" spans="1:10" ht="12.75">
      <c r="A171" s="185" t="s">
        <v>87</v>
      </c>
      <c r="B171" s="186" t="s">
        <v>84</v>
      </c>
      <c r="C171" s="71">
        <v>1453200</v>
      </c>
      <c r="D171" s="184">
        <v>726.6</v>
      </c>
      <c r="E171" s="185">
        <v>1947</v>
      </c>
      <c r="F171" s="187" t="s">
        <v>85</v>
      </c>
      <c r="G171" s="185" t="s">
        <v>75</v>
      </c>
      <c r="H171" s="185" t="s">
        <v>23</v>
      </c>
      <c r="I171" s="185" t="s">
        <v>86</v>
      </c>
      <c r="J171" s="211"/>
    </row>
    <row r="172" spans="1:10" ht="26.25">
      <c r="A172" s="185" t="s">
        <v>89</v>
      </c>
      <c r="B172" s="186" t="s">
        <v>88</v>
      </c>
      <c r="C172" s="71">
        <v>1168267.71</v>
      </c>
      <c r="D172" s="184">
        <v>566.72</v>
      </c>
      <c r="E172" s="185">
        <v>1970</v>
      </c>
      <c r="F172" s="187" t="s">
        <v>85</v>
      </c>
      <c r="G172" s="185" t="s">
        <v>75</v>
      </c>
      <c r="H172" s="185" t="s">
        <v>23</v>
      </c>
      <c r="I172" s="185" t="s">
        <v>17</v>
      </c>
      <c r="J172" s="93" t="s">
        <v>793</v>
      </c>
    </row>
    <row r="173" spans="1:10" ht="12.75">
      <c r="A173" s="185" t="s">
        <v>92</v>
      </c>
      <c r="B173" s="186" t="s">
        <v>90</v>
      </c>
      <c r="C173" s="71">
        <v>2528640</v>
      </c>
      <c r="D173" s="184">
        <v>1264.32</v>
      </c>
      <c r="E173" s="185">
        <v>1945</v>
      </c>
      <c r="F173" s="187" t="s">
        <v>85</v>
      </c>
      <c r="G173" s="185" t="s">
        <v>75</v>
      </c>
      <c r="H173" s="185" t="s">
        <v>23</v>
      </c>
      <c r="I173" s="185" t="s">
        <v>91</v>
      </c>
      <c r="J173" s="211"/>
    </row>
    <row r="174" spans="1:13" ht="12.75">
      <c r="A174" s="185" t="s">
        <v>95</v>
      </c>
      <c r="B174" s="186" t="s">
        <v>93</v>
      </c>
      <c r="C174" s="71">
        <v>799200</v>
      </c>
      <c r="D174" s="184">
        <v>399.6</v>
      </c>
      <c r="E174" s="185">
        <v>1975</v>
      </c>
      <c r="F174" s="187" t="s">
        <v>12</v>
      </c>
      <c r="G174" s="185" t="s">
        <v>13</v>
      </c>
      <c r="H174" s="185" t="s">
        <v>94</v>
      </c>
      <c r="I174" s="185" t="s">
        <v>17</v>
      </c>
      <c r="J174" s="211"/>
      <c r="K174" s="172"/>
      <c r="L174" s="172"/>
      <c r="M174" s="172"/>
    </row>
    <row r="175" spans="1:13" ht="12.75">
      <c r="A175" s="185" t="s">
        <v>97</v>
      </c>
      <c r="B175" s="186" t="s">
        <v>96</v>
      </c>
      <c r="C175" s="71">
        <v>813700</v>
      </c>
      <c r="D175" s="184">
        <v>406.85</v>
      </c>
      <c r="E175" s="185">
        <v>1975</v>
      </c>
      <c r="F175" s="187" t="s">
        <v>12</v>
      </c>
      <c r="G175" s="185" t="s">
        <v>13</v>
      </c>
      <c r="H175" s="185" t="s">
        <v>94</v>
      </c>
      <c r="I175" s="185" t="s">
        <v>17</v>
      </c>
      <c r="J175" s="211"/>
      <c r="K175" s="172"/>
      <c r="L175" s="172"/>
      <c r="M175" s="172"/>
    </row>
    <row r="176" spans="1:13" ht="12.75">
      <c r="A176" s="185" t="s">
        <v>100</v>
      </c>
      <c r="B176" s="186" t="s">
        <v>98</v>
      </c>
      <c r="C176" s="71">
        <v>269680</v>
      </c>
      <c r="D176" s="184">
        <v>293.55</v>
      </c>
      <c r="E176" s="185">
        <v>1900</v>
      </c>
      <c r="F176" s="187" t="s">
        <v>85</v>
      </c>
      <c r="G176" s="185" t="s">
        <v>23</v>
      </c>
      <c r="H176" s="185" t="s">
        <v>23</v>
      </c>
      <c r="I176" s="185" t="s">
        <v>99</v>
      </c>
      <c r="J176" s="211"/>
      <c r="K176" s="172"/>
      <c r="L176" s="172"/>
      <c r="M176" s="172"/>
    </row>
    <row r="177" spans="1:13" ht="12.75">
      <c r="A177" s="185" t="s">
        <v>102</v>
      </c>
      <c r="B177" s="186" t="s">
        <v>101</v>
      </c>
      <c r="C177" s="71">
        <v>328700</v>
      </c>
      <c r="D177" s="184">
        <v>267.03</v>
      </c>
      <c r="E177" s="185">
        <v>1960</v>
      </c>
      <c r="F177" s="187" t="s">
        <v>12</v>
      </c>
      <c r="G177" s="185" t="s">
        <v>13</v>
      </c>
      <c r="H177" s="185" t="s">
        <v>23</v>
      </c>
      <c r="I177" s="185" t="s">
        <v>82</v>
      </c>
      <c r="J177" s="211"/>
      <c r="K177" s="172"/>
      <c r="L177" s="172"/>
      <c r="M177" s="72">
        <v>8468</v>
      </c>
    </row>
    <row r="178" spans="1:13" ht="12.75">
      <c r="A178" s="185" t="s">
        <v>104</v>
      </c>
      <c r="B178" s="186" t="s">
        <v>103</v>
      </c>
      <c r="C178" s="71">
        <v>25000</v>
      </c>
      <c r="D178" s="184">
        <v>40.69</v>
      </c>
      <c r="E178" s="185">
        <v>1900</v>
      </c>
      <c r="F178" s="187" t="s">
        <v>23</v>
      </c>
      <c r="G178" s="185" t="s">
        <v>23</v>
      </c>
      <c r="H178" s="185" t="s">
        <v>23</v>
      </c>
      <c r="I178" s="185" t="s">
        <v>82</v>
      </c>
      <c r="J178" s="211"/>
      <c r="K178" s="172"/>
      <c r="L178" s="172"/>
      <c r="M178" s="172"/>
    </row>
    <row r="179" spans="1:13" ht="12.75">
      <c r="A179" s="185" t="s">
        <v>106</v>
      </c>
      <c r="B179" s="186" t="s">
        <v>105</v>
      </c>
      <c r="C179" s="71">
        <v>30000</v>
      </c>
      <c r="D179" s="184">
        <v>54.51</v>
      </c>
      <c r="E179" s="185">
        <v>1900</v>
      </c>
      <c r="F179" s="187" t="s">
        <v>85</v>
      </c>
      <c r="G179" s="185" t="s">
        <v>94</v>
      </c>
      <c r="H179" s="185" t="s">
        <v>23</v>
      </c>
      <c r="I179" s="185" t="s">
        <v>82</v>
      </c>
      <c r="J179" s="211"/>
      <c r="K179" s="172"/>
      <c r="L179" s="172"/>
      <c r="M179" s="172"/>
    </row>
    <row r="180" spans="1:13" ht="12.75">
      <c r="A180" s="185" t="s">
        <v>109</v>
      </c>
      <c r="B180" s="186" t="s">
        <v>107</v>
      </c>
      <c r="C180" s="71">
        <v>40000</v>
      </c>
      <c r="D180" s="184">
        <v>64.38</v>
      </c>
      <c r="E180" s="185">
        <v>1970</v>
      </c>
      <c r="F180" s="187" t="s">
        <v>108</v>
      </c>
      <c r="G180" s="185" t="s">
        <v>13</v>
      </c>
      <c r="H180" s="185" t="s">
        <v>23</v>
      </c>
      <c r="I180" s="185" t="s">
        <v>17</v>
      </c>
      <c r="J180" s="211"/>
      <c r="K180" s="172"/>
      <c r="L180" s="172"/>
      <c r="M180" s="172"/>
    </row>
    <row r="181" spans="1:13" ht="52.5">
      <c r="A181" s="185" t="s">
        <v>111</v>
      </c>
      <c r="B181" s="94" t="s">
        <v>794</v>
      </c>
      <c r="C181" s="71"/>
      <c r="D181" s="184"/>
      <c r="E181" s="185"/>
      <c r="F181" s="187"/>
      <c r="G181" s="185"/>
      <c r="H181" s="185"/>
      <c r="I181" s="185"/>
      <c r="J181" s="93" t="s">
        <v>795</v>
      </c>
      <c r="K181" s="172"/>
      <c r="L181" s="172"/>
      <c r="M181" s="172"/>
    </row>
    <row r="182" spans="1:13" ht="26.25">
      <c r="A182" s="185" t="s">
        <v>114</v>
      </c>
      <c r="B182" s="186" t="s">
        <v>112</v>
      </c>
      <c r="C182" s="71">
        <v>80000</v>
      </c>
      <c r="D182" s="184">
        <v>56.45</v>
      </c>
      <c r="E182" s="185">
        <v>1975</v>
      </c>
      <c r="F182" s="187" t="s">
        <v>113</v>
      </c>
      <c r="G182" s="185" t="s">
        <v>13</v>
      </c>
      <c r="H182" s="185" t="s">
        <v>94</v>
      </c>
      <c r="I182" s="185" t="s">
        <v>17</v>
      </c>
      <c r="J182" s="211"/>
      <c r="K182" s="172"/>
      <c r="L182" s="172"/>
      <c r="M182" s="172"/>
    </row>
    <row r="183" spans="1:13" ht="22.5" customHeight="1">
      <c r="A183" s="185" t="s">
        <v>117</v>
      </c>
      <c r="B183" s="186" t="s">
        <v>115</v>
      </c>
      <c r="C183" s="71">
        <v>20000</v>
      </c>
      <c r="D183" s="184">
        <v>38.04</v>
      </c>
      <c r="E183" s="185">
        <v>2000</v>
      </c>
      <c r="F183" s="187" t="s">
        <v>116</v>
      </c>
      <c r="G183" s="185" t="s">
        <v>13</v>
      </c>
      <c r="H183" s="185" t="s">
        <v>23</v>
      </c>
      <c r="I183" s="185" t="s">
        <v>82</v>
      </c>
      <c r="J183" s="211"/>
      <c r="K183" s="172"/>
      <c r="L183" s="172"/>
      <c r="M183" s="172"/>
    </row>
    <row r="184" spans="1:13" ht="15.75" customHeight="1">
      <c r="A184" s="185" t="s">
        <v>120</v>
      </c>
      <c r="B184" s="186" t="s">
        <v>118</v>
      </c>
      <c r="C184" s="71">
        <v>80000</v>
      </c>
      <c r="D184" s="184">
        <v>56.84</v>
      </c>
      <c r="E184" s="185">
        <v>1890</v>
      </c>
      <c r="F184" s="187" t="s">
        <v>12</v>
      </c>
      <c r="G184" s="185" t="s">
        <v>23</v>
      </c>
      <c r="H184" s="185" t="s">
        <v>23</v>
      </c>
      <c r="I184" s="185" t="s">
        <v>119</v>
      </c>
      <c r="J184" s="211"/>
      <c r="K184" s="172"/>
      <c r="L184" s="172"/>
      <c r="M184" s="172"/>
    </row>
    <row r="185" spans="1:13" ht="15.75" customHeight="1">
      <c r="A185" s="185" t="s">
        <v>122</v>
      </c>
      <c r="B185" s="186" t="s">
        <v>285</v>
      </c>
      <c r="C185" s="71">
        <v>75000</v>
      </c>
      <c r="D185" s="184">
        <v>83.16</v>
      </c>
      <c r="E185" s="185">
        <v>1900</v>
      </c>
      <c r="F185" s="187" t="s">
        <v>12</v>
      </c>
      <c r="G185" s="185" t="s">
        <v>23</v>
      </c>
      <c r="H185" s="185" t="s">
        <v>23</v>
      </c>
      <c r="I185" s="185" t="s">
        <v>86</v>
      </c>
      <c r="J185" s="211"/>
      <c r="K185" s="172"/>
      <c r="L185" s="172"/>
      <c r="M185" s="172"/>
    </row>
    <row r="186" spans="1:13" ht="15.75" customHeight="1">
      <c r="A186" s="185" t="s">
        <v>124</v>
      </c>
      <c r="B186" s="186" t="s">
        <v>384</v>
      </c>
      <c r="C186" s="71">
        <v>108000</v>
      </c>
      <c r="D186" s="184">
        <v>83.71</v>
      </c>
      <c r="E186" s="185" t="s">
        <v>286</v>
      </c>
      <c r="F186" s="187"/>
      <c r="G186" s="185"/>
      <c r="H186" s="185"/>
      <c r="I186" s="185"/>
      <c r="J186" s="211"/>
      <c r="K186" s="172"/>
      <c r="L186" s="172"/>
      <c r="M186" s="172"/>
    </row>
    <row r="187" spans="1:13" ht="12.75">
      <c r="A187" s="185" t="s">
        <v>126</v>
      </c>
      <c r="B187" s="186" t="s">
        <v>121</v>
      </c>
      <c r="C187" s="71">
        <v>9612.06</v>
      </c>
      <c r="D187" s="184"/>
      <c r="E187" s="185">
        <v>2010</v>
      </c>
      <c r="F187" s="187"/>
      <c r="G187" s="185"/>
      <c r="H187" s="185"/>
      <c r="I187" s="185"/>
      <c r="J187" s="211"/>
      <c r="K187" s="172"/>
      <c r="L187" s="172"/>
      <c r="M187" s="172"/>
    </row>
    <row r="188" spans="1:13" ht="12.75">
      <c r="A188" s="185" t="s">
        <v>171</v>
      </c>
      <c r="B188" s="186" t="s">
        <v>123</v>
      </c>
      <c r="C188" s="71">
        <v>20334.37</v>
      </c>
      <c r="D188" s="184"/>
      <c r="E188" s="185">
        <v>2010</v>
      </c>
      <c r="F188" s="187"/>
      <c r="G188" s="185"/>
      <c r="H188" s="185"/>
      <c r="I188" s="185"/>
      <c r="J188" s="211"/>
      <c r="K188" s="172"/>
      <c r="L188" s="172"/>
      <c r="M188" s="172"/>
    </row>
    <row r="189" spans="1:13" ht="12.75">
      <c r="A189" s="185" t="s">
        <v>172</v>
      </c>
      <c r="B189" s="186" t="s">
        <v>125</v>
      </c>
      <c r="C189" s="71">
        <v>30348.11</v>
      </c>
      <c r="D189" s="184"/>
      <c r="E189" s="185">
        <v>2011</v>
      </c>
      <c r="F189" s="187"/>
      <c r="G189" s="185"/>
      <c r="H189" s="185"/>
      <c r="I189" s="185"/>
      <c r="J189" s="211"/>
      <c r="K189" s="172"/>
      <c r="L189" s="172"/>
      <c r="M189" s="172"/>
    </row>
    <row r="190" spans="1:12" ht="12.75">
      <c r="A190" s="185" t="s">
        <v>173</v>
      </c>
      <c r="B190" s="186" t="s">
        <v>451</v>
      </c>
      <c r="C190" s="71">
        <v>200000</v>
      </c>
      <c r="D190" s="184"/>
      <c r="E190" s="185"/>
      <c r="F190" s="187"/>
      <c r="G190" s="185"/>
      <c r="H190" s="185"/>
      <c r="I190" s="185"/>
      <c r="J190" s="211"/>
      <c r="K190" s="172"/>
      <c r="L190" s="172"/>
    </row>
    <row r="191" spans="1:12" ht="12.75">
      <c r="A191" s="185" t="s">
        <v>174</v>
      </c>
      <c r="B191" s="186" t="s">
        <v>71</v>
      </c>
      <c r="C191" s="71">
        <f>265027.93+17146.33</f>
        <v>282174.26</v>
      </c>
      <c r="D191" s="184"/>
      <c r="E191" s="185"/>
      <c r="F191" s="187"/>
      <c r="G191" s="185"/>
      <c r="H191" s="185"/>
      <c r="I191" s="185"/>
      <c r="J191" s="211"/>
      <c r="K191" s="172"/>
      <c r="L191" s="172"/>
    </row>
    <row r="192" spans="1:10" ht="12.75">
      <c r="A192" s="95"/>
      <c r="B192" s="96"/>
      <c r="C192" s="97"/>
      <c r="D192" s="95"/>
      <c r="E192" s="95"/>
      <c r="F192" s="89"/>
      <c r="G192" s="95"/>
      <c r="H192" s="95"/>
      <c r="I192" s="95"/>
      <c r="J192" s="98"/>
    </row>
    <row r="193" spans="1:10" ht="15.75" customHeight="1">
      <c r="A193" s="95"/>
      <c r="B193" s="89"/>
      <c r="C193" s="97"/>
      <c r="D193" s="95"/>
      <c r="E193" s="95"/>
      <c r="F193" s="89"/>
      <c r="G193" s="95"/>
      <c r="H193" s="95"/>
      <c r="I193" s="95"/>
      <c r="J193" s="98"/>
    </row>
    <row r="194" spans="1:10" ht="15.75" customHeight="1">
      <c r="A194" s="235" t="s">
        <v>80</v>
      </c>
      <c r="B194" s="179" t="s">
        <v>127</v>
      </c>
      <c r="C194" s="71"/>
      <c r="D194" s="184"/>
      <c r="E194" s="185"/>
      <c r="F194" s="16" t="s">
        <v>2</v>
      </c>
      <c r="G194" s="16"/>
      <c r="H194" s="16"/>
      <c r="I194" s="16"/>
      <c r="J194" s="185"/>
    </row>
    <row r="195" spans="1:10" ht="60" customHeight="1">
      <c r="A195" s="235" t="s">
        <v>3</v>
      </c>
      <c r="B195" s="181" t="s">
        <v>4</v>
      </c>
      <c r="C195" s="73" t="s">
        <v>5</v>
      </c>
      <c r="D195" s="182" t="s">
        <v>6</v>
      </c>
      <c r="E195" s="181" t="s">
        <v>7</v>
      </c>
      <c r="F195" s="181" t="s">
        <v>8</v>
      </c>
      <c r="G195" s="235" t="s">
        <v>9</v>
      </c>
      <c r="H195" s="235" t="s">
        <v>10</v>
      </c>
      <c r="I195" s="181" t="s">
        <v>11</v>
      </c>
      <c r="J195" s="235" t="s">
        <v>279</v>
      </c>
    </row>
    <row r="196" spans="1:12" ht="26.25" customHeight="1">
      <c r="A196" s="185" t="s">
        <v>0</v>
      </c>
      <c r="B196" s="186" t="s">
        <v>128</v>
      </c>
      <c r="C196" s="71">
        <v>1129146.48</v>
      </c>
      <c r="D196" s="184">
        <v>422.26</v>
      </c>
      <c r="E196" s="185" t="s">
        <v>129</v>
      </c>
      <c r="F196" s="187" t="s">
        <v>12</v>
      </c>
      <c r="G196" s="187" t="s">
        <v>130</v>
      </c>
      <c r="H196" s="185" t="s">
        <v>23</v>
      </c>
      <c r="I196" s="185" t="s">
        <v>86</v>
      </c>
      <c r="J196" s="187"/>
      <c r="K196" s="72">
        <v>640</v>
      </c>
      <c r="L196" s="172"/>
    </row>
    <row r="197" spans="1:12" ht="26.25" customHeight="1">
      <c r="A197" s="185" t="s">
        <v>72</v>
      </c>
      <c r="B197" s="186" t="s">
        <v>131</v>
      </c>
      <c r="C197" s="71">
        <v>50078.11</v>
      </c>
      <c r="D197" s="184"/>
      <c r="E197" s="185"/>
      <c r="F197" s="187"/>
      <c r="G197" s="185"/>
      <c r="H197" s="185"/>
      <c r="I197" s="185"/>
      <c r="J197" s="185"/>
      <c r="K197" s="172"/>
      <c r="L197" s="172"/>
    </row>
    <row r="198" spans="1:12" ht="26.25" customHeight="1">
      <c r="A198" s="185" t="s">
        <v>80</v>
      </c>
      <c r="B198" s="186" t="s">
        <v>132</v>
      </c>
      <c r="C198" s="71">
        <v>33160.1</v>
      </c>
      <c r="D198" s="184"/>
      <c r="E198" s="185"/>
      <c r="F198" s="187"/>
      <c r="G198" s="185"/>
      <c r="H198" s="185"/>
      <c r="I198" s="185"/>
      <c r="J198" s="185"/>
      <c r="K198" s="172"/>
      <c r="L198" s="172"/>
    </row>
    <row r="199" spans="1:12" ht="15.75" customHeight="1">
      <c r="A199" s="185" t="s">
        <v>83</v>
      </c>
      <c r="B199" s="186" t="s">
        <v>71</v>
      </c>
      <c r="C199" s="71">
        <v>145937.83</v>
      </c>
      <c r="D199" s="184"/>
      <c r="E199" s="185"/>
      <c r="F199" s="187"/>
      <c r="G199" s="185"/>
      <c r="H199" s="185"/>
      <c r="I199" s="185"/>
      <c r="J199" s="185"/>
      <c r="K199" s="172"/>
      <c r="L199" s="172"/>
    </row>
    <row r="200" spans="1:10" ht="15.75" customHeight="1">
      <c r="A200" s="95"/>
      <c r="B200" s="89"/>
      <c r="C200" s="97"/>
      <c r="D200" s="95"/>
      <c r="E200" s="97"/>
      <c r="F200" s="89"/>
      <c r="G200" s="95"/>
      <c r="H200" s="95"/>
      <c r="I200" s="95"/>
      <c r="J200" s="98"/>
    </row>
    <row r="201" spans="1:10" ht="15.75" customHeight="1">
      <c r="A201" s="95"/>
      <c r="B201" s="89"/>
      <c r="C201" s="97"/>
      <c r="D201" s="95"/>
      <c r="E201" s="95"/>
      <c r="F201" s="89"/>
      <c r="G201" s="95"/>
      <c r="H201" s="95"/>
      <c r="I201" s="95"/>
      <c r="J201" s="98"/>
    </row>
    <row r="202" spans="1:10" ht="15.75" customHeight="1">
      <c r="A202" s="235" t="s">
        <v>83</v>
      </c>
      <c r="B202" s="179" t="s">
        <v>133</v>
      </c>
      <c r="C202" s="71"/>
      <c r="D202" s="184"/>
      <c r="E202" s="185"/>
      <c r="F202" s="16" t="s">
        <v>2</v>
      </c>
      <c r="G202" s="16"/>
      <c r="H202" s="16"/>
      <c r="I202" s="16"/>
      <c r="J202" s="235" t="s">
        <v>279</v>
      </c>
    </row>
    <row r="203" spans="1:12" ht="60" customHeight="1">
      <c r="A203" s="235" t="s">
        <v>3</v>
      </c>
      <c r="B203" s="181" t="s">
        <v>4</v>
      </c>
      <c r="C203" s="73" t="s">
        <v>5</v>
      </c>
      <c r="D203" s="182" t="s">
        <v>6</v>
      </c>
      <c r="E203" s="181" t="s">
        <v>7</v>
      </c>
      <c r="F203" s="181" t="s">
        <v>8</v>
      </c>
      <c r="G203" s="235" t="s">
        <v>9</v>
      </c>
      <c r="H203" s="235" t="s">
        <v>10</v>
      </c>
      <c r="I203" s="181" t="s">
        <v>11</v>
      </c>
      <c r="J203" s="185"/>
      <c r="L203" s="72">
        <f>29*4</f>
        <v>116</v>
      </c>
    </row>
    <row r="204" spans="1:10" ht="15.75" customHeight="1">
      <c r="A204" s="185" t="s">
        <v>0</v>
      </c>
      <c r="B204" s="186" t="s">
        <v>71</v>
      </c>
      <c r="C204" s="71">
        <f>15145.24+204918.54+13860+13860</f>
        <v>247783.78</v>
      </c>
      <c r="D204" s="184"/>
      <c r="E204" s="185"/>
      <c r="F204" s="187"/>
      <c r="G204" s="185"/>
      <c r="H204" s="185"/>
      <c r="I204" s="185"/>
      <c r="J204" s="216"/>
    </row>
    <row r="205" spans="1:10" ht="15.75" customHeight="1">
      <c r="A205" s="95"/>
      <c r="B205" s="89"/>
      <c r="C205" s="97"/>
      <c r="D205" s="95"/>
      <c r="E205" s="95"/>
      <c r="F205" s="89"/>
      <c r="G205" s="95"/>
      <c r="H205" s="95"/>
      <c r="I205" s="95"/>
      <c r="J205" s="98"/>
    </row>
    <row r="206" spans="1:10" ht="15.75" customHeight="1">
      <c r="A206" s="95"/>
      <c r="B206" s="89"/>
      <c r="C206" s="97"/>
      <c r="D206" s="95"/>
      <c r="E206" s="95"/>
      <c r="F206" s="89"/>
      <c r="G206" s="95"/>
      <c r="H206" s="95"/>
      <c r="I206" s="95"/>
      <c r="J206" s="98"/>
    </row>
    <row r="207" spans="1:10" ht="15.75" customHeight="1">
      <c r="A207" s="235" t="s">
        <v>87</v>
      </c>
      <c r="B207" s="179" t="s">
        <v>134</v>
      </c>
      <c r="C207" s="71"/>
      <c r="D207" s="184"/>
      <c r="E207" s="185"/>
      <c r="F207" s="16" t="s">
        <v>2</v>
      </c>
      <c r="G207" s="16"/>
      <c r="H207" s="16"/>
      <c r="I207" s="16"/>
      <c r="J207" s="185"/>
    </row>
    <row r="208" spans="1:10" ht="60" customHeight="1">
      <c r="A208" s="235" t="s">
        <v>3</v>
      </c>
      <c r="B208" s="181" t="s">
        <v>4</v>
      </c>
      <c r="C208" s="73" t="s">
        <v>5</v>
      </c>
      <c r="D208" s="182" t="s">
        <v>6</v>
      </c>
      <c r="E208" s="181" t="s">
        <v>7</v>
      </c>
      <c r="F208" s="181" t="s">
        <v>8</v>
      </c>
      <c r="G208" s="235" t="s">
        <v>9</v>
      </c>
      <c r="H208" s="235" t="s">
        <v>10</v>
      </c>
      <c r="I208" s="181" t="s">
        <v>11</v>
      </c>
      <c r="J208" s="235" t="s">
        <v>279</v>
      </c>
    </row>
    <row r="209" spans="1:10" ht="67.5" customHeight="1">
      <c r="A209" s="185" t="s">
        <v>0</v>
      </c>
      <c r="B209" s="186" t="s">
        <v>135</v>
      </c>
      <c r="C209" s="71">
        <v>1142000</v>
      </c>
      <c r="D209" s="184">
        <v>571</v>
      </c>
      <c r="E209" s="185" t="s">
        <v>136</v>
      </c>
      <c r="F209" s="187" t="s">
        <v>12</v>
      </c>
      <c r="G209" s="185" t="s">
        <v>24</v>
      </c>
      <c r="H209" s="185" t="s">
        <v>24</v>
      </c>
      <c r="I209" s="185" t="s">
        <v>137</v>
      </c>
      <c r="J209" s="187" t="s">
        <v>281</v>
      </c>
    </row>
    <row r="210" spans="1:11" ht="67.5" customHeight="1">
      <c r="A210" s="129">
        <v>2</v>
      </c>
      <c r="B210" s="130" t="s">
        <v>802</v>
      </c>
      <c r="C210" s="131">
        <v>77881.05</v>
      </c>
      <c r="D210" s="132">
        <v>27.09</v>
      </c>
      <c r="E210" s="133" t="s">
        <v>136</v>
      </c>
      <c r="F210" s="134" t="s">
        <v>12</v>
      </c>
      <c r="G210" s="129" t="s">
        <v>24</v>
      </c>
      <c r="H210" s="129" t="s">
        <v>24</v>
      </c>
      <c r="I210" s="129" t="s">
        <v>14</v>
      </c>
      <c r="J210" s="134" t="s">
        <v>803</v>
      </c>
      <c r="K210" s="172"/>
    </row>
    <row r="211" spans="1:10" ht="15.75" customHeight="1">
      <c r="A211" s="185" t="s">
        <v>80</v>
      </c>
      <c r="B211" s="186" t="s">
        <v>138</v>
      </c>
      <c r="C211" s="71">
        <v>9000</v>
      </c>
      <c r="D211" s="184">
        <v>15</v>
      </c>
      <c r="E211" s="185">
        <v>1994</v>
      </c>
      <c r="F211" s="187" t="s">
        <v>12</v>
      </c>
      <c r="G211" s="185" t="s">
        <v>24</v>
      </c>
      <c r="H211" s="185" t="s">
        <v>24</v>
      </c>
      <c r="I211" s="185" t="s">
        <v>17</v>
      </c>
      <c r="J211" s="185"/>
    </row>
    <row r="212" spans="1:10" ht="15.75" customHeight="1">
      <c r="A212" s="185" t="s">
        <v>83</v>
      </c>
      <c r="B212" s="186" t="s">
        <v>139</v>
      </c>
      <c r="C212" s="71">
        <v>7000</v>
      </c>
      <c r="D212" s="184">
        <v>15</v>
      </c>
      <c r="E212" s="185">
        <v>1998</v>
      </c>
      <c r="F212" s="187" t="s">
        <v>82</v>
      </c>
      <c r="G212" s="185" t="s">
        <v>82</v>
      </c>
      <c r="H212" s="185" t="s">
        <v>82</v>
      </c>
      <c r="I212" s="185" t="s">
        <v>82</v>
      </c>
      <c r="J212" s="185"/>
    </row>
    <row r="213" spans="1:10" ht="15.75" customHeight="1">
      <c r="A213" s="185" t="s">
        <v>87</v>
      </c>
      <c r="B213" s="186" t="s">
        <v>71</v>
      </c>
      <c r="C213" s="71">
        <v>300000</v>
      </c>
      <c r="D213" s="184"/>
      <c r="E213" s="185"/>
      <c r="F213" s="187"/>
      <c r="G213" s="185"/>
      <c r="H213" s="185"/>
      <c r="I213" s="185"/>
      <c r="J213" s="185"/>
    </row>
    <row r="214" spans="1:10" ht="15.75" customHeight="1">
      <c r="A214" s="95"/>
      <c r="B214" s="89"/>
      <c r="C214" s="97"/>
      <c r="D214" s="99"/>
      <c r="E214" s="100"/>
      <c r="F214" s="101"/>
      <c r="G214" s="95"/>
      <c r="H214" s="95"/>
      <c r="I214" s="95"/>
      <c r="J214" s="98"/>
    </row>
    <row r="215" spans="1:10" ht="22.5" customHeight="1">
      <c r="A215" s="95"/>
      <c r="B215" s="89"/>
      <c r="C215" s="97"/>
      <c r="D215" s="95"/>
      <c r="E215" s="95"/>
      <c r="F215" s="89"/>
      <c r="G215" s="95"/>
      <c r="H215" s="95"/>
      <c r="I215" s="95"/>
      <c r="J215" s="98"/>
    </row>
    <row r="216" spans="1:11" ht="15.75" customHeight="1">
      <c r="A216" s="235" t="s">
        <v>89</v>
      </c>
      <c r="B216" s="179" t="s">
        <v>140</v>
      </c>
      <c r="C216" s="71"/>
      <c r="D216" s="184"/>
      <c r="E216" s="185"/>
      <c r="F216" s="16" t="s">
        <v>2</v>
      </c>
      <c r="G216" s="16"/>
      <c r="H216" s="16"/>
      <c r="I216" s="16"/>
      <c r="J216" s="16"/>
      <c r="K216" s="172"/>
    </row>
    <row r="217" spans="1:10" ht="60" customHeight="1">
      <c r="A217" s="235" t="s">
        <v>3</v>
      </c>
      <c r="B217" s="181" t="s">
        <v>4</v>
      </c>
      <c r="C217" s="73" t="s">
        <v>5</v>
      </c>
      <c r="D217" s="182" t="s">
        <v>6</v>
      </c>
      <c r="E217" s="181" t="s">
        <v>7</v>
      </c>
      <c r="F217" s="181" t="s">
        <v>8</v>
      </c>
      <c r="G217" s="235" t="s">
        <v>9</v>
      </c>
      <c r="H217" s="235" t="s">
        <v>10</v>
      </c>
      <c r="I217" s="181" t="s">
        <v>11</v>
      </c>
      <c r="J217" s="235" t="s">
        <v>279</v>
      </c>
    </row>
    <row r="218" spans="1:11" ht="15.75" customHeight="1">
      <c r="A218" s="185" t="s">
        <v>0</v>
      </c>
      <c r="B218" s="186" t="s">
        <v>511</v>
      </c>
      <c r="C218" s="71">
        <v>512000</v>
      </c>
      <c r="D218" s="184">
        <v>256</v>
      </c>
      <c r="E218" s="185" t="s">
        <v>136</v>
      </c>
      <c r="F218" s="187" t="s">
        <v>12</v>
      </c>
      <c r="G218" s="185" t="s">
        <v>24</v>
      </c>
      <c r="H218" s="185" t="s">
        <v>24</v>
      </c>
      <c r="I218" s="185" t="s">
        <v>17</v>
      </c>
      <c r="J218" s="185" t="s">
        <v>280</v>
      </c>
      <c r="K218" s="172"/>
    </row>
    <row r="219" spans="1:11" ht="15.75" customHeight="1">
      <c r="A219" s="185" t="s">
        <v>72</v>
      </c>
      <c r="B219" s="186" t="s">
        <v>512</v>
      </c>
      <c r="C219" s="71">
        <v>10000</v>
      </c>
      <c r="D219" s="185">
        <v>18</v>
      </c>
      <c r="E219" s="185">
        <v>2012</v>
      </c>
      <c r="F219" s="187" t="s">
        <v>82</v>
      </c>
      <c r="G219" s="185" t="s">
        <v>513</v>
      </c>
      <c r="H219" s="185" t="s">
        <v>513</v>
      </c>
      <c r="I219" s="185" t="s">
        <v>82</v>
      </c>
      <c r="J219" s="185"/>
      <c r="K219" s="172"/>
    </row>
    <row r="220" spans="1:11" ht="15.75" customHeight="1">
      <c r="A220" s="185" t="s">
        <v>80</v>
      </c>
      <c r="B220" s="218" t="s">
        <v>514</v>
      </c>
      <c r="C220" s="237">
        <v>20000</v>
      </c>
      <c r="D220" s="185">
        <v>36</v>
      </c>
      <c r="E220" s="217">
        <v>2017</v>
      </c>
      <c r="F220" s="218" t="s">
        <v>515</v>
      </c>
      <c r="G220" s="217" t="s">
        <v>516</v>
      </c>
      <c r="H220" s="217" t="s">
        <v>517</v>
      </c>
      <c r="I220" s="217" t="s">
        <v>518</v>
      </c>
      <c r="J220" s="185"/>
      <c r="K220" s="172"/>
    </row>
    <row r="221" spans="1:11" ht="15.75" customHeight="1">
      <c r="A221" s="185" t="s">
        <v>83</v>
      </c>
      <c r="B221" s="186" t="s">
        <v>71</v>
      </c>
      <c r="C221" s="102">
        <v>202441.51</v>
      </c>
      <c r="D221" s="217"/>
      <c r="E221" s="217"/>
      <c r="F221" s="218"/>
      <c r="G221" s="217"/>
      <c r="H221" s="217"/>
      <c r="I221" s="217"/>
      <c r="J221" s="185"/>
      <c r="K221" s="172"/>
    </row>
    <row r="222" spans="1:10" ht="15.75" customHeight="1">
      <c r="A222" s="98"/>
      <c r="B222" s="103"/>
      <c r="C222" s="104"/>
      <c r="D222" s="95"/>
      <c r="E222" s="95"/>
      <c r="F222" s="89"/>
      <c r="G222" s="95"/>
      <c r="H222" s="95"/>
      <c r="I222" s="95"/>
      <c r="J222" s="98"/>
    </row>
    <row r="223" spans="1:10" ht="15.75" customHeight="1">
      <c r="A223" s="95"/>
      <c r="B223" s="89"/>
      <c r="C223" s="97"/>
      <c r="D223" s="95"/>
      <c r="E223" s="95"/>
      <c r="F223" s="89"/>
      <c r="G223" s="95"/>
      <c r="H223" s="95"/>
      <c r="I223" s="95"/>
      <c r="J223" s="98"/>
    </row>
    <row r="224" spans="1:10" ht="15.75" customHeight="1">
      <c r="A224" s="95"/>
      <c r="B224" s="89"/>
      <c r="C224" s="97"/>
      <c r="D224" s="95"/>
      <c r="E224" s="95"/>
      <c r="F224" s="89"/>
      <c r="G224" s="95"/>
      <c r="H224" s="95"/>
      <c r="I224" s="95"/>
      <c r="J224" s="98"/>
    </row>
    <row r="225" spans="1:10" ht="15.75" customHeight="1">
      <c r="A225" s="235" t="s">
        <v>92</v>
      </c>
      <c r="B225" s="179" t="s">
        <v>141</v>
      </c>
      <c r="C225" s="71"/>
      <c r="D225" s="184"/>
      <c r="E225" s="185"/>
      <c r="F225" s="16" t="s">
        <v>2</v>
      </c>
      <c r="G225" s="16"/>
      <c r="H225" s="16"/>
      <c r="I225" s="16"/>
      <c r="J225" s="185"/>
    </row>
    <row r="226" spans="1:10" ht="60" customHeight="1">
      <c r="A226" s="235" t="s">
        <v>3</v>
      </c>
      <c r="B226" s="181" t="s">
        <v>4</v>
      </c>
      <c r="C226" s="73" t="s">
        <v>5</v>
      </c>
      <c r="D226" s="182" t="s">
        <v>6</v>
      </c>
      <c r="E226" s="181" t="s">
        <v>7</v>
      </c>
      <c r="F226" s="181" t="s">
        <v>8</v>
      </c>
      <c r="G226" s="235" t="s">
        <v>9</v>
      </c>
      <c r="H226" s="235" t="s">
        <v>10</v>
      </c>
      <c r="I226" s="181" t="s">
        <v>11</v>
      </c>
      <c r="J226" s="235" t="s">
        <v>279</v>
      </c>
    </row>
    <row r="227" spans="1:10" ht="15.75" customHeight="1" hidden="1">
      <c r="A227" s="185" t="s">
        <v>0</v>
      </c>
      <c r="B227" s="186" t="s">
        <v>142</v>
      </c>
      <c r="C227" s="71" t="s">
        <v>143</v>
      </c>
      <c r="D227" s="184"/>
      <c r="E227" s="185"/>
      <c r="F227" s="187"/>
      <c r="G227" s="185"/>
      <c r="H227" s="185"/>
      <c r="I227" s="185"/>
      <c r="J227" s="185"/>
    </row>
    <row r="228" spans="1:10" ht="15.75" customHeight="1">
      <c r="A228" s="185" t="s">
        <v>0</v>
      </c>
      <c r="B228" s="186" t="s">
        <v>277</v>
      </c>
      <c r="C228" s="71">
        <v>64944</v>
      </c>
      <c r="D228" s="184"/>
      <c r="E228" s="185"/>
      <c r="F228" s="187"/>
      <c r="G228" s="185"/>
      <c r="H228" s="185"/>
      <c r="I228" s="185"/>
      <c r="J228" s="185"/>
    </row>
    <row r="229" spans="1:10" ht="15.75" customHeight="1">
      <c r="A229" s="185" t="s">
        <v>72</v>
      </c>
      <c r="B229" s="186" t="s">
        <v>278</v>
      </c>
      <c r="C229" s="71">
        <v>42773.32</v>
      </c>
      <c r="D229" s="184"/>
      <c r="E229" s="185"/>
      <c r="F229" s="187"/>
      <c r="G229" s="185"/>
      <c r="H229" s="185"/>
      <c r="I229" s="185"/>
      <c r="J229" s="185"/>
    </row>
    <row r="230" spans="1:10" ht="15.75" customHeight="1">
      <c r="A230" s="185" t="s">
        <v>80</v>
      </c>
      <c r="B230" s="186" t="s">
        <v>71</v>
      </c>
      <c r="C230" s="102">
        <v>133044.19</v>
      </c>
      <c r="D230" s="184"/>
      <c r="E230" s="185"/>
      <c r="F230" s="187"/>
      <c r="G230" s="185"/>
      <c r="H230" s="185"/>
      <c r="I230" s="185"/>
      <c r="J230" s="185"/>
    </row>
    <row r="231" spans="1:10" ht="15.75" customHeight="1">
      <c r="A231" s="95"/>
      <c r="B231" s="89"/>
      <c r="C231" s="97"/>
      <c r="D231" s="95"/>
      <c r="E231" s="95"/>
      <c r="F231" s="89"/>
      <c r="G231" s="95"/>
      <c r="H231" s="95"/>
      <c r="I231" s="95"/>
      <c r="J231" s="98"/>
    </row>
    <row r="232" spans="1:10" ht="15.75" customHeight="1">
      <c r="A232" s="95"/>
      <c r="B232" s="89"/>
      <c r="C232" s="97"/>
      <c r="D232" s="95"/>
      <c r="E232" s="95"/>
      <c r="F232" s="89"/>
      <c r="G232" s="95"/>
      <c r="H232" s="95"/>
      <c r="I232" s="95"/>
      <c r="J232" s="98"/>
    </row>
    <row r="233" spans="1:10" ht="15.75" customHeight="1">
      <c r="A233" s="235" t="s">
        <v>95</v>
      </c>
      <c r="B233" s="179" t="s">
        <v>418</v>
      </c>
      <c r="C233" s="71"/>
      <c r="D233" s="184"/>
      <c r="E233" s="185"/>
      <c r="F233" s="16" t="s">
        <v>2</v>
      </c>
      <c r="G233" s="16"/>
      <c r="H233" s="16"/>
      <c r="I233" s="16"/>
      <c r="J233" s="185"/>
    </row>
    <row r="234" spans="1:10" ht="60" customHeight="1">
      <c r="A234" s="235" t="s">
        <v>3</v>
      </c>
      <c r="B234" s="181" t="s">
        <v>4</v>
      </c>
      <c r="C234" s="73" t="s">
        <v>5</v>
      </c>
      <c r="D234" s="182" t="s">
        <v>6</v>
      </c>
      <c r="E234" s="181" t="s">
        <v>7</v>
      </c>
      <c r="F234" s="181" t="s">
        <v>8</v>
      </c>
      <c r="G234" s="235" t="s">
        <v>9</v>
      </c>
      <c r="H234" s="235" t="s">
        <v>10</v>
      </c>
      <c r="I234" s="181" t="s">
        <v>11</v>
      </c>
      <c r="J234" s="235" t="s">
        <v>279</v>
      </c>
    </row>
    <row r="235" spans="1:10" ht="15.75" customHeight="1">
      <c r="A235" s="185" t="s">
        <v>0</v>
      </c>
      <c r="B235" s="186" t="s">
        <v>145</v>
      </c>
      <c r="C235" s="180">
        <v>5774515.58</v>
      </c>
      <c r="D235" s="184">
        <v>1384</v>
      </c>
      <c r="E235" s="185">
        <v>2000</v>
      </c>
      <c r="F235" s="187" t="s">
        <v>146</v>
      </c>
      <c r="G235" s="185" t="s">
        <v>147</v>
      </c>
      <c r="H235" s="185" t="s">
        <v>148</v>
      </c>
      <c r="I235" s="185" t="s">
        <v>149</v>
      </c>
      <c r="J235" s="185" t="s">
        <v>288</v>
      </c>
    </row>
    <row r="236" spans="1:10" ht="15.75" customHeight="1">
      <c r="A236" s="185" t="s">
        <v>72</v>
      </c>
      <c r="B236" s="186" t="s">
        <v>150</v>
      </c>
      <c r="C236" s="180">
        <v>118286.51</v>
      </c>
      <c r="D236" s="184"/>
      <c r="E236" s="185">
        <v>2013</v>
      </c>
      <c r="F236" s="187"/>
      <c r="G236" s="185"/>
      <c r="H236" s="185"/>
      <c r="I236" s="185"/>
      <c r="J236" s="185"/>
    </row>
    <row r="237" spans="1:10" ht="15.75" customHeight="1">
      <c r="A237" s="185" t="s">
        <v>80</v>
      </c>
      <c r="B237" s="186" t="s">
        <v>151</v>
      </c>
      <c r="C237" s="180">
        <v>17080.21</v>
      </c>
      <c r="D237" s="184"/>
      <c r="E237" s="185">
        <v>2000</v>
      </c>
      <c r="F237" s="187"/>
      <c r="G237" s="185"/>
      <c r="H237" s="185"/>
      <c r="I237" s="185"/>
      <c r="J237" s="185"/>
    </row>
    <row r="238" spans="1:10" ht="15.75" customHeight="1">
      <c r="A238" s="185" t="s">
        <v>83</v>
      </c>
      <c r="B238" s="186" t="s">
        <v>152</v>
      </c>
      <c r="C238" s="180">
        <v>353378.91</v>
      </c>
      <c r="D238" s="184"/>
      <c r="E238" s="185">
        <v>2000</v>
      </c>
      <c r="F238" s="187"/>
      <c r="G238" s="185"/>
      <c r="H238" s="185"/>
      <c r="I238" s="185"/>
      <c r="J238" s="185"/>
    </row>
    <row r="239" spans="1:10" ht="15.75" customHeight="1">
      <c r="A239" s="185" t="s">
        <v>87</v>
      </c>
      <c r="B239" s="186" t="s">
        <v>71</v>
      </c>
      <c r="C239" s="183">
        <v>433254.38</v>
      </c>
      <c r="D239" s="184"/>
      <c r="E239" s="185"/>
      <c r="F239" s="187"/>
      <c r="G239" s="185"/>
      <c r="H239" s="185"/>
      <c r="I239" s="185"/>
      <c r="J239" s="185"/>
    </row>
    <row r="240" spans="1:10" ht="12.75">
      <c r="A240" s="95"/>
      <c r="B240" s="89"/>
      <c r="C240" s="97"/>
      <c r="D240" s="95"/>
      <c r="E240" s="95"/>
      <c r="F240" s="89"/>
      <c r="G240" s="95"/>
      <c r="H240" s="95"/>
      <c r="I240" s="95"/>
      <c r="J240" s="98"/>
    </row>
    <row r="241" spans="1:10" ht="15.75" customHeight="1">
      <c r="A241" s="95"/>
      <c r="B241" s="89"/>
      <c r="C241" s="97"/>
      <c r="D241" s="95"/>
      <c r="E241" s="95"/>
      <c r="F241" s="89"/>
      <c r="G241" s="95"/>
      <c r="H241" s="95"/>
      <c r="I241" s="95"/>
      <c r="J241" s="98"/>
    </row>
    <row r="242" spans="1:10" ht="15.75" customHeight="1">
      <c r="A242" s="95"/>
      <c r="B242" s="89"/>
      <c r="C242" s="97"/>
      <c r="D242" s="95"/>
      <c r="E242" s="95"/>
      <c r="F242" s="89"/>
      <c r="G242" s="95"/>
      <c r="H242" s="95"/>
      <c r="I242" s="95"/>
      <c r="J242" s="98"/>
    </row>
    <row r="243" spans="1:10" ht="15.75" customHeight="1">
      <c r="A243" s="235" t="s">
        <v>97</v>
      </c>
      <c r="B243" s="188" t="s">
        <v>154</v>
      </c>
      <c r="C243" s="71"/>
      <c r="D243" s="184"/>
      <c r="E243" s="185"/>
      <c r="F243" s="16" t="s">
        <v>2</v>
      </c>
      <c r="G243" s="16"/>
      <c r="H243" s="16"/>
      <c r="I243" s="16"/>
      <c r="J243" s="185"/>
    </row>
    <row r="244" spans="1:10" ht="60" customHeight="1">
      <c r="A244" s="235" t="s">
        <v>3</v>
      </c>
      <c r="B244" s="181" t="s">
        <v>4</v>
      </c>
      <c r="C244" s="73" t="s">
        <v>5</v>
      </c>
      <c r="D244" s="182" t="s">
        <v>6</v>
      </c>
      <c r="E244" s="181" t="s">
        <v>7</v>
      </c>
      <c r="F244" s="181" t="s">
        <v>8</v>
      </c>
      <c r="G244" s="235" t="s">
        <v>9</v>
      </c>
      <c r="H244" s="235" t="s">
        <v>10</v>
      </c>
      <c r="I244" s="181" t="s">
        <v>11</v>
      </c>
      <c r="J244" s="235" t="s">
        <v>279</v>
      </c>
    </row>
    <row r="245" spans="1:10" ht="15.75" customHeight="1">
      <c r="A245" s="185" t="s">
        <v>0</v>
      </c>
      <c r="B245" s="186" t="s">
        <v>155</v>
      </c>
      <c r="C245" s="71">
        <v>7660400</v>
      </c>
      <c r="D245" s="184">
        <v>3830.2</v>
      </c>
      <c r="E245" s="185">
        <v>1966</v>
      </c>
      <c r="F245" s="187" t="s">
        <v>156</v>
      </c>
      <c r="G245" s="185" t="s">
        <v>157</v>
      </c>
      <c r="H245" s="185" t="s">
        <v>158</v>
      </c>
      <c r="I245" s="185" t="s">
        <v>17</v>
      </c>
      <c r="J245" s="185" t="s">
        <v>290</v>
      </c>
    </row>
    <row r="246" spans="1:10" ht="15.75" customHeight="1">
      <c r="A246" s="185" t="s">
        <v>72</v>
      </c>
      <c r="B246" s="186" t="s">
        <v>159</v>
      </c>
      <c r="C246" s="71">
        <v>2513090.8</v>
      </c>
      <c r="D246" s="184">
        <v>405</v>
      </c>
      <c r="E246" s="185">
        <v>1966</v>
      </c>
      <c r="F246" s="187" t="s">
        <v>156</v>
      </c>
      <c r="G246" s="185" t="s">
        <v>157</v>
      </c>
      <c r="H246" s="185" t="s">
        <v>158</v>
      </c>
      <c r="I246" s="185" t="s">
        <v>17</v>
      </c>
      <c r="J246" s="185" t="s">
        <v>520</v>
      </c>
    </row>
    <row r="247" spans="1:10" ht="15.75" customHeight="1">
      <c r="A247" s="185" t="s">
        <v>80</v>
      </c>
      <c r="B247" s="186" t="s">
        <v>291</v>
      </c>
      <c r="C247" s="71">
        <v>1257</v>
      </c>
      <c r="D247" s="184"/>
      <c r="E247" s="185"/>
      <c r="F247" s="187"/>
      <c r="G247" s="185"/>
      <c r="H247" s="185"/>
      <c r="I247" s="185"/>
      <c r="J247" s="185"/>
    </row>
    <row r="248" spans="1:10" ht="15.75" customHeight="1">
      <c r="A248" s="185" t="s">
        <v>83</v>
      </c>
      <c r="B248" s="186" t="s">
        <v>71</v>
      </c>
      <c r="C248" s="102">
        <v>749860.81</v>
      </c>
      <c r="D248" s="184"/>
      <c r="E248" s="185"/>
      <c r="F248" s="187"/>
      <c r="G248" s="185"/>
      <c r="H248" s="185"/>
      <c r="I248" s="185"/>
      <c r="J248" s="185"/>
    </row>
    <row r="249" spans="1:10" ht="15.75" customHeight="1">
      <c r="A249" s="185" t="s">
        <v>87</v>
      </c>
      <c r="B249" s="105" t="s">
        <v>796</v>
      </c>
      <c r="C249" s="106">
        <v>469046.85</v>
      </c>
      <c r="D249" s="184"/>
      <c r="E249" s="185"/>
      <c r="F249" s="187"/>
      <c r="G249" s="185"/>
      <c r="H249" s="185"/>
      <c r="I249" s="185"/>
      <c r="J249" s="185"/>
    </row>
    <row r="250" spans="1:10" ht="15.75" customHeight="1">
      <c r="A250" s="98"/>
      <c r="B250" s="103"/>
      <c r="C250" s="104"/>
      <c r="D250" s="107"/>
      <c r="E250" s="98"/>
      <c r="F250" s="96"/>
      <c r="G250" s="98"/>
      <c r="H250" s="98"/>
      <c r="I250" s="98"/>
      <c r="J250" s="98"/>
    </row>
    <row r="251" spans="1:10" ht="15.75" customHeight="1">
      <c r="A251" s="95"/>
      <c r="B251" s="89"/>
      <c r="C251" s="97"/>
      <c r="D251" s="95"/>
      <c r="E251" s="95"/>
      <c r="F251" s="89"/>
      <c r="G251" s="95"/>
      <c r="H251" s="95"/>
      <c r="I251" s="95"/>
      <c r="J251" s="98"/>
    </row>
    <row r="252" spans="1:10" ht="15.75" customHeight="1">
      <c r="A252" s="95"/>
      <c r="B252" s="89"/>
      <c r="C252" s="97"/>
      <c r="D252" s="95"/>
      <c r="E252" s="95"/>
      <c r="F252" s="89"/>
      <c r="G252" s="95"/>
      <c r="H252" s="95"/>
      <c r="I252" s="95"/>
      <c r="J252" s="98"/>
    </row>
    <row r="253" spans="1:10" ht="15.75" customHeight="1">
      <c r="A253" s="171" t="s">
        <v>100</v>
      </c>
      <c r="B253" s="204" t="s">
        <v>160</v>
      </c>
      <c r="C253" s="108"/>
      <c r="D253" s="205"/>
      <c r="E253" s="208"/>
      <c r="F253" s="17" t="s">
        <v>2</v>
      </c>
      <c r="G253" s="17"/>
      <c r="H253" s="17"/>
      <c r="I253" s="17"/>
      <c r="J253" s="208"/>
    </row>
    <row r="254" spans="1:10" ht="60" customHeight="1">
      <c r="A254" s="171" t="s">
        <v>3</v>
      </c>
      <c r="B254" s="206" t="s">
        <v>4</v>
      </c>
      <c r="C254" s="109" t="s">
        <v>5</v>
      </c>
      <c r="D254" s="207" t="s">
        <v>6</v>
      </c>
      <c r="E254" s="206" t="s">
        <v>7</v>
      </c>
      <c r="F254" s="206" t="s">
        <v>8</v>
      </c>
      <c r="G254" s="171" t="s">
        <v>9</v>
      </c>
      <c r="H254" s="171" t="s">
        <v>10</v>
      </c>
      <c r="I254" s="206" t="s">
        <v>11</v>
      </c>
      <c r="J254" s="171" t="s">
        <v>279</v>
      </c>
    </row>
    <row r="255" spans="1:10" ht="15.75" customHeight="1">
      <c r="A255" s="208" t="s">
        <v>0</v>
      </c>
      <c r="B255" s="209" t="s">
        <v>161</v>
      </c>
      <c r="C255" s="110">
        <v>3983902.23</v>
      </c>
      <c r="D255" s="205">
        <v>1050</v>
      </c>
      <c r="E255" s="208" t="s">
        <v>508</v>
      </c>
      <c r="F255" s="210" t="s">
        <v>12</v>
      </c>
      <c r="G255" s="208" t="s">
        <v>163</v>
      </c>
      <c r="H255" s="208" t="s">
        <v>164</v>
      </c>
      <c r="I255" s="208" t="s">
        <v>91</v>
      </c>
      <c r="J255" s="208" t="s">
        <v>509</v>
      </c>
    </row>
    <row r="256" spans="1:10" ht="15.75" customHeight="1">
      <c r="A256" s="208" t="s">
        <v>72</v>
      </c>
      <c r="B256" s="209" t="s">
        <v>165</v>
      </c>
      <c r="C256" s="110"/>
      <c r="D256" s="205">
        <v>300</v>
      </c>
      <c r="E256" s="208" t="s">
        <v>508</v>
      </c>
      <c r="F256" s="210" t="s">
        <v>12</v>
      </c>
      <c r="G256" s="208" t="s">
        <v>163</v>
      </c>
      <c r="H256" s="208" t="s">
        <v>164</v>
      </c>
      <c r="I256" s="208" t="s">
        <v>17</v>
      </c>
      <c r="J256" s="208" t="s">
        <v>509</v>
      </c>
    </row>
    <row r="257" spans="1:10" ht="15.75" customHeight="1">
      <c r="A257" s="208" t="s">
        <v>80</v>
      </c>
      <c r="B257" s="209" t="s">
        <v>166</v>
      </c>
      <c r="C257" s="108">
        <v>1343224</v>
      </c>
      <c r="D257" s="205">
        <v>690.68</v>
      </c>
      <c r="E257" s="208" t="s">
        <v>162</v>
      </c>
      <c r="F257" s="210" t="s">
        <v>12</v>
      </c>
      <c r="G257" s="208" t="s">
        <v>163</v>
      </c>
      <c r="H257" s="208" t="s">
        <v>164</v>
      </c>
      <c r="I257" s="208" t="s">
        <v>91</v>
      </c>
      <c r="J257" s="208" t="s">
        <v>290</v>
      </c>
    </row>
    <row r="258" spans="1:10" ht="15.75" customHeight="1">
      <c r="A258" s="208" t="s">
        <v>83</v>
      </c>
      <c r="B258" s="209" t="s">
        <v>167</v>
      </c>
      <c r="C258" s="108">
        <v>633700</v>
      </c>
      <c r="D258" s="205">
        <v>296.5</v>
      </c>
      <c r="E258" s="208" t="s">
        <v>162</v>
      </c>
      <c r="F258" s="210" t="s">
        <v>12</v>
      </c>
      <c r="G258" s="208" t="s">
        <v>163</v>
      </c>
      <c r="H258" s="208" t="s">
        <v>164</v>
      </c>
      <c r="I258" s="208" t="s">
        <v>168</v>
      </c>
      <c r="J258" s="208" t="s">
        <v>290</v>
      </c>
    </row>
    <row r="259" spans="1:15" ht="15.75" customHeight="1">
      <c r="A259" s="208" t="s">
        <v>87</v>
      </c>
      <c r="B259" s="209" t="s">
        <v>169</v>
      </c>
      <c r="C259" s="108">
        <v>3668</v>
      </c>
      <c r="D259" s="205"/>
      <c r="E259" s="208"/>
      <c r="F259" s="210"/>
      <c r="G259" s="208"/>
      <c r="H259" s="208"/>
      <c r="I259" s="208"/>
      <c r="J259" s="208"/>
      <c r="K259" s="172"/>
      <c r="L259" s="172"/>
      <c r="M259" s="172"/>
      <c r="N259" s="172"/>
      <c r="O259" s="172"/>
    </row>
    <row r="260" spans="1:15" ht="15.75" customHeight="1">
      <c r="A260" s="208" t="s">
        <v>89</v>
      </c>
      <c r="B260" s="209" t="s">
        <v>170</v>
      </c>
      <c r="C260" s="108">
        <v>7079</v>
      </c>
      <c r="D260" s="205"/>
      <c r="E260" s="208"/>
      <c r="F260" s="210"/>
      <c r="G260" s="208"/>
      <c r="H260" s="208"/>
      <c r="I260" s="208"/>
      <c r="J260" s="208" t="s">
        <v>510</v>
      </c>
      <c r="K260" s="172"/>
      <c r="L260" s="172"/>
      <c r="M260" s="172"/>
      <c r="N260" s="172"/>
      <c r="O260" s="172"/>
    </row>
    <row r="261" spans="1:15" ht="15.75" customHeight="1">
      <c r="A261" s="208" t="s">
        <v>92</v>
      </c>
      <c r="B261" s="209" t="s">
        <v>519</v>
      </c>
      <c r="C261" s="108">
        <v>556850.98</v>
      </c>
      <c r="D261" s="205"/>
      <c r="E261" s="208"/>
      <c r="F261" s="210"/>
      <c r="G261" s="208"/>
      <c r="H261" s="208"/>
      <c r="I261" s="208"/>
      <c r="J261" s="208"/>
      <c r="K261" s="172"/>
      <c r="L261" s="172"/>
      <c r="M261" s="172"/>
      <c r="N261" s="172"/>
      <c r="O261" s="172"/>
    </row>
    <row r="262" spans="1:10" ht="15.75" customHeight="1">
      <c r="A262" s="95"/>
      <c r="B262" s="89"/>
      <c r="C262" s="97"/>
      <c r="D262" s="95"/>
      <c r="E262" s="95"/>
      <c r="F262" s="89"/>
      <c r="G262" s="95"/>
      <c r="H262" s="95"/>
      <c r="I262" s="95"/>
      <c r="J262" s="98"/>
    </row>
    <row r="263" spans="1:10" ht="15" customHeight="1">
      <c r="A263" s="95"/>
      <c r="B263" s="89"/>
      <c r="C263" s="97"/>
      <c r="D263" s="95"/>
      <c r="E263" s="95"/>
      <c r="F263" s="89"/>
      <c r="G263" s="95"/>
      <c r="H263" s="95"/>
      <c r="I263" s="95"/>
      <c r="J263" s="98"/>
    </row>
    <row r="264" spans="1:15" ht="14.25">
      <c r="A264" s="236" t="s">
        <v>102</v>
      </c>
      <c r="B264" s="189" t="s">
        <v>392</v>
      </c>
      <c r="C264" s="190"/>
      <c r="D264" s="176"/>
      <c r="E264" s="177"/>
      <c r="F264" s="18" t="s">
        <v>2</v>
      </c>
      <c r="G264" s="18"/>
      <c r="H264" s="18"/>
      <c r="I264" s="18"/>
      <c r="J264" s="19" t="s">
        <v>393</v>
      </c>
      <c r="K264" s="19"/>
      <c r="L264" s="19"/>
      <c r="M264" s="19"/>
      <c r="N264" s="19"/>
      <c r="O264" s="191"/>
    </row>
    <row r="265" spans="1:15" ht="66">
      <c r="A265" s="236" t="s">
        <v>3</v>
      </c>
      <c r="B265" s="192" t="s">
        <v>4</v>
      </c>
      <c r="C265" s="193" t="s">
        <v>5</v>
      </c>
      <c r="D265" s="194" t="s">
        <v>6</v>
      </c>
      <c r="E265" s="195" t="s">
        <v>7</v>
      </c>
      <c r="F265" s="195" t="s">
        <v>8</v>
      </c>
      <c r="G265" s="236" t="s">
        <v>9</v>
      </c>
      <c r="H265" s="236" t="s">
        <v>10</v>
      </c>
      <c r="I265" s="195" t="s">
        <v>11</v>
      </c>
      <c r="J265" s="196" t="s">
        <v>459</v>
      </c>
      <c r="K265" s="196" t="s">
        <v>460</v>
      </c>
      <c r="L265" s="196" t="s">
        <v>461</v>
      </c>
      <c r="M265" s="196" t="s">
        <v>462</v>
      </c>
      <c r="N265" s="196" t="s">
        <v>463</v>
      </c>
      <c r="O265" s="191"/>
    </row>
    <row r="266" spans="1:15" ht="45" customHeight="1">
      <c r="A266" s="177" t="s">
        <v>0</v>
      </c>
      <c r="B266" s="197" t="s">
        <v>394</v>
      </c>
      <c r="C266" s="198">
        <v>9994800</v>
      </c>
      <c r="D266" s="176">
        <v>4997.4</v>
      </c>
      <c r="E266" s="177">
        <v>1880</v>
      </c>
      <c r="F266" s="178" t="s">
        <v>395</v>
      </c>
      <c r="G266" s="177"/>
      <c r="H266" s="177" t="s">
        <v>23</v>
      </c>
      <c r="I266" s="178" t="s">
        <v>82</v>
      </c>
      <c r="J266" s="178" t="s">
        <v>464</v>
      </c>
      <c r="K266" s="177" t="s">
        <v>465</v>
      </c>
      <c r="L266" s="178" t="s">
        <v>466</v>
      </c>
      <c r="M266" s="199" t="s">
        <v>467</v>
      </c>
      <c r="N266" s="199" t="s">
        <v>468</v>
      </c>
      <c r="O266" s="111" t="s">
        <v>396</v>
      </c>
    </row>
    <row r="267" spans="1:15" ht="45.75" customHeight="1">
      <c r="A267" s="177" t="s">
        <v>72</v>
      </c>
      <c r="B267" s="197" t="s">
        <v>397</v>
      </c>
      <c r="C267" s="198">
        <v>440000</v>
      </c>
      <c r="D267" s="176">
        <v>220</v>
      </c>
      <c r="E267" s="177">
        <v>1880</v>
      </c>
      <c r="F267" s="178" t="s">
        <v>395</v>
      </c>
      <c r="G267" s="177"/>
      <c r="H267" s="177" t="s">
        <v>23</v>
      </c>
      <c r="I267" s="177" t="s">
        <v>82</v>
      </c>
      <c r="J267" s="177"/>
      <c r="K267" s="177" t="s">
        <v>465</v>
      </c>
      <c r="L267" s="178" t="s">
        <v>469</v>
      </c>
      <c r="M267" s="199" t="s">
        <v>470</v>
      </c>
      <c r="N267" s="199" t="s">
        <v>471</v>
      </c>
      <c r="O267" s="111" t="s">
        <v>398</v>
      </c>
    </row>
    <row r="268" spans="1:15" ht="44.25" customHeight="1">
      <c r="A268" s="177" t="s">
        <v>80</v>
      </c>
      <c r="B268" s="197" t="s">
        <v>399</v>
      </c>
      <c r="C268" s="198">
        <v>42400</v>
      </c>
      <c r="D268" s="176">
        <v>53</v>
      </c>
      <c r="E268" s="177">
        <v>1880</v>
      </c>
      <c r="F268" s="178" t="s">
        <v>395</v>
      </c>
      <c r="G268" s="177"/>
      <c r="H268" s="177" t="s">
        <v>23</v>
      </c>
      <c r="I268" s="177" t="s">
        <v>82</v>
      </c>
      <c r="J268" s="177"/>
      <c r="K268" s="177" t="s">
        <v>465</v>
      </c>
      <c r="L268" s="178" t="s">
        <v>469</v>
      </c>
      <c r="M268" s="199" t="s">
        <v>472</v>
      </c>
      <c r="N268" s="199" t="s">
        <v>13</v>
      </c>
      <c r="O268" s="111" t="s">
        <v>400</v>
      </c>
    </row>
    <row r="269" spans="1:15" ht="36.75" customHeight="1">
      <c r="A269" s="177" t="s">
        <v>83</v>
      </c>
      <c r="B269" s="197" t="s">
        <v>399</v>
      </c>
      <c r="C269" s="198">
        <v>30960.000000000004</v>
      </c>
      <c r="D269" s="176">
        <v>38.7</v>
      </c>
      <c r="E269" s="177">
        <v>1880</v>
      </c>
      <c r="F269" s="178" t="s">
        <v>395</v>
      </c>
      <c r="G269" s="177"/>
      <c r="H269" s="177" t="s">
        <v>23</v>
      </c>
      <c r="I269" s="177" t="s">
        <v>82</v>
      </c>
      <c r="J269" s="177"/>
      <c r="K269" s="177" t="s">
        <v>465</v>
      </c>
      <c r="L269" s="178" t="s">
        <v>469</v>
      </c>
      <c r="M269" s="199" t="s">
        <v>472</v>
      </c>
      <c r="N269" s="199" t="s">
        <v>13</v>
      </c>
      <c r="O269" s="111" t="s">
        <v>401</v>
      </c>
    </row>
    <row r="270" spans="1:15" ht="36.75" customHeight="1">
      <c r="A270" s="177" t="s">
        <v>87</v>
      </c>
      <c r="B270" s="197" t="s">
        <v>419</v>
      </c>
      <c r="C270" s="198">
        <v>6592000</v>
      </c>
      <c r="D270" s="176">
        <v>3296</v>
      </c>
      <c r="E270" s="177"/>
      <c r="F270" s="178"/>
      <c r="G270" s="177"/>
      <c r="H270" s="177"/>
      <c r="I270" s="177"/>
      <c r="J270" s="177"/>
      <c r="K270" s="177"/>
      <c r="L270" s="178"/>
      <c r="M270" s="199"/>
      <c r="N270" s="199"/>
      <c r="O270" s="111"/>
    </row>
    <row r="271" spans="1:15" ht="14.25">
      <c r="A271" s="177" t="s">
        <v>89</v>
      </c>
      <c r="B271" s="197" t="s">
        <v>402</v>
      </c>
      <c r="C271" s="12">
        <v>62930.38</v>
      </c>
      <c r="D271" s="176" t="s">
        <v>473</v>
      </c>
      <c r="E271" s="177"/>
      <c r="F271" s="178"/>
      <c r="G271" s="177"/>
      <c r="H271" s="177"/>
      <c r="I271" s="177"/>
      <c r="J271" s="177"/>
      <c r="K271" s="177"/>
      <c r="L271" s="178"/>
      <c r="M271" s="200"/>
      <c r="N271" s="200"/>
      <c r="O271" s="191"/>
    </row>
    <row r="272" spans="1:15" ht="14.25">
      <c r="A272" s="177" t="s">
        <v>92</v>
      </c>
      <c r="B272" s="197" t="s">
        <v>403</v>
      </c>
      <c r="C272" s="12">
        <v>233850.48</v>
      </c>
      <c r="D272" s="176"/>
      <c r="E272" s="177"/>
      <c r="F272" s="178"/>
      <c r="G272" s="177"/>
      <c r="H272" s="177"/>
      <c r="I272" s="177"/>
      <c r="J272" s="177"/>
      <c r="K272" s="177"/>
      <c r="L272" s="178"/>
      <c r="M272" s="200"/>
      <c r="N272" s="200"/>
      <c r="O272" s="191"/>
    </row>
    <row r="273" spans="1:15" ht="14.25">
      <c r="A273" s="177" t="s">
        <v>95</v>
      </c>
      <c r="B273" s="143" t="s">
        <v>797</v>
      </c>
      <c r="C273" s="142">
        <v>347748.61</v>
      </c>
      <c r="D273" s="176"/>
      <c r="E273" s="177"/>
      <c r="F273" s="178"/>
      <c r="G273" s="177"/>
      <c r="H273" s="177"/>
      <c r="I273" s="177"/>
      <c r="J273" s="177"/>
      <c r="K273" s="177"/>
      <c r="L273" s="178"/>
      <c r="M273" s="200"/>
      <c r="N273" s="200"/>
      <c r="O273" s="191"/>
    </row>
    <row r="274" spans="1:15" ht="14.25">
      <c r="A274" s="177" t="s">
        <v>97</v>
      </c>
      <c r="B274" s="143" t="s">
        <v>798</v>
      </c>
      <c r="C274" s="142">
        <v>340671.73</v>
      </c>
      <c r="D274" s="176"/>
      <c r="E274" s="177"/>
      <c r="F274" s="178"/>
      <c r="G274" s="177"/>
      <c r="H274" s="177"/>
      <c r="I274" s="177"/>
      <c r="J274" s="177"/>
      <c r="K274" s="177"/>
      <c r="L274" s="178"/>
      <c r="M274" s="200"/>
      <c r="N274" s="200"/>
      <c r="O274" s="191"/>
    </row>
    <row r="275" spans="1:15" ht="14.25">
      <c r="A275" s="177" t="s">
        <v>100</v>
      </c>
      <c r="B275" s="197" t="s">
        <v>404</v>
      </c>
      <c r="C275" s="13">
        <v>1359713.3</v>
      </c>
      <c r="D275" s="176"/>
      <c r="E275" s="177"/>
      <c r="F275" s="178"/>
      <c r="G275" s="177"/>
      <c r="H275" s="177"/>
      <c r="I275" s="177"/>
      <c r="J275" s="177"/>
      <c r="K275" s="177"/>
      <c r="L275" s="178"/>
      <c r="M275" s="200"/>
      <c r="N275" s="200"/>
      <c r="O275" s="191"/>
    </row>
    <row r="276" ht="12.75">
      <c r="C276" s="90">
        <f>SUM(C1:C275)</f>
        <v>148366206.95</v>
      </c>
    </row>
  </sheetData>
  <sheetProtection selectLockedCells="1" selectUnlockedCells="1"/>
  <mergeCells count="13">
    <mergeCell ref="F243:I243"/>
    <mergeCell ref="F253:I253"/>
    <mergeCell ref="C255:C256"/>
    <mergeCell ref="F264:I264"/>
    <mergeCell ref="J264:N264"/>
    <mergeCell ref="F1:I1"/>
    <mergeCell ref="F207:I207"/>
    <mergeCell ref="F165:I165"/>
    <mergeCell ref="F194:I194"/>
    <mergeCell ref="F202:I202"/>
    <mergeCell ref="F216:J216"/>
    <mergeCell ref="F225:I225"/>
    <mergeCell ref="F233:I233"/>
  </mergeCells>
  <printOptions/>
  <pageMargins left="0.7" right="0.7" top="0.75" bottom="0.75" header="0.5118055555555555" footer="0.5118055555555555"/>
  <pageSetup fitToHeight="0" fitToWidth="1" horizontalDpi="600" verticalDpi="600" orientation="landscape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95"/>
  <sheetViews>
    <sheetView workbookViewId="0" topLeftCell="A79">
      <selection activeCell="D96" sqref="D96"/>
    </sheetView>
  </sheetViews>
  <sheetFormatPr defaultColWidth="9.140625" defaultRowHeight="14.25" customHeight="1"/>
  <cols>
    <col min="1" max="1" width="9.140625" style="115" customWidth="1"/>
    <col min="2" max="2" width="7.140625" style="124" customWidth="1"/>
    <col min="3" max="3" width="52.57421875" style="125" customWidth="1"/>
    <col min="4" max="4" width="20.8515625" style="126" customWidth="1"/>
    <col min="5" max="5" width="12.140625" style="115" bestFit="1" customWidth="1"/>
    <col min="6" max="8" width="9.140625" style="115" customWidth="1"/>
    <col min="9" max="16384" width="9.140625" style="115" customWidth="1"/>
  </cols>
  <sheetData>
    <row r="1" spans="1:4" ht="14.25" customHeight="1">
      <c r="A1" s="113"/>
      <c r="B1" s="173" t="s">
        <v>3</v>
      </c>
      <c r="C1" s="173" t="s">
        <v>4</v>
      </c>
      <c r="D1" s="114" t="s">
        <v>5</v>
      </c>
    </row>
    <row r="2" spans="2:4" ht="14.25" customHeight="1">
      <c r="B2" s="20" t="s">
        <v>1</v>
      </c>
      <c r="C2" s="20"/>
      <c r="D2" s="20"/>
    </row>
    <row r="3" spans="2:4" ht="53.25" customHeight="1">
      <c r="B3" s="174" t="s">
        <v>0</v>
      </c>
      <c r="C3" s="219" t="s">
        <v>380</v>
      </c>
      <c r="D3" s="175">
        <v>114258.06</v>
      </c>
    </row>
    <row r="4" spans="2:4" s="116" customFormat="1" ht="14.25" customHeight="1">
      <c r="B4" s="174" t="s">
        <v>72</v>
      </c>
      <c r="C4" s="220" t="s">
        <v>316</v>
      </c>
      <c r="D4" s="117">
        <v>406170.59</v>
      </c>
    </row>
    <row r="5" spans="2:5" s="116" customFormat="1" ht="14.25" customHeight="1">
      <c r="B5" s="174" t="s">
        <v>80</v>
      </c>
      <c r="C5" s="220" t="s">
        <v>317</v>
      </c>
      <c r="D5" s="117">
        <f>4926.36+5307+3233.67+5700+4490+8000.01+6807+0.6+2100.78+685.01+3000.01+3000+1283.95+2649+549+615+615</f>
        <v>52962.39</v>
      </c>
      <c r="E5" s="118"/>
    </row>
    <row r="6" spans="2:4" s="116" customFormat="1" ht="14.25" customHeight="1">
      <c r="B6" s="174" t="s">
        <v>83</v>
      </c>
      <c r="C6" s="220" t="s">
        <v>318</v>
      </c>
      <c r="D6" s="117">
        <f>29280+1684.24+4118.16+13664+23544.25+23544.25+6175.67</f>
        <v>102010.56999999999</v>
      </c>
    </row>
    <row r="7" spans="2:5" s="116" customFormat="1" ht="14.25" customHeight="1">
      <c r="B7" s="174" t="s">
        <v>87</v>
      </c>
      <c r="C7" s="220" t="s">
        <v>319</v>
      </c>
      <c r="D7" s="117">
        <f>1798.05+3450+4636+4636</f>
        <v>14520.05</v>
      </c>
      <c r="E7" s="118"/>
    </row>
    <row r="8" spans="2:4" s="116" customFormat="1" ht="14.25" customHeight="1">
      <c r="B8" s="174" t="s">
        <v>89</v>
      </c>
      <c r="C8" s="220" t="s">
        <v>320</v>
      </c>
      <c r="D8" s="117">
        <f>19790+173857.46+15223.18+14040+18141.45</f>
        <v>241052.09</v>
      </c>
    </row>
    <row r="9" spans="2:4" s="116" customFormat="1" ht="14.25" customHeight="1">
      <c r="B9" s="174" t="s">
        <v>92</v>
      </c>
      <c r="C9" s="220" t="s">
        <v>321</v>
      </c>
      <c r="D9" s="117">
        <v>60100</v>
      </c>
    </row>
    <row r="10" spans="2:4" s="116" customFormat="1" ht="14.25" customHeight="1">
      <c r="B10" s="174" t="s">
        <v>95</v>
      </c>
      <c r="C10" s="220" t="s">
        <v>440</v>
      </c>
      <c r="D10" s="117">
        <v>20100</v>
      </c>
    </row>
    <row r="11" spans="2:4" s="116" customFormat="1" ht="14.25" customHeight="1">
      <c r="B11" s="174" t="s">
        <v>97</v>
      </c>
      <c r="C11" s="220" t="s">
        <v>728</v>
      </c>
      <c r="D11" s="117">
        <v>8168.43</v>
      </c>
    </row>
    <row r="12" spans="2:4" s="116" customFormat="1" ht="14.25" customHeight="1">
      <c r="B12" s="174" t="s">
        <v>100</v>
      </c>
      <c r="C12" s="220" t="s">
        <v>322</v>
      </c>
      <c r="D12" s="117">
        <f>15212.74+674.13</f>
        <v>15886.869999999999</v>
      </c>
    </row>
    <row r="13" spans="2:5" s="116" customFormat="1" ht="14.25" customHeight="1">
      <c r="B13" s="174" t="s">
        <v>102</v>
      </c>
      <c r="C13" s="220" t="s">
        <v>323</v>
      </c>
      <c r="D13" s="117">
        <v>4502.7</v>
      </c>
      <c r="E13" s="118"/>
    </row>
    <row r="14" spans="2:4" s="116" customFormat="1" ht="12.75" customHeight="1">
      <c r="B14" s="174" t="s">
        <v>104</v>
      </c>
      <c r="C14" s="220" t="s">
        <v>324</v>
      </c>
      <c r="D14" s="117">
        <v>24400</v>
      </c>
    </row>
    <row r="15" spans="2:4" s="116" customFormat="1" ht="14.25" customHeight="1">
      <c r="B15" s="174" t="s">
        <v>106</v>
      </c>
      <c r="C15" s="220" t="s">
        <v>326</v>
      </c>
      <c r="D15" s="119">
        <f>1104.51</f>
        <v>1104.51</v>
      </c>
    </row>
    <row r="16" spans="2:4" s="116" customFormat="1" ht="14.25" customHeight="1">
      <c r="B16" s="174" t="s">
        <v>109</v>
      </c>
      <c r="C16" s="220" t="s">
        <v>325</v>
      </c>
      <c r="D16" s="119">
        <v>35742.63</v>
      </c>
    </row>
    <row r="17" spans="2:4" s="116" customFormat="1" ht="14.25" customHeight="1">
      <c r="B17" s="174" t="s">
        <v>111</v>
      </c>
      <c r="C17" s="220" t="s">
        <v>420</v>
      </c>
      <c r="D17" s="119">
        <v>2601.99</v>
      </c>
    </row>
    <row r="18" spans="2:4" s="116" customFormat="1" ht="14.25" customHeight="1">
      <c r="B18" s="174" t="s">
        <v>114</v>
      </c>
      <c r="C18" s="220" t="s">
        <v>799</v>
      </c>
      <c r="D18" s="120">
        <v>79275.49</v>
      </c>
    </row>
    <row r="19" spans="2:4" s="116" customFormat="1" ht="14.25" customHeight="1">
      <c r="B19" s="174" t="s">
        <v>117</v>
      </c>
      <c r="C19" s="220" t="s">
        <v>521</v>
      </c>
      <c r="D19" s="120">
        <v>16605</v>
      </c>
    </row>
    <row r="20" spans="2:4" s="116" customFormat="1" ht="14.25" customHeight="1">
      <c r="B20" s="174" t="s">
        <v>120</v>
      </c>
      <c r="C20" s="220" t="s">
        <v>800</v>
      </c>
      <c r="D20" s="119">
        <v>8625</v>
      </c>
    </row>
    <row r="21" spans="2:4" s="116" customFormat="1" ht="14.25" customHeight="1">
      <c r="B21" s="174" t="s">
        <v>122</v>
      </c>
      <c r="C21" s="220" t="s">
        <v>801</v>
      </c>
      <c r="D21" s="119">
        <v>95079.98</v>
      </c>
    </row>
    <row r="22" spans="2:4" s="116" customFormat="1" ht="14.25" customHeight="1">
      <c r="B22" s="174" t="s">
        <v>124</v>
      </c>
      <c r="C22" s="220" t="s">
        <v>383</v>
      </c>
      <c r="D22" s="117">
        <v>290573.12</v>
      </c>
    </row>
    <row r="23" spans="2:4" ht="14.25" customHeight="1">
      <c r="B23" s="23" t="s">
        <v>73</v>
      </c>
      <c r="C23" s="23"/>
      <c r="D23" s="23"/>
    </row>
    <row r="24" spans="2:4" ht="14.25" customHeight="1">
      <c r="B24" s="221" t="s">
        <v>0</v>
      </c>
      <c r="C24" s="220" t="s">
        <v>316</v>
      </c>
      <c r="D24" s="222">
        <v>56440.61</v>
      </c>
    </row>
    <row r="25" spans="2:4" ht="14.25" customHeight="1">
      <c r="B25" s="221" t="s">
        <v>72</v>
      </c>
      <c r="C25" s="220" t="s">
        <v>317</v>
      </c>
      <c r="D25" s="222">
        <v>18498.78</v>
      </c>
    </row>
    <row r="26" spans="2:4" ht="14.25" customHeight="1">
      <c r="B26" s="221" t="s">
        <v>80</v>
      </c>
      <c r="C26" s="220" t="s">
        <v>185</v>
      </c>
      <c r="D26" s="117">
        <v>130380</v>
      </c>
    </row>
    <row r="27" spans="2:4" ht="14.25" customHeight="1">
      <c r="B27" s="221" t="s">
        <v>83</v>
      </c>
      <c r="C27" s="223" t="s">
        <v>47</v>
      </c>
      <c r="D27" s="222">
        <v>392315.72</v>
      </c>
    </row>
    <row r="28" spans="2:4" ht="14.25" customHeight="1">
      <c r="B28" s="221" t="s">
        <v>87</v>
      </c>
      <c r="C28" s="220" t="s">
        <v>325</v>
      </c>
      <c r="D28" s="224">
        <v>95221.51</v>
      </c>
    </row>
    <row r="29" spans="2:4" ht="14.25" customHeight="1">
      <c r="B29" s="221" t="s">
        <v>89</v>
      </c>
      <c r="C29" s="223" t="s">
        <v>327</v>
      </c>
      <c r="D29" s="224">
        <v>3131.58</v>
      </c>
    </row>
    <row r="30" spans="2:4" ht="14.25" customHeight="1">
      <c r="B30" s="221" t="s">
        <v>92</v>
      </c>
      <c r="C30" s="223" t="s">
        <v>320</v>
      </c>
      <c r="D30" s="222">
        <v>35184</v>
      </c>
    </row>
    <row r="31" spans="2:4" ht="14.25" customHeight="1">
      <c r="B31" s="20" t="s">
        <v>127</v>
      </c>
      <c r="C31" s="20"/>
      <c r="D31" s="20"/>
    </row>
    <row r="32" spans="2:4" ht="14.25" customHeight="1">
      <c r="B32" s="174" t="s">
        <v>0</v>
      </c>
      <c r="C32" s="201" t="s">
        <v>316</v>
      </c>
      <c r="D32" s="175">
        <v>14314.14</v>
      </c>
    </row>
    <row r="33" spans="2:4" ht="14.25" customHeight="1">
      <c r="B33" s="174" t="s">
        <v>72</v>
      </c>
      <c r="C33" s="201" t="s">
        <v>317</v>
      </c>
      <c r="D33" s="175">
        <v>1751.2</v>
      </c>
    </row>
    <row r="34" spans="2:4" ht="14.25" customHeight="1">
      <c r="B34" s="174" t="s">
        <v>80</v>
      </c>
      <c r="C34" s="202" t="s">
        <v>322</v>
      </c>
      <c r="D34" s="175">
        <v>1575</v>
      </c>
    </row>
    <row r="35" spans="2:4" ht="14.25" customHeight="1">
      <c r="B35" s="174" t="s">
        <v>83</v>
      </c>
      <c r="C35" s="202" t="s">
        <v>328</v>
      </c>
      <c r="D35" s="175">
        <v>27012.7</v>
      </c>
    </row>
    <row r="36" spans="2:4" ht="14.25" customHeight="1">
      <c r="B36" s="174" t="s">
        <v>87</v>
      </c>
      <c r="C36" s="202" t="s">
        <v>320</v>
      </c>
      <c r="D36" s="175">
        <v>2403</v>
      </c>
    </row>
    <row r="37" spans="2:4" ht="14.25" customHeight="1">
      <c r="B37" s="174" t="s">
        <v>89</v>
      </c>
      <c r="C37" s="201" t="s">
        <v>325</v>
      </c>
      <c r="D37" s="203">
        <v>11536.38</v>
      </c>
    </row>
    <row r="38" spans="2:4" ht="14.25" customHeight="1">
      <c r="B38" s="174" t="s">
        <v>92</v>
      </c>
      <c r="C38" s="202" t="s">
        <v>329</v>
      </c>
      <c r="D38" s="203">
        <v>3096.57</v>
      </c>
    </row>
    <row r="39" spans="2:4" ht="14.25" customHeight="1">
      <c r="B39" s="174" t="s">
        <v>95</v>
      </c>
      <c r="C39" s="201" t="s">
        <v>186</v>
      </c>
      <c r="D39" s="117">
        <v>1608.84</v>
      </c>
    </row>
    <row r="40" spans="2:4" ht="14.25" customHeight="1">
      <c r="B40" s="174" t="s">
        <v>97</v>
      </c>
      <c r="C40" s="201" t="s">
        <v>323</v>
      </c>
      <c r="D40" s="117">
        <v>3490.87</v>
      </c>
    </row>
    <row r="41" spans="2:4" ht="14.25" customHeight="1">
      <c r="B41" s="174" t="s">
        <v>100</v>
      </c>
      <c r="C41" s="144" t="s">
        <v>187</v>
      </c>
      <c r="D41" s="121">
        <v>6982</v>
      </c>
    </row>
    <row r="42" spans="2:4" ht="14.25" customHeight="1">
      <c r="B42" s="20" t="s">
        <v>133</v>
      </c>
      <c r="C42" s="20"/>
      <c r="D42" s="20"/>
    </row>
    <row r="43" spans="2:4" ht="14.25" customHeight="1">
      <c r="B43" s="174" t="s">
        <v>0</v>
      </c>
      <c r="C43" s="220" t="s">
        <v>316</v>
      </c>
      <c r="D43" s="175">
        <v>57784.9</v>
      </c>
    </row>
    <row r="44" spans="2:4" ht="14.25" customHeight="1">
      <c r="B44" s="174" t="s">
        <v>72</v>
      </c>
      <c r="C44" s="220" t="s">
        <v>317</v>
      </c>
      <c r="D44" s="175">
        <v>21462.6</v>
      </c>
    </row>
    <row r="45" spans="2:4" ht="14.25" customHeight="1">
      <c r="B45" s="174" t="s">
        <v>80</v>
      </c>
      <c r="C45" s="225" t="s">
        <v>318</v>
      </c>
      <c r="D45" s="175">
        <v>21333</v>
      </c>
    </row>
    <row r="46" spans="2:4" ht="14.25" customHeight="1">
      <c r="B46" s="174" t="s">
        <v>83</v>
      </c>
      <c r="C46" s="225" t="s">
        <v>330</v>
      </c>
      <c r="D46" s="203">
        <v>15628.36</v>
      </c>
    </row>
    <row r="47" spans="2:4" ht="14.25" customHeight="1">
      <c r="B47" s="174" t="s">
        <v>87</v>
      </c>
      <c r="C47" s="220" t="s">
        <v>325</v>
      </c>
      <c r="D47" s="203">
        <v>49775.37</v>
      </c>
    </row>
    <row r="48" spans="2:4" ht="14.25" customHeight="1">
      <c r="B48" s="174" t="s">
        <v>89</v>
      </c>
      <c r="C48" s="225" t="s">
        <v>329</v>
      </c>
      <c r="D48" s="203">
        <v>8238</v>
      </c>
    </row>
    <row r="49" spans="2:4" ht="14.25" customHeight="1">
      <c r="B49" s="20" t="s">
        <v>134</v>
      </c>
      <c r="C49" s="20"/>
      <c r="D49" s="20"/>
    </row>
    <row r="50" spans="2:4" ht="14.25" customHeight="1">
      <c r="B50" s="174" t="s">
        <v>0</v>
      </c>
      <c r="C50" s="201" t="s">
        <v>316</v>
      </c>
      <c r="D50" s="175">
        <v>62027.52</v>
      </c>
    </row>
    <row r="51" spans="2:4" ht="14.25" customHeight="1">
      <c r="B51" s="174" t="s">
        <v>72</v>
      </c>
      <c r="C51" s="201" t="s">
        <v>317</v>
      </c>
      <c r="D51" s="175">
        <v>18433.26</v>
      </c>
    </row>
    <row r="52" spans="2:4" ht="14.25" customHeight="1">
      <c r="B52" s="174" t="s">
        <v>80</v>
      </c>
      <c r="C52" s="201" t="s">
        <v>282</v>
      </c>
      <c r="D52" s="117">
        <v>15258.66</v>
      </c>
    </row>
    <row r="53" spans="2:4" ht="14.25" customHeight="1">
      <c r="B53" s="174" t="s">
        <v>83</v>
      </c>
      <c r="C53" s="202" t="s">
        <v>332</v>
      </c>
      <c r="D53" s="175">
        <v>11490.59</v>
      </c>
    </row>
    <row r="54" spans="2:4" ht="14.25" customHeight="1">
      <c r="B54" s="174" t="s">
        <v>87</v>
      </c>
      <c r="C54" s="202" t="s">
        <v>329</v>
      </c>
      <c r="D54" s="203">
        <v>2525</v>
      </c>
    </row>
    <row r="55" spans="2:4" ht="14.25" customHeight="1">
      <c r="B55" s="174" t="s">
        <v>89</v>
      </c>
      <c r="C55" s="201" t="s">
        <v>325</v>
      </c>
      <c r="D55" s="203">
        <v>6726</v>
      </c>
    </row>
    <row r="56" spans="2:4" ht="14.25" customHeight="1">
      <c r="B56" s="174" t="s">
        <v>92</v>
      </c>
      <c r="C56" s="202" t="s">
        <v>331</v>
      </c>
      <c r="D56" s="203">
        <v>2938.56</v>
      </c>
    </row>
    <row r="57" spans="2:4" ht="14.25" customHeight="1">
      <c r="B57" s="20" t="s">
        <v>140</v>
      </c>
      <c r="C57" s="20"/>
      <c r="D57" s="20"/>
    </row>
    <row r="58" spans="2:4" ht="14.25" customHeight="1">
      <c r="B58" s="174" t="s">
        <v>0</v>
      </c>
      <c r="C58" s="201" t="s">
        <v>316</v>
      </c>
      <c r="D58" s="175">
        <v>13804.47</v>
      </c>
    </row>
    <row r="59" spans="2:4" ht="14.25" customHeight="1">
      <c r="B59" s="174" t="s">
        <v>72</v>
      </c>
      <c r="C59" s="201" t="s">
        <v>317</v>
      </c>
      <c r="D59" s="175">
        <v>5455</v>
      </c>
    </row>
    <row r="60" spans="2:4" ht="14.25" customHeight="1">
      <c r="B60" s="174" t="s">
        <v>80</v>
      </c>
      <c r="C60" s="225" t="s">
        <v>333</v>
      </c>
      <c r="D60" s="175">
        <v>690</v>
      </c>
    </row>
    <row r="61" spans="2:4" ht="14.25" customHeight="1">
      <c r="B61" s="174" t="s">
        <v>83</v>
      </c>
      <c r="C61" s="201" t="s">
        <v>325</v>
      </c>
      <c r="D61" s="203">
        <v>8497.99</v>
      </c>
    </row>
    <row r="62" spans="2:4" ht="14.25" customHeight="1">
      <c r="B62" s="20" t="s">
        <v>141</v>
      </c>
      <c r="C62" s="20"/>
      <c r="D62" s="20"/>
    </row>
    <row r="63" spans="2:4" ht="14.25" customHeight="1">
      <c r="B63" s="174" t="s">
        <v>0</v>
      </c>
      <c r="C63" s="201" t="s">
        <v>316</v>
      </c>
      <c r="D63" s="175">
        <v>19294.62</v>
      </c>
    </row>
    <row r="64" spans="2:4" ht="14.25" customHeight="1">
      <c r="B64" s="174" t="s">
        <v>72</v>
      </c>
      <c r="C64" s="201" t="s">
        <v>317</v>
      </c>
      <c r="D64" s="175">
        <v>9039.99</v>
      </c>
    </row>
    <row r="65" spans="2:4" ht="14.25" customHeight="1">
      <c r="B65" s="174" t="s">
        <v>80</v>
      </c>
      <c r="C65" s="202" t="s">
        <v>329</v>
      </c>
      <c r="D65" s="203">
        <v>2944</v>
      </c>
    </row>
    <row r="66" spans="2:4" ht="14.25" customHeight="1">
      <c r="B66" s="174" t="s">
        <v>83</v>
      </c>
      <c r="C66" s="201" t="s">
        <v>325</v>
      </c>
      <c r="D66" s="203">
        <v>13645.41</v>
      </c>
    </row>
    <row r="67" spans="2:4" ht="14.25" customHeight="1">
      <c r="B67" s="20" t="s">
        <v>418</v>
      </c>
      <c r="C67" s="20"/>
      <c r="D67" s="20"/>
    </row>
    <row r="68" spans="2:4" ht="14.25" customHeight="1">
      <c r="B68" s="174" t="s">
        <v>0</v>
      </c>
      <c r="C68" s="220" t="s">
        <v>316</v>
      </c>
      <c r="D68" s="175">
        <v>86400.36</v>
      </c>
    </row>
    <row r="69" spans="2:4" ht="14.25" customHeight="1">
      <c r="B69" s="174" t="s">
        <v>72</v>
      </c>
      <c r="C69" s="220" t="s">
        <v>317</v>
      </c>
      <c r="D69" s="175">
        <v>8285.88</v>
      </c>
    </row>
    <row r="70" spans="2:4" ht="14.25" customHeight="1">
      <c r="B70" s="174" t="s">
        <v>80</v>
      </c>
      <c r="C70" s="226" t="s">
        <v>180</v>
      </c>
      <c r="D70" s="122">
        <v>18433.56</v>
      </c>
    </row>
    <row r="71" spans="2:4" ht="14.25" customHeight="1">
      <c r="B71" s="174" t="s">
        <v>83</v>
      </c>
      <c r="C71" s="225" t="s">
        <v>452</v>
      </c>
      <c r="D71" s="175">
        <v>48272.61</v>
      </c>
    </row>
    <row r="72" spans="2:4" ht="14.25" customHeight="1">
      <c r="B72" s="174" t="s">
        <v>87</v>
      </c>
      <c r="C72" s="225" t="s">
        <v>329</v>
      </c>
      <c r="D72" s="203">
        <v>28405.92</v>
      </c>
    </row>
    <row r="73" spans="2:4" ht="14.25" customHeight="1">
      <c r="B73" s="174" t="s">
        <v>89</v>
      </c>
      <c r="C73" s="220" t="s">
        <v>325</v>
      </c>
      <c r="D73" s="203">
        <v>116032.81</v>
      </c>
    </row>
    <row r="74" spans="2:4" ht="14.25" customHeight="1">
      <c r="B74" s="20" t="s">
        <v>182</v>
      </c>
      <c r="C74" s="20"/>
      <c r="D74" s="20"/>
    </row>
    <row r="75" spans="2:4" ht="14.25" customHeight="1">
      <c r="B75" s="174" t="s">
        <v>0</v>
      </c>
      <c r="C75" s="201" t="s">
        <v>316</v>
      </c>
      <c r="D75" s="175">
        <v>164917.99</v>
      </c>
    </row>
    <row r="76" spans="2:4" ht="14.25" customHeight="1">
      <c r="B76" s="174" t="s">
        <v>72</v>
      </c>
      <c r="C76" s="201" t="s">
        <v>317</v>
      </c>
      <c r="D76" s="175">
        <v>18830.34</v>
      </c>
    </row>
    <row r="77" spans="2:4" ht="14.25" customHeight="1">
      <c r="B77" s="174" t="s">
        <v>80</v>
      </c>
      <c r="C77" s="202" t="s">
        <v>320</v>
      </c>
      <c r="D77" s="175">
        <v>30592.3</v>
      </c>
    </row>
    <row r="78" spans="2:4" ht="14.25" customHeight="1">
      <c r="B78" s="174" t="s">
        <v>83</v>
      </c>
      <c r="C78" s="227" t="s">
        <v>183</v>
      </c>
      <c r="D78" s="228">
        <v>750.3</v>
      </c>
    </row>
    <row r="79" spans="2:4" ht="14.25" customHeight="1">
      <c r="B79" s="174" t="s">
        <v>87</v>
      </c>
      <c r="C79" s="227" t="s">
        <v>289</v>
      </c>
      <c r="D79" s="228">
        <v>21901.22</v>
      </c>
    </row>
    <row r="80" spans="2:5" ht="14.25" customHeight="1">
      <c r="B80" s="174" t="s">
        <v>89</v>
      </c>
      <c r="C80" s="201" t="s">
        <v>325</v>
      </c>
      <c r="D80" s="203">
        <v>106077.22</v>
      </c>
      <c r="E80" s="115" t="s">
        <v>806</v>
      </c>
    </row>
    <row r="81" spans="2:4" ht="14.25" customHeight="1">
      <c r="B81" s="22" t="s">
        <v>184</v>
      </c>
      <c r="C81" s="22"/>
      <c r="D81" s="22"/>
    </row>
    <row r="82" spans="2:4" ht="14.25" customHeight="1">
      <c r="B82" s="229" t="s">
        <v>0</v>
      </c>
      <c r="C82" s="230" t="s">
        <v>316</v>
      </c>
      <c r="D82" s="231">
        <v>18901.91</v>
      </c>
    </row>
    <row r="83" spans="2:4" ht="14.25" customHeight="1">
      <c r="B83" s="229" t="s">
        <v>72</v>
      </c>
      <c r="C83" s="230" t="s">
        <v>317</v>
      </c>
      <c r="D83" s="231">
        <v>17830.2</v>
      </c>
    </row>
    <row r="84" spans="2:4" ht="14.25" customHeight="1">
      <c r="B84" s="229" t="s">
        <v>80</v>
      </c>
      <c r="C84" s="232" t="s">
        <v>292</v>
      </c>
      <c r="D84" s="123">
        <v>5063.2</v>
      </c>
    </row>
    <row r="85" spans="2:4" ht="14.25" customHeight="1">
      <c r="B85" s="21" t="s">
        <v>392</v>
      </c>
      <c r="C85" s="21"/>
      <c r="D85" s="21"/>
    </row>
    <row r="86" spans="2:4" ht="14.25" customHeight="1">
      <c r="B86" s="233" t="s">
        <v>0</v>
      </c>
      <c r="C86" s="234" t="s">
        <v>405</v>
      </c>
      <c r="D86" s="15">
        <v>243600.88</v>
      </c>
    </row>
    <row r="87" spans="2:4" ht="14.25" customHeight="1">
      <c r="B87" s="233"/>
      <c r="C87" s="234" t="s">
        <v>805</v>
      </c>
      <c r="D87" s="15">
        <v>34999.92</v>
      </c>
    </row>
    <row r="88" spans="2:4" ht="14.25" customHeight="1">
      <c r="B88" s="233" t="s">
        <v>72</v>
      </c>
      <c r="C88" s="234" t="s">
        <v>406</v>
      </c>
      <c r="D88" s="15">
        <f>23225.02+6020</f>
        <v>29245.02</v>
      </c>
    </row>
    <row r="89" spans="2:4" ht="14.25" customHeight="1">
      <c r="B89" s="233" t="s">
        <v>80</v>
      </c>
      <c r="C89" s="234" t="s">
        <v>183</v>
      </c>
      <c r="D89" s="15">
        <v>1204</v>
      </c>
    </row>
    <row r="90" spans="2:4" ht="14.25" customHeight="1">
      <c r="B90" s="233" t="s">
        <v>83</v>
      </c>
      <c r="C90" s="234" t="s">
        <v>320</v>
      </c>
      <c r="D90" s="15">
        <v>42211.34</v>
      </c>
    </row>
    <row r="91" spans="2:4" ht="14.25" customHeight="1">
      <c r="B91" s="233" t="s">
        <v>87</v>
      </c>
      <c r="C91" s="234" t="s">
        <v>407</v>
      </c>
      <c r="D91" s="15">
        <f>282235.32+3399+999+109.99+1150+469</f>
        <v>288362.31</v>
      </c>
    </row>
    <row r="92" spans="2:4" ht="14.25" customHeight="1">
      <c r="B92" s="233" t="s">
        <v>89</v>
      </c>
      <c r="C92" s="234" t="s">
        <v>408</v>
      </c>
      <c r="D92" s="15">
        <v>17100.44</v>
      </c>
    </row>
    <row r="93" spans="2:4" ht="14.25" customHeight="1">
      <c r="B93" s="233" t="s">
        <v>92</v>
      </c>
      <c r="C93" s="234" t="s">
        <v>409</v>
      </c>
      <c r="D93" s="15">
        <v>69642.8</v>
      </c>
    </row>
    <row r="95" ht="14.25" customHeight="1">
      <c r="D95" s="126">
        <f>SUM(D1:D94)</f>
        <v>4182738.2000000007</v>
      </c>
    </row>
  </sheetData>
  <sheetProtection selectLockedCells="1" selectUnlockedCells="1"/>
  <mergeCells count="11">
    <mergeCell ref="B62:D62"/>
    <mergeCell ref="B67:D67"/>
    <mergeCell ref="B81:D81"/>
    <mergeCell ref="B85:D85"/>
    <mergeCell ref="B74:D74"/>
    <mergeCell ref="B23:D23"/>
    <mergeCell ref="B31:D31"/>
    <mergeCell ref="B42:D42"/>
    <mergeCell ref="B49:D49"/>
    <mergeCell ref="B57:D57"/>
    <mergeCell ref="B2:D2"/>
  </mergeCells>
  <printOptions/>
  <pageMargins left="0.7" right="0.7" top="0.75" bottom="0.75" header="0.5118055555555555" footer="0.5118055555555555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zoomScalePageLayoutView="0" workbookViewId="0" topLeftCell="A1">
      <selection activeCell="F13" sqref="F13"/>
    </sheetView>
  </sheetViews>
  <sheetFormatPr defaultColWidth="9.140625" defaultRowHeight="29.25" customHeight="1"/>
  <cols>
    <col min="1" max="1" width="5.57421875" style="137" customWidth="1"/>
    <col min="2" max="2" width="33.00390625" style="137" customWidth="1"/>
    <col min="3" max="3" width="23.8515625" style="137" customWidth="1"/>
    <col min="4" max="4" width="25.7109375" style="137" customWidth="1"/>
    <col min="5" max="5" width="27.421875" style="137" customWidth="1"/>
    <col min="6" max="6" width="44.7109375" style="140" customWidth="1"/>
    <col min="7" max="7" width="9.140625" style="137" customWidth="1"/>
    <col min="8" max="8" width="13.8515625" style="137" bestFit="1" customWidth="1"/>
    <col min="9" max="16384" width="9.140625" style="137" customWidth="1"/>
  </cols>
  <sheetData>
    <row r="2" spans="1:6" ht="29.25" customHeight="1">
      <c r="A2" s="24" t="s">
        <v>417</v>
      </c>
      <c r="B2" s="25"/>
      <c r="C2" s="25"/>
      <c r="D2" s="25"/>
      <c r="E2" s="25"/>
      <c r="F2" s="26"/>
    </row>
    <row r="3" spans="1:6" ht="29.25" customHeight="1">
      <c r="A3" s="135" t="s">
        <v>3</v>
      </c>
      <c r="B3" s="135" t="s">
        <v>237</v>
      </c>
      <c r="C3" s="135" t="s">
        <v>238</v>
      </c>
      <c r="D3" s="135" t="s">
        <v>239</v>
      </c>
      <c r="E3" s="135" t="s">
        <v>240</v>
      </c>
      <c r="F3" s="136" t="s">
        <v>241</v>
      </c>
    </row>
    <row r="4" spans="1:6" ht="29.25" customHeight="1">
      <c r="A4" s="138" t="s">
        <v>0</v>
      </c>
      <c r="B4" s="138" t="s">
        <v>242</v>
      </c>
      <c r="C4" s="138" t="s">
        <v>243</v>
      </c>
      <c r="D4" s="138">
        <v>2009</v>
      </c>
      <c r="E4" s="138" t="s">
        <v>244</v>
      </c>
      <c r="F4" s="139">
        <v>614908.06</v>
      </c>
    </row>
    <row r="5" spans="1:8" ht="29.25" customHeight="1">
      <c r="A5" s="138" t="s">
        <v>72</v>
      </c>
      <c r="B5" s="138" t="s">
        <v>242</v>
      </c>
      <c r="C5" s="138" t="s">
        <v>449</v>
      </c>
      <c r="D5" s="138">
        <v>2017</v>
      </c>
      <c r="E5" s="138" t="s">
        <v>450</v>
      </c>
      <c r="F5" s="139">
        <v>1082400</v>
      </c>
      <c r="H5" s="140"/>
    </row>
    <row r="6" spans="1:6" ht="29.25" customHeight="1">
      <c r="A6" s="138" t="s">
        <v>80</v>
      </c>
      <c r="B6" s="138" t="s">
        <v>245</v>
      </c>
      <c r="C6" s="138" t="s">
        <v>246</v>
      </c>
      <c r="D6" s="138">
        <v>2008</v>
      </c>
      <c r="E6" s="138" t="s">
        <v>247</v>
      </c>
      <c r="F6" s="139">
        <v>49900</v>
      </c>
    </row>
    <row r="8" spans="1:6" ht="29.25" customHeight="1">
      <c r="A8" s="24" t="s">
        <v>415</v>
      </c>
      <c r="B8" s="25"/>
      <c r="C8" s="25"/>
      <c r="D8" s="25"/>
      <c r="E8" s="25"/>
      <c r="F8" s="26"/>
    </row>
    <row r="9" spans="1:6" ht="29.25" customHeight="1">
      <c r="A9" s="127" t="s">
        <v>3</v>
      </c>
      <c r="B9" s="127" t="s">
        <v>410</v>
      </c>
      <c r="C9" s="127" t="s">
        <v>411</v>
      </c>
      <c r="D9" s="127" t="s">
        <v>412</v>
      </c>
      <c r="E9" s="127" t="s">
        <v>413</v>
      </c>
      <c r="F9" s="127" t="s">
        <v>414</v>
      </c>
    </row>
    <row r="10" spans="1:6" ht="29.25" customHeight="1">
      <c r="A10" s="128" t="s">
        <v>0</v>
      </c>
      <c r="B10" s="128" t="s">
        <v>804</v>
      </c>
      <c r="C10" s="128"/>
      <c r="D10" s="128"/>
      <c r="E10" s="128"/>
      <c r="F10" s="14">
        <v>33210</v>
      </c>
    </row>
    <row r="12" ht="29.25" customHeight="1">
      <c r="F12" s="140">
        <f>SUM(F1:F11)</f>
        <v>1780418.06</v>
      </c>
    </row>
  </sheetData>
  <sheetProtection/>
  <mergeCells count="2">
    <mergeCell ref="A8:F8"/>
    <mergeCell ref="A2:F2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43">
      <selection activeCell="C33" sqref="C33"/>
    </sheetView>
  </sheetViews>
  <sheetFormatPr defaultColWidth="5.7109375" defaultRowHeight="32.25" customHeight="1"/>
  <cols>
    <col min="1" max="1" width="5.7109375" style="0" customWidth="1"/>
    <col min="2" max="2" width="46.57421875" style="0" customWidth="1"/>
    <col min="3" max="3" width="35.8515625" style="0" customWidth="1"/>
    <col min="4" max="4" width="44.7109375" style="0" customWidth="1"/>
  </cols>
  <sheetData>
    <row r="1" spans="1:4" ht="32.25" customHeight="1" thickBot="1">
      <c r="A1" s="1" t="s">
        <v>248</v>
      </c>
      <c r="B1" s="2"/>
      <c r="C1" s="3"/>
      <c r="D1" s="3"/>
    </row>
    <row r="2" spans="1:4" ht="32.25" customHeight="1" thickBot="1" thickTop="1">
      <c r="A2" s="4" t="s">
        <v>3</v>
      </c>
      <c r="B2" s="5" t="s">
        <v>249</v>
      </c>
      <c r="C2" s="4" t="s">
        <v>250</v>
      </c>
      <c r="D2" s="4" t="s">
        <v>251</v>
      </c>
    </row>
    <row r="3" spans="1:4" ht="32.25" customHeight="1" thickBot="1" thickTop="1">
      <c r="A3" s="27">
        <v>1</v>
      </c>
      <c r="B3" s="28" t="s">
        <v>1</v>
      </c>
      <c r="C3" s="28"/>
      <c r="D3" s="28"/>
    </row>
    <row r="4" spans="1:4" ht="32.25" customHeight="1" thickBot="1" thickTop="1">
      <c r="A4" s="27"/>
      <c r="B4" s="7" t="s">
        <v>252</v>
      </c>
      <c r="C4" s="11" t="s">
        <v>253</v>
      </c>
      <c r="D4" s="7" t="s">
        <v>254</v>
      </c>
    </row>
    <row r="5" spans="1:4" ht="32.25" customHeight="1" thickBot="1" thickTop="1">
      <c r="A5" s="27"/>
      <c r="B5" s="7" t="s">
        <v>255</v>
      </c>
      <c r="C5" s="7" t="s">
        <v>256</v>
      </c>
      <c r="D5" s="7" t="s">
        <v>254</v>
      </c>
    </row>
    <row r="6" spans="1:4" ht="32.25" customHeight="1" thickBot="1" thickTop="1">
      <c r="A6" s="27"/>
      <c r="B6" s="7" t="s">
        <v>257</v>
      </c>
      <c r="C6" s="7" t="s">
        <v>256</v>
      </c>
      <c r="D6" s="7" t="s">
        <v>254</v>
      </c>
    </row>
    <row r="7" spans="1:4" ht="32.25" customHeight="1" thickBot="1" thickTop="1">
      <c r="A7" s="27"/>
      <c r="B7" s="7" t="s">
        <v>258</v>
      </c>
      <c r="C7" s="7" t="s">
        <v>256</v>
      </c>
      <c r="D7" s="7" t="s">
        <v>259</v>
      </c>
    </row>
    <row r="8" spans="1:4" ht="32.25" customHeight="1" thickBot="1" thickTop="1">
      <c r="A8" s="27"/>
      <c r="B8" s="8" t="s">
        <v>189</v>
      </c>
      <c r="C8" s="7" t="s">
        <v>260</v>
      </c>
      <c r="D8" s="7" t="s">
        <v>261</v>
      </c>
    </row>
    <row r="9" spans="1:4" ht="32.25" customHeight="1" thickBot="1" thickTop="1">
      <c r="A9" s="27"/>
      <c r="B9" s="9" t="s">
        <v>15</v>
      </c>
      <c r="C9" s="7" t="s">
        <v>262</v>
      </c>
      <c r="D9" s="7" t="s">
        <v>254</v>
      </c>
    </row>
    <row r="10" spans="1:4" ht="32.25" customHeight="1" thickBot="1" thickTop="1">
      <c r="A10" s="27"/>
      <c r="B10" s="9" t="s">
        <v>18</v>
      </c>
      <c r="C10" s="7" t="s">
        <v>262</v>
      </c>
      <c r="D10" s="7" t="s">
        <v>254</v>
      </c>
    </row>
    <row r="11" spans="1:4" ht="32.25" customHeight="1" thickBot="1" thickTop="1">
      <c r="A11" s="27"/>
      <c r="B11" s="9" t="s">
        <v>21</v>
      </c>
      <c r="C11" s="7" t="s">
        <v>262</v>
      </c>
      <c r="D11" s="7" t="s">
        <v>254</v>
      </c>
    </row>
    <row r="12" spans="1:4" ht="32.25" customHeight="1" thickBot="1" thickTop="1">
      <c r="A12" s="27"/>
      <c r="B12" s="9" t="s">
        <v>263</v>
      </c>
      <c r="C12" s="7" t="s">
        <v>262</v>
      </c>
      <c r="D12" s="7" t="s">
        <v>254</v>
      </c>
    </row>
    <row r="13" spans="1:4" ht="32.25" customHeight="1" thickBot="1" thickTop="1">
      <c r="A13" s="27"/>
      <c r="B13" s="9" t="s">
        <v>25</v>
      </c>
      <c r="C13" s="7" t="s">
        <v>262</v>
      </c>
      <c r="D13" s="7" t="s">
        <v>264</v>
      </c>
    </row>
    <row r="14" spans="1:4" ht="32.25" customHeight="1" thickBot="1" thickTop="1">
      <c r="A14" s="27"/>
      <c r="B14" s="9" t="s">
        <v>26</v>
      </c>
      <c r="C14" s="7" t="s">
        <v>262</v>
      </c>
      <c r="D14" s="7" t="s">
        <v>254</v>
      </c>
    </row>
    <row r="15" spans="1:4" ht="32.25" customHeight="1" thickBot="1" thickTop="1">
      <c r="A15" s="27"/>
      <c r="B15" s="9" t="s">
        <v>30</v>
      </c>
      <c r="C15" s="7" t="s">
        <v>262</v>
      </c>
      <c r="D15" s="7" t="s">
        <v>254</v>
      </c>
    </row>
    <row r="16" spans="1:4" ht="32.25" customHeight="1" thickBot="1" thickTop="1">
      <c r="A16" s="27">
        <v>2</v>
      </c>
      <c r="B16" s="6" t="s">
        <v>73</v>
      </c>
      <c r="C16" s="7"/>
      <c r="D16" s="7"/>
    </row>
    <row r="17" spans="1:4" ht="32.25" customHeight="1" thickBot="1" thickTop="1">
      <c r="A17" s="27"/>
      <c r="B17" s="8" t="s">
        <v>74</v>
      </c>
      <c r="C17" s="7" t="s">
        <v>385</v>
      </c>
      <c r="D17" s="7" t="s">
        <v>254</v>
      </c>
    </row>
    <row r="18" spans="1:4" ht="32.25" customHeight="1" thickBot="1" thickTop="1">
      <c r="A18" s="27"/>
      <c r="B18" s="9" t="s">
        <v>77</v>
      </c>
      <c r="C18" s="7" t="s">
        <v>386</v>
      </c>
      <c r="D18" s="7" t="s">
        <v>254</v>
      </c>
    </row>
    <row r="19" spans="1:4" ht="32.25" customHeight="1" thickBot="1" thickTop="1">
      <c r="A19" s="27"/>
      <c r="B19" s="9" t="s">
        <v>81</v>
      </c>
      <c r="C19" s="7" t="s">
        <v>386</v>
      </c>
      <c r="D19" s="7" t="s">
        <v>254</v>
      </c>
    </row>
    <row r="20" spans="1:4" ht="32.25" customHeight="1" thickBot="1" thickTop="1">
      <c r="A20" s="27"/>
      <c r="B20" s="9" t="s">
        <v>84</v>
      </c>
      <c r="C20" s="7" t="s">
        <v>387</v>
      </c>
      <c r="D20" s="7" t="s">
        <v>254</v>
      </c>
    </row>
    <row r="21" spans="1:4" ht="32.25" customHeight="1" thickBot="1" thickTop="1">
      <c r="A21" s="27"/>
      <c r="B21" s="9" t="s">
        <v>88</v>
      </c>
      <c r="C21" s="7" t="s">
        <v>388</v>
      </c>
      <c r="D21" s="7" t="s">
        <v>254</v>
      </c>
    </row>
    <row r="22" spans="1:4" ht="32.25" customHeight="1" thickBot="1" thickTop="1">
      <c r="A22" s="27"/>
      <c r="B22" s="9" t="s">
        <v>90</v>
      </c>
      <c r="C22" s="7" t="s">
        <v>389</v>
      </c>
      <c r="D22" s="7" t="s">
        <v>254</v>
      </c>
    </row>
    <row r="23" spans="1:4" ht="32.25" customHeight="1" thickBot="1" thickTop="1">
      <c r="A23" s="27"/>
      <c r="B23" s="9" t="s">
        <v>93</v>
      </c>
      <c r="C23" s="7" t="s">
        <v>386</v>
      </c>
      <c r="D23" s="7" t="s">
        <v>254</v>
      </c>
    </row>
    <row r="24" spans="1:4" ht="32.25" customHeight="1" thickBot="1" thickTop="1">
      <c r="A24" s="27"/>
      <c r="B24" s="9" t="s">
        <v>96</v>
      </c>
      <c r="C24" s="7" t="s">
        <v>390</v>
      </c>
      <c r="D24" s="7" t="s">
        <v>254</v>
      </c>
    </row>
    <row r="25" spans="1:4" ht="32.25" customHeight="1" thickBot="1" thickTop="1">
      <c r="A25" s="27"/>
      <c r="B25" s="9" t="s">
        <v>98</v>
      </c>
      <c r="C25" s="7" t="s">
        <v>391</v>
      </c>
      <c r="D25" s="7" t="s">
        <v>254</v>
      </c>
    </row>
    <row r="26" spans="1:4" ht="32.25" customHeight="1" thickBot="1" thickTop="1">
      <c r="A26" s="27"/>
      <c r="B26" s="9" t="s">
        <v>101</v>
      </c>
      <c r="C26" s="7" t="s">
        <v>391</v>
      </c>
      <c r="D26" s="7" t="s">
        <v>254</v>
      </c>
    </row>
    <row r="27" spans="1:4" ht="32.25" customHeight="1" thickBot="1" thickTop="1">
      <c r="A27" s="27"/>
      <c r="B27" s="9" t="s">
        <v>103</v>
      </c>
      <c r="C27" s="7" t="s">
        <v>391</v>
      </c>
      <c r="D27" s="7" t="s">
        <v>254</v>
      </c>
    </row>
    <row r="28" spans="1:4" ht="32.25" customHeight="1" thickBot="1" thickTop="1">
      <c r="A28" s="27"/>
      <c r="B28" s="9" t="s">
        <v>105</v>
      </c>
      <c r="C28" s="7" t="s">
        <v>391</v>
      </c>
      <c r="D28" s="7" t="s">
        <v>254</v>
      </c>
    </row>
    <row r="29" spans="1:4" ht="32.25" customHeight="1" thickBot="1" thickTop="1">
      <c r="A29" s="27"/>
      <c r="B29" s="9" t="s">
        <v>107</v>
      </c>
      <c r="C29" s="7" t="s">
        <v>391</v>
      </c>
      <c r="D29" s="7" t="s">
        <v>254</v>
      </c>
    </row>
    <row r="30" spans="1:4" ht="32.25" customHeight="1" thickBot="1" thickTop="1">
      <c r="A30" s="27"/>
      <c r="B30" s="9" t="s">
        <v>110</v>
      </c>
      <c r="C30" s="7" t="s">
        <v>262</v>
      </c>
      <c r="D30" s="7" t="s">
        <v>254</v>
      </c>
    </row>
    <row r="31" spans="1:4" ht="32.25" customHeight="1" thickBot="1" thickTop="1">
      <c r="A31" s="27"/>
      <c r="B31" s="9" t="s">
        <v>112</v>
      </c>
      <c r="C31" s="7" t="s">
        <v>391</v>
      </c>
      <c r="D31" s="7" t="s">
        <v>254</v>
      </c>
    </row>
    <row r="32" spans="1:4" ht="32.25" customHeight="1" thickBot="1" thickTop="1">
      <c r="A32" s="27"/>
      <c r="B32" s="9" t="s">
        <v>115</v>
      </c>
      <c r="C32" s="7" t="s">
        <v>391</v>
      </c>
      <c r="D32" s="7" t="s">
        <v>254</v>
      </c>
    </row>
    <row r="33" spans="1:4" ht="32.25" customHeight="1" thickBot="1" thickTop="1">
      <c r="A33" s="27"/>
      <c r="B33" s="9" t="s">
        <v>118</v>
      </c>
      <c r="C33" s="7" t="s">
        <v>391</v>
      </c>
      <c r="D33" s="7" t="s">
        <v>254</v>
      </c>
    </row>
    <row r="34" spans="1:4" ht="32.25" customHeight="1" thickBot="1" thickTop="1">
      <c r="A34" s="27"/>
      <c r="B34" s="9" t="s">
        <v>121</v>
      </c>
      <c r="C34" s="7" t="s">
        <v>262</v>
      </c>
      <c r="D34" s="7" t="s">
        <v>254</v>
      </c>
    </row>
    <row r="35" spans="1:4" ht="32.25" customHeight="1" thickBot="1" thickTop="1">
      <c r="A35" s="27"/>
      <c r="B35" s="9" t="s">
        <v>123</v>
      </c>
      <c r="C35" s="7" t="s">
        <v>262</v>
      </c>
      <c r="D35" s="7" t="s">
        <v>254</v>
      </c>
    </row>
    <row r="36" spans="1:4" ht="32.25" customHeight="1" thickBot="1" thickTop="1">
      <c r="A36" s="27"/>
      <c r="B36" s="9" t="s">
        <v>125</v>
      </c>
      <c r="C36" s="7" t="s">
        <v>262</v>
      </c>
      <c r="D36" s="7" t="s">
        <v>254</v>
      </c>
    </row>
    <row r="37" spans="1:4" ht="32.25" customHeight="1" thickBot="1" thickTop="1">
      <c r="A37" s="27">
        <v>3</v>
      </c>
      <c r="B37" s="6" t="s">
        <v>127</v>
      </c>
      <c r="C37" s="6"/>
      <c r="D37" s="6"/>
    </row>
    <row r="38" spans="1:4" ht="32.25" customHeight="1" thickBot="1" thickTop="1">
      <c r="A38" s="27"/>
      <c r="B38" s="10" t="str">
        <f>'[1]1.Ogień'!B98</f>
        <v>Budynek muzeum, Bystrzyca Kł. Mały Rynek 1</v>
      </c>
      <c r="C38" s="7" t="s">
        <v>265</v>
      </c>
      <c r="D38" s="7" t="s">
        <v>266</v>
      </c>
    </row>
    <row r="39" spans="1:4" ht="32.25" customHeight="1" thickBot="1" thickTop="1">
      <c r="A39" s="27">
        <v>5</v>
      </c>
      <c r="B39" s="28" t="s">
        <v>134</v>
      </c>
      <c r="C39" s="28"/>
      <c r="D39" s="28"/>
    </row>
    <row r="40" spans="1:4" ht="32.25" customHeight="1" thickBot="1" thickTop="1">
      <c r="A40" s="27"/>
      <c r="B40" s="8" t="s">
        <v>135</v>
      </c>
      <c r="C40" s="7" t="s">
        <v>267</v>
      </c>
      <c r="D40" s="7" t="s">
        <v>268</v>
      </c>
    </row>
    <row r="41" spans="1:4" ht="32.25" customHeight="1" thickBot="1" thickTop="1">
      <c r="A41" s="27">
        <v>6</v>
      </c>
      <c r="B41" s="28" t="s">
        <v>140</v>
      </c>
      <c r="C41" s="28"/>
      <c r="D41" s="28"/>
    </row>
    <row r="42" spans="1:4" ht="32.25" customHeight="1" thickBot="1" thickTop="1">
      <c r="A42" s="27"/>
      <c r="B42" s="8" t="s">
        <v>269</v>
      </c>
      <c r="C42" s="7" t="s">
        <v>262</v>
      </c>
      <c r="D42" s="7" t="s">
        <v>270</v>
      </c>
    </row>
    <row r="43" spans="1:4" ht="32.25" customHeight="1" thickBot="1" thickTop="1">
      <c r="A43" s="27">
        <v>8</v>
      </c>
      <c r="B43" s="28" t="s">
        <v>144</v>
      </c>
      <c r="C43" s="28"/>
      <c r="D43" s="28"/>
    </row>
    <row r="44" spans="1:4" ht="32.25" customHeight="1" thickBot="1" thickTop="1">
      <c r="A44" s="27"/>
      <c r="B44" s="8" t="s">
        <v>145</v>
      </c>
      <c r="C44" s="7" t="s">
        <v>271</v>
      </c>
      <c r="D44" s="7" t="s">
        <v>270</v>
      </c>
    </row>
    <row r="45" spans="1:4" ht="32.25" customHeight="1" thickBot="1" thickTop="1">
      <c r="A45" s="27">
        <v>9</v>
      </c>
      <c r="B45" s="28" t="s">
        <v>181</v>
      </c>
      <c r="C45" s="28"/>
      <c r="D45" s="28"/>
    </row>
    <row r="46" spans="1:4" ht="32.25" customHeight="1" thickBot="1" thickTop="1">
      <c r="A46" s="27"/>
      <c r="B46" s="8" t="s">
        <v>153</v>
      </c>
      <c r="C46" s="7" t="s">
        <v>272</v>
      </c>
      <c r="D46" s="7" t="s">
        <v>273</v>
      </c>
    </row>
    <row r="47" spans="1:4" ht="32.25" customHeight="1" thickBot="1" thickTop="1">
      <c r="A47" s="27">
        <v>10</v>
      </c>
      <c r="B47" s="28" t="s">
        <v>182</v>
      </c>
      <c r="C47" s="28"/>
      <c r="D47" s="28"/>
    </row>
    <row r="48" spans="1:4" ht="32.25" customHeight="1" thickBot="1" thickTop="1">
      <c r="A48" s="27"/>
      <c r="B48" s="8" t="s">
        <v>155</v>
      </c>
      <c r="C48" s="7" t="s">
        <v>274</v>
      </c>
      <c r="D48" s="7" t="s">
        <v>254</v>
      </c>
    </row>
    <row r="49" spans="1:4" ht="32.25" customHeight="1" thickBot="1" thickTop="1">
      <c r="A49" s="27"/>
      <c r="B49" s="9" t="s">
        <v>159</v>
      </c>
      <c r="C49" s="7" t="s">
        <v>274</v>
      </c>
      <c r="D49" s="7" t="s">
        <v>254</v>
      </c>
    </row>
    <row r="50" spans="1:4" ht="32.25" customHeight="1" thickBot="1" thickTop="1">
      <c r="A50" s="27">
        <v>11</v>
      </c>
      <c r="B50" s="28" t="s">
        <v>184</v>
      </c>
      <c r="C50" s="28"/>
      <c r="D50" s="28"/>
    </row>
    <row r="51" spans="1:4" ht="32.25" customHeight="1" thickBot="1" thickTop="1">
      <c r="A51" s="27"/>
      <c r="B51" s="8" t="s">
        <v>161</v>
      </c>
      <c r="C51" s="7" t="s">
        <v>275</v>
      </c>
      <c r="D51" s="7" t="s">
        <v>276</v>
      </c>
    </row>
    <row r="52" spans="1:4" ht="32.25" customHeight="1" thickBot="1" thickTop="1">
      <c r="A52" s="27"/>
      <c r="B52" s="9" t="s">
        <v>165</v>
      </c>
      <c r="C52" s="7" t="s">
        <v>275</v>
      </c>
      <c r="D52" s="7" t="s">
        <v>254</v>
      </c>
    </row>
    <row r="53" spans="1:4" ht="32.25" customHeight="1" thickBot="1" thickTop="1">
      <c r="A53" s="27"/>
      <c r="B53" s="9" t="s">
        <v>166</v>
      </c>
      <c r="C53" s="7" t="s">
        <v>275</v>
      </c>
      <c r="D53" s="7" t="s">
        <v>276</v>
      </c>
    </row>
    <row r="54" spans="1:4" ht="32.25" customHeight="1" thickBot="1" thickTop="1">
      <c r="A54" s="27"/>
      <c r="B54" s="9" t="s">
        <v>167</v>
      </c>
      <c r="C54" s="7" t="s">
        <v>275</v>
      </c>
      <c r="D54" s="7" t="s">
        <v>254</v>
      </c>
    </row>
    <row r="55" ht="32.25" customHeight="1" thickTop="1"/>
  </sheetData>
  <sheetProtection/>
  <mergeCells count="16">
    <mergeCell ref="A50:A54"/>
    <mergeCell ref="B50:D50"/>
    <mergeCell ref="A43:A44"/>
    <mergeCell ref="B43:D43"/>
    <mergeCell ref="A47:A49"/>
    <mergeCell ref="B47:D47"/>
    <mergeCell ref="A45:A46"/>
    <mergeCell ref="B45:D45"/>
    <mergeCell ref="A41:A42"/>
    <mergeCell ref="B41:D41"/>
    <mergeCell ref="A3:A15"/>
    <mergeCell ref="B3:D3"/>
    <mergeCell ref="A16:A36"/>
    <mergeCell ref="A37:A38"/>
    <mergeCell ref="A39:A40"/>
    <mergeCell ref="B39:D3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D1">
      <selection activeCell="G1" sqref="G1"/>
    </sheetView>
  </sheetViews>
  <sheetFormatPr defaultColWidth="9.140625" defaultRowHeight="12.75"/>
  <cols>
    <col min="1" max="1" width="6.7109375" style="266" customWidth="1"/>
    <col min="2" max="2" width="43.7109375" style="266" customWidth="1"/>
    <col min="3" max="3" width="65.00390625" style="266" customWidth="1"/>
    <col min="4" max="4" width="9.57421875" style="266" bestFit="1" customWidth="1"/>
    <col min="5" max="5" width="13.8515625" style="266" customWidth="1"/>
    <col min="6" max="6" width="13.7109375" style="266" customWidth="1"/>
    <col min="7" max="7" width="18.421875" style="266" customWidth="1"/>
    <col min="8" max="8" width="8.57421875" style="266" customWidth="1"/>
    <col min="9" max="9" width="7.28125" style="266" customWidth="1"/>
    <col min="10" max="10" width="5.7109375" style="266" customWidth="1"/>
    <col min="11" max="11" width="7.57421875" style="266" customWidth="1"/>
    <col min="12" max="12" width="20.57421875" style="154" customWidth="1"/>
    <col min="13" max="13" width="18.57421875" style="266" customWidth="1"/>
    <col min="14" max="14" width="17.57421875" style="266" customWidth="1"/>
    <col min="15" max="15" width="10.140625" style="154" bestFit="1" customWidth="1"/>
    <col min="16" max="20" width="9.140625" style="169" customWidth="1"/>
    <col min="21" max="16384" width="9.140625" style="266" customWidth="1"/>
  </cols>
  <sheetData>
    <row r="1" spans="1:15" ht="23.25" customHeight="1">
      <c r="A1" s="240" t="s">
        <v>3</v>
      </c>
      <c r="B1" s="240" t="s">
        <v>548</v>
      </c>
      <c r="C1" s="240" t="s">
        <v>549</v>
      </c>
      <c r="D1" s="241" t="s">
        <v>550</v>
      </c>
      <c r="E1" s="241" t="s">
        <v>551</v>
      </c>
      <c r="F1" s="241" t="s">
        <v>552</v>
      </c>
      <c r="G1" s="241" t="s">
        <v>237</v>
      </c>
      <c r="H1" s="241" t="s">
        <v>553</v>
      </c>
      <c r="I1" s="241" t="s">
        <v>554</v>
      </c>
      <c r="J1" s="241" t="s">
        <v>555</v>
      </c>
      <c r="K1" s="241" t="s">
        <v>556</v>
      </c>
      <c r="L1" s="242" t="s">
        <v>557</v>
      </c>
      <c r="M1" s="243" t="s">
        <v>558</v>
      </c>
      <c r="N1" s="244" t="s">
        <v>559</v>
      </c>
      <c r="O1" s="170" t="s">
        <v>560</v>
      </c>
    </row>
    <row r="2" spans="1:20" s="163" customFormat="1" ht="12.75">
      <c r="A2" s="168" t="s">
        <v>0</v>
      </c>
      <c r="B2" s="167" t="s">
        <v>561</v>
      </c>
      <c r="C2" s="167" t="s">
        <v>561</v>
      </c>
      <c r="D2" s="168" t="s">
        <v>562</v>
      </c>
      <c r="E2" s="168" t="s">
        <v>563</v>
      </c>
      <c r="F2" s="168" t="s">
        <v>564</v>
      </c>
      <c r="G2" s="168" t="s">
        <v>565</v>
      </c>
      <c r="H2" s="168">
        <v>2800</v>
      </c>
      <c r="I2" s="168">
        <v>1370</v>
      </c>
      <c r="J2" s="168">
        <v>7</v>
      </c>
      <c r="K2" s="168">
        <v>2006</v>
      </c>
      <c r="L2" s="166" t="s">
        <v>566</v>
      </c>
      <c r="M2" s="245" t="s">
        <v>13</v>
      </c>
      <c r="N2" s="165" t="s">
        <v>567</v>
      </c>
      <c r="O2" s="246">
        <v>43796</v>
      </c>
      <c r="P2" s="164"/>
      <c r="Q2" s="164"/>
      <c r="R2" s="164"/>
      <c r="S2" s="164"/>
      <c r="T2" s="164"/>
    </row>
    <row r="3" spans="1:15" ht="12.75">
      <c r="A3" s="168" t="s">
        <v>72</v>
      </c>
      <c r="B3" s="167" t="s">
        <v>561</v>
      </c>
      <c r="C3" s="167" t="s">
        <v>561</v>
      </c>
      <c r="D3" s="168" t="s">
        <v>569</v>
      </c>
      <c r="E3" s="168" t="s">
        <v>570</v>
      </c>
      <c r="F3" s="168" t="s">
        <v>571</v>
      </c>
      <c r="G3" s="168" t="s">
        <v>572</v>
      </c>
      <c r="H3" s="168" t="s">
        <v>13</v>
      </c>
      <c r="I3" s="168">
        <v>620</v>
      </c>
      <c r="J3" s="168" t="s">
        <v>13</v>
      </c>
      <c r="K3" s="168">
        <v>2017</v>
      </c>
      <c r="L3" s="248" t="s">
        <v>573</v>
      </c>
      <c r="M3" s="249" t="s">
        <v>574</v>
      </c>
      <c r="N3" s="165" t="s">
        <v>575</v>
      </c>
      <c r="O3" s="250">
        <v>43796</v>
      </c>
    </row>
    <row r="4" spans="1:15" ht="12.75">
      <c r="A4" s="168" t="s">
        <v>80</v>
      </c>
      <c r="B4" s="167" t="s">
        <v>561</v>
      </c>
      <c r="C4" s="167" t="s">
        <v>561</v>
      </c>
      <c r="D4" s="168" t="s">
        <v>576</v>
      </c>
      <c r="E4" s="168" t="s">
        <v>577</v>
      </c>
      <c r="F4" s="168" t="s">
        <v>578</v>
      </c>
      <c r="G4" s="168" t="s">
        <v>579</v>
      </c>
      <c r="H4" s="168">
        <v>1984</v>
      </c>
      <c r="I4" s="168" t="s">
        <v>13</v>
      </c>
      <c r="J4" s="168">
        <v>5</v>
      </c>
      <c r="K4" s="168">
        <v>2017</v>
      </c>
      <c r="L4" s="248" t="s">
        <v>580</v>
      </c>
      <c r="M4" s="249">
        <v>102300</v>
      </c>
      <c r="N4" s="165" t="s">
        <v>581</v>
      </c>
      <c r="O4" s="250">
        <v>43796</v>
      </c>
    </row>
    <row r="5" spans="1:15" ht="12.75">
      <c r="A5" s="168" t="s">
        <v>83</v>
      </c>
      <c r="B5" s="167" t="s">
        <v>561</v>
      </c>
      <c r="C5" s="167" t="s">
        <v>561</v>
      </c>
      <c r="D5" s="168" t="s">
        <v>582</v>
      </c>
      <c r="E5" s="168" t="s">
        <v>583</v>
      </c>
      <c r="F5" s="168" t="s">
        <v>584</v>
      </c>
      <c r="G5" s="168" t="s">
        <v>585</v>
      </c>
      <c r="H5" s="168">
        <v>2299</v>
      </c>
      <c r="I5" s="168" t="s">
        <v>13</v>
      </c>
      <c r="J5" s="168">
        <v>17</v>
      </c>
      <c r="K5" s="168">
        <v>2017</v>
      </c>
      <c r="L5" s="248" t="s">
        <v>586</v>
      </c>
      <c r="M5" s="249">
        <v>113000</v>
      </c>
      <c r="N5" s="165" t="s">
        <v>587</v>
      </c>
      <c r="O5" s="250">
        <v>43796</v>
      </c>
    </row>
    <row r="6" spans="1:15" ht="12.75">
      <c r="A6" s="168" t="s">
        <v>87</v>
      </c>
      <c r="B6" s="167" t="s">
        <v>561</v>
      </c>
      <c r="C6" s="167" t="s">
        <v>561</v>
      </c>
      <c r="D6" s="168" t="s">
        <v>588</v>
      </c>
      <c r="E6" s="168" t="s">
        <v>589</v>
      </c>
      <c r="F6" s="168" t="s">
        <v>590</v>
      </c>
      <c r="G6" s="168" t="s">
        <v>591</v>
      </c>
      <c r="H6" s="168">
        <v>9291</v>
      </c>
      <c r="I6" s="168">
        <v>6950</v>
      </c>
      <c r="J6" s="168">
        <v>6</v>
      </c>
      <c r="K6" s="168">
        <v>2018</v>
      </c>
      <c r="L6" s="248" t="s">
        <v>592</v>
      </c>
      <c r="M6" s="249">
        <v>872200</v>
      </c>
      <c r="N6" s="165" t="s">
        <v>587</v>
      </c>
      <c r="O6" s="250">
        <v>43796</v>
      </c>
    </row>
    <row r="7" spans="1:15" ht="12.75">
      <c r="A7" s="168" t="s">
        <v>89</v>
      </c>
      <c r="B7" s="167" t="s">
        <v>561</v>
      </c>
      <c r="C7" s="167" t="s">
        <v>561</v>
      </c>
      <c r="D7" s="168" t="s">
        <v>593</v>
      </c>
      <c r="E7" s="168" t="s">
        <v>594</v>
      </c>
      <c r="F7" s="168" t="s">
        <v>595</v>
      </c>
      <c r="G7" s="168" t="s">
        <v>596</v>
      </c>
      <c r="H7" s="168">
        <v>2402</v>
      </c>
      <c r="I7" s="168" t="s">
        <v>13</v>
      </c>
      <c r="J7" s="168">
        <v>6</v>
      </c>
      <c r="K7" s="168">
        <v>2005</v>
      </c>
      <c r="L7" s="248" t="s">
        <v>597</v>
      </c>
      <c r="M7" s="249">
        <v>56230</v>
      </c>
      <c r="N7" s="165" t="s">
        <v>587</v>
      </c>
      <c r="O7" s="250">
        <v>43796</v>
      </c>
    </row>
    <row r="8" spans="1:15" ht="12.75">
      <c r="A8" s="168" t="s">
        <v>92</v>
      </c>
      <c r="B8" s="167" t="s">
        <v>561</v>
      </c>
      <c r="C8" s="167" t="s">
        <v>561</v>
      </c>
      <c r="D8" s="168" t="s">
        <v>598</v>
      </c>
      <c r="E8" s="168" t="s">
        <v>594</v>
      </c>
      <c r="F8" s="168" t="s">
        <v>599</v>
      </c>
      <c r="G8" s="168" t="s">
        <v>591</v>
      </c>
      <c r="H8" s="168">
        <v>2198</v>
      </c>
      <c r="I8" s="168">
        <v>1090</v>
      </c>
      <c r="J8" s="168">
        <v>6</v>
      </c>
      <c r="K8" s="168">
        <v>2013</v>
      </c>
      <c r="L8" s="166" t="s">
        <v>600</v>
      </c>
      <c r="M8" s="249">
        <v>82000</v>
      </c>
      <c r="N8" s="165" t="s">
        <v>587</v>
      </c>
      <c r="O8" s="250">
        <v>43796</v>
      </c>
    </row>
    <row r="9" spans="1:15" ht="12.75">
      <c r="A9" s="168" t="s">
        <v>95</v>
      </c>
      <c r="B9" s="167" t="s">
        <v>561</v>
      </c>
      <c r="C9" s="167" t="s">
        <v>561</v>
      </c>
      <c r="D9" s="168" t="s">
        <v>601</v>
      </c>
      <c r="E9" s="168" t="s">
        <v>602</v>
      </c>
      <c r="F9" s="168" t="s">
        <v>603</v>
      </c>
      <c r="G9" s="168" t="s">
        <v>591</v>
      </c>
      <c r="H9" s="168">
        <v>2198</v>
      </c>
      <c r="I9" s="168"/>
      <c r="J9" s="251">
        <v>5</v>
      </c>
      <c r="K9" s="251">
        <v>2014</v>
      </c>
      <c r="L9" s="251" t="s">
        <v>604</v>
      </c>
      <c r="M9" s="249">
        <v>87000</v>
      </c>
      <c r="N9" s="165" t="s">
        <v>587</v>
      </c>
      <c r="O9" s="250">
        <v>43796</v>
      </c>
    </row>
    <row r="10" spans="1:15" ht="12.75">
      <c r="A10" s="168" t="s">
        <v>97</v>
      </c>
      <c r="B10" s="167" t="s">
        <v>561</v>
      </c>
      <c r="C10" s="167" t="s">
        <v>561</v>
      </c>
      <c r="D10" s="168" t="s">
        <v>605</v>
      </c>
      <c r="E10" s="168" t="s">
        <v>606</v>
      </c>
      <c r="F10" s="168" t="s">
        <v>584</v>
      </c>
      <c r="G10" s="168" t="s">
        <v>585</v>
      </c>
      <c r="H10" s="168">
        <v>2299</v>
      </c>
      <c r="I10" s="168">
        <v>1302</v>
      </c>
      <c r="J10" s="168">
        <v>17</v>
      </c>
      <c r="K10" s="168">
        <v>2016</v>
      </c>
      <c r="L10" s="166" t="s">
        <v>607</v>
      </c>
      <c r="M10" s="249">
        <v>107500</v>
      </c>
      <c r="N10" s="165" t="s">
        <v>587</v>
      </c>
      <c r="O10" s="250">
        <v>43796</v>
      </c>
    </row>
    <row r="11" spans="1:15" ht="12.75">
      <c r="A11" s="168" t="s">
        <v>100</v>
      </c>
      <c r="B11" s="167" t="s">
        <v>561</v>
      </c>
      <c r="C11" s="167" t="s">
        <v>561</v>
      </c>
      <c r="D11" s="168" t="s">
        <v>608</v>
      </c>
      <c r="E11" s="168" t="s">
        <v>609</v>
      </c>
      <c r="F11" s="168" t="s">
        <v>610</v>
      </c>
      <c r="G11" s="168" t="s">
        <v>585</v>
      </c>
      <c r="H11" s="168">
        <v>2987</v>
      </c>
      <c r="I11" s="168" t="s">
        <v>13</v>
      </c>
      <c r="J11" s="251">
        <v>19</v>
      </c>
      <c r="K11" s="251">
        <v>2015</v>
      </c>
      <c r="L11" s="251" t="s">
        <v>611</v>
      </c>
      <c r="M11" s="249">
        <v>151500</v>
      </c>
      <c r="N11" s="165" t="s">
        <v>587</v>
      </c>
      <c r="O11" s="250">
        <v>43796</v>
      </c>
    </row>
    <row r="12" spans="1:15" ht="12.75">
      <c r="A12" s="168" t="s">
        <v>102</v>
      </c>
      <c r="B12" s="167" t="s">
        <v>561</v>
      </c>
      <c r="C12" s="167" t="s">
        <v>561</v>
      </c>
      <c r="D12" s="168" t="s">
        <v>612</v>
      </c>
      <c r="E12" s="168" t="s">
        <v>613</v>
      </c>
      <c r="F12" s="168" t="s">
        <v>614</v>
      </c>
      <c r="G12" s="168" t="s">
        <v>615</v>
      </c>
      <c r="H12" s="168" t="s">
        <v>13</v>
      </c>
      <c r="I12" s="168">
        <v>640</v>
      </c>
      <c r="J12" s="251" t="s">
        <v>13</v>
      </c>
      <c r="K12" s="251">
        <v>2015</v>
      </c>
      <c r="L12" s="251" t="s">
        <v>616</v>
      </c>
      <c r="M12" s="249" t="s">
        <v>574</v>
      </c>
      <c r="N12" s="165" t="s">
        <v>575</v>
      </c>
      <c r="O12" s="250">
        <v>43796</v>
      </c>
    </row>
    <row r="13" spans="1:15" ht="12.75">
      <c r="A13" s="168" t="s">
        <v>104</v>
      </c>
      <c r="B13" s="167" t="s">
        <v>561</v>
      </c>
      <c r="C13" s="167" t="s">
        <v>561</v>
      </c>
      <c r="D13" s="168" t="s">
        <v>568</v>
      </c>
      <c r="E13" s="168" t="s">
        <v>617</v>
      </c>
      <c r="F13" s="168">
        <v>100</v>
      </c>
      <c r="G13" s="168" t="s">
        <v>618</v>
      </c>
      <c r="H13" s="168" t="s">
        <v>619</v>
      </c>
      <c r="I13" s="168" t="s">
        <v>619</v>
      </c>
      <c r="J13" s="251">
        <v>1</v>
      </c>
      <c r="K13" s="251">
        <v>2009</v>
      </c>
      <c r="L13" s="251" t="s">
        <v>244</v>
      </c>
      <c r="M13" s="252" t="s">
        <v>13</v>
      </c>
      <c r="N13" s="165" t="s">
        <v>620</v>
      </c>
      <c r="O13" s="250">
        <v>43796</v>
      </c>
    </row>
    <row r="14" spans="1:15" ht="12.75">
      <c r="A14" s="168" t="s">
        <v>106</v>
      </c>
      <c r="B14" s="167" t="s">
        <v>561</v>
      </c>
      <c r="C14" s="167" t="s">
        <v>561</v>
      </c>
      <c r="D14" s="168" t="s">
        <v>568</v>
      </c>
      <c r="E14" s="168" t="s">
        <v>617</v>
      </c>
      <c r="F14" s="168">
        <v>101</v>
      </c>
      <c r="G14" s="168" t="s">
        <v>618</v>
      </c>
      <c r="H14" s="168" t="s">
        <v>619</v>
      </c>
      <c r="I14" s="168" t="s">
        <v>619</v>
      </c>
      <c r="J14" s="251">
        <v>1</v>
      </c>
      <c r="K14" s="251">
        <v>2017</v>
      </c>
      <c r="L14" s="251" t="s">
        <v>450</v>
      </c>
      <c r="M14" s="253" t="s">
        <v>13</v>
      </c>
      <c r="N14" s="165" t="s">
        <v>620</v>
      </c>
      <c r="O14" s="250">
        <v>43796</v>
      </c>
    </row>
    <row r="15" spans="1:15" ht="12.75">
      <c r="A15" s="168" t="s">
        <v>109</v>
      </c>
      <c r="B15" s="167" t="s">
        <v>561</v>
      </c>
      <c r="C15" s="167" t="s">
        <v>561</v>
      </c>
      <c r="D15" s="168" t="s">
        <v>621</v>
      </c>
      <c r="E15" s="168" t="s">
        <v>622</v>
      </c>
      <c r="F15" s="168" t="s">
        <v>623</v>
      </c>
      <c r="G15" s="168" t="s">
        <v>624</v>
      </c>
      <c r="H15" s="168" t="s">
        <v>13</v>
      </c>
      <c r="I15" s="168">
        <v>990</v>
      </c>
      <c r="J15" s="251" t="s">
        <v>13</v>
      </c>
      <c r="K15" s="251">
        <v>2018</v>
      </c>
      <c r="L15" s="162" t="s">
        <v>625</v>
      </c>
      <c r="M15" s="254" t="s">
        <v>13</v>
      </c>
      <c r="N15" s="165" t="s">
        <v>575</v>
      </c>
      <c r="O15" s="250">
        <v>43796</v>
      </c>
    </row>
    <row r="16" spans="1:15" ht="12.75">
      <c r="A16" s="168" t="s">
        <v>111</v>
      </c>
      <c r="B16" s="167" t="s">
        <v>561</v>
      </c>
      <c r="C16" s="167" t="s">
        <v>626</v>
      </c>
      <c r="D16" s="161" t="s">
        <v>627</v>
      </c>
      <c r="E16" s="161" t="s">
        <v>628</v>
      </c>
      <c r="F16" s="161" t="s">
        <v>629</v>
      </c>
      <c r="G16" s="160" t="s">
        <v>585</v>
      </c>
      <c r="H16" s="161">
        <v>2402</v>
      </c>
      <c r="I16" s="161" t="s">
        <v>13</v>
      </c>
      <c r="J16" s="161">
        <v>14</v>
      </c>
      <c r="K16" s="160">
        <v>2007</v>
      </c>
      <c r="L16" s="255" t="s">
        <v>630</v>
      </c>
      <c r="M16" s="256">
        <v>19600</v>
      </c>
      <c r="N16" s="159" t="s">
        <v>587</v>
      </c>
      <c r="O16" s="250">
        <v>43796</v>
      </c>
    </row>
    <row r="17" spans="1:15" ht="12.75">
      <c r="A17" s="168" t="s">
        <v>114</v>
      </c>
      <c r="B17" s="167" t="s">
        <v>561</v>
      </c>
      <c r="C17" s="167" t="s">
        <v>626</v>
      </c>
      <c r="D17" s="233" t="s">
        <v>631</v>
      </c>
      <c r="E17" s="233" t="s">
        <v>628</v>
      </c>
      <c r="F17" s="233" t="s">
        <v>632</v>
      </c>
      <c r="G17" s="233" t="s">
        <v>585</v>
      </c>
      <c r="H17" s="233">
        <v>2402</v>
      </c>
      <c r="I17" s="233" t="s">
        <v>13</v>
      </c>
      <c r="J17" s="233">
        <v>14</v>
      </c>
      <c r="K17" s="233">
        <v>2007</v>
      </c>
      <c r="L17" s="257" t="s">
        <v>633</v>
      </c>
      <c r="M17" s="256">
        <v>19600</v>
      </c>
      <c r="N17" s="233" t="s">
        <v>587</v>
      </c>
      <c r="O17" s="250">
        <v>43796</v>
      </c>
    </row>
    <row r="18" spans="1:15" ht="12.75">
      <c r="A18" s="168" t="s">
        <v>117</v>
      </c>
      <c r="B18" s="167" t="s">
        <v>561</v>
      </c>
      <c r="C18" s="167" t="s">
        <v>626</v>
      </c>
      <c r="D18" s="158" t="s">
        <v>634</v>
      </c>
      <c r="E18" s="158" t="s">
        <v>594</v>
      </c>
      <c r="F18" s="158" t="s">
        <v>635</v>
      </c>
      <c r="G18" s="158" t="s">
        <v>591</v>
      </c>
      <c r="H18" s="158">
        <v>2198</v>
      </c>
      <c r="I18" s="158" t="s">
        <v>13</v>
      </c>
      <c r="J18" s="158">
        <v>9</v>
      </c>
      <c r="K18" s="158">
        <v>2008</v>
      </c>
      <c r="L18" s="258" t="s">
        <v>636</v>
      </c>
      <c r="M18" s="256">
        <v>43500</v>
      </c>
      <c r="N18" s="157" t="s">
        <v>587</v>
      </c>
      <c r="O18" s="250">
        <v>43796</v>
      </c>
    </row>
    <row r="19" spans="1:15" ht="12.75">
      <c r="A19" s="168" t="s">
        <v>120</v>
      </c>
      <c r="B19" s="167" t="s">
        <v>561</v>
      </c>
      <c r="C19" s="167" t="s">
        <v>626</v>
      </c>
      <c r="D19" s="233" t="s">
        <v>637</v>
      </c>
      <c r="E19" s="233" t="s">
        <v>609</v>
      </c>
      <c r="F19" s="233" t="s">
        <v>638</v>
      </c>
      <c r="G19" s="233" t="s">
        <v>579</v>
      </c>
      <c r="H19" s="233">
        <v>2874</v>
      </c>
      <c r="I19" s="233" t="s">
        <v>13</v>
      </c>
      <c r="J19" s="233">
        <v>7</v>
      </c>
      <c r="K19" s="233">
        <v>1994</v>
      </c>
      <c r="L19" s="257" t="s">
        <v>639</v>
      </c>
      <c r="M19" s="256" t="s">
        <v>574</v>
      </c>
      <c r="N19" s="156" t="s">
        <v>640</v>
      </c>
      <c r="O19" s="250">
        <v>43796</v>
      </c>
    </row>
    <row r="20" spans="1:15" ht="12.75">
      <c r="A20" s="168" t="s">
        <v>122</v>
      </c>
      <c r="B20" s="167" t="s">
        <v>561</v>
      </c>
      <c r="C20" s="167" t="s">
        <v>626</v>
      </c>
      <c r="D20" s="233" t="s">
        <v>641</v>
      </c>
      <c r="E20" s="233" t="s">
        <v>642</v>
      </c>
      <c r="F20" s="233">
        <v>244</v>
      </c>
      <c r="G20" s="233" t="s">
        <v>591</v>
      </c>
      <c r="H20" s="233">
        <v>6842</v>
      </c>
      <c r="I20" s="233">
        <v>3500</v>
      </c>
      <c r="J20" s="247">
        <v>6</v>
      </c>
      <c r="K20" s="247">
        <v>1987</v>
      </c>
      <c r="L20" s="247" t="s">
        <v>643</v>
      </c>
      <c r="M20" s="259" t="s">
        <v>574</v>
      </c>
      <c r="N20" s="156" t="s">
        <v>640</v>
      </c>
      <c r="O20" s="250">
        <v>43796</v>
      </c>
    </row>
    <row r="21" spans="1:15" ht="12.75">
      <c r="A21" s="168" t="s">
        <v>124</v>
      </c>
      <c r="B21" s="167" t="s">
        <v>561</v>
      </c>
      <c r="C21" s="167" t="s">
        <v>626</v>
      </c>
      <c r="D21" s="233" t="s">
        <v>644</v>
      </c>
      <c r="E21" s="233" t="s">
        <v>642</v>
      </c>
      <c r="F21" s="233">
        <v>266</v>
      </c>
      <c r="G21" s="233" t="s">
        <v>591</v>
      </c>
      <c r="H21" s="233">
        <v>6842</v>
      </c>
      <c r="I21" s="233">
        <v>3500</v>
      </c>
      <c r="J21" s="247">
        <v>8</v>
      </c>
      <c r="K21" s="247">
        <v>1981</v>
      </c>
      <c r="L21" s="247">
        <v>139443</v>
      </c>
      <c r="M21" s="259" t="s">
        <v>574</v>
      </c>
      <c r="N21" s="156" t="s">
        <v>640</v>
      </c>
      <c r="O21" s="250">
        <v>43796</v>
      </c>
    </row>
    <row r="22" spans="1:15" ht="12.75">
      <c r="A22" s="168" t="s">
        <v>126</v>
      </c>
      <c r="B22" s="167" t="s">
        <v>561</v>
      </c>
      <c r="C22" s="167" t="s">
        <v>626</v>
      </c>
      <c r="D22" s="233" t="s">
        <v>645</v>
      </c>
      <c r="E22" s="233" t="s">
        <v>642</v>
      </c>
      <c r="F22" s="233">
        <v>266</v>
      </c>
      <c r="G22" s="233" t="s">
        <v>591</v>
      </c>
      <c r="H22" s="233">
        <v>6842</v>
      </c>
      <c r="I22" s="233">
        <v>3500</v>
      </c>
      <c r="J22" s="247">
        <v>6</v>
      </c>
      <c r="K22" s="247">
        <v>1978</v>
      </c>
      <c r="L22" s="247">
        <v>833623</v>
      </c>
      <c r="M22" s="259" t="s">
        <v>574</v>
      </c>
      <c r="N22" s="156" t="s">
        <v>640</v>
      </c>
      <c r="O22" s="250">
        <v>43796</v>
      </c>
    </row>
    <row r="23" spans="1:15" ht="12.75">
      <c r="A23" s="168" t="s">
        <v>171</v>
      </c>
      <c r="B23" s="167" t="s">
        <v>561</v>
      </c>
      <c r="C23" s="167" t="s">
        <v>626</v>
      </c>
      <c r="D23" s="233" t="s">
        <v>646</v>
      </c>
      <c r="E23" s="233" t="s">
        <v>642</v>
      </c>
      <c r="F23" s="233" t="s">
        <v>647</v>
      </c>
      <c r="G23" s="233" t="s">
        <v>648</v>
      </c>
      <c r="H23" s="233">
        <v>6842</v>
      </c>
      <c r="I23" s="233">
        <v>2600</v>
      </c>
      <c r="J23" s="247">
        <v>8</v>
      </c>
      <c r="K23" s="247">
        <v>1981</v>
      </c>
      <c r="L23" s="247">
        <v>139443</v>
      </c>
      <c r="M23" s="259" t="s">
        <v>574</v>
      </c>
      <c r="N23" s="156" t="s">
        <v>640</v>
      </c>
      <c r="O23" s="250">
        <v>43796</v>
      </c>
    </row>
    <row r="24" spans="1:20" s="154" customFormat="1" ht="12.75">
      <c r="A24" s="168" t="s">
        <v>172</v>
      </c>
      <c r="B24" s="167" t="s">
        <v>561</v>
      </c>
      <c r="C24" s="167" t="s">
        <v>626</v>
      </c>
      <c r="D24" s="168" t="s">
        <v>649</v>
      </c>
      <c r="E24" s="168" t="s">
        <v>650</v>
      </c>
      <c r="F24" s="168" t="s">
        <v>651</v>
      </c>
      <c r="G24" s="168" t="s">
        <v>565</v>
      </c>
      <c r="H24" s="168">
        <v>2120</v>
      </c>
      <c r="I24" s="168">
        <v>900</v>
      </c>
      <c r="J24" s="251">
        <v>6</v>
      </c>
      <c r="K24" s="251">
        <v>1986</v>
      </c>
      <c r="L24" s="251" t="s">
        <v>652</v>
      </c>
      <c r="M24" s="249" t="s">
        <v>574</v>
      </c>
      <c r="N24" s="165" t="s">
        <v>640</v>
      </c>
      <c r="O24" s="250">
        <v>43796</v>
      </c>
      <c r="P24" s="155"/>
      <c r="Q24" s="155"/>
      <c r="R24" s="155"/>
      <c r="S24" s="155"/>
      <c r="T24" s="155"/>
    </row>
    <row r="25" spans="1:15" ht="12.75">
      <c r="A25" s="168" t="s">
        <v>173</v>
      </c>
      <c r="B25" s="167" t="s">
        <v>561</v>
      </c>
      <c r="C25" s="167" t="s">
        <v>626</v>
      </c>
      <c r="D25" s="153" t="s">
        <v>568</v>
      </c>
      <c r="E25" s="153" t="s">
        <v>653</v>
      </c>
      <c r="F25" s="153" t="s">
        <v>654</v>
      </c>
      <c r="G25" s="153" t="s">
        <v>655</v>
      </c>
      <c r="H25" s="153" t="s">
        <v>619</v>
      </c>
      <c r="I25" s="153" t="s">
        <v>619</v>
      </c>
      <c r="J25" s="260">
        <v>1</v>
      </c>
      <c r="K25" s="260">
        <v>2008</v>
      </c>
      <c r="L25" s="260" t="s">
        <v>247</v>
      </c>
      <c r="M25" s="261" t="s">
        <v>13</v>
      </c>
      <c r="N25" s="152" t="s">
        <v>620</v>
      </c>
      <c r="O25" s="250">
        <v>43796</v>
      </c>
    </row>
    <row r="26" spans="1:15" ht="12.75">
      <c r="A26" s="168" t="s">
        <v>174</v>
      </c>
      <c r="B26" s="167" t="s">
        <v>561</v>
      </c>
      <c r="C26" s="167" t="s">
        <v>656</v>
      </c>
      <c r="D26" s="168" t="s">
        <v>657</v>
      </c>
      <c r="E26" s="168" t="s">
        <v>658</v>
      </c>
      <c r="F26" s="168" t="s">
        <v>659</v>
      </c>
      <c r="G26" s="168" t="s">
        <v>591</v>
      </c>
      <c r="H26" s="168">
        <v>6086</v>
      </c>
      <c r="I26" s="168">
        <v>2500</v>
      </c>
      <c r="J26" s="168">
        <v>7</v>
      </c>
      <c r="K26" s="168">
        <v>1984</v>
      </c>
      <c r="L26" s="166" t="s">
        <v>660</v>
      </c>
      <c r="M26" s="249" t="s">
        <v>574</v>
      </c>
      <c r="N26" s="165" t="s">
        <v>640</v>
      </c>
      <c r="O26" s="250">
        <v>43796</v>
      </c>
    </row>
    <row r="27" spans="1:15" ht="12.75">
      <c r="A27" s="168" t="s">
        <v>175</v>
      </c>
      <c r="B27" s="167" t="s">
        <v>561</v>
      </c>
      <c r="C27" s="167" t="s">
        <v>661</v>
      </c>
      <c r="D27" s="151" t="s">
        <v>662</v>
      </c>
      <c r="E27" s="151" t="s">
        <v>663</v>
      </c>
      <c r="F27" s="151" t="s">
        <v>664</v>
      </c>
      <c r="G27" s="151" t="s">
        <v>648</v>
      </c>
      <c r="H27" s="151">
        <v>2499</v>
      </c>
      <c r="I27" s="151">
        <v>800</v>
      </c>
      <c r="J27" s="151">
        <v>6</v>
      </c>
      <c r="K27" s="151">
        <v>2014</v>
      </c>
      <c r="L27" s="150" t="s">
        <v>665</v>
      </c>
      <c r="M27" s="262">
        <v>472500</v>
      </c>
      <c r="N27" s="149" t="s">
        <v>587</v>
      </c>
      <c r="O27" s="250">
        <v>43796</v>
      </c>
    </row>
    <row r="28" spans="1:15" ht="12.75">
      <c r="A28" s="168" t="s">
        <v>176</v>
      </c>
      <c r="B28" s="167" t="s">
        <v>561</v>
      </c>
      <c r="C28" s="167" t="s">
        <v>666</v>
      </c>
      <c r="D28" s="233" t="s">
        <v>667</v>
      </c>
      <c r="E28" s="233" t="s">
        <v>668</v>
      </c>
      <c r="F28" s="233" t="s">
        <v>669</v>
      </c>
      <c r="G28" s="233" t="s">
        <v>591</v>
      </c>
      <c r="H28" s="233">
        <v>2499</v>
      </c>
      <c r="I28" s="233">
        <v>800</v>
      </c>
      <c r="J28" s="247">
        <v>4</v>
      </c>
      <c r="K28" s="247">
        <v>1995</v>
      </c>
      <c r="L28" s="247" t="s">
        <v>670</v>
      </c>
      <c r="M28" s="259" t="s">
        <v>574</v>
      </c>
      <c r="N28" s="156" t="s">
        <v>640</v>
      </c>
      <c r="O28" s="250">
        <v>43796</v>
      </c>
    </row>
    <row r="29" spans="1:15" ht="12.75">
      <c r="A29" s="168" t="s">
        <v>177</v>
      </c>
      <c r="B29" s="167" t="s">
        <v>561</v>
      </c>
      <c r="C29" s="167" t="s">
        <v>671</v>
      </c>
      <c r="D29" s="233" t="s">
        <v>672</v>
      </c>
      <c r="E29" s="233" t="s">
        <v>673</v>
      </c>
      <c r="F29" s="233" t="s">
        <v>674</v>
      </c>
      <c r="G29" s="233" t="s">
        <v>591</v>
      </c>
      <c r="H29" s="233">
        <v>6871</v>
      </c>
      <c r="I29" s="233" t="s">
        <v>13</v>
      </c>
      <c r="J29" s="233">
        <v>6</v>
      </c>
      <c r="K29" s="233">
        <v>2008</v>
      </c>
      <c r="L29" s="148" t="s">
        <v>675</v>
      </c>
      <c r="M29" s="259">
        <v>216200</v>
      </c>
      <c r="N29" s="156" t="s">
        <v>587</v>
      </c>
      <c r="O29" s="250">
        <v>43796</v>
      </c>
    </row>
    <row r="30" spans="1:15" ht="12.75">
      <c r="A30" s="168" t="s">
        <v>178</v>
      </c>
      <c r="B30" s="167" t="s">
        <v>561</v>
      </c>
      <c r="C30" s="167" t="s">
        <v>671</v>
      </c>
      <c r="D30" s="233" t="s">
        <v>676</v>
      </c>
      <c r="E30" s="233" t="s">
        <v>642</v>
      </c>
      <c r="F30" s="233" t="s">
        <v>677</v>
      </c>
      <c r="G30" s="233" t="s">
        <v>648</v>
      </c>
      <c r="H30" s="233">
        <v>4680</v>
      </c>
      <c r="I30" s="233">
        <v>3600</v>
      </c>
      <c r="J30" s="247">
        <v>2</v>
      </c>
      <c r="K30" s="247">
        <v>1982</v>
      </c>
      <c r="L30" s="247" t="s">
        <v>678</v>
      </c>
      <c r="M30" s="259" t="s">
        <v>574</v>
      </c>
      <c r="N30" s="156" t="s">
        <v>640</v>
      </c>
      <c r="O30" s="250">
        <v>43796</v>
      </c>
    </row>
    <row r="31" spans="1:15" ht="12" customHeight="1">
      <c r="A31" s="168" t="s">
        <v>179</v>
      </c>
      <c r="B31" s="167" t="s">
        <v>561</v>
      </c>
      <c r="C31" s="167" t="s">
        <v>671</v>
      </c>
      <c r="D31" s="233" t="s">
        <v>679</v>
      </c>
      <c r="E31" s="233" t="s">
        <v>650</v>
      </c>
      <c r="F31" s="233" t="s">
        <v>680</v>
      </c>
      <c r="G31" s="233" t="s">
        <v>591</v>
      </c>
      <c r="H31" s="233">
        <v>2120</v>
      </c>
      <c r="I31" s="233">
        <v>900</v>
      </c>
      <c r="J31" s="233">
        <v>2</v>
      </c>
      <c r="K31" s="233">
        <v>1985</v>
      </c>
      <c r="L31" s="148" t="s">
        <v>681</v>
      </c>
      <c r="M31" s="259" t="s">
        <v>574</v>
      </c>
      <c r="N31" s="156" t="s">
        <v>640</v>
      </c>
      <c r="O31" s="250">
        <v>43796</v>
      </c>
    </row>
    <row r="32" spans="1:15" ht="12.75">
      <c r="A32" s="168" t="s">
        <v>345</v>
      </c>
      <c r="B32" s="167" t="s">
        <v>561</v>
      </c>
      <c r="C32" s="167" t="s">
        <v>682</v>
      </c>
      <c r="D32" s="233" t="s">
        <v>683</v>
      </c>
      <c r="E32" s="247" t="s">
        <v>684</v>
      </c>
      <c r="F32" s="247" t="s">
        <v>685</v>
      </c>
      <c r="G32" s="247" t="s">
        <v>686</v>
      </c>
      <c r="H32" s="247">
        <v>2461</v>
      </c>
      <c r="I32" s="247">
        <v>995</v>
      </c>
      <c r="J32" s="247">
        <v>5</v>
      </c>
      <c r="K32" s="233">
        <v>2000</v>
      </c>
      <c r="L32" s="247" t="s">
        <v>687</v>
      </c>
      <c r="M32" s="259">
        <v>8000</v>
      </c>
      <c r="N32" s="156" t="s">
        <v>587</v>
      </c>
      <c r="O32" s="250">
        <v>43796</v>
      </c>
    </row>
    <row r="33" spans="1:15" ht="12.75">
      <c r="A33" s="168" t="s">
        <v>203</v>
      </c>
      <c r="B33" s="167" t="s">
        <v>688</v>
      </c>
      <c r="C33" s="167" t="s">
        <v>688</v>
      </c>
      <c r="D33" s="168" t="s">
        <v>689</v>
      </c>
      <c r="E33" s="251" t="s">
        <v>690</v>
      </c>
      <c r="F33" s="251" t="s">
        <v>13</v>
      </c>
      <c r="G33" s="251" t="s">
        <v>572</v>
      </c>
      <c r="H33" s="251" t="s">
        <v>13</v>
      </c>
      <c r="I33" s="251">
        <v>400</v>
      </c>
      <c r="J33" s="251" t="s">
        <v>13</v>
      </c>
      <c r="K33" s="251">
        <v>2017</v>
      </c>
      <c r="L33" s="251" t="s">
        <v>691</v>
      </c>
      <c r="M33" s="249">
        <v>6000</v>
      </c>
      <c r="N33" s="165" t="s">
        <v>692</v>
      </c>
      <c r="O33" s="250">
        <v>43796</v>
      </c>
    </row>
    <row r="34" spans="1:15" ht="12.75">
      <c r="A34" s="168" t="s">
        <v>204</v>
      </c>
      <c r="B34" s="167" t="s">
        <v>688</v>
      </c>
      <c r="C34" s="167" t="s">
        <v>693</v>
      </c>
      <c r="D34" s="168" t="s">
        <v>694</v>
      </c>
      <c r="E34" s="168" t="s">
        <v>695</v>
      </c>
      <c r="F34" s="168" t="s">
        <v>696</v>
      </c>
      <c r="G34" s="168" t="s">
        <v>565</v>
      </c>
      <c r="H34" s="168">
        <v>2800</v>
      </c>
      <c r="I34" s="168">
        <v>1100</v>
      </c>
      <c r="J34" s="168">
        <v>3</v>
      </c>
      <c r="K34" s="168">
        <v>2003</v>
      </c>
      <c r="L34" s="168" t="s">
        <v>697</v>
      </c>
      <c r="M34" s="249">
        <v>15200</v>
      </c>
      <c r="N34" s="165" t="s">
        <v>587</v>
      </c>
      <c r="O34" s="250">
        <v>43796</v>
      </c>
    </row>
    <row r="35" spans="1:15" ht="12.75">
      <c r="A35" s="168" t="s">
        <v>205</v>
      </c>
      <c r="B35" s="167" t="s">
        <v>688</v>
      </c>
      <c r="C35" s="167" t="s">
        <v>693</v>
      </c>
      <c r="D35" s="168" t="s">
        <v>698</v>
      </c>
      <c r="E35" s="251" t="s">
        <v>658</v>
      </c>
      <c r="F35" s="251" t="s">
        <v>699</v>
      </c>
      <c r="G35" s="251" t="s">
        <v>565</v>
      </c>
      <c r="H35" s="251">
        <v>2798</v>
      </c>
      <c r="I35" s="251">
        <v>700</v>
      </c>
      <c r="J35" s="251">
        <v>3</v>
      </c>
      <c r="K35" s="251">
        <v>2001</v>
      </c>
      <c r="L35" s="251" t="s">
        <v>700</v>
      </c>
      <c r="M35" s="249">
        <v>14100</v>
      </c>
      <c r="N35" s="165" t="s">
        <v>587</v>
      </c>
      <c r="O35" s="250">
        <v>43796</v>
      </c>
    </row>
    <row r="36" spans="1:15" ht="12.75">
      <c r="A36" s="168" t="s">
        <v>206</v>
      </c>
      <c r="B36" s="167" t="s">
        <v>688</v>
      </c>
      <c r="C36" s="167" t="s">
        <v>693</v>
      </c>
      <c r="D36" s="168" t="s">
        <v>701</v>
      </c>
      <c r="E36" s="251" t="s">
        <v>702</v>
      </c>
      <c r="F36" s="251"/>
      <c r="G36" s="251" t="s">
        <v>624</v>
      </c>
      <c r="H36" s="251" t="s">
        <v>13</v>
      </c>
      <c r="I36" s="251">
        <v>1300</v>
      </c>
      <c r="J36" s="251" t="s">
        <v>13</v>
      </c>
      <c r="K36" s="251">
        <v>1998</v>
      </c>
      <c r="L36" s="251" t="s">
        <v>703</v>
      </c>
      <c r="M36" s="249" t="s">
        <v>574</v>
      </c>
      <c r="N36" s="165" t="s">
        <v>575</v>
      </c>
      <c r="O36" s="250">
        <v>43796</v>
      </c>
    </row>
    <row r="37" spans="1:15" ht="12.75">
      <c r="A37" s="168" t="s">
        <v>207</v>
      </c>
      <c r="B37" s="167" t="s">
        <v>688</v>
      </c>
      <c r="C37" s="167" t="s">
        <v>693</v>
      </c>
      <c r="D37" s="168" t="s">
        <v>704</v>
      </c>
      <c r="E37" s="251" t="s">
        <v>705</v>
      </c>
      <c r="F37" s="251" t="s">
        <v>706</v>
      </c>
      <c r="G37" s="251" t="s">
        <v>579</v>
      </c>
      <c r="H37" s="251">
        <v>1995</v>
      </c>
      <c r="I37" s="251" t="s">
        <v>13</v>
      </c>
      <c r="J37" s="251">
        <v>9</v>
      </c>
      <c r="K37" s="251">
        <v>2007</v>
      </c>
      <c r="L37" s="251" t="s">
        <v>707</v>
      </c>
      <c r="M37" s="249">
        <v>25900</v>
      </c>
      <c r="N37" s="165" t="s">
        <v>708</v>
      </c>
      <c r="O37" s="250">
        <v>43796</v>
      </c>
    </row>
    <row r="38" spans="1:15" ht="12.75">
      <c r="A38" s="168" t="s">
        <v>208</v>
      </c>
      <c r="B38" s="167" t="s">
        <v>688</v>
      </c>
      <c r="C38" s="167" t="s">
        <v>693</v>
      </c>
      <c r="D38" s="168" t="s">
        <v>709</v>
      </c>
      <c r="E38" s="251" t="s">
        <v>710</v>
      </c>
      <c r="F38" s="251" t="s">
        <v>711</v>
      </c>
      <c r="G38" s="251" t="s">
        <v>565</v>
      </c>
      <c r="H38" s="251">
        <v>1108</v>
      </c>
      <c r="I38" s="251">
        <v>505</v>
      </c>
      <c r="J38" s="251">
        <v>2</v>
      </c>
      <c r="K38" s="251">
        <v>2004</v>
      </c>
      <c r="L38" s="251" t="s">
        <v>712</v>
      </c>
      <c r="M38" s="249">
        <v>6100</v>
      </c>
      <c r="N38" s="165" t="s">
        <v>587</v>
      </c>
      <c r="O38" s="250">
        <v>43796</v>
      </c>
    </row>
    <row r="39" spans="1:15" ht="12.75">
      <c r="A39" s="168" t="s">
        <v>209</v>
      </c>
      <c r="B39" s="167" t="s">
        <v>688</v>
      </c>
      <c r="C39" s="167" t="s">
        <v>693</v>
      </c>
      <c r="D39" s="168" t="s">
        <v>713</v>
      </c>
      <c r="E39" s="251" t="s">
        <v>714</v>
      </c>
      <c r="F39" s="251"/>
      <c r="G39" s="251" t="s">
        <v>624</v>
      </c>
      <c r="H39" s="251" t="s">
        <v>13</v>
      </c>
      <c r="I39" s="251">
        <v>1830</v>
      </c>
      <c r="J39" s="251" t="s">
        <v>13</v>
      </c>
      <c r="K39" s="251">
        <v>2015</v>
      </c>
      <c r="L39" s="251" t="s">
        <v>715</v>
      </c>
      <c r="M39" s="249">
        <v>11800</v>
      </c>
      <c r="N39" s="165" t="s">
        <v>692</v>
      </c>
      <c r="O39" s="250">
        <v>43796</v>
      </c>
    </row>
    <row r="40" spans="1:15" ht="12.75">
      <c r="A40" s="151" t="s">
        <v>210</v>
      </c>
      <c r="B40" s="147" t="s">
        <v>688</v>
      </c>
      <c r="C40" s="147" t="s">
        <v>693</v>
      </c>
      <c r="D40" s="151" t="s">
        <v>716</v>
      </c>
      <c r="E40" s="151" t="s">
        <v>563</v>
      </c>
      <c r="F40" s="151" t="s">
        <v>717</v>
      </c>
      <c r="G40" s="151" t="s">
        <v>565</v>
      </c>
      <c r="H40" s="151">
        <v>2999</v>
      </c>
      <c r="I40" s="151">
        <v>1285</v>
      </c>
      <c r="J40" s="263">
        <v>3</v>
      </c>
      <c r="K40" s="263">
        <v>2010</v>
      </c>
      <c r="L40" s="264" t="s">
        <v>718</v>
      </c>
      <c r="M40" s="262">
        <v>30130</v>
      </c>
      <c r="N40" s="149" t="s">
        <v>587</v>
      </c>
      <c r="O40" s="265">
        <v>43796</v>
      </c>
    </row>
    <row r="41" spans="1:15" ht="12.75">
      <c r="A41" s="233" t="s">
        <v>211</v>
      </c>
      <c r="B41" s="167" t="s">
        <v>561</v>
      </c>
      <c r="C41" s="167" t="s">
        <v>561</v>
      </c>
      <c r="D41" s="146" t="s">
        <v>719</v>
      </c>
      <c r="E41" s="233" t="s">
        <v>720</v>
      </c>
      <c r="F41" s="233" t="s">
        <v>721</v>
      </c>
      <c r="G41" s="233" t="s">
        <v>579</v>
      </c>
      <c r="H41" s="233">
        <v>1995</v>
      </c>
      <c r="I41" s="233" t="s">
        <v>13</v>
      </c>
      <c r="J41" s="233">
        <v>6</v>
      </c>
      <c r="K41" s="233">
        <v>2009</v>
      </c>
      <c r="L41" s="148" t="s">
        <v>722</v>
      </c>
      <c r="M41" s="256">
        <v>30000</v>
      </c>
      <c r="N41" s="233" t="s">
        <v>587</v>
      </c>
      <c r="O41" s="250">
        <v>44118</v>
      </c>
    </row>
    <row r="42" spans="1:15" ht="12.75">
      <c r="A42" s="233" t="s">
        <v>212</v>
      </c>
      <c r="B42" s="167" t="s">
        <v>561</v>
      </c>
      <c r="C42" s="145" t="s">
        <v>561</v>
      </c>
      <c r="D42" s="247" t="s">
        <v>723</v>
      </c>
      <c r="E42" s="247" t="s">
        <v>724</v>
      </c>
      <c r="F42" s="247" t="s">
        <v>725</v>
      </c>
      <c r="G42" s="247" t="s">
        <v>579</v>
      </c>
      <c r="H42" s="247">
        <v>1753</v>
      </c>
      <c r="I42" s="247" t="s">
        <v>13</v>
      </c>
      <c r="J42" s="247">
        <v>8</v>
      </c>
      <c r="K42" s="247">
        <v>2010</v>
      </c>
      <c r="L42" s="247" t="s">
        <v>726</v>
      </c>
      <c r="M42" s="247" t="s">
        <v>13</v>
      </c>
      <c r="N42" s="247" t="s">
        <v>575</v>
      </c>
      <c r="O42" s="246">
        <v>44107</v>
      </c>
    </row>
    <row r="43" ht="12.75">
      <c r="M43" s="141"/>
    </row>
    <row r="54" ht="12.75">
      <c r="G54" s="267"/>
    </row>
  </sheetData>
  <sheetProtection/>
  <autoFilter ref="A1:T54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O18"/>
  <sheetViews>
    <sheetView zoomScalePageLayoutView="0" workbookViewId="0" topLeftCell="C1">
      <selection activeCell="H18" sqref="H18"/>
    </sheetView>
  </sheetViews>
  <sheetFormatPr defaultColWidth="9.140625" defaultRowHeight="12.75"/>
  <cols>
    <col min="1" max="1" width="8.8515625" style="29" customWidth="1"/>
    <col min="2" max="2" width="13.7109375" style="29" customWidth="1"/>
    <col min="3" max="3" width="36.8515625" style="29" customWidth="1"/>
    <col min="4" max="4" width="14.140625" style="29" customWidth="1"/>
    <col min="5" max="5" width="14.140625" style="31" customWidth="1"/>
    <col min="6" max="6" width="14.140625" style="29" customWidth="1"/>
    <col min="7" max="7" width="14.140625" style="31" customWidth="1"/>
    <col min="8" max="8" width="14.140625" style="29" customWidth="1"/>
    <col min="9" max="9" width="14.140625" style="31" customWidth="1"/>
    <col min="10" max="10" width="14.140625" style="29" customWidth="1"/>
    <col min="11" max="11" width="14.140625" style="31" customWidth="1"/>
    <col min="12" max="12" width="14.140625" style="29" customWidth="1"/>
    <col min="13" max="13" width="13.140625" style="29" customWidth="1"/>
    <col min="14" max="14" width="16.8515625" style="29" customWidth="1"/>
    <col min="15" max="15" width="11.57421875" style="29" bestFit="1" customWidth="1"/>
    <col min="16" max="16384" width="8.8515625" style="29" customWidth="1"/>
  </cols>
  <sheetData>
    <row r="2" ht="14.25">
      <c r="C2" s="30" t="s">
        <v>732</v>
      </c>
    </row>
    <row r="4" spans="2:14" ht="21.75" customHeight="1">
      <c r="B4" s="32"/>
      <c r="C4" s="33"/>
      <c r="D4" s="34">
        <v>2016</v>
      </c>
      <c r="E4" s="35"/>
      <c r="F4" s="36">
        <v>2017</v>
      </c>
      <c r="G4" s="37"/>
      <c r="H4" s="34">
        <v>2018</v>
      </c>
      <c r="I4" s="35"/>
      <c r="J4" s="36">
        <v>2019</v>
      </c>
      <c r="K4" s="37"/>
      <c r="L4" s="34">
        <v>2020</v>
      </c>
      <c r="M4" s="37"/>
      <c r="N4" s="61" t="s">
        <v>745</v>
      </c>
    </row>
    <row r="5" spans="2:14" ht="14.25">
      <c r="B5" s="32"/>
      <c r="C5" s="33"/>
      <c r="D5" s="38" t="s">
        <v>733</v>
      </c>
      <c r="E5" s="39" t="s">
        <v>734</v>
      </c>
      <c r="F5" s="40" t="s">
        <v>733</v>
      </c>
      <c r="G5" s="41" t="s">
        <v>734</v>
      </c>
      <c r="H5" s="38" t="s">
        <v>733</v>
      </c>
      <c r="I5" s="39" t="s">
        <v>734</v>
      </c>
      <c r="J5" s="40" t="s">
        <v>733</v>
      </c>
      <c r="K5" s="41" t="s">
        <v>734</v>
      </c>
      <c r="L5" s="38" t="s">
        <v>733</v>
      </c>
      <c r="M5" s="59" t="s">
        <v>734</v>
      </c>
      <c r="N5" s="61" t="s">
        <v>746</v>
      </c>
    </row>
    <row r="6" spans="2:15" ht="14.25" customHeight="1">
      <c r="B6" s="56" t="s">
        <v>735</v>
      </c>
      <c r="C6" s="43" t="s">
        <v>736</v>
      </c>
      <c r="D6" s="44">
        <v>8</v>
      </c>
      <c r="E6" s="45">
        <f>6318+179.26+5617+696.39+949.42+574.03+862.81+319.8</f>
        <v>15516.71</v>
      </c>
      <c r="F6" s="46">
        <v>14</v>
      </c>
      <c r="G6" s="47">
        <f>9544.28+608.15+434.78+2669.1+10025+(4*784)+250+1076.6+1992.6+5097.83+1100</f>
        <v>35934.34</v>
      </c>
      <c r="H6" s="44">
        <v>10</v>
      </c>
      <c r="I6" s="45">
        <f>4723.25+8565.78+805.06+360.36+376.34+39833.9+1879.8+500.14+508+3297.12</f>
        <v>60849.75000000001</v>
      </c>
      <c r="J6" s="46">
        <v>22</v>
      </c>
      <c r="K6" s="48">
        <f>4587.51+4729.58+246+823.55+380.74+16370.3+6337.34+280+25309.8+221.4+2368.73+531+2745.61+1889.38+426+214.36+847.35+1400+2603.66+1644.55+760+5472.1</f>
        <v>80188.96000000004</v>
      </c>
      <c r="L6" s="66">
        <v>15</v>
      </c>
      <c r="M6" s="65">
        <f>2460+1275+320+371+2000+5414.29+4816.86+4008.15+1050+1599.29+650+32</f>
        <v>23996.590000000004</v>
      </c>
      <c r="N6" s="67">
        <f>150+3690.4+320</f>
        <v>4160.4</v>
      </c>
      <c r="O6" s="31"/>
    </row>
    <row r="7" spans="2:15" ht="14.25">
      <c r="B7" s="57"/>
      <c r="C7" s="43" t="s">
        <v>737</v>
      </c>
      <c r="D7" s="44" t="s">
        <v>13</v>
      </c>
      <c r="E7" s="45" t="s">
        <v>13</v>
      </c>
      <c r="F7" s="46">
        <v>1</v>
      </c>
      <c r="G7" s="47">
        <v>8554</v>
      </c>
      <c r="H7" s="44" t="s">
        <v>13</v>
      </c>
      <c r="I7" s="45" t="s">
        <v>13</v>
      </c>
      <c r="J7" s="46" t="s">
        <v>13</v>
      </c>
      <c r="K7" s="47" t="s">
        <v>13</v>
      </c>
      <c r="L7" s="66" t="s">
        <v>13</v>
      </c>
      <c r="M7" s="68" t="s">
        <v>13</v>
      </c>
      <c r="N7" s="69" t="s">
        <v>13</v>
      </c>
      <c r="O7" s="31"/>
    </row>
    <row r="8" spans="2:15" ht="14.25">
      <c r="B8" s="57"/>
      <c r="C8" s="43" t="s">
        <v>738</v>
      </c>
      <c r="D8" s="44">
        <v>2</v>
      </c>
      <c r="E8" s="45">
        <f>3844.54+520.77</f>
        <v>4365.3099999999995</v>
      </c>
      <c r="F8" s="46">
        <v>3</v>
      </c>
      <c r="G8" s="65">
        <f>6900+411.84+1226.17</f>
        <v>8538.01</v>
      </c>
      <c r="H8" s="44">
        <v>1</v>
      </c>
      <c r="I8" s="45">
        <v>4500</v>
      </c>
      <c r="J8" s="46">
        <v>2</v>
      </c>
      <c r="K8" s="65">
        <f>1168.1+6552</f>
        <v>7720.1</v>
      </c>
      <c r="L8" s="66">
        <v>1</v>
      </c>
      <c r="M8" s="65">
        <v>2000</v>
      </c>
      <c r="N8" s="69" t="s">
        <v>13</v>
      </c>
      <c r="O8" s="31"/>
    </row>
    <row r="9" spans="2:15" ht="14.25">
      <c r="B9" s="58"/>
      <c r="C9" s="43" t="s">
        <v>744</v>
      </c>
      <c r="D9" s="44" t="s">
        <v>13</v>
      </c>
      <c r="E9" s="45" t="s">
        <v>13</v>
      </c>
      <c r="F9" s="46">
        <v>1</v>
      </c>
      <c r="G9" s="65">
        <v>15576</v>
      </c>
      <c r="H9" s="44" t="s">
        <v>13</v>
      </c>
      <c r="I9" s="45" t="s">
        <v>13</v>
      </c>
      <c r="J9" s="46" t="s">
        <v>13</v>
      </c>
      <c r="K9" s="41" t="s">
        <v>13</v>
      </c>
      <c r="L9" s="66" t="s">
        <v>13</v>
      </c>
      <c r="M9" s="70" t="s">
        <v>13</v>
      </c>
      <c r="N9" s="69" t="s">
        <v>13</v>
      </c>
      <c r="O9" s="31"/>
    </row>
    <row r="10" spans="2:15" ht="21.75" customHeight="1">
      <c r="B10" s="49"/>
      <c r="C10" s="50"/>
      <c r="D10" s="51"/>
      <c r="E10" s="52"/>
      <c r="F10" s="53"/>
      <c r="G10" s="54"/>
      <c r="H10" s="51"/>
      <c r="I10" s="52"/>
      <c r="J10" s="53"/>
      <c r="K10" s="54"/>
      <c r="L10" s="51"/>
      <c r="M10" s="54"/>
      <c r="N10" s="63"/>
      <c r="O10" s="31"/>
    </row>
    <row r="11" spans="2:14" ht="14.25">
      <c r="B11" s="42" t="s">
        <v>739</v>
      </c>
      <c r="C11" s="43" t="s">
        <v>740</v>
      </c>
      <c r="D11" s="44">
        <v>2</v>
      </c>
      <c r="E11" s="45">
        <f>522.82+891.31</f>
        <v>1414.13</v>
      </c>
      <c r="F11" s="46">
        <v>1</v>
      </c>
      <c r="G11" s="47">
        <v>900</v>
      </c>
      <c r="H11" s="44"/>
      <c r="I11" s="45"/>
      <c r="J11" s="46"/>
      <c r="K11" s="47"/>
      <c r="L11" s="44"/>
      <c r="M11" s="60"/>
      <c r="N11" s="62"/>
    </row>
    <row r="12" spans="2:14" ht="14.25">
      <c r="B12" s="42"/>
      <c r="C12" s="43" t="s">
        <v>741</v>
      </c>
      <c r="D12" s="44">
        <v>2</v>
      </c>
      <c r="E12" s="45">
        <f>4033.92+5245.83</f>
        <v>9279.75</v>
      </c>
      <c r="F12" s="46" t="s">
        <v>13</v>
      </c>
      <c r="G12" s="47" t="s">
        <v>13</v>
      </c>
      <c r="H12" s="44"/>
      <c r="I12" s="45"/>
      <c r="J12" s="46"/>
      <c r="K12" s="47"/>
      <c r="L12" s="44"/>
      <c r="M12" s="60"/>
      <c r="N12" s="62"/>
    </row>
    <row r="13" spans="2:14" ht="21.75" customHeight="1">
      <c r="B13" s="49"/>
      <c r="C13" s="50"/>
      <c r="D13" s="51"/>
      <c r="E13" s="52"/>
      <c r="F13" s="53"/>
      <c r="G13" s="54"/>
      <c r="H13" s="51"/>
      <c r="I13" s="52"/>
      <c r="J13" s="53"/>
      <c r="K13" s="54"/>
      <c r="L13" s="51"/>
      <c r="M13" s="54"/>
      <c r="N13" s="63"/>
    </row>
    <row r="14" spans="2:14" ht="28.5">
      <c r="B14" s="55" t="s">
        <v>742</v>
      </c>
      <c r="C14" s="43" t="s">
        <v>743</v>
      </c>
      <c r="D14" s="44" t="s">
        <v>13</v>
      </c>
      <c r="E14" s="45" t="s">
        <v>13</v>
      </c>
      <c r="F14" s="46" t="s">
        <v>13</v>
      </c>
      <c r="G14" s="47" t="s">
        <v>13</v>
      </c>
      <c r="H14" s="44" t="s">
        <v>13</v>
      </c>
      <c r="I14" s="45" t="s">
        <v>13</v>
      </c>
      <c r="J14" s="46" t="s">
        <v>13</v>
      </c>
      <c r="K14" s="47" t="s">
        <v>13</v>
      </c>
      <c r="L14" s="44" t="s">
        <v>13</v>
      </c>
      <c r="M14" s="60" t="s">
        <v>13</v>
      </c>
      <c r="N14" s="64" t="s">
        <v>13</v>
      </c>
    </row>
    <row r="17" ht="14.25">
      <c r="H17" s="31"/>
    </row>
    <row r="18" ht="14.25">
      <c r="H18" s="31"/>
    </row>
  </sheetData>
  <sheetProtection/>
  <mergeCells count="7">
    <mergeCell ref="B11:B12"/>
    <mergeCell ref="B6:B9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MalgorzataT</cp:lastModifiedBy>
  <cp:lastPrinted>2018-08-01T13:53:26Z</cp:lastPrinted>
  <dcterms:created xsi:type="dcterms:W3CDTF">2014-10-02T06:45:29Z</dcterms:created>
  <dcterms:modified xsi:type="dcterms:W3CDTF">2020-09-05T10:58:49Z</dcterms:modified>
  <cp:category/>
  <cp:version/>
  <cp:contentType/>
  <cp:contentStatus/>
</cp:coreProperties>
</file>