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  <sheet name="Sheet1" sheetId="2" r:id="rId2"/>
  </sheets>
  <definedNames>
    <definedName name="_xlnm.Print_Area" localSheetId="1">'Sheet1'!$A$1:$H$74</definedName>
    <definedName name="_xlnm.Print_Area" localSheetId="0">'wg.działow'!$A$1:$G$25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<sst xmlns="http://schemas.openxmlformats.org/spreadsheetml/2006/main" count="120" uniqueCount="86">
  <si>
    <t>Kultura i ochrona dziedzictwa narodowego</t>
  </si>
  <si>
    <t>Urzędy gmin (miast i miast na prawach powiatu)</t>
  </si>
  <si>
    <t>Gospodarka mieszkaniowa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</si>
  <si>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</si>
  <si>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</si>
  <si>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</si>
  <si>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</si>
  <si>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</si>
  <si>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</si>
  <si>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Ochotnicze straże pożarne</t>
  </si>
  <si>
    <t>Stan na</t>
  </si>
  <si>
    <t>Urzędu naczelnych organów władzy państwowej, kontroli i ochrony prawa</t>
  </si>
  <si>
    <t>Szkoły podstawowe</t>
  </si>
  <si>
    <t>Wpływy z podatku dochodowego od osób fizycznych</t>
  </si>
  <si>
    <t>Kultura fizyczna i sport</t>
  </si>
  <si>
    <t>Gimnazja</t>
  </si>
  <si>
    <t>Straż Miejska</t>
  </si>
  <si>
    <t>Filharmonie, orkiestry, chóry i kapele</t>
  </si>
  <si>
    <t>Zadania w zakresie kultury fizycznej i sportu</t>
  </si>
  <si>
    <t>Domy i ośrodki kultury, świetlice i kluby</t>
  </si>
  <si>
    <t>Różne rozliczenia finansowe</t>
  </si>
  <si>
    <t>Pobór podatków, opłat i niepodatkowych należności budżetowych</t>
  </si>
  <si>
    <t>Ogółem</t>
  </si>
  <si>
    <t>Oczyszczanie miast i wsi</t>
  </si>
  <si>
    <t>Rolnictwo i łowiectwo</t>
  </si>
  <si>
    <t>Gospodarka komunalna i ochrona środowiska</t>
  </si>
  <si>
    <t>Oświetlenie ulic, placów i dróg</t>
  </si>
  <si>
    <t>Dział</t>
  </si>
  <si>
    <t>Różne rozliczenia</t>
  </si>
  <si>
    <t>Usuwanie skutków klęsk żywiołowych</t>
  </si>
  <si>
    <t>Zasiłki i pomoc w naturze oraz składki na ubezpieczenia emerytalne i rentowe</t>
  </si>
  <si>
    <t>Oświata i wychowanie</t>
  </si>
  <si>
    <t>Ośrodki pomocy społecznej</t>
  </si>
  <si>
    <t>Rozdział</t>
  </si>
  <si>
    <t>Przedszkola</t>
  </si>
  <si>
    <t>Pozostała działalność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</si>
  <si>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</si>
  <si>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</si>
  <si>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</si>
  <si>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</si>
  <si>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</si>
  <si>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</si>
  <si>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</si>
  <si>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</si>
  <si>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</si>
  <si>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</si>
  <si>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</si>
  <si>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01-01-2009</t>
  </si>
  <si>
    <t xml:space="preserve"> 30-06-2009</t>
  </si>
  <si>
    <t>Leśnictwo</t>
  </si>
  <si>
    <t>Gospodarka leśna</t>
  </si>
  <si>
    <t>Urzędy wojewódzkie</t>
  </si>
  <si>
    <t>Obrona cywilna</t>
  </si>
  <si>
    <t>Udział gmin w podatkach stanowiących dochód budżetu państwa</t>
  </si>
  <si>
    <t>Część oświatowa wyrównawcza subwencji ogólnej dla gmin</t>
  </si>
  <si>
    <t>Część równoważąca subwencji dla gmin</t>
  </si>
  <si>
    <t>Dowożenie uczniów do szkół</t>
  </si>
  <si>
    <t>Ośrodki wsparcia</t>
  </si>
  <si>
    <t>Składki na ubezpieczenie zdrowotne opłacane za osoby pobierające niektóre świadczenia z pomocy społecznej oraz niektóre świadczenia rodzinne</t>
  </si>
  <si>
    <t>Usługi opiekuńcze oraz specjalistyczne usługi opiekuńcze</t>
  </si>
  <si>
    <t>Pozostałe zadania w zakresie kultury</t>
  </si>
  <si>
    <t>Instytucje kultury fizycznej</t>
  </si>
  <si>
    <t>Wybory do Parlamentu Europejskiego</t>
  </si>
  <si>
    <t>Ochrona zdrowia</t>
  </si>
  <si>
    <t>Szpitale ogólne</t>
  </si>
  <si>
    <t>Przeciwdziałanie alkoholizmowi</t>
  </si>
  <si>
    <t>Gospodarka ściekowa i ochrona wód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</si>
  <si>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</si>
  <si>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</si>
  <si>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020</t>
  </si>
  <si>
    <t>Wpływy z podatku rolnego, podatku leśnego, podatku  od czynności cywilnoprawnych, podatków i opłat lokalnych od osób prawnych i innych jednostek organizacyjnych</t>
  </si>
  <si>
    <t>Wpływy z podatku rolnego, podatku leśnego, podatku od spadków i darowizn, podatku od czyn. cywilnopr oraz pod. i opłat lokalnych od os.fiz.</t>
  </si>
  <si>
    <t>Wpływy z innych opłat stanowiących dochody jednostek samorządu terytorialnego na podstawie ustaw</t>
  </si>
  <si>
    <t>Zmiany planowanych dochodów budżetowych w I półroczu 2009 r.</t>
  </si>
  <si>
    <t xml:space="preserve">Załącznik nr 1 </t>
  </si>
  <si>
    <t xml:space="preserve">do Informacji o przebiegu wykonania </t>
  </si>
  <si>
    <t>budżetu za I półrocze 2009r.</t>
  </si>
  <si>
    <t>udział       w %</t>
  </si>
  <si>
    <t>Turystyka</t>
  </si>
  <si>
    <t>Działalność usługowa</t>
  </si>
  <si>
    <t xml:space="preserve">Razem:  </t>
  </si>
  <si>
    <t>Zmiany planowanych dochodów budżetowych w I półroczu 2011 r.</t>
  </si>
  <si>
    <t>budżetu za I półrocze 2011 r.</t>
  </si>
  <si>
    <t>01-01-2011</t>
  </si>
  <si>
    <t xml:space="preserve"> 30-06-2011</t>
  </si>
  <si>
    <t>Obrona narodowa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</si>
</sst>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5" fontId="3" fillId="0" borderId="7" xfId="0" applyNumberFormat="1" applyFont="1" applyFill="1" applyBorder="1" applyAlignment="1">
      <alignment horizontal="left" vertical="top"/>
    </xf>
    <xf numFmtId="187" fontId="9" fillId="0" borderId="10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11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4" fillId="0" borderId="7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right" vertical="top"/>
    </xf>
    <xf numFmtId="187" fontId="4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174" fontId="4" fillId="0" borderId="17" xfId="0" applyNumberFormat="1" applyFont="1" applyFill="1" applyBorder="1" applyAlignment="1">
      <alignment horizontal="left" vertical="top"/>
    </xf>
    <xf numFmtId="174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17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22" xfId="0" applyNumberFormat="1" applyFont="1" applyFill="1" applyBorder="1" applyAlignment="1">
      <alignment horizontal="left" vertical="top"/>
    </xf>
    <xf numFmtId="177" fontId="4" fillId="0" borderId="23" xfId="0" applyNumberFormat="1" applyFont="1" applyFill="1" applyBorder="1" applyAlignment="1">
      <alignment horizontal="left" vertical="top"/>
    </xf>
    <xf numFmtId="177" fontId="3" fillId="0" borderId="19" xfId="0" applyNumberFormat="1" applyFont="1" applyFill="1" applyBorder="1" applyAlignment="1">
      <alignment vertical="top"/>
    </xf>
    <xf numFmtId="177" fontId="4" fillId="0" borderId="24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shrinkToFit="1"/>
    </xf>
    <xf numFmtId="177" fontId="4" fillId="0" borderId="25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right" vertical="top"/>
    </xf>
    <xf numFmtId="187" fontId="1" fillId="0" borderId="27" xfId="0" applyNumberFormat="1" applyFont="1" applyFill="1" applyBorder="1" applyAlignment="1">
      <alignment horizontal="right" vertical="top"/>
    </xf>
    <xf numFmtId="187" fontId="1" fillId="0" borderId="28" xfId="0" applyNumberFormat="1" applyFont="1" applyFill="1" applyBorder="1" applyAlignment="1">
      <alignment horizontal="right" vertical="top"/>
    </xf>
    <xf numFmtId="187" fontId="1" fillId="0" borderId="29" xfId="0" applyNumberFormat="1" applyFont="1" applyFill="1" applyBorder="1" applyAlignment="1">
      <alignment horizontal="right" vertical="top"/>
    </xf>
    <xf numFmtId="187" fontId="1" fillId="0" borderId="3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9" fontId="3" fillId="0" borderId="3" xfId="0" applyNumberFormat="1" applyFont="1" applyFill="1" applyBorder="1" applyAlignment="1">
      <alignment horizontal="right" vertical="top"/>
    </xf>
    <xf numFmtId="0" fontId="7" fillId="0" borderId="33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34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9" fillId="0" borderId="29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0" fillId="0" borderId="33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6">
      <selection activeCell="F17" sqref="F17"/>
    </sheetView>
  </sheetViews>
  <sheetFormatPr defaultColWidth="9.140625" defaultRowHeight="12.75"/>
  <cols>
    <col min="1" max="1" width="6.7109375" style="1" customWidth="1"/>
    <col min="2" max="2" width="58.28125" style="1" customWidth="1"/>
    <col min="3" max="3" width="14.28125" style="3" customWidth="1"/>
    <col min="4" max="4" width="14.57421875" style="3" customWidth="1"/>
    <col min="5" max="5" width="12.57421875" style="3" customWidth="1"/>
    <col min="6" max="6" width="13.421875" style="4" customWidth="1"/>
    <col min="7" max="7" width="11.421875" style="4" customWidth="1"/>
    <col min="8" max="8" width="9.57421875" style="2" customWidth="1"/>
    <col min="9" max="16384" width="9.140625" style="2" customWidth="1"/>
  </cols>
  <sheetData>
    <row r="1" ht="15">
      <c r="E1" s="98" t="s">
        <v>74</v>
      </c>
    </row>
    <row r="2" spans="1:7" ht="20.25">
      <c r="A2" s="103" t="s">
        <v>81</v>
      </c>
      <c r="B2" s="104"/>
      <c r="C2" s="104"/>
      <c r="D2" s="104"/>
      <c r="E2" s="99" t="s">
        <v>75</v>
      </c>
      <c r="F2" s="96"/>
      <c r="G2" s="97"/>
    </row>
    <row r="3" spans="1:7" ht="15.75" thickBot="1">
      <c r="A3" s="12"/>
      <c r="B3" s="9"/>
      <c r="C3" s="7"/>
      <c r="D3" s="7"/>
      <c r="E3" s="100" t="s">
        <v>82</v>
      </c>
      <c r="F3" s="6"/>
      <c r="G3" s="6"/>
    </row>
    <row r="4" spans="1:8" ht="15">
      <c r="A4" s="13"/>
      <c r="B4" s="85"/>
      <c r="C4" s="90" t="s">
        <v>10</v>
      </c>
      <c r="D4" s="90" t="s">
        <v>10</v>
      </c>
      <c r="E4" s="105" t="s">
        <v>43</v>
      </c>
      <c r="F4" s="105"/>
      <c r="G4" s="106"/>
      <c r="H4" s="5"/>
    </row>
    <row r="5" spans="1:8" ht="15.75">
      <c r="A5" s="14" t="s">
        <v>27</v>
      </c>
      <c r="B5" s="87" t="s">
        <v>41</v>
      </c>
      <c r="C5" s="91" t="s">
        <v>83</v>
      </c>
      <c r="D5" s="91" t="s">
        <v>84</v>
      </c>
      <c r="E5" s="107" t="s">
        <v>44</v>
      </c>
      <c r="F5" s="21" t="s">
        <v>45</v>
      </c>
      <c r="G5" s="109" t="s">
        <v>77</v>
      </c>
      <c r="H5" s="5"/>
    </row>
    <row r="6" spans="1:8" ht="16.5" thickBot="1">
      <c r="A6" s="15"/>
      <c r="B6" s="86"/>
      <c r="C6" s="89"/>
      <c r="D6" s="89"/>
      <c r="E6" s="108"/>
      <c r="F6" s="48" t="s">
        <v>46</v>
      </c>
      <c r="G6" s="110"/>
      <c r="H6" s="5"/>
    </row>
    <row r="7" spans="1:8" ht="16.5" thickBot="1">
      <c r="A7" s="76">
        <v>10</v>
      </c>
      <c r="B7" s="39" t="s">
        <v>24</v>
      </c>
      <c r="C7" s="11">
        <v>611141</v>
      </c>
      <c r="D7" s="11">
        <v>904040</v>
      </c>
      <c r="E7" s="11">
        <f>D7-C7</f>
        <v>292899</v>
      </c>
      <c r="F7" s="40">
        <f aca="true" t="shared" si="0" ref="F7:F20">D7/C7</f>
        <v>1.4792658322711125</v>
      </c>
      <c r="G7" s="79">
        <f>E7/E25</f>
        <v>0.08051856441699577</v>
      </c>
      <c r="H7" s="5"/>
    </row>
    <row r="8" spans="1:8" s="27" customFormat="1" ht="16.5" thickBot="1">
      <c r="A8" s="77" t="s">
        <v>69</v>
      </c>
      <c r="B8" s="39" t="s">
        <v>49</v>
      </c>
      <c r="C8" s="11">
        <v>79976</v>
      </c>
      <c r="D8" s="11">
        <v>45496</v>
      </c>
      <c r="E8" s="11">
        <f aca="true" t="shared" si="1" ref="E8:E24">D8-C8</f>
        <v>-34480</v>
      </c>
      <c r="F8" s="40">
        <f t="shared" si="0"/>
        <v>0.5688706611983595</v>
      </c>
      <c r="G8" s="79">
        <f>E8/E25</f>
        <v>-0.009478626083045739</v>
      </c>
      <c r="H8" s="26"/>
    </row>
    <row r="9" spans="1:8" ht="16.5" thickBot="1">
      <c r="A9" s="8">
        <v>600</v>
      </c>
      <c r="B9" s="39" t="s">
        <v>40</v>
      </c>
      <c r="C9" s="11">
        <v>612640</v>
      </c>
      <c r="D9" s="11">
        <v>2032745</v>
      </c>
      <c r="E9" s="11">
        <f t="shared" si="1"/>
        <v>1420105</v>
      </c>
      <c r="F9" s="50">
        <f t="shared" si="0"/>
        <v>3.318008944894228</v>
      </c>
      <c r="G9" s="79">
        <f>E9/E25</f>
        <v>0.3903899157095032</v>
      </c>
      <c r="H9" s="5"/>
    </row>
    <row r="10" spans="1:8" ht="16.5" thickBot="1">
      <c r="A10" s="8">
        <v>630</v>
      </c>
      <c r="B10" s="39" t="s">
        <v>78</v>
      </c>
      <c r="C10" s="11">
        <v>5480</v>
      </c>
      <c r="D10" s="11">
        <v>6154</v>
      </c>
      <c r="E10" s="11">
        <f t="shared" si="1"/>
        <v>674</v>
      </c>
      <c r="F10" s="50">
        <f t="shared" si="0"/>
        <v>1.122992700729927</v>
      </c>
      <c r="G10" s="79">
        <f>E10/E25</f>
        <v>0.00018528404814306348</v>
      </c>
      <c r="H10" s="5"/>
    </row>
    <row r="11" spans="1:8" ht="16.5" thickBot="1">
      <c r="A11" s="8">
        <v>700</v>
      </c>
      <c r="B11" s="39" t="s">
        <v>2</v>
      </c>
      <c r="C11" s="11">
        <v>4683200</v>
      </c>
      <c r="D11" s="11">
        <v>4852153</v>
      </c>
      <c r="E11" s="11">
        <f t="shared" si="1"/>
        <v>168953</v>
      </c>
      <c r="F11" s="50">
        <f t="shared" si="0"/>
        <v>1.0360764007516228</v>
      </c>
      <c r="G11" s="79">
        <f>E11/E25</f>
        <v>0.0464455427090727</v>
      </c>
      <c r="H11" s="5"/>
    </row>
    <row r="12" spans="1:8" ht="16.5" thickBot="1">
      <c r="A12" s="8">
        <v>710</v>
      </c>
      <c r="B12" s="39" t="s">
        <v>79</v>
      </c>
      <c r="C12" s="11">
        <v>120360</v>
      </c>
      <c r="D12" s="11">
        <v>120360</v>
      </c>
      <c r="E12" s="11">
        <f t="shared" si="1"/>
        <v>0</v>
      </c>
      <c r="F12" s="50">
        <f t="shared" si="0"/>
        <v>1</v>
      </c>
      <c r="G12" s="79">
        <f>E12/E25</f>
        <v>0</v>
      </c>
      <c r="H12" s="5"/>
    </row>
    <row r="13" spans="1:8" ht="16.5" thickBot="1">
      <c r="A13" s="8">
        <v>750</v>
      </c>
      <c r="B13" s="39" t="s">
        <v>4</v>
      </c>
      <c r="C13" s="11">
        <v>303316</v>
      </c>
      <c r="D13" s="11">
        <v>320554</v>
      </c>
      <c r="E13" s="11">
        <f t="shared" si="1"/>
        <v>17238</v>
      </c>
      <c r="F13" s="50">
        <f t="shared" si="0"/>
        <v>1.0568318189610835</v>
      </c>
      <c r="G13" s="79">
        <f>E13/E25</f>
        <v>0.0047387632372257096</v>
      </c>
      <c r="H13" s="94"/>
    </row>
    <row r="14" spans="1:8" ht="32.25" thickBot="1">
      <c r="A14" s="8">
        <v>751</v>
      </c>
      <c r="B14" s="75" t="s">
        <v>68</v>
      </c>
      <c r="C14" s="11">
        <v>3381</v>
      </c>
      <c r="D14" s="11">
        <v>3381</v>
      </c>
      <c r="E14" s="11">
        <f t="shared" si="1"/>
        <v>0</v>
      </c>
      <c r="F14" s="50">
        <f t="shared" si="0"/>
        <v>1</v>
      </c>
      <c r="G14" s="79">
        <f>E14/E25</f>
        <v>0</v>
      </c>
      <c r="H14" s="5"/>
    </row>
    <row r="15" spans="1:8" ht="16.5" thickBot="1">
      <c r="A15" s="8">
        <v>752</v>
      </c>
      <c r="B15" s="75" t="s">
        <v>85</v>
      </c>
      <c r="C15" s="11">
        <v>300</v>
      </c>
      <c r="D15" s="11">
        <v>300</v>
      </c>
      <c r="E15" s="11"/>
      <c r="F15" s="50"/>
      <c r="G15" s="79">
        <f>E15/E25</f>
        <v>0</v>
      </c>
      <c r="H15" s="5"/>
    </row>
    <row r="16" spans="1:8" ht="32.25" thickBot="1">
      <c r="A16" s="8">
        <v>754</v>
      </c>
      <c r="B16" s="75" t="s">
        <v>3</v>
      </c>
      <c r="C16" s="11">
        <v>52790</v>
      </c>
      <c r="D16" s="11">
        <v>56196</v>
      </c>
      <c r="E16" s="11">
        <f t="shared" si="1"/>
        <v>3406</v>
      </c>
      <c r="F16" s="50">
        <f t="shared" si="0"/>
        <v>1.0645197954157986</v>
      </c>
      <c r="G16" s="79">
        <f>E16/E25</f>
        <v>0.0009363167180642051</v>
      </c>
      <c r="H16" s="5"/>
    </row>
    <row r="17" spans="1:8" ht="48" thickBot="1">
      <c r="A17" s="8">
        <v>756</v>
      </c>
      <c r="B17" s="75" t="s">
        <v>42</v>
      </c>
      <c r="C17" s="11">
        <v>15592077</v>
      </c>
      <c r="D17" s="11">
        <v>15592077</v>
      </c>
      <c r="E17" s="11">
        <f t="shared" si="1"/>
        <v>0</v>
      </c>
      <c r="F17" s="50">
        <f t="shared" si="0"/>
        <v>1</v>
      </c>
      <c r="G17" s="79">
        <f>E17/E25</f>
        <v>0</v>
      </c>
      <c r="H17" s="5"/>
    </row>
    <row r="18" spans="1:8" ht="16.5" thickBot="1">
      <c r="A18" s="8">
        <v>758</v>
      </c>
      <c r="B18" s="39" t="s">
        <v>28</v>
      </c>
      <c r="C18" s="11">
        <v>17821752</v>
      </c>
      <c r="D18" s="11">
        <v>17885003</v>
      </c>
      <c r="E18" s="11">
        <f t="shared" si="1"/>
        <v>63251</v>
      </c>
      <c r="F18" s="50">
        <f t="shared" si="0"/>
        <v>1.0035490898986812</v>
      </c>
      <c r="G18" s="79">
        <f>E18/E25</f>
        <v>0.017387835799847044</v>
      </c>
      <c r="H18" s="5"/>
    </row>
    <row r="19" spans="1:8" ht="16.5" thickBot="1">
      <c r="A19" s="8">
        <v>801</v>
      </c>
      <c r="B19" s="39" t="s">
        <v>31</v>
      </c>
      <c r="C19" s="11">
        <v>287691</v>
      </c>
      <c r="D19" s="11">
        <v>310161</v>
      </c>
      <c r="E19" s="11">
        <f t="shared" si="1"/>
        <v>22470</v>
      </c>
      <c r="F19" s="50">
        <f t="shared" si="0"/>
        <v>1.0781046330959259</v>
      </c>
      <c r="G19" s="79">
        <f>E19/E25</f>
        <v>0.006177051278597383</v>
      </c>
      <c r="H19" s="5"/>
    </row>
    <row r="20" spans="1:8" ht="16.5" thickBot="1">
      <c r="A20" s="8">
        <v>852</v>
      </c>
      <c r="B20" s="39" t="s">
        <v>39</v>
      </c>
      <c r="C20" s="11">
        <v>6797140</v>
      </c>
      <c r="D20" s="11">
        <v>7436572</v>
      </c>
      <c r="E20" s="11">
        <f t="shared" si="1"/>
        <v>639432</v>
      </c>
      <c r="F20" s="50">
        <f t="shared" si="0"/>
        <v>1.0940736839317713</v>
      </c>
      <c r="G20" s="79">
        <f>E20/E25</f>
        <v>0.17578123067094267</v>
      </c>
      <c r="H20" s="5"/>
    </row>
    <row r="21" spans="1:8" ht="16.5" thickBot="1">
      <c r="A21" s="49">
        <v>854</v>
      </c>
      <c r="B21" s="39" t="s">
        <v>7</v>
      </c>
      <c r="C21" s="11">
        <v>0</v>
      </c>
      <c r="D21" s="11">
        <v>329707</v>
      </c>
      <c r="E21" s="11">
        <f t="shared" si="1"/>
        <v>329707</v>
      </c>
      <c r="F21" s="50">
        <v>0</v>
      </c>
      <c r="G21" s="79">
        <f>E21/E25</f>
        <v>0.09063716270193625</v>
      </c>
      <c r="H21" s="5"/>
    </row>
    <row r="22" spans="1:8" ht="16.5" thickBot="1">
      <c r="A22" s="49">
        <v>900</v>
      </c>
      <c r="B22" s="39" t="s">
        <v>25</v>
      </c>
      <c r="C22" s="11">
        <v>2596540</v>
      </c>
      <c r="D22" s="11">
        <v>2697982</v>
      </c>
      <c r="E22" s="11">
        <f t="shared" si="1"/>
        <v>101442</v>
      </c>
      <c r="F22" s="50">
        <f>D22/C22</f>
        <v>1.0390681445307988</v>
      </c>
      <c r="G22" s="79">
        <f>E22/E25</f>
        <v>0.027886623756273956</v>
      </c>
      <c r="H22" s="44"/>
    </row>
    <row r="23" spans="1:8" ht="16.5" thickBot="1">
      <c r="A23" s="49">
        <v>921</v>
      </c>
      <c r="B23" s="39" t="s">
        <v>0</v>
      </c>
      <c r="C23" s="11">
        <v>0</v>
      </c>
      <c r="D23" s="11">
        <v>401594</v>
      </c>
      <c r="E23" s="11">
        <f t="shared" si="1"/>
        <v>401594</v>
      </c>
      <c r="F23" s="50"/>
      <c r="G23" s="79">
        <f>E23/E25</f>
        <v>0.11039905345692201</v>
      </c>
      <c r="H23" s="5"/>
    </row>
    <row r="24" spans="1:8" ht="16.5" thickBot="1">
      <c r="A24" s="49">
        <v>926</v>
      </c>
      <c r="B24" s="39" t="s">
        <v>14</v>
      </c>
      <c r="C24" s="11">
        <v>22770</v>
      </c>
      <c r="D24" s="11">
        <v>233737</v>
      </c>
      <c r="E24" s="11">
        <f t="shared" si="1"/>
        <v>210967</v>
      </c>
      <c r="F24" s="50">
        <f>D24/C24</f>
        <v>10.265129556433905</v>
      </c>
      <c r="G24" s="79">
        <f>E24/E25</f>
        <v>0.05799528157952177</v>
      </c>
      <c r="H24" s="5"/>
    </row>
    <row r="25" spans="1:8" ht="16.5" thickBot="1">
      <c r="A25" s="38"/>
      <c r="B25" s="102" t="s">
        <v>80</v>
      </c>
      <c r="C25" s="11">
        <f>SUM(C7:C24)</f>
        <v>49590554</v>
      </c>
      <c r="D25" s="11">
        <f>D7+D8+D9+D10+D11+D12+D13+D14+D16+D17+D18+D19+D20+D21+D22+D23+D24+D15</f>
        <v>53228212</v>
      </c>
      <c r="E25" s="11">
        <f>E7+E8+E9+E10+E11+E12+E13+E14+E16+E17+E18+E19+E20+E21+E22+E23+E24</f>
        <v>3637658</v>
      </c>
      <c r="F25" s="50">
        <f>D25/C25</f>
        <v>1.0733538487995113</v>
      </c>
      <c r="G25" s="101">
        <f>G7+G8+G9+G10+G11+G12+G13+G14+G16+G17+G18+G19+G20+G21+G22+G23+G24</f>
        <v>0.9999999999999998</v>
      </c>
      <c r="H25" s="5"/>
    </row>
    <row r="26" spans="2:7" ht="15">
      <c r="B26" s="63"/>
      <c r="C26" s="64"/>
      <c r="D26" s="64"/>
      <c r="E26" s="64"/>
      <c r="F26" s="65"/>
      <c r="G26" s="65"/>
    </row>
  </sheetData>
  <sheetProtection password="CA6D" sheet="1" objects="1" scenarios="1"/>
  <mergeCells count="4">
    <mergeCell ref="A2:D2"/>
    <mergeCell ref="E4:G4"/>
    <mergeCell ref="E5:E6"/>
    <mergeCell ref="G5:G6"/>
  </mergeCells>
  <printOptions/>
  <pageMargins left="0.75" right="0.75" top="1" bottom="0.48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58.28125" style="1" customWidth="1"/>
    <col min="4" max="4" width="14.28125" style="3" customWidth="1"/>
    <col min="5" max="5" width="14.57421875" style="3" customWidth="1"/>
    <col min="6" max="6" width="12.57421875" style="3" customWidth="1"/>
    <col min="7" max="7" width="13.421875" style="4" customWidth="1"/>
    <col min="8" max="8" width="11.42187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03" t="s">
        <v>73</v>
      </c>
      <c r="B2" s="104"/>
      <c r="C2" s="104"/>
      <c r="D2" s="104"/>
      <c r="E2" s="104"/>
      <c r="F2" s="99" t="s">
        <v>75</v>
      </c>
      <c r="G2" s="96"/>
      <c r="H2" s="97"/>
    </row>
    <row r="3" spans="1:8" ht="15.75" thickBot="1">
      <c r="A3" s="12"/>
      <c r="B3" s="9"/>
      <c r="C3" s="9"/>
      <c r="D3" s="7"/>
      <c r="E3" s="7"/>
      <c r="F3" s="100" t="s">
        <v>76</v>
      </c>
      <c r="G3" s="6"/>
      <c r="H3" s="6"/>
    </row>
    <row r="4" spans="1:9" ht="15">
      <c r="A4" s="13"/>
      <c r="B4" s="46"/>
      <c r="C4" s="85"/>
      <c r="D4" s="90" t="s">
        <v>10</v>
      </c>
      <c r="E4" s="90" t="s">
        <v>10</v>
      </c>
      <c r="F4" s="105" t="s">
        <v>43</v>
      </c>
      <c r="G4" s="105"/>
      <c r="H4" s="106"/>
      <c r="I4" s="5"/>
    </row>
    <row r="5" spans="1:9" ht="15.75">
      <c r="A5" s="14" t="s">
        <v>27</v>
      </c>
      <c r="B5" s="47" t="s">
        <v>33</v>
      </c>
      <c r="C5" s="87" t="s">
        <v>41</v>
      </c>
      <c r="D5" s="91" t="s">
        <v>47</v>
      </c>
      <c r="E5" s="91" t="s">
        <v>48</v>
      </c>
      <c r="F5" s="107" t="s">
        <v>44</v>
      </c>
      <c r="G5" s="21" t="s">
        <v>45</v>
      </c>
      <c r="H5" s="109" t="s">
        <v>77</v>
      </c>
      <c r="I5" s="5"/>
    </row>
    <row r="6" spans="1:9" ht="16.5" thickBot="1">
      <c r="A6" s="15"/>
      <c r="B6" s="88"/>
      <c r="C6" s="86"/>
      <c r="D6" s="89"/>
      <c r="E6" s="89"/>
      <c r="F6" s="108"/>
      <c r="G6" s="48" t="s">
        <v>46</v>
      </c>
      <c r="H6" s="110"/>
      <c r="I6" s="5"/>
    </row>
    <row r="7" spans="1:9" ht="16.5" thickBot="1">
      <c r="A7" s="76">
        <v>10</v>
      </c>
      <c r="B7" s="53"/>
      <c r="C7" s="39" t="s">
        <v>24</v>
      </c>
      <c r="D7" s="11">
        <f>SUM(D8)</f>
        <v>150000</v>
      </c>
      <c r="E7" s="11">
        <f>SUM(E8)</f>
        <v>344632.18</v>
      </c>
      <c r="F7" s="11">
        <f>SUM(F8)</f>
        <v>194632.18</v>
      </c>
      <c r="G7" s="40">
        <f>E7/D7</f>
        <v>2.2975478666666667</v>
      </c>
      <c r="H7" s="79">
        <f>F7/F74</f>
        <v>0.06183323634278971</v>
      </c>
      <c r="I7" s="5"/>
    </row>
    <row r="8" spans="1:9" ht="15.75" thickBot="1">
      <c r="A8" s="16"/>
      <c r="B8" s="51">
        <v>1095</v>
      </c>
      <c r="C8" s="72" t="s">
        <v>35</v>
      </c>
      <c r="D8" s="10">
        <v>150000</v>
      </c>
      <c r="E8" s="10">
        <v>344632.18</v>
      </c>
      <c r="F8" s="10">
        <f>E8-D8</f>
        <v>194632.18</v>
      </c>
      <c r="G8" s="22">
        <f>E8/D8</f>
        <v>2.2975478666666667</v>
      </c>
      <c r="H8" s="80">
        <f>F8/F74</f>
        <v>0.06183323634278971</v>
      </c>
      <c r="I8" s="5"/>
    </row>
    <row r="9" spans="1:9" s="27" customFormat="1" ht="16.5" thickBot="1">
      <c r="A9" s="77" t="s">
        <v>69</v>
      </c>
      <c r="B9" s="52"/>
      <c r="C9" s="39" t="s">
        <v>49</v>
      </c>
      <c r="D9" s="11">
        <f>SUM(D10)</f>
        <v>93191</v>
      </c>
      <c r="E9" s="11">
        <f>SUM(E10)</f>
        <v>93191</v>
      </c>
      <c r="F9" s="11">
        <f>SUM(F10)</f>
        <v>0</v>
      </c>
      <c r="G9" s="40">
        <f>E9/D9</f>
        <v>1</v>
      </c>
      <c r="H9" s="79">
        <f>F9/F74</f>
        <v>0</v>
      </c>
      <c r="I9" s="26"/>
    </row>
    <row r="10" spans="1:9" ht="15.75" thickBot="1">
      <c r="A10" s="16"/>
      <c r="B10" s="51">
        <v>2001</v>
      </c>
      <c r="C10" s="72" t="s">
        <v>50</v>
      </c>
      <c r="D10" s="10">
        <v>93191</v>
      </c>
      <c r="E10" s="10">
        <v>93191</v>
      </c>
      <c r="F10" s="10">
        <f>E10-D10</f>
        <v>0</v>
      </c>
      <c r="G10" s="22">
        <f>E10/D10</f>
        <v>1</v>
      </c>
      <c r="H10" s="80">
        <f>F10/F74</f>
        <v>0</v>
      </c>
      <c r="I10" s="5"/>
    </row>
    <row r="11" spans="1:9" ht="16.5" thickBot="1">
      <c r="A11" s="8">
        <v>600</v>
      </c>
      <c r="B11" s="53"/>
      <c r="C11" s="39" t="s">
        <v>40</v>
      </c>
      <c r="D11" s="11">
        <f>SUM(D12:D14)</f>
        <v>486860</v>
      </c>
      <c r="E11" s="11">
        <f>SUM(E12:E14)</f>
        <v>2031590</v>
      </c>
      <c r="F11" s="11">
        <f>SUM(F12:F14)</f>
        <v>1544730</v>
      </c>
      <c r="G11" s="50">
        <f>E11/D11</f>
        <v>4.172842295526435</v>
      </c>
      <c r="H11" s="79">
        <f>F11/F74</f>
        <v>0.49074955218503724</v>
      </c>
      <c r="I11" s="5"/>
    </row>
    <row r="12" spans="1:9" ht="15">
      <c r="A12" s="16"/>
      <c r="B12" s="54">
        <v>60016</v>
      </c>
      <c r="C12" s="33" t="s">
        <v>38</v>
      </c>
      <c r="D12" s="34">
        <v>474860</v>
      </c>
      <c r="E12" s="34">
        <v>1119590</v>
      </c>
      <c r="F12" s="34">
        <f>E12-D12</f>
        <v>644730</v>
      </c>
      <c r="G12" s="25">
        <f>-E12/D12</f>
        <v>-2.3577264878069326</v>
      </c>
      <c r="H12" s="81">
        <f>F12/F74</f>
        <v>0.20482605942802887</v>
      </c>
      <c r="I12" s="5"/>
    </row>
    <row r="13" spans="1:9" ht="15">
      <c r="A13" s="31"/>
      <c r="B13" s="55">
        <v>60078</v>
      </c>
      <c r="C13" s="35" t="s">
        <v>29</v>
      </c>
      <c r="D13" s="36">
        <v>0</v>
      </c>
      <c r="E13" s="36">
        <v>900000</v>
      </c>
      <c r="F13" s="36">
        <f>E13-D13</f>
        <v>900000</v>
      </c>
      <c r="G13" s="23">
        <v>0</v>
      </c>
      <c r="H13" s="82">
        <f>F13/F74</f>
        <v>0.28592349275700835</v>
      </c>
      <c r="I13" s="5"/>
    </row>
    <row r="14" spans="1:9" ht="15.75" thickBot="1">
      <c r="A14" s="17"/>
      <c r="B14" s="56">
        <v>60095</v>
      </c>
      <c r="C14" s="66" t="s">
        <v>35</v>
      </c>
      <c r="D14" s="45">
        <v>12000</v>
      </c>
      <c r="E14" s="45">
        <v>12000</v>
      </c>
      <c r="F14" s="45">
        <f>E14-D14</f>
        <v>0</v>
      </c>
      <c r="G14" s="24">
        <f>E14/D14</f>
        <v>1</v>
      </c>
      <c r="H14" s="83">
        <f>F14/F74</f>
        <v>0</v>
      </c>
      <c r="I14" s="5"/>
    </row>
    <row r="15" spans="1:9" ht="16.5" thickBot="1">
      <c r="A15" s="8">
        <v>700</v>
      </c>
      <c r="B15" s="53"/>
      <c r="C15" s="39" t="s">
        <v>2</v>
      </c>
      <c r="D15" s="11">
        <f>SUM(D16:D17)</f>
        <v>8285007</v>
      </c>
      <c r="E15" s="11">
        <f>SUM(E16:E17)</f>
        <v>8365007</v>
      </c>
      <c r="F15" s="11">
        <f>SUM(F16:F17)</f>
        <v>80000</v>
      </c>
      <c r="G15" s="50">
        <f>E15/D15</f>
        <v>1.0096559966696468</v>
      </c>
      <c r="H15" s="79">
        <f>F15/F74</f>
        <v>0.02541542157840074</v>
      </c>
      <c r="I15" s="5"/>
    </row>
    <row r="16" spans="1:9" ht="15">
      <c r="A16" s="16"/>
      <c r="B16" s="54">
        <v>70005</v>
      </c>
      <c r="C16" s="33" t="s">
        <v>6</v>
      </c>
      <c r="D16" s="34">
        <v>8285007</v>
      </c>
      <c r="E16" s="34">
        <v>8285007</v>
      </c>
      <c r="F16" s="34">
        <f>E16-D16</f>
        <v>0</v>
      </c>
      <c r="G16" s="25">
        <f>E15/D15</f>
        <v>1.0096559966696468</v>
      </c>
      <c r="H16" s="81">
        <f>F16/F74</f>
        <v>0</v>
      </c>
      <c r="I16" s="5"/>
    </row>
    <row r="17" spans="1:9" ht="15.75" thickBot="1">
      <c r="A17" s="32"/>
      <c r="B17" s="56">
        <v>70095</v>
      </c>
      <c r="C17" s="66" t="s">
        <v>35</v>
      </c>
      <c r="D17" s="45">
        <v>0</v>
      </c>
      <c r="E17" s="45">
        <v>80000</v>
      </c>
      <c r="F17" s="45">
        <f>E17-D17</f>
        <v>80000</v>
      </c>
      <c r="G17" s="24">
        <v>0</v>
      </c>
      <c r="H17" s="83">
        <f>F17/F74</f>
        <v>0.02541542157840074</v>
      </c>
      <c r="I17" s="5"/>
    </row>
    <row r="18" spans="1:9" ht="16.5" thickBot="1">
      <c r="A18" s="8">
        <v>750</v>
      </c>
      <c r="B18" s="53"/>
      <c r="C18" s="39" t="s">
        <v>4</v>
      </c>
      <c r="D18" s="11">
        <f>SUM(D19:D21)</f>
        <v>153886</v>
      </c>
      <c r="E18" s="11">
        <f>SUM(E19:E21)</f>
        <v>153886</v>
      </c>
      <c r="F18" s="11">
        <f>SUM(F19:F21)</f>
        <v>0</v>
      </c>
      <c r="G18" s="50">
        <f>E18/D18</f>
        <v>1</v>
      </c>
      <c r="H18" s="79">
        <f>F18/F74</f>
        <v>0</v>
      </c>
      <c r="I18" s="94"/>
    </row>
    <row r="19" spans="1:9" ht="15">
      <c r="A19" s="16"/>
      <c r="B19" s="54">
        <v>75011</v>
      </c>
      <c r="C19" s="33" t="s">
        <v>51</v>
      </c>
      <c r="D19" s="34">
        <v>149116</v>
      </c>
      <c r="E19" s="34">
        <v>149116</v>
      </c>
      <c r="F19" s="34">
        <f>E19-D19</f>
        <v>0</v>
      </c>
      <c r="G19" s="25">
        <f>E18/D18</f>
        <v>1</v>
      </c>
      <c r="H19" s="81">
        <f>F19/F74</f>
        <v>0</v>
      </c>
      <c r="I19" s="5"/>
    </row>
    <row r="20" spans="1:9" ht="15">
      <c r="A20" s="31"/>
      <c r="B20" s="54">
        <v>75023</v>
      </c>
      <c r="C20" s="35" t="s">
        <v>1</v>
      </c>
      <c r="D20" s="36">
        <v>2020</v>
      </c>
      <c r="E20" s="36">
        <v>2020</v>
      </c>
      <c r="F20" s="36">
        <f>E20-D20</f>
        <v>0</v>
      </c>
      <c r="G20" s="23">
        <f>E20/D20</f>
        <v>1</v>
      </c>
      <c r="H20" s="82">
        <f>F20/F74</f>
        <v>0</v>
      </c>
      <c r="I20" s="5"/>
    </row>
    <row r="21" spans="1:9" ht="15.75" thickBot="1">
      <c r="A21" s="17"/>
      <c r="B21" s="56">
        <v>75095</v>
      </c>
      <c r="C21" s="66" t="s">
        <v>35</v>
      </c>
      <c r="D21" s="45">
        <v>2750</v>
      </c>
      <c r="E21" s="45">
        <v>2750</v>
      </c>
      <c r="F21" s="45">
        <f>E21-D21</f>
        <v>0</v>
      </c>
      <c r="G21" s="24">
        <f>E21/D21</f>
        <v>1</v>
      </c>
      <c r="H21" s="83">
        <f>F21/F74</f>
        <v>0</v>
      </c>
      <c r="I21" s="5"/>
    </row>
    <row r="22" spans="1:9" ht="32.25" thickBot="1">
      <c r="A22" s="8">
        <v>751</v>
      </c>
      <c r="B22" s="53"/>
      <c r="C22" s="75" t="s">
        <v>68</v>
      </c>
      <c r="D22" s="11">
        <f>SUM(D23:D24)</f>
        <v>3400</v>
      </c>
      <c r="E22" s="11">
        <f>SUM(E23:E24)</f>
        <v>42604</v>
      </c>
      <c r="F22" s="11">
        <f>SUM(F23:F24)</f>
        <v>39204</v>
      </c>
      <c r="G22" s="50">
        <f>E22/D22</f>
        <v>12.530588235294118</v>
      </c>
      <c r="H22" s="79">
        <f>F22/F74</f>
        <v>0.012454827344495283</v>
      </c>
      <c r="I22" s="5"/>
    </row>
    <row r="23" spans="1:9" ht="30">
      <c r="A23" s="16"/>
      <c r="B23" s="60">
        <v>75101</v>
      </c>
      <c r="C23" s="92" t="s">
        <v>11</v>
      </c>
      <c r="D23" s="34">
        <v>3400</v>
      </c>
      <c r="E23" s="34">
        <v>3400</v>
      </c>
      <c r="F23" s="34">
        <f>E23-D23</f>
        <v>0</v>
      </c>
      <c r="G23" s="25">
        <f>E23/D23</f>
        <v>1</v>
      </c>
      <c r="H23" s="81">
        <f>F23/F74</f>
        <v>0</v>
      </c>
      <c r="I23" s="5"/>
    </row>
    <row r="24" spans="1:9" ht="15.75" thickBot="1">
      <c r="A24" s="16"/>
      <c r="B24" s="74">
        <v>75113</v>
      </c>
      <c r="C24" s="66" t="s">
        <v>62</v>
      </c>
      <c r="D24" s="45">
        <v>0</v>
      </c>
      <c r="E24" s="45">
        <v>39204</v>
      </c>
      <c r="F24" s="45">
        <f>E24-D24</f>
        <v>39204</v>
      </c>
      <c r="G24" s="24">
        <v>0</v>
      </c>
      <c r="H24" s="83">
        <f>F24/F74</f>
        <v>0.012454827344495283</v>
      </c>
      <c r="I24" s="5"/>
    </row>
    <row r="25" spans="1:9" ht="32.25" thickBot="1">
      <c r="A25" s="8">
        <v>754</v>
      </c>
      <c r="B25" s="53"/>
      <c r="C25" s="75" t="s">
        <v>3</v>
      </c>
      <c r="D25" s="11">
        <f>SUM(D26:D28)</f>
        <v>31416</v>
      </c>
      <c r="E25" s="11">
        <f>SUM(E26:E28)</f>
        <v>31416</v>
      </c>
      <c r="F25" s="11">
        <f>SUM(F26:F28)</f>
        <v>0</v>
      </c>
      <c r="G25" s="50">
        <f>E25/D25</f>
        <v>1</v>
      </c>
      <c r="H25" s="79">
        <f>F25/F74</f>
        <v>0</v>
      </c>
      <c r="I25" s="5"/>
    </row>
    <row r="26" spans="1:9" ht="15">
      <c r="A26" s="32"/>
      <c r="B26" s="54">
        <v>75412</v>
      </c>
      <c r="C26" s="33" t="s">
        <v>9</v>
      </c>
      <c r="D26" s="34">
        <v>2116</v>
      </c>
      <c r="E26" s="34">
        <v>2116</v>
      </c>
      <c r="F26" s="34">
        <f>E26-D26</f>
        <v>0</v>
      </c>
      <c r="G26" s="25">
        <f>E25/D25</f>
        <v>1</v>
      </c>
      <c r="H26" s="81">
        <f>F26/F74</f>
        <v>0</v>
      </c>
      <c r="I26" s="5"/>
    </row>
    <row r="27" spans="1:9" ht="15">
      <c r="A27" s="16"/>
      <c r="B27" s="55">
        <v>75414</v>
      </c>
      <c r="C27" s="35" t="s">
        <v>52</v>
      </c>
      <c r="D27" s="36">
        <v>1000</v>
      </c>
      <c r="E27" s="36">
        <v>1000</v>
      </c>
      <c r="F27" s="36">
        <f>E27-D27</f>
        <v>0</v>
      </c>
      <c r="G27" s="23">
        <f aca="true" t="shared" si="0" ref="G27:G33">E27/D27</f>
        <v>1</v>
      </c>
      <c r="H27" s="82">
        <f>F27/F74</f>
        <v>0</v>
      </c>
      <c r="I27" s="5"/>
    </row>
    <row r="28" spans="1:9" ht="15.75" thickBot="1">
      <c r="A28" s="17"/>
      <c r="B28" s="56">
        <v>75416</v>
      </c>
      <c r="C28" s="66" t="s">
        <v>16</v>
      </c>
      <c r="D28" s="45">
        <v>28300</v>
      </c>
      <c r="E28" s="45">
        <v>28300</v>
      </c>
      <c r="F28" s="45">
        <f>E28-D28</f>
        <v>0</v>
      </c>
      <c r="G28" s="24">
        <f t="shared" si="0"/>
        <v>1</v>
      </c>
      <c r="H28" s="83">
        <f>F28/F74</f>
        <v>0</v>
      </c>
      <c r="I28" s="5"/>
    </row>
    <row r="29" spans="1:9" ht="48" thickBot="1">
      <c r="A29" s="8">
        <v>756</v>
      </c>
      <c r="B29" s="53"/>
      <c r="C29" s="75" t="s">
        <v>42</v>
      </c>
      <c r="D29" s="11">
        <f>SUM(D30:D36)</f>
        <v>14839071</v>
      </c>
      <c r="E29" s="11">
        <f>SUM(E30:E36)</f>
        <v>14838866</v>
      </c>
      <c r="F29" s="11">
        <f>SUM(F30:F36)</f>
        <v>-205</v>
      </c>
      <c r="G29" s="50">
        <f t="shared" si="0"/>
        <v>0.9999861851190011</v>
      </c>
      <c r="H29" s="79">
        <f>F29/F74</f>
        <v>-6.51270177946519E-05</v>
      </c>
      <c r="I29" s="5"/>
    </row>
    <row r="30" spans="1:9" ht="15">
      <c r="A30" s="18"/>
      <c r="B30" s="54">
        <v>75601</v>
      </c>
      <c r="C30" s="33" t="s">
        <v>13</v>
      </c>
      <c r="D30" s="34">
        <v>62055</v>
      </c>
      <c r="E30" s="34">
        <v>62055</v>
      </c>
      <c r="F30" s="34">
        <f aca="true" t="shared" si="1" ref="F30:F36">E30-D30</f>
        <v>0</v>
      </c>
      <c r="G30" s="25">
        <f t="shared" si="0"/>
        <v>1</v>
      </c>
      <c r="H30" s="81">
        <f>F30/F74</f>
        <v>0</v>
      </c>
      <c r="I30" s="5"/>
    </row>
    <row r="31" spans="1:9" ht="60">
      <c r="A31" s="19"/>
      <c r="B31" s="57">
        <v>75615</v>
      </c>
      <c r="C31" s="73" t="s">
        <v>70</v>
      </c>
      <c r="D31" s="36">
        <v>4712000</v>
      </c>
      <c r="E31" s="36">
        <v>4712000</v>
      </c>
      <c r="F31" s="36">
        <f t="shared" si="1"/>
        <v>0</v>
      </c>
      <c r="G31" s="23">
        <f t="shared" si="0"/>
        <v>1</v>
      </c>
      <c r="H31" s="82">
        <f>F31/F74</f>
        <v>0</v>
      </c>
      <c r="I31" s="5"/>
    </row>
    <row r="32" spans="1:9" ht="45">
      <c r="A32" s="19"/>
      <c r="B32" s="57">
        <v>75616</v>
      </c>
      <c r="C32" s="78" t="s">
        <v>71</v>
      </c>
      <c r="D32" s="36">
        <v>2858700</v>
      </c>
      <c r="E32" s="36">
        <v>2858700</v>
      </c>
      <c r="F32" s="36">
        <f t="shared" si="1"/>
        <v>0</v>
      </c>
      <c r="G32" s="23">
        <f t="shared" si="0"/>
        <v>1</v>
      </c>
      <c r="H32" s="82">
        <f>F32/F74</f>
        <v>0</v>
      </c>
      <c r="I32" s="5"/>
    </row>
    <row r="33" spans="1:9" ht="30">
      <c r="A33" s="19"/>
      <c r="B33" s="57">
        <v>75618</v>
      </c>
      <c r="C33" s="78" t="s">
        <v>72</v>
      </c>
      <c r="D33" s="36">
        <v>757600</v>
      </c>
      <c r="E33" s="36">
        <v>757600</v>
      </c>
      <c r="F33" s="36">
        <f t="shared" si="1"/>
        <v>0</v>
      </c>
      <c r="G33" s="23">
        <f t="shared" si="0"/>
        <v>1</v>
      </c>
      <c r="H33" s="82">
        <f>F33/F74</f>
        <v>0</v>
      </c>
      <c r="I33" s="5"/>
    </row>
    <row r="34" spans="1:9" ht="15">
      <c r="A34" s="19"/>
      <c r="B34" s="57">
        <v>75619</v>
      </c>
      <c r="C34" s="35" t="s">
        <v>37</v>
      </c>
      <c r="D34" s="36">
        <v>0</v>
      </c>
      <c r="E34" s="36">
        <v>0</v>
      </c>
      <c r="F34" s="36">
        <f t="shared" si="1"/>
        <v>0</v>
      </c>
      <c r="G34" s="23">
        <v>0</v>
      </c>
      <c r="H34" s="82">
        <f>F34/F74</f>
        <v>0</v>
      </c>
      <c r="I34" s="5"/>
    </row>
    <row r="35" spans="1:9" ht="30">
      <c r="A35" s="17"/>
      <c r="B35" s="56">
        <v>75621</v>
      </c>
      <c r="C35" s="78" t="s">
        <v>53</v>
      </c>
      <c r="D35" s="36">
        <v>6448716</v>
      </c>
      <c r="E35" s="36">
        <v>6448511</v>
      </c>
      <c r="F35" s="36">
        <f t="shared" si="1"/>
        <v>-205</v>
      </c>
      <c r="G35" s="23">
        <f>E35/D35</f>
        <v>0.9999682107259802</v>
      </c>
      <c r="H35" s="82">
        <f>F35/F74</f>
        <v>-6.51270177946519E-05</v>
      </c>
      <c r="I35" s="5"/>
    </row>
    <row r="36" spans="1:9" ht="30.75" thickBot="1">
      <c r="A36" s="17"/>
      <c r="B36" s="56">
        <v>75647</v>
      </c>
      <c r="C36" s="93" t="s">
        <v>21</v>
      </c>
      <c r="D36" s="45">
        <v>0</v>
      </c>
      <c r="E36" s="45">
        <v>0</v>
      </c>
      <c r="F36" s="45">
        <f t="shared" si="1"/>
        <v>0</v>
      </c>
      <c r="G36" s="24">
        <v>0</v>
      </c>
      <c r="H36" s="83">
        <f>F36/F74</f>
        <v>0</v>
      </c>
      <c r="I36" s="5"/>
    </row>
    <row r="37" spans="1:9" ht="16.5" thickBot="1">
      <c r="A37" s="8">
        <v>758</v>
      </c>
      <c r="B37" s="53"/>
      <c r="C37" s="39" t="s">
        <v>28</v>
      </c>
      <c r="D37" s="11">
        <f>SUM(D38:D41)</f>
        <v>14117636</v>
      </c>
      <c r="E37" s="11">
        <f>SUM(E38:E41)</f>
        <v>14875630</v>
      </c>
      <c r="F37" s="11">
        <f>SUM(F38:F41)</f>
        <v>757994</v>
      </c>
      <c r="G37" s="50">
        <f aca="true" t="shared" si="2" ref="G37:G47">E37/D37</f>
        <v>1.053691283724839</v>
      </c>
      <c r="H37" s="79">
        <f>F37/F74</f>
        <v>0.24080921329872865</v>
      </c>
      <c r="I37" s="5"/>
    </row>
    <row r="38" spans="1:9" ht="30">
      <c r="A38" s="16"/>
      <c r="B38" s="54">
        <v>75801</v>
      </c>
      <c r="C38" s="92" t="s">
        <v>36</v>
      </c>
      <c r="D38" s="34">
        <v>7151310</v>
      </c>
      <c r="E38" s="34">
        <v>7909304</v>
      </c>
      <c r="F38" s="34">
        <f>E38-D38</f>
        <v>757994</v>
      </c>
      <c r="G38" s="25">
        <f t="shared" si="2"/>
        <v>1.1059937270234406</v>
      </c>
      <c r="H38" s="81">
        <f>F38/F74</f>
        <v>0.24080921329872865</v>
      </c>
      <c r="I38" s="5"/>
    </row>
    <row r="39" spans="1:9" ht="30">
      <c r="A39" s="31"/>
      <c r="B39" s="55">
        <v>75807</v>
      </c>
      <c r="C39" s="78" t="s">
        <v>54</v>
      </c>
      <c r="D39" s="36">
        <v>6433954</v>
      </c>
      <c r="E39" s="36">
        <v>6433954</v>
      </c>
      <c r="F39" s="36">
        <f>E39-D39</f>
        <v>0</v>
      </c>
      <c r="G39" s="23">
        <f t="shared" si="2"/>
        <v>1</v>
      </c>
      <c r="H39" s="82">
        <f>F39/F74</f>
        <v>0</v>
      </c>
      <c r="I39" s="5"/>
    </row>
    <row r="40" spans="1:9" ht="15">
      <c r="A40" s="17"/>
      <c r="B40" s="56">
        <v>75814</v>
      </c>
      <c r="C40" s="35" t="s">
        <v>20</v>
      </c>
      <c r="D40" s="36">
        <v>168891</v>
      </c>
      <c r="E40" s="36">
        <v>168891</v>
      </c>
      <c r="F40" s="36">
        <f>E40-D40</f>
        <v>0</v>
      </c>
      <c r="G40" s="23">
        <f t="shared" si="2"/>
        <v>1</v>
      </c>
      <c r="H40" s="82">
        <f>F40/F74</f>
        <v>0</v>
      </c>
      <c r="I40" s="5"/>
    </row>
    <row r="41" spans="1:9" ht="15.75" thickBot="1">
      <c r="A41" s="16"/>
      <c r="B41" s="74">
        <v>75831</v>
      </c>
      <c r="C41" s="66" t="s">
        <v>55</v>
      </c>
      <c r="D41" s="45">
        <v>363481</v>
      </c>
      <c r="E41" s="45">
        <f>D41</f>
        <v>363481</v>
      </c>
      <c r="F41" s="45">
        <f>E41-D41</f>
        <v>0</v>
      </c>
      <c r="G41" s="23">
        <f t="shared" si="2"/>
        <v>1</v>
      </c>
      <c r="H41" s="83">
        <f>F41/F74</f>
        <v>0</v>
      </c>
      <c r="I41" s="5"/>
    </row>
    <row r="42" spans="1:9" ht="16.5" thickBot="1">
      <c r="A42" s="8">
        <v>801</v>
      </c>
      <c r="B42" s="53"/>
      <c r="C42" s="39" t="s">
        <v>31</v>
      </c>
      <c r="D42" s="11">
        <f>SUM(D43:D47)</f>
        <v>281847</v>
      </c>
      <c r="E42" s="11">
        <f>SUM(E43:E47)</f>
        <v>284494</v>
      </c>
      <c r="F42" s="11">
        <f>SUM(F43:F47)</f>
        <v>2647</v>
      </c>
      <c r="G42" s="50">
        <f t="shared" si="2"/>
        <v>1.0093916202762492</v>
      </c>
      <c r="H42" s="79">
        <f>F42/F74</f>
        <v>0.0008409327614753346</v>
      </c>
      <c r="I42" s="5"/>
    </row>
    <row r="43" spans="1:9" ht="15">
      <c r="A43" s="16"/>
      <c r="B43" s="54">
        <v>80101</v>
      </c>
      <c r="C43" s="33" t="s">
        <v>12</v>
      </c>
      <c r="D43" s="34">
        <v>50248</v>
      </c>
      <c r="E43" s="34">
        <v>50895</v>
      </c>
      <c r="F43" s="34">
        <f>E43-D43</f>
        <v>647</v>
      </c>
      <c r="G43" s="25">
        <f t="shared" si="2"/>
        <v>1.0128761343735073</v>
      </c>
      <c r="H43" s="81">
        <f>F43/F74</f>
        <v>0.000205547222015316</v>
      </c>
      <c r="I43" s="5"/>
    </row>
    <row r="44" spans="1:9" ht="15">
      <c r="A44" s="31"/>
      <c r="B44" s="58">
        <v>80104</v>
      </c>
      <c r="C44" s="35" t="s">
        <v>34</v>
      </c>
      <c r="D44" s="36">
        <v>202538</v>
      </c>
      <c r="E44" s="36">
        <v>202538</v>
      </c>
      <c r="F44" s="36">
        <f>E44-D44</f>
        <v>0</v>
      </c>
      <c r="G44" s="23">
        <f t="shared" si="2"/>
        <v>1</v>
      </c>
      <c r="H44" s="82">
        <f>F44/F74</f>
        <v>0</v>
      </c>
      <c r="I44" s="5"/>
    </row>
    <row r="45" spans="1:9" ht="15">
      <c r="A45" s="19"/>
      <c r="B45" s="58">
        <v>80110</v>
      </c>
      <c r="C45" s="35" t="s">
        <v>15</v>
      </c>
      <c r="D45" s="36">
        <v>2691</v>
      </c>
      <c r="E45" s="36">
        <v>2691</v>
      </c>
      <c r="F45" s="36">
        <f>E45-D45</f>
        <v>0</v>
      </c>
      <c r="G45" s="23">
        <f t="shared" si="2"/>
        <v>1</v>
      </c>
      <c r="H45" s="82">
        <f>F45/F74</f>
        <v>0</v>
      </c>
      <c r="I45" s="5"/>
    </row>
    <row r="46" spans="1:9" ht="15">
      <c r="A46" s="17"/>
      <c r="B46" s="56">
        <v>80113</v>
      </c>
      <c r="C46" s="35" t="s">
        <v>56</v>
      </c>
      <c r="D46" s="36">
        <v>9000</v>
      </c>
      <c r="E46" s="36">
        <v>9000</v>
      </c>
      <c r="F46" s="36">
        <f>E46-D46</f>
        <v>0</v>
      </c>
      <c r="G46" s="23">
        <f t="shared" si="2"/>
        <v>1</v>
      </c>
      <c r="H46" s="82">
        <f>F46/F74</f>
        <v>0</v>
      </c>
      <c r="I46" s="5"/>
    </row>
    <row r="47" spans="1:9" ht="15.75" thickBot="1">
      <c r="A47" s="17"/>
      <c r="B47" s="56">
        <v>80195</v>
      </c>
      <c r="C47" s="66" t="s">
        <v>35</v>
      </c>
      <c r="D47" s="45">
        <v>17370</v>
      </c>
      <c r="E47" s="45">
        <v>19370</v>
      </c>
      <c r="F47" s="45">
        <f>E47-D47</f>
        <v>2000</v>
      </c>
      <c r="G47" s="23">
        <f t="shared" si="2"/>
        <v>1.1151410477835348</v>
      </c>
      <c r="H47" s="83">
        <f>F47/F74</f>
        <v>0.0006353855394600186</v>
      </c>
      <c r="I47" s="5"/>
    </row>
    <row r="48" spans="1:9" s="43" customFormat="1" ht="16.5" thickBot="1">
      <c r="A48" s="41">
        <v>851</v>
      </c>
      <c r="B48" s="59"/>
      <c r="C48" s="39" t="s">
        <v>63</v>
      </c>
      <c r="D48" s="11">
        <f>SUM(D49:D50)</f>
        <v>0</v>
      </c>
      <c r="E48" s="11">
        <f>SUM(E49:E50)</f>
        <v>6000</v>
      </c>
      <c r="F48" s="11">
        <f>SUM(F49:F50)</f>
        <v>6000</v>
      </c>
      <c r="G48" s="40">
        <v>0</v>
      </c>
      <c r="H48" s="79">
        <f>F48/F74</f>
        <v>0.0019061566183800557</v>
      </c>
      <c r="I48" s="42"/>
    </row>
    <row r="49" spans="1:9" ht="15">
      <c r="A49" s="32"/>
      <c r="B49" s="60">
        <v>85111</v>
      </c>
      <c r="C49" s="33" t="s">
        <v>64</v>
      </c>
      <c r="D49" s="34">
        <v>0</v>
      </c>
      <c r="E49" s="34">
        <v>5000</v>
      </c>
      <c r="F49" s="34">
        <f>E49-D49</f>
        <v>5000</v>
      </c>
      <c r="G49" s="25">
        <v>0</v>
      </c>
      <c r="H49" s="81">
        <f>F49/F74</f>
        <v>0.0015884638486500463</v>
      </c>
      <c r="I49" s="5"/>
    </row>
    <row r="50" spans="1:9" ht="15.75" thickBot="1">
      <c r="A50" s="32"/>
      <c r="B50" s="74">
        <v>85154</v>
      </c>
      <c r="C50" s="66" t="s">
        <v>65</v>
      </c>
      <c r="D50" s="45">
        <v>0</v>
      </c>
      <c r="E50" s="45">
        <v>1000</v>
      </c>
      <c r="F50" s="45">
        <f>E50-D50</f>
        <v>1000</v>
      </c>
      <c r="G50" s="24">
        <v>0</v>
      </c>
      <c r="H50" s="83">
        <f>F50/F74</f>
        <v>0.0003176927697300093</v>
      </c>
      <c r="I50" s="5"/>
    </row>
    <row r="51" spans="1:9" ht="16.5" thickBot="1">
      <c r="A51" s="8">
        <v>852</v>
      </c>
      <c r="B51" s="53"/>
      <c r="C51" s="39" t="s">
        <v>39</v>
      </c>
      <c r="D51" s="11">
        <f>SUM(D52:D59)</f>
        <v>7328774</v>
      </c>
      <c r="E51" s="11">
        <f>SUM(E52:E59)</f>
        <v>7456874</v>
      </c>
      <c r="F51" s="11">
        <f>SUM(F52:F59)</f>
        <v>128100</v>
      </c>
      <c r="G51" s="50">
        <f aca="true" t="shared" si="3" ref="G51:G57">E51/D51</f>
        <v>1.0174790490196586</v>
      </c>
      <c r="H51" s="79">
        <f>F51/F74</f>
        <v>0.04069644380241419</v>
      </c>
      <c r="I51" s="5"/>
    </row>
    <row r="52" spans="1:9" s="30" customFormat="1" ht="15">
      <c r="A52" s="28"/>
      <c r="B52" s="71">
        <v>85203</v>
      </c>
      <c r="C52" s="33" t="s">
        <v>57</v>
      </c>
      <c r="D52" s="34">
        <v>545800</v>
      </c>
      <c r="E52" s="34">
        <v>545800</v>
      </c>
      <c r="F52" s="34">
        <f>E52-D52</f>
        <v>0</v>
      </c>
      <c r="G52" s="70">
        <f t="shared" si="3"/>
        <v>1</v>
      </c>
      <c r="H52" s="81">
        <f>F52/F74</f>
        <v>0</v>
      </c>
      <c r="I52" s="29"/>
    </row>
    <row r="53" spans="1:9" ht="45">
      <c r="A53" s="18"/>
      <c r="B53" s="95">
        <v>85212</v>
      </c>
      <c r="C53" s="73" t="s">
        <v>67</v>
      </c>
      <c r="D53" s="36">
        <v>4758000</v>
      </c>
      <c r="E53" s="36">
        <v>4758000</v>
      </c>
      <c r="F53" s="36">
        <f>E53-D53</f>
        <v>0</v>
      </c>
      <c r="G53" s="23">
        <f t="shared" si="3"/>
        <v>1</v>
      </c>
      <c r="H53" s="82">
        <f>F53/F74</f>
        <v>0</v>
      </c>
      <c r="I53" s="5"/>
    </row>
    <row r="54" spans="1:9" ht="45">
      <c r="A54" s="19"/>
      <c r="B54" s="61">
        <v>85213</v>
      </c>
      <c r="C54" s="73" t="s">
        <v>58</v>
      </c>
      <c r="D54" s="84">
        <v>35000</v>
      </c>
      <c r="E54" s="84">
        <v>35000</v>
      </c>
      <c r="F54" s="84">
        <f aca="true" t="shared" si="4" ref="F54:F59">E54-D54</f>
        <v>0</v>
      </c>
      <c r="G54" s="23">
        <f t="shared" si="3"/>
        <v>1</v>
      </c>
      <c r="H54" s="82">
        <f>F54/F74</f>
        <v>0</v>
      </c>
      <c r="I54" s="5"/>
    </row>
    <row r="55" spans="1:9" ht="30">
      <c r="A55" s="19"/>
      <c r="B55" s="57">
        <v>85214</v>
      </c>
      <c r="C55" s="73" t="s">
        <v>30</v>
      </c>
      <c r="D55" s="36">
        <v>1079900</v>
      </c>
      <c r="E55" s="36">
        <v>1079900</v>
      </c>
      <c r="F55" s="36">
        <f t="shared" si="4"/>
        <v>0</v>
      </c>
      <c r="G55" s="23">
        <f t="shared" si="3"/>
        <v>1</v>
      </c>
      <c r="H55" s="82">
        <f>F55/F74</f>
        <v>0</v>
      </c>
      <c r="I55" s="5"/>
    </row>
    <row r="56" spans="1:9" ht="15">
      <c r="A56" s="19"/>
      <c r="B56" s="58">
        <v>85219</v>
      </c>
      <c r="C56" s="35" t="s">
        <v>32</v>
      </c>
      <c r="D56" s="36">
        <v>500178</v>
      </c>
      <c r="E56" s="36">
        <v>513778</v>
      </c>
      <c r="F56" s="36">
        <f t="shared" si="4"/>
        <v>13600</v>
      </c>
      <c r="G56" s="23">
        <f t="shared" si="3"/>
        <v>1.0271903202459924</v>
      </c>
      <c r="H56" s="82">
        <f>F56/F74</f>
        <v>0.0043206216683281265</v>
      </c>
      <c r="I56" s="5"/>
    </row>
    <row r="57" spans="1:9" ht="30">
      <c r="A57" s="19"/>
      <c r="B57" s="58">
        <v>85228</v>
      </c>
      <c r="C57" s="78" t="s">
        <v>59</v>
      </c>
      <c r="D57" s="36">
        <v>183000</v>
      </c>
      <c r="E57" s="36">
        <v>183000</v>
      </c>
      <c r="F57" s="36">
        <f t="shared" si="4"/>
        <v>0</v>
      </c>
      <c r="G57" s="23">
        <f t="shared" si="3"/>
        <v>1</v>
      </c>
      <c r="H57" s="82">
        <f>F57/F74</f>
        <v>0</v>
      </c>
      <c r="I57" s="5"/>
    </row>
    <row r="58" spans="1:9" ht="15">
      <c r="A58" s="19"/>
      <c r="B58" s="58">
        <v>85232</v>
      </c>
      <c r="C58" s="35" t="s">
        <v>5</v>
      </c>
      <c r="D58" s="36">
        <v>0</v>
      </c>
      <c r="E58" s="36">
        <v>1500</v>
      </c>
      <c r="F58" s="36">
        <f t="shared" si="4"/>
        <v>1500</v>
      </c>
      <c r="G58" s="23">
        <v>0</v>
      </c>
      <c r="H58" s="82">
        <f>F58/F74</f>
        <v>0.0004765391545950139</v>
      </c>
      <c r="I58" s="5"/>
    </row>
    <row r="59" spans="1:9" ht="15.75" thickBot="1">
      <c r="A59" s="17"/>
      <c r="B59" s="56">
        <v>85295</v>
      </c>
      <c r="C59" s="66" t="s">
        <v>35</v>
      </c>
      <c r="D59" s="45">
        <v>226896</v>
      </c>
      <c r="E59" s="45">
        <v>339896</v>
      </c>
      <c r="F59" s="45">
        <f t="shared" si="4"/>
        <v>113000</v>
      </c>
      <c r="G59" s="24">
        <f>E59/D59</f>
        <v>1.4980255271137437</v>
      </c>
      <c r="H59" s="83">
        <f>F59/F74</f>
        <v>0.03589928297949105</v>
      </c>
      <c r="I59" s="5"/>
    </row>
    <row r="60" spans="1:9" ht="16.5" thickBot="1">
      <c r="A60" s="49">
        <v>854</v>
      </c>
      <c r="B60" s="53"/>
      <c r="C60" s="39" t="s">
        <v>7</v>
      </c>
      <c r="D60" s="11">
        <f>SUM(D61)</f>
        <v>0</v>
      </c>
      <c r="E60" s="11">
        <f>SUM(E61)</f>
        <v>278039</v>
      </c>
      <c r="F60" s="11">
        <f>SUM(F61)</f>
        <v>278039</v>
      </c>
      <c r="G60" s="37">
        <v>0</v>
      </c>
      <c r="H60" s="79">
        <f>F60/F74</f>
        <v>0.08833098000296205</v>
      </c>
      <c r="I60" s="5"/>
    </row>
    <row r="61" spans="1:9" ht="15.75" thickBot="1">
      <c r="A61" s="16"/>
      <c r="B61" s="55">
        <v>85415</v>
      </c>
      <c r="C61" s="72" t="s">
        <v>8</v>
      </c>
      <c r="D61" s="10">
        <v>0</v>
      </c>
      <c r="E61" s="10">
        <v>278039</v>
      </c>
      <c r="F61" s="10">
        <f>E61-D61</f>
        <v>278039</v>
      </c>
      <c r="G61" s="22">
        <v>0</v>
      </c>
      <c r="H61" s="80">
        <f>F61/F74</f>
        <v>0.08833098000296205</v>
      </c>
      <c r="I61" s="62"/>
    </row>
    <row r="62" spans="1:9" ht="16.5" thickBot="1">
      <c r="A62" s="49">
        <v>900</v>
      </c>
      <c r="B62" s="53"/>
      <c r="C62" s="39" t="s">
        <v>25</v>
      </c>
      <c r="D62" s="11">
        <f>SUM(D63:D66)</f>
        <v>700</v>
      </c>
      <c r="E62" s="11">
        <f>SUM(E63:E66)</f>
        <v>117254</v>
      </c>
      <c r="F62" s="11">
        <f>SUM(F63:F66)</f>
        <v>116554</v>
      </c>
      <c r="G62" s="50">
        <f>E62/D62</f>
        <v>167.50571428571428</v>
      </c>
      <c r="H62" s="79">
        <f>F62/F74</f>
        <v>0.0370283630831115</v>
      </c>
      <c r="I62" s="44"/>
    </row>
    <row r="63" spans="1:9" ht="15.75">
      <c r="A63" s="20"/>
      <c r="B63" s="67">
        <v>90001</v>
      </c>
      <c r="C63" s="68" t="s">
        <v>66</v>
      </c>
      <c r="D63" s="69">
        <v>0</v>
      </c>
      <c r="E63" s="69">
        <v>65110</v>
      </c>
      <c r="F63" s="69">
        <f>E63-D63</f>
        <v>65110</v>
      </c>
      <c r="G63" s="70">
        <v>0</v>
      </c>
      <c r="H63" s="81">
        <f>F63/F74</f>
        <v>0.020684976237120904</v>
      </c>
      <c r="I63" s="5"/>
    </row>
    <row r="64" spans="1:9" ht="15">
      <c r="A64" s="16"/>
      <c r="B64" s="54">
        <v>90003</v>
      </c>
      <c r="C64" s="35" t="s">
        <v>23</v>
      </c>
      <c r="D64" s="36">
        <v>0</v>
      </c>
      <c r="E64" s="36">
        <v>51444</v>
      </c>
      <c r="F64" s="36">
        <f>E64-D64</f>
        <v>51444</v>
      </c>
      <c r="G64" s="23">
        <v>0</v>
      </c>
      <c r="H64" s="82">
        <f>F64/F74</f>
        <v>0.0163433868459906</v>
      </c>
      <c r="I64" s="5"/>
    </row>
    <row r="65" spans="1:9" ht="15">
      <c r="A65" s="31"/>
      <c r="B65" s="58">
        <v>90015</v>
      </c>
      <c r="C65" s="35" t="s">
        <v>26</v>
      </c>
      <c r="D65" s="36">
        <v>0</v>
      </c>
      <c r="E65" s="36">
        <v>0</v>
      </c>
      <c r="F65" s="36">
        <f>E65-D65</f>
        <v>0</v>
      </c>
      <c r="G65" s="23">
        <v>0</v>
      </c>
      <c r="H65" s="82">
        <f>F65/F74</f>
        <v>0</v>
      </c>
      <c r="I65" s="5"/>
    </row>
    <row r="66" spans="1:9" ht="15.75" thickBot="1">
      <c r="A66" s="17"/>
      <c r="B66" s="56">
        <v>90095</v>
      </c>
      <c r="C66" s="66" t="s">
        <v>35</v>
      </c>
      <c r="D66" s="45">
        <v>700</v>
      </c>
      <c r="E66" s="45">
        <v>700</v>
      </c>
      <c r="F66" s="45">
        <f>E66-D66</f>
        <v>0</v>
      </c>
      <c r="G66" s="24">
        <f>E66/D66</f>
        <v>1</v>
      </c>
      <c r="H66" s="83">
        <f>F66/F74</f>
        <v>0</v>
      </c>
      <c r="I66" s="5"/>
    </row>
    <row r="67" spans="1:9" ht="16.5" thickBot="1">
      <c r="A67" s="49">
        <v>921</v>
      </c>
      <c r="B67" s="53"/>
      <c r="C67" s="39" t="s">
        <v>0</v>
      </c>
      <c r="D67" s="11">
        <f>SUM(D68:D70)</f>
        <v>1000</v>
      </c>
      <c r="E67" s="11">
        <f>SUM(E68:E70)</f>
        <v>1000</v>
      </c>
      <c r="F67" s="11">
        <f>SUM(F68:F70)</f>
        <v>0</v>
      </c>
      <c r="G67" s="50">
        <f>E67/D67</f>
        <v>1</v>
      </c>
      <c r="H67" s="79">
        <f>F67/F74</f>
        <v>0</v>
      </c>
      <c r="I67" s="5"/>
    </row>
    <row r="68" spans="1:9" s="30" customFormat="1" ht="15">
      <c r="A68" s="28"/>
      <c r="B68" s="71">
        <v>92105</v>
      </c>
      <c r="C68" s="68" t="s">
        <v>60</v>
      </c>
      <c r="D68" s="34">
        <v>1000</v>
      </c>
      <c r="E68" s="34">
        <v>1000</v>
      </c>
      <c r="F68" s="34">
        <f>E68-D68</f>
        <v>0</v>
      </c>
      <c r="G68" s="70">
        <f>E68/D68</f>
        <v>1</v>
      </c>
      <c r="H68" s="81">
        <f>F68/F74</f>
        <v>0</v>
      </c>
      <c r="I68" s="29"/>
    </row>
    <row r="69" spans="1:9" ht="15">
      <c r="A69" s="32"/>
      <c r="B69" s="54">
        <v>92108</v>
      </c>
      <c r="C69" s="35" t="s">
        <v>17</v>
      </c>
      <c r="D69" s="36">
        <v>0</v>
      </c>
      <c r="E69" s="36">
        <v>0</v>
      </c>
      <c r="F69" s="36">
        <f>E69-D69</f>
        <v>0</v>
      </c>
      <c r="G69" s="23">
        <v>0</v>
      </c>
      <c r="H69" s="82">
        <f>F69/F74</f>
        <v>0</v>
      </c>
      <c r="I69" s="5"/>
    </row>
    <row r="70" spans="1:9" ht="15.75" thickBot="1">
      <c r="A70" s="16"/>
      <c r="B70" s="56">
        <v>92109</v>
      </c>
      <c r="C70" s="66" t="s">
        <v>19</v>
      </c>
      <c r="D70" s="45">
        <v>0</v>
      </c>
      <c r="E70" s="45">
        <v>0</v>
      </c>
      <c r="F70" s="45">
        <f>E70-D70</f>
        <v>0</v>
      </c>
      <c r="G70" s="24">
        <v>0</v>
      </c>
      <c r="H70" s="83">
        <f>F70/F74</f>
        <v>0</v>
      </c>
      <c r="I70" s="5"/>
    </row>
    <row r="71" spans="1:9" ht="16.5" thickBot="1">
      <c r="A71" s="49">
        <v>926</v>
      </c>
      <c r="B71" s="53"/>
      <c r="C71" s="39" t="s">
        <v>14</v>
      </c>
      <c r="D71" s="11">
        <f>SUM(D72:D73)</f>
        <v>63620</v>
      </c>
      <c r="E71" s="11">
        <f>SUM(E72:E73)</f>
        <v>63620</v>
      </c>
      <c r="F71" s="11">
        <f>SUM(F72:F73)</f>
        <v>0</v>
      </c>
      <c r="G71" s="50">
        <f>E71/D71</f>
        <v>1</v>
      </c>
      <c r="H71" s="79">
        <f>F71/F74</f>
        <v>0</v>
      </c>
      <c r="I71" s="5"/>
    </row>
    <row r="72" spans="1:9" ht="15.75">
      <c r="A72" s="20"/>
      <c r="B72" s="67">
        <v>92604</v>
      </c>
      <c r="C72" s="68" t="s">
        <v>61</v>
      </c>
      <c r="D72" s="69">
        <v>63620</v>
      </c>
      <c r="E72" s="69">
        <v>63620</v>
      </c>
      <c r="F72" s="34">
        <f>E72-D72</f>
        <v>0</v>
      </c>
      <c r="G72" s="70">
        <f>E72/D72</f>
        <v>1</v>
      </c>
      <c r="H72" s="81">
        <f>F72/F74</f>
        <v>0</v>
      </c>
      <c r="I72" s="5"/>
    </row>
    <row r="73" spans="1:9" ht="16.5" thickBot="1">
      <c r="A73" s="20"/>
      <c r="B73" s="55">
        <v>92605</v>
      </c>
      <c r="C73" s="66" t="s">
        <v>18</v>
      </c>
      <c r="D73" s="45">
        <v>0</v>
      </c>
      <c r="E73" s="45">
        <v>0</v>
      </c>
      <c r="F73" s="45">
        <f>E73-D73</f>
        <v>0</v>
      </c>
      <c r="G73" s="24">
        <v>0</v>
      </c>
      <c r="H73" s="83">
        <f>F73/F74</f>
        <v>0</v>
      </c>
      <c r="I73" s="5"/>
    </row>
    <row r="74" spans="1:9" ht="16.5" thickBot="1">
      <c r="A74" s="38"/>
      <c r="B74" s="111" t="s">
        <v>22</v>
      </c>
      <c r="C74" s="112"/>
      <c r="D74" s="11">
        <f>D7+D9+D11+D15+D18+D22+D25+D29+D37+D42+D48+D51+D60+D62+D67+D71</f>
        <v>45836408</v>
      </c>
      <c r="E74" s="11">
        <f>E7+E9+E11+E15+E18+E22+E25+E29+E37+E42+E48+E51+E60+E62+E67+E71</f>
        <v>48984103.18</v>
      </c>
      <c r="F74" s="11">
        <f>F7+F9+F11+F15+F18+F22+F25+F29+F37+F42+F48+F51+F60+F62+F67+F71</f>
        <v>3147695.1799999997</v>
      </c>
      <c r="G74" s="50">
        <f>E74/D74</f>
        <v>1.0686723789525567</v>
      </c>
      <c r="H74" s="79">
        <f>H7+H9+H11+H15+H18+H22+H25+H29+H37+H42+H48+H51+H60+H62+H67+H71</f>
        <v>1</v>
      </c>
      <c r="I74" s="5"/>
    </row>
    <row r="75" spans="3:8" ht="15">
      <c r="C75" s="63"/>
      <c r="D75" s="64"/>
      <c r="E75" s="64"/>
      <c r="F75" s="64"/>
      <c r="G75" s="65"/>
      <c r="H75" s="65"/>
    </row>
  </sheetData>
  <mergeCells count="5">
    <mergeCell ref="A2:E2"/>
    <mergeCell ref="B74:C74"/>
    <mergeCell ref="F4:H4"/>
    <mergeCell ref="H5:H6"/>
    <mergeCell ref="F5:F6"/>
  </mergeCells>
  <printOptions/>
  <pageMargins left="0.43" right="0.18" top="0.61" bottom="0.35" header="0.39" footer="0"/>
  <pageSetup horizontalDpi="600" verticalDpi="600" orientation="landscape" paperSize="1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2011-07-05T12:18:25Z</cp:lastPrinted>
  <dcterms:created xsi:type="dcterms:W3CDTF">2008-07-22T13:05:15Z</dcterms:created>
  <dcterms:modified xsi:type="dcterms:W3CDTF">2011-09-15T11:25:26Z</dcterms:modified>
  <cp:category/>
  <cp:version/>
  <cp:contentType/>
  <cp:contentStatus/>
</cp:coreProperties>
</file>