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950" activeTab="0"/>
  </bookViews>
  <sheets>
    <sheet name="Arkusz1" sheetId="1" r:id="rId1"/>
    <sheet name="Arkusz2" sheetId="2" r:id="rId2"/>
  </sheets>
  <definedNames>
    <definedName name="_xlnm.Print_Area" localSheetId="0">'Arkusz1'!$A$1:$H$234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<sst xmlns="http://schemas.openxmlformats.org/spreadsheetml/2006/main" count="621" uniqueCount="348">
  <si>
    <t>Wykonane dochody budżetu gminy wg źródeł</t>
  </si>
  <si>
    <t>Lp</t>
  </si>
  <si>
    <t>Dział</t>
  </si>
  <si>
    <t>Roz.</t>
  </si>
  <si>
    <t>§</t>
  </si>
  <si>
    <t>Wyszczególnienie</t>
  </si>
  <si>
    <t xml:space="preserve">Plan </t>
  </si>
  <si>
    <t>Wykonanie</t>
  </si>
  <si>
    <t>%</t>
  </si>
  <si>
    <t>I</t>
  </si>
  <si>
    <t>Dochody majątkowe</t>
  </si>
  <si>
    <t>Dotacje i środki otrzymane na inwestycje</t>
  </si>
  <si>
    <t>75412</t>
  </si>
  <si>
    <t>75814</t>
  </si>
  <si>
    <t>6207</t>
  </si>
  <si>
    <t>63003</t>
  </si>
  <si>
    <t>Dochody ze sprzedaży majątku</t>
  </si>
  <si>
    <t>010</t>
  </si>
  <si>
    <t>01095</t>
  </si>
  <si>
    <t>0770</t>
  </si>
  <si>
    <t>020</t>
  </si>
  <si>
    <t>02001</t>
  </si>
  <si>
    <t>0870</t>
  </si>
  <si>
    <t>75023</t>
  </si>
  <si>
    <t>Przekształcenie i wykup prawa użytkowanie wieczystego w prawo własności</t>
  </si>
  <si>
    <t>70005</t>
  </si>
  <si>
    <t>0760</t>
  </si>
  <si>
    <t>II</t>
  </si>
  <si>
    <t>Dochody bieżące</t>
  </si>
  <si>
    <t xml:space="preserve">Wpływy z podatków </t>
  </si>
  <si>
    <t>0310</t>
  </si>
  <si>
    <t>0320</t>
  </si>
  <si>
    <t>0330</t>
  </si>
  <si>
    <t>0340</t>
  </si>
  <si>
    <t>0350</t>
  </si>
  <si>
    <t>0360</t>
  </si>
  <si>
    <t>0500</t>
  </si>
  <si>
    <t>Wpływy z opłat</t>
  </si>
  <si>
    <t>0410</t>
  </si>
  <si>
    <t>0430</t>
  </si>
  <si>
    <t>0440</t>
  </si>
  <si>
    <t>0390</t>
  </si>
  <si>
    <t>75618</t>
  </si>
  <si>
    <t>0460</t>
  </si>
  <si>
    <t>75616</t>
  </si>
  <si>
    <t>0370</t>
  </si>
  <si>
    <t>0490</t>
  </si>
  <si>
    <t>0480</t>
  </si>
  <si>
    <t>0690</t>
  </si>
  <si>
    <t>80101</t>
  </si>
  <si>
    <t>0750</t>
  </si>
  <si>
    <t>0830</t>
  </si>
  <si>
    <t>0920</t>
  </si>
  <si>
    <t>0970</t>
  </si>
  <si>
    <t>80104</t>
  </si>
  <si>
    <t>80110</t>
  </si>
  <si>
    <t>600</t>
  </si>
  <si>
    <t>60016</t>
  </si>
  <si>
    <t>75416</t>
  </si>
  <si>
    <t>85214</t>
  </si>
  <si>
    <t>85219</t>
  </si>
  <si>
    <t>85228</t>
  </si>
  <si>
    <t>75075</t>
  </si>
  <si>
    <t>75095</t>
  </si>
  <si>
    <t>80113</t>
  </si>
  <si>
    <t>85295</t>
  </si>
  <si>
    <t>92601</t>
  </si>
  <si>
    <t>0470</t>
  </si>
  <si>
    <t>Spadki, zapisy i darowizny na rzecz gminy</t>
  </si>
  <si>
    <t>0960</t>
  </si>
  <si>
    <t>Dochody z kar pieniężnych i grzywien określonych w odrębnych przepisach</t>
  </si>
  <si>
    <t>0570</t>
  </si>
  <si>
    <t>90019</t>
  </si>
  <si>
    <t>Dochody uzyskiwane na rzecz budżetu państwa w związku z realizacją zadań z administracji rządowej oraz innych zadań zleconych ustawami</t>
  </si>
  <si>
    <t>75011</t>
  </si>
  <si>
    <t>2360</t>
  </si>
  <si>
    <t>85203</t>
  </si>
  <si>
    <t>85212</t>
  </si>
  <si>
    <t xml:space="preserve">Odsetki od pożyczek udzielanych przez gminę </t>
  </si>
  <si>
    <t>Odsetki od nieterminowo przekazywanych należności stanowiących dochody gminy</t>
  </si>
  <si>
    <t>0910</t>
  </si>
  <si>
    <t>75615</t>
  </si>
  <si>
    <t>90001</t>
  </si>
  <si>
    <t>Dotacje z budżetów innych jednostek samorządu terytorialnego</t>
  </si>
  <si>
    <t>92109</t>
  </si>
  <si>
    <t>Inne dochody należne gminie na podstawie odrębnych przepisów</t>
  </si>
  <si>
    <t>2990</t>
  </si>
  <si>
    <t>756</t>
  </si>
  <si>
    <t>75621</t>
  </si>
  <si>
    <t>0010</t>
  </si>
  <si>
    <t>Udziały we wpływach z podatku dochodowego od osób fizycznych</t>
  </si>
  <si>
    <t>0020</t>
  </si>
  <si>
    <t>Udziały we wpływach z podatku dochodowego od osób prawnych</t>
  </si>
  <si>
    <t>Subwencje</t>
  </si>
  <si>
    <t>758</t>
  </si>
  <si>
    <t>75801</t>
  </si>
  <si>
    <t>2920</t>
  </si>
  <si>
    <t>75807</t>
  </si>
  <si>
    <t>75831</t>
  </si>
  <si>
    <t>Dotacje celowe z budżetu państwa</t>
  </si>
  <si>
    <t>2010</t>
  </si>
  <si>
    <t>700</t>
  </si>
  <si>
    <t>75101</t>
  </si>
  <si>
    <t>75414</t>
  </si>
  <si>
    <t>*świadczenia rodzinne oraz składki na ubezpiecz.</t>
  </si>
  <si>
    <t>85213</t>
  </si>
  <si>
    <t>85415</t>
  </si>
  <si>
    <t>2030</t>
  </si>
  <si>
    <t>85216</t>
  </si>
  <si>
    <t>2870</t>
  </si>
  <si>
    <t>Środki na dofinansowanie własnych zadań bieżących pozyskane z innych źródeł</t>
  </si>
  <si>
    <t>2700</t>
  </si>
  <si>
    <t>01041</t>
  </si>
  <si>
    <t>2007</t>
  </si>
  <si>
    <t>Ogółem</t>
  </si>
  <si>
    <t>Dotacje celowe w ramach programów finasowanych z udziałem środków europejskich</t>
  </si>
  <si>
    <t>1. sprzedaż gruntów rolnych</t>
  </si>
  <si>
    <t>2. sprzedaż drzewa</t>
  </si>
  <si>
    <t>9. podatek dochodowy od osób fizycznych prowadzących działalność gospodarczą opłacany w formie karty podatkowej</t>
  </si>
  <si>
    <t>10. podatek od spadków i darowizn</t>
  </si>
  <si>
    <t>11. podatek od czynności cywilnoprawnych,w tym:</t>
  </si>
  <si>
    <t>5. wpływy z opłaty eksploatacyjnej</t>
  </si>
  <si>
    <t>1. Szkoła  Podstawowa  Nr 1, w tym:</t>
  </si>
  <si>
    <t>2. Szkoła Podstawowa Nr 2, w tym:</t>
  </si>
  <si>
    <t>2. prowizja 5%-wyżywienie przy Ośrodku Wsparcia</t>
  </si>
  <si>
    <t>3. prowizja 50% zaliczka alimentacyjna</t>
  </si>
  <si>
    <t>4. prowizja fundusz alimentacyjny</t>
  </si>
  <si>
    <t>1. koszty postępowania egzekucyjnego w tym:</t>
  </si>
  <si>
    <t>1. oświatowa</t>
  </si>
  <si>
    <t>2. dotacje celowe z BP na zadania własne bieżące gmin</t>
  </si>
  <si>
    <t>3. dotacja z BP dla gminy uzdrowiskowej</t>
  </si>
  <si>
    <t>1. środki na dofinansowanie własnych zadań bieżących pozyskane ze źródeł krajowych</t>
  </si>
  <si>
    <t>90015</t>
  </si>
  <si>
    <t>1. podatek od nieruchomości  osoby prawne</t>
  </si>
  <si>
    <t>2. podatek rolny osoby prawne</t>
  </si>
  <si>
    <t>3. podatek leśny osoby prawne</t>
  </si>
  <si>
    <t>4. podatek od środków transportowych osoby prawne</t>
  </si>
  <si>
    <t>5. podatek od nieruchomości osoby fizyczne</t>
  </si>
  <si>
    <t>6. podatek rolny osoby fizyczne</t>
  </si>
  <si>
    <t>7. podatek leśny osoby fizyczne</t>
  </si>
  <si>
    <t>8. podatek od środków transportu osoby fizyczne</t>
  </si>
  <si>
    <t>1. opłata od posiadania psów</t>
  </si>
  <si>
    <t>2. wpływy z opłaty uzdrowiskowej</t>
  </si>
  <si>
    <t>3. wpływy z opłaty targowej</t>
  </si>
  <si>
    <t>4 wpływy z opłaty miejscowej</t>
  </si>
  <si>
    <t>71035</t>
  </si>
  <si>
    <t>90003</t>
  </si>
  <si>
    <t>92120</t>
  </si>
  <si>
    <t>92195</t>
  </si>
  <si>
    <t>1. prowizja 5% dane osobowe</t>
  </si>
  <si>
    <t>90020</t>
  </si>
  <si>
    <t>0040</t>
  </si>
  <si>
    <t>Odsetki od środków finansowych gromadzonych na rachunkach bankowych gminy</t>
  </si>
  <si>
    <t>2020</t>
  </si>
  <si>
    <t>*świadczenia pielęgnacyjne</t>
  </si>
  <si>
    <t>1. dotacje celowe otrzymane z BP na zadania bieżące z zakresu administracji rzadowej zleconych gminie</t>
  </si>
  <si>
    <t>6. wpływy z innych opłat stanowiących dochód gminy uiszczanych na podstawie odrębnych przepisów, w tym:</t>
  </si>
  <si>
    <t>1. dzierżawa obwodów  łowieckich</t>
  </si>
  <si>
    <t>630</t>
  </si>
  <si>
    <t>70004</t>
  </si>
  <si>
    <t>* obsługa gospodarki mieszkaniowej</t>
  </si>
  <si>
    <t>2. obsługa gospodarki mieszkniowej-czynsze i dzierżawy</t>
  </si>
  <si>
    <t>4. wieczyste użytkowanie</t>
  </si>
  <si>
    <t>* za używanie samochodu służbowego</t>
  </si>
  <si>
    <t>750</t>
  </si>
  <si>
    <t>85202</t>
  </si>
  <si>
    <t>6260</t>
  </si>
  <si>
    <t>1. dotacje celowe otrzymane z państwowych funduszy celowych na inwestycje i zakupy inwestycyjne gmin</t>
  </si>
  <si>
    <t>754</t>
  </si>
  <si>
    <t>0590</t>
  </si>
  <si>
    <t>* koncesja taxi</t>
  </si>
  <si>
    <t>* wpływy z usług</t>
  </si>
  <si>
    <t>801</t>
  </si>
  <si>
    <t>* wpływy z różnych dochodów</t>
  </si>
  <si>
    <t>* pozostałe odsetki</t>
  </si>
  <si>
    <t>* refundacja płac dowóz</t>
  </si>
  <si>
    <t>5. wyegzekwowane wpływy przez gminy dłużnika z tyt.funduszu alimentacyjnego</t>
  </si>
  <si>
    <t>* refundacja płac prace społecznie użyteczne</t>
  </si>
  <si>
    <t>* osoby prawne</t>
  </si>
  <si>
    <t>* osoby fizyczne</t>
  </si>
  <si>
    <t>* opłaty za wydane opinie urbanistyczne</t>
  </si>
  <si>
    <t>* opłata skarbowa</t>
  </si>
  <si>
    <t>* wpływy z opłat za wydane zezwolenia na sprzedaż alkoholu</t>
  </si>
  <si>
    <t>* wpływy z opłaty parkingowej</t>
  </si>
  <si>
    <t>* za zajęcie pasa drogowego</t>
  </si>
  <si>
    <t>* terminowe odrowadzanie zaliczek pdof</t>
  </si>
  <si>
    <t>* odpłatność za pobyt w DPS</t>
  </si>
  <si>
    <t>* odpłatność rodziców- dożywianie dzieci</t>
  </si>
  <si>
    <t>* odsetki od środków na rachunku bankowym</t>
  </si>
  <si>
    <t>* usługi opiekuńcze</t>
  </si>
  <si>
    <t>* usługi geodezyjne</t>
  </si>
  <si>
    <t>* refundacja płac roboty interwencyjne</t>
  </si>
  <si>
    <t>* prowizja za terminowe odprowadzanie zaliczek na pdof</t>
  </si>
  <si>
    <t>* sprzedaż wydawnictw-promocja i reklama</t>
  </si>
  <si>
    <t>* wynajem samochodów dowóz dzieci</t>
  </si>
  <si>
    <t>* wpływy z podatków osoby fizyczne</t>
  </si>
  <si>
    <t>* wpływy z podatków i opłat osoby fizyczne</t>
  </si>
  <si>
    <t>* zwrot podatku akcyzowego zawartego w cenie paliwa</t>
  </si>
  <si>
    <t>* Urzędy Wojewódzkie</t>
  </si>
  <si>
    <t>* aktualizacja rejestru wyborców</t>
  </si>
  <si>
    <t>* Pozostałe wydatki obronne</t>
  </si>
  <si>
    <t>* obrona cywilna</t>
  </si>
  <si>
    <t>* Ośrodki wsparcia</t>
  </si>
  <si>
    <t>* składki na ubezpieczenia zdrowotne</t>
  </si>
  <si>
    <t>* składki na ubezpieczenie zdrowotne</t>
  </si>
  <si>
    <t>* zasiłki i pomoc w naturze</t>
  </si>
  <si>
    <t>* zasiłki stałe</t>
  </si>
  <si>
    <t>* Ośrodki Pomocy Społecznej</t>
  </si>
  <si>
    <t>* posiłek dla potrzebujących</t>
  </si>
  <si>
    <t>* Narodowy Program Stypendialny</t>
  </si>
  <si>
    <t>* wpływy z biletów wstępu na basztę, magnesów</t>
  </si>
  <si>
    <t>* reklama na drogowskazach</t>
  </si>
  <si>
    <t>751</t>
  </si>
  <si>
    <t>752</t>
  </si>
  <si>
    <t>plan</t>
  </si>
  <si>
    <t>* za rozmowy telefoniczne i ksero</t>
  </si>
  <si>
    <t>wykon</t>
  </si>
  <si>
    <t>710</t>
  </si>
  <si>
    <t>757</t>
  </si>
  <si>
    <t>* terminowe odprowadzanie zaliczek pdof</t>
  </si>
  <si>
    <t>852</t>
  </si>
  <si>
    <t>854</t>
  </si>
  <si>
    <t>900</t>
  </si>
  <si>
    <t>3. Przedszkole Nr 2, w tym:</t>
  </si>
  <si>
    <t xml:space="preserve">4. Gimnazjum dla Dorosłych, w tym: </t>
  </si>
  <si>
    <t>5.Zespół Szkół w Wilkanowie</t>
  </si>
  <si>
    <t>6. Ośrodek Pomocy Społecznej, w tym:</t>
  </si>
  <si>
    <t>7.Środowiskowy Dom Samopomocy</t>
  </si>
  <si>
    <t>8.UMIG, w tym:</t>
  </si>
  <si>
    <t>* odsetki od wpłat oraz spłat rozłożonych na raty</t>
  </si>
  <si>
    <t>90002</t>
  </si>
  <si>
    <t>* refundacja płac oczyszczanie</t>
  </si>
  <si>
    <t>921</t>
  </si>
  <si>
    <t>926</t>
  </si>
  <si>
    <t>851</t>
  </si>
  <si>
    <t>1. kara za wybite szyby w Ratuszu</t>
  </si>
  <si>
    <t>2. mandaty nałożone przez Straż Miejską</t>
  </si>
  <si>
    <t>2. wyrównawcza</t>
  </si>
  <si>
    <t>3. równoważąca</t>
  </si>
  <si>
    <t>90004</t>
  </si>
  <si>
    <t>5. opłata za cmentarz</t>
  </si>
  <si>
    <t>60013</t>
  </si>
  <si>
    <t>* zwrot kosztów procesu</t>
  </si>
  <si>
    <t xml:space="preserve">* koszty procesów i zastępstwa procesowego </t>
  </si>
  <si>
    <t>80103</t>
  </si>
  <si>
    <t>* wychowanie przedszkolne</t>
  </si>
  <si>
    <t>80106</t>
  </si>
  <si>
    <t xml:space="preserve">2. Dotacje celowe otrzymane z budżetu państwa na realizację inwestycji i zakupów  inwestycyjnych własnych gmin </t>
  </si>
  <si>
    <t>*opłaty za gospod.odpadami komunalnymi</t>
  </si>
  <si>
    <t>* gospodarowanie odpadami komunalnymi</t>
  </si>
  <si>
    <t>3. Dotacje celowe otrzymane z budżetu na finansowanie lub dofinansowanie zadań inwestycyjnych obiektów zabytkowych</t>
  </si>
  <si>
    <t>6560</t>
  </si>
  <si>
    <t>* Min.Kultury i Dz.Narodowego-mury obronne</t>
  </si>
  <si>
    <t>2. dotacje celowe otrzymane z gminy na zadania bieżące realizowane na podstawie porozumień (umów) miedzy jst</t>
  </si>
  <si>
    <t>3. dzierżawa ogruntów i lokali oraz mienia pod reklamę</t>
  </si>
  <si>
    <t>Dochody z mienia gminy</t>
  </si>
  <si>
    <t>150</t>
  </si>
  <si>
    <t>* zwrot podatku VAT</t>
  </si>
  <si>
    <t>1. wpływy ztytułu przekształcenia prawa użytkowania wieczystego przysługujące osobom fizycznym w prawo własności</t>
  </si>
  <si>
    <t xml:space="preserve">* przepadek zaliczki gosp.mieniem, zaokrąglenie VAT i wpływy z innych dochodów </t>
  </si>
  <si>
    <t>71004</t>
  </si>
  <si>
    <t>6. dzierżawa pod antenę inetrnetową na ratuszu</t>
  </si>
  <si>
    <t>7. czynsz za mieszkanie OSP</t>
  </si>
  <si>
    <t>75212</t>
  </si>
  <si>
    <t>* Modernizacja budynku SP nr 1</t>
  </si>
  <si>
    <t>Wpłata środków finansowych z niewykorzystanych w terminie wydatków, które nie wygasają z upływem roku budżetowego</t>
  </si>
  <si>
    <t>6680</t>
  </si>
  <si>
    <t>* zwrot nienależnie pobranych świadczeń</t>
  </si>
  <si>
    <t>85215</t>
  </si>
  <si>
    <t>* dodatki energetyczne</t>
  </si>
  <si>
    <t>* odsetki zwrot nienależnie pobranych świadczeń</t>
  </si>
  <si>
    <t>* zwrot za uszkodzone latarnie oświetlenia ulicznego</t>
  </si>
  <si>
    <t>92605</t>
  </si>
  <si>
    <t>4. dotacje celowe otrzymane z tytułu pomocy finansowej udzielanej miedzy JST na dofinansowanie własnych zadań inwestycyjnych i zakupów inwestycyjnych</t>
  </si>
  <si>
    <t>3. sprzedaż gruntów, lokali, budynków</t>
  </si>
  <si>
    <t>4. sprzedaż złomu</t>
  </si>
  <si>
    <t xml:space="preserve">o przebiegu wykonania </t>
  </si>
  <si>
    <t>6630</t>
  </si>
  <si>
    <t>załącznik nr  3 do Informacji</t>
  </si>
  <si>
    <t>na 30.06.2015  roku</t>
  </si>
  <si>
    <t>1. zakup wyposażenia WOK Wilkanów i Świetlica Nowa Bystrzyca</t>
  </si>
  <si>
    <t>2. System identyfikacji turystycznej</t>
  </si>
  <si>
    <t>3. System identyfikacji turystycznej</t>
  </si>
  <si>
    <t xml:space="preserve"> System identyfikacji turystycznej</t>
  </si>
  <si>
    <t>* PROW budowa oświetlenia drogowego w Ponikwie II etap</t>
  </si>
  <si>
    <t>* PROW budowa oświetlenia drogowego w Ponikwie III etap</t>
  </si>
  <si>
    <t xml:space="preserve"> prow Wyposażenie placów zabaw we wsiach Długopole Zdrój, Międzygórze, Ponikwa i Szklarka</t>
  </si>
  <si>
    <t>* budowa ścieżki rowerowej Bystrzyca Kłodzka-Pławnica</t>
  </si>
  <si>
    <t>* służebność drogi</t>
  </si>
  <si>
    <t>* Wykonanie odwodnienia dróg opadowych Tuwima</t>
  </si>
  <si>
    <t>60095</t>
  </si>
  <si>
    <t>* rozliczenie podatku VAT</t>
  </si>
  <si>
    <t>1. Wykonanie dokumetacji adaptacja pomieszczeń Pod Makami</t>
  </si>
  <si>
    <t>2. Zmiana sposobu użytkowania budynek Strażacka 2</t>
  </si>
  <si>
    <t>1. Czarna Góra Apartamenty</t>
  </si>
  <si>
    <t>* odszkodowania za szkody na mieniu</t>
  </si>
  <si>
    <t>* energia mammobus</t>
  </si>
  <si>
    <t>* zwrot kosztów sądowych</t>
  </si>
  <si>
    <t>* zwrot składki za ubezpieczenie mienia</t>
  </si>
  <si>
    <t>4. Transgraniczne więzi przyjaźni</t>
  </si>
  <si>
    <t>5. Czesko-polskie pogranicze</t>
  </si>
  <si>
    <t>75107</t>
  </si>
  <si>
    <t>* wybory Prezydenta RP</t>
  </si>
  <si>
    <t>* wpływy z podatków i opłat osoby prawne</t>
  </si>
  <si>
    <t>* prowizja płatnika</t>
  </si>
  <si>
    <t>* prowizja za wypłatę zasiłków chorobowych, refundacje płac</t>
  </si>
  <si>
    <t>* PZU SA zakup i wymiana opraw oświetleniowych SP nr  2</t>
  </si>
  <si>
    <t>8. Przedszkole Nr 2- dzierżawa terenu pod reklamę</t>
  </si>
  <si>
    <t>2. ZS w Wilkanowie -wycieczka szkolna</t>
  </si>
  <si>
    <t>3. Zakup busa</t>
  </si>
  <si>
    <t>* zwrot za bilety</t>
  </si>
  <si>
    <t>* zwrot za badanie windy</t>
  </si>
  <si>
    <t>* zwrot nienależnie pobranego stypendium</t>
  </si>
  <si>
    <t>* Rewitalizacja Bystrzycy Kłodzkiej-jezdnia</t>
  </si>
  <si>
    <t>* Wielkie sadzenie</t>
  </si>
  <si>
    <t>* Lokalny Program Zadrzewieniowy</t>
  </si>
  <si>
    <t>* zwrot nadpłaty za energie elektryczną</t>
  </si>
  <si>
    <t>5. Opracowanie dokumentacji technicznej na zasilanie obiektów w podstrefie</t>
  </si>
  <si>
    <t>* roliczenie podatku VAT</t>
  </si>
  <si>
    <t xml:space="preserve">*Przebudowa Sali MGOK oraz zakup niezędnego wyposażenia </t>
  </si>
  <si>
    <t>6. Remont WOK Nowy Waliszów</t>
  </si>
  <si>
    <t>7.Remont WOK Gorzanów</t>
  </si>
  <si>
    <t>8. ekspertyza dawne więzienie</t>
  </si>
  <si>
    <t>* FLMŚ-Grupa Inicjatywna Marianówka-Wołowina Sudecka</t>
  </si>
  <si>
    <t>* FLMŚ-RS Nowy Waliszów Wioska chlebowa</t>
  </si>
  <si>
    <t>2. UMWD-wpływy za korzystanie ze środowiska</t>
  </si>
  <si>
    <t>3. opłata produktowa</t>
  </si>
  <si>
    <t>4. pozostałość środków wydatki niewygasające:</t>
  </si>
  <si>
    <t>9. zakup i montaż wyposażenia siłowni przy OSP Pławnica</t>
  </si>
  <si>
    <t>10. Wykonanie dokumentacji przebudowa stadionu</t>
  </si>
  <si>
    <t>* opłata startowa</t>
  </si>
  <si>
    <t>* FLMŚ-RS Ponikwa -Ćwiczenia pod chmurką</t>
  </si>
  <si>
    <t>9. OPS-wynajem pomieszczeń</t>
  </si>
  <si>
    <t>10. dzierżawa korty, basen, stadion</t>
  </si>
  <si>
    <t>1. dotacje celowe otrzymywane z tytułu pomocy finansowej udzielanej między jst na dofinansowanie własnych zadań bieżących</t>
  </si>
  <si>
    <t>2910</t>
  </si>
  <si>
    <t>5. zwrot dotacji pobranych w nadmiernej wysokości lub pobranych nienależnie</t>
  </si>
  <si>
    <t>* WSE dotacja podręcznikowa z 2014 roku</t>
  </si>
  <si>
    <t>* zwrot dotacji z roku 2014-ULKS SOKÓŁ</t>
  </si>
  <si>
    <t>3. imprezy kulturalne organizowane przy MGOK</t>
  </si>
  <si>
    <t>4. Opracowanie dokumentacji kanalizacja Kościelna 5a-23</t>
  </si>
  <si>
    <t>* Aktywne Formy Przeciwdziałania Wykluczeniu Społecznemu</t>
  </si>
  <si>
    <t>* PZU SA zakup kamer do monitoringu P nr 2</t>
  </si>
  <si>
    <t>budżetu za I półrocze 2015 roku</t>
  </si>
  <si>
    <t>* PFRON-Powiat kłodzki zakup busa</t>
  </si>
  <si>
    <t xml:space="preserve">Dochody uzyskiwane przez gminne jednostki budżetowe oraz wpłaty od gminnych zakładów budżetowych </t>
  </si>
  <si>
    <t>4. dotacje celowe otrzymane z budżetu państwa na zadania bieżące realizowane przez gminę na podstawie porozumień z organ. admin. rządowej</t>
  </si>
  <si>
    <t>Dotacje celowe w ramach programów finasowanych z udziałem środków europejs.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</si>
</sst>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thin">
        <color indexed="8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medium">
        <color indexed="8"/>
      </bottom>
    </border>
    <border>
      <left style="thin"/>
      <right style="thin"/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hair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>
        <color indexed="8"/>
      </left>
      <right style="medium"/>
      <top style="hair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" borderId="0" applyNumberFormat="0" applyBorder="0" applyAlignment="0" applyProtection="0"/>
  </cellStyleXfs>
  <cellXfs count="47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3" fillId="0" borderId="20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32" xfId="0" applyFont="1" applyFill="1" applyBorder="1" applyAlignment="1">
      <alignment wrapText="1" shrinkToFit="1"/>
    </xf>
    <xf numFmtId="0" fontId="3" fillId="0" borderId="33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vertical="top" wrapText="1"/>
    </xf>
    <xf numFmtId="0" fontId="3" fillId="0" borderId="34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vertical="top" wrapText="1"/>
    </xf>
    <xf numFmtId="0" fontId="3" fillId="0" borderId="35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 vertical="top"/>
    </xf>
    <xf numFmtId="49" fontId="3" fillId="0" borderId="37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8" xfId="0" applyFont="1" applyFill="1" applyBorder="1" applyAlignment="1">
      <alignment wrapText="1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39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3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40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3" fillId="0" borderId="4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44" xfId="0" applyFont="1" applyFill="1" applyBorder="1" applyAlignment="1">
      <alignment vertical="top" wrapText="1"/>
    </xf>
    <xf numFmtId="0" fontId="3" fillId="0" borderId="40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49" fontId="3" fillId="0" borderId="45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9" fontId="3" fillId="0" borderId="4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wrapText="1"/>
    </xf>
    <xf numFmtId="0" fontId="3" fillId="0" borderId="48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wrapText="1"/>
    </xf>
    <xf numFmtId="49" fontId="3" fillId="0" borderId="49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3" fillId="0" borderId="47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49" fontId="3" fillId="0" borderId="51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wrapText="1" shrinkToFit="1"/>
    </xf>
    <xf numFmtId="49" fontId="3" fillId="0" borderId="41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vertical="top" wrapText="1"/>
    </xf>
    <xf numFmtId="49" fontId="3" fillId="0" borderId="52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wrapText="1" shrinkToFit="1"/>
    </xf>
    <xf numFmtId="0" fontId="3" fillId="0" borderId="45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wrapText="1"/>
    </xf>
    <xf numFmtId="49" fontId="3" fillId="0" borderId="56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vertical="top" wrapText="1"/>
    </xf>
    <xf numFmtId="0" fontId="3" fillId="0" borderId="60" xfId="0" applyNumberFormat="1" applyFont="1" applyFill="1" applyBorder="1" applyAlignment="1">
      <alignment horizontal="center" vertical="top"/>
    </xf>
    <xf numFmtId="0" fontId="2" fillId="0" borderId="40" xfId="0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wrapText="1" shrinkToFit="1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61" xfId="0" applyFont="1" applyFill="1" applyBorder="1" applyAlignment="1">
      <alignment vertical="top" wrapText="1"/>
    </xf>
    <xf numFmtId="0" fontId="2" fillId="0" borderId="62" xfId="0" applyFont="1" applyFill="1" applyBorder="1" applyAlignment="1">
      <alignment wrapText="1"/>
    </xf>
    <xf numFmtId="49" fontId="3" fillId="0" borderId="63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0" fontId="3" fillId="0" borderId="66" xfId="0" applyNumberFormat="1" applyFont="1" applyFill="1" applyBorder="1" applyAlignment="1">
      <alignment horizontal="center" vertical="top"/>
    </xf>
    <xf numFmtId="0" fontId="3" fillId="0" borderId="4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3" fillId="0" borderId="67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" fontId="0" fillId="0" borderId="68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2" fillId="0" borderId="69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7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22" xfId="0" applyNumberFormat="1" applyFont="1" applyFill="1" applyBorder="1" applyAlignment="1">
      <alignment horizontal="right"/>
    </xf>
    <xf numFmtId="4" fontId="3" fillId="0" borderId="71" xfId="0" applyNumberFormat="1" applyFont="1" applyFill="1" applyBorder="1" applyAlignment="1">
      <alignment horizontal="right"/>
    </xf>
    <xf numFmtId="4" fontId="3" fillId="0" borderId="67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3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 vertical="top"/>
    </xf>
    <xf numFmtId="4" fontId="3" fillId="0" borderId="22" xfId="0" applyNumberFormat="1" applyFont="1" applyFill="1" applyBorder="1" applyAlignment="1">
      <alignment horizontal="right" vertical="top"/>
    </xf>
    <xf numFmtId="4" fontId="3" fillId="0" borderId="63" xfId="0" applyNumberFormat="1" applyFont="1" applyFill="1" applyBorder="1" applyAlignment="1">
      <alignment horizontal="right"/>
    </xf>
    <xf numFmtId="4" fontId="29" fillId="0" borderId="0" xfId="0" applyNumberFormat="1" applyFont="1" applyFill="1" applyAlignment="1">
      <alignment/>
    </xf>
    <xf numFmtId="4" fontId="3" fillId="0" borderId="20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top"/>
    </xf>
    <xf numFmtId="4" fontId="3" fillId="0" borderId="24" xfId="0" applyNumberFormat="1" applyFont="1" applyFill="1" applyBorder="1" applyAlignment="1">
      <alignment horizontal="right"/>
    </xf>
    <xf numFmtId="4" fontId="3" fillId="0" borderId="60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/>
    </xf>
    <xf numFmtId="4" fontId="3" fillId="0" borderId="72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73" xfId="0" applyNumberFormat="1" applyFont="1" applyFill="1" applyBorder="1" applyAlignment="1">
      <alignment horizontal="right" vertical="top"/>
    </xf>
    <xf numFmtId="4" fontId="3" fillId="0" borderId="74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/>
    </xf>
    <xf numFmtId="4" fontId="3" fillId="0" borderId="75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" fillId="0" borderId="28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 vertical="top"/>
    </xf>
    <xf numFmtId="4" fontId="3" fillId="0" borderId="32" xfId="0" applyNumberFormat="1" applyFont="1" applyFill="1" applyBorder="1" applyAlignment="1">
      <alignment horizontal="right"/>
    </xf>
    <xf numFmtId="0" fontId="2" fillId="0" borderId="76" xfId="0" applyFont="1" applyFill="1" applyBorder="1" applyAlignment="1">
      <alignment wrapText="1"/>
    </xf>
    <xf numFmtId="4" fontId="3" fillId="0" borderId="43" xfId="0" applyNumberFormat="1" applyFont="1" applyFill="1" applyBorder="1" applyAlignment="1">
      <alignment horizontal="right"/>
    </xf>
    <xf numFmtId="0" fontId="3" fillId="0" borderId="77" xfId="0" applyNumberFormat="1" applyFont="1" applyFill="1" applyBorder="1" applyAlignment="1">
      <alignment horizontal="center"/>
    </xf>
    <xf numFmtId="49" fontId="3" fillId="0" borderId="78" xfId="0" applyNumberFormat="1" applyFont="1" applyFill="1" applyBorder="1" applyAlignment="1">
      <alignment horizontal="center"/>
    </xf>
    <xf numFmtId="0" fontId="3" fillId="0" borderId="79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right" vertical="top"/>
    </xf>
    <xf numFmtId="4" fontId="3" fillId="0" borderId="80" xfId="0" applyNumberFormat="1" applyFont="1" applyFill="1" applyBorder="1" applyAlignment="1">
      <alignment horizontal="right" vertical="top"/>
    </xf>
    <xf numFmtId="4" fontId="3" fillId="0" borderId="40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wrapText="1"/>
    </xf>
    <xf numFmtId="4" fontId="3" fillId="0" borderId="34" xfId="0" applyNumberFormat="1" applyFont="1" applyFill="1" applyBorder="1" applyAlignment="1">
      <alignment horizontal="right"/>
    </xf>
    <xf numFmtId="4" fontId="3" fillId="0" borderId="81" xfId="0" applyNumberFormat="1" applyFont="1" applyFill="1" applyBorder="1" applyAlignment="1">
      <alignment horizontal="right"/>
    </xf>
    <xf numFmtId="49" fontId="3" fillId="0" borderId="8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" fontId="3" fillId="0" borderId="82" xfId="0" applyNumberFormat="1" applyFont="1" applyFill="1" applyBorder="1" applyAlignment="1">
      <alignment horizontal="right" vertical="top"/>
    </xf>
    <xf numFmtId="49" fontId="3" fillId="0" borderId="83" xfId="0" applyNumberFormat="1" applyFont="1" applyFill="1" applyBorder="1" applyAlignment="1">
      <alignment horizontal="center" vertical="top"/>
    </xf>
    <xf numFmtId="4" fontId="3" fillId="0" borderId="26" xfId="0" applyNumberFormat="1" applyFont="1" applyFill="1" applyBorder="1" applyAlignment="1">
      <alignment horizontal="right" vertical="top"/>
    </xf>
    <xf numFmtId="4" fontId="3" fillId="0" borderId="84" xfId="0" applyNumberFormat="1" applyFont="1" applyFill="1" applyBorder="1" applyAlignment="1">
      <alignment horizontal="right"/>
    </xf>
    <xf numFmtId="4" fontId="3" fillId="0" borderId="47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3" fillId="0" borderId="85" xfId="0" applyNumberFormat="1" applyFont="1" applyFill="1" applyBorder="1" applyAlignment="1">
      <alignment horizontal="center"/>
    </xf>
    <xf numFmtId="49" fontId="3" fillId="0" borderId="86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top"/>
    </xf>
    <xf numFmtId="4" fontId="3" fillId="0" borderId="46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46" xfId="0" applyFont="1" applyFill="1" applyBorder="1" applyAlignment="1">
      <alignment wrapText="1"/>
    </xf>
    <xf numFmtId="49" fontId="3" fillId="0" borderId="71" xfId="0" applyNumberFormat="1" applyFont="1" applyFill="1" applyBorder="1" applyAlignment="1">
      <alignment horizontal="center"/>
    </xf>
    <xf numFmtId="49" fontId="3" fillId="0" borderId="80" xfId="0" applyNumberFormat="1" applyFont="1" applyFill="1" applyBorder="1" applyAlignment="1">
      <alignment horizontal="center"/>
    </xf>
    <xf numFmtId="0" fontId="3" fillId="0" borderId="67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wrapText="1"/>
    </xf>
    <xf numFmtId="49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4" fontId="3" fillId="0" borderId="87" xfId="0" applyNumberFormat="1" applyFont="1" applyFill="1" applyBorder="1" applyAlignment="1">
      <alignment horizontal="right" vertical="top"/>
    </xf>
    <xf numFmtId="0" fontId="3" fillId="0" borderId="3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57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vertical="top" wrapText="1"/>
    </xf>
    <xf numFmtId="0" fontId="3" fillId="0" borderId="61" xfId="0" applyNumberFormat="1" applyFont="1" applyFill="1" applyBorder="1" applyAlignment="1">
      <alignment horizontal="center" vertical="top"/>
    </xf>
    <xf numFmtId="49" fontId="3" fillId="0" borderId="74" xfId="0" applyNumberFormat="1" applyFont="1" applyFill="1" applyBorder="1" applyAlignment="1">
      <alignment horizontal="center" vertical="top"/>
    </xf>
    <xf numFmtId="49" fontId="3" fillId="0" borderId="88" xfId="0" applyNumberFormat="1" applyFont="1" applyFill="1" applyBorder="1" applyAlignment="1">
      <alignment horizontal="center" vertical="top"/>
    </xf>
    <xf numFmtId="0" fontId="2" fillId="0" borderId="89" xfId="0" applyFont="1" applyFill="1" applyBorder="1" applyAlignment="1">
      <alignment wrapText="1"/>
    </xf>
    <xf numFmtId="49" fontId="3" fillId="0" borderId="50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wrapText="1"/>
    </xf>
    <xf numFmtId="0" fontId="2" fillId="0" borderId="90" xfId="0" applyFont="1" applyFill="1" applyBorder="1" applyAlignment="1">
      <alignment wrapText="1"/>
    </xf>
    <xf numFmtId="4" fontId="3" fillId="0" borderId="91" xfId="0" applyNumberFormat="1" applyFont="1" applyFill="1" applyBorder="1" applyAlignment="1">
      <alignment horizontal="right"/>
    </xf>
    <xf numFmtId="49" fontId="3" fillId="0" borderId="92" xfId="0" applyNumberFormat="1" applyFont="1" applyFill="1" applyBorder="1" applyAlignment="1">
      <alignment horizontal="center"/>
    </xf>
    <xf numFmtId="0" fontId="2" fillId="0" borderId="82" xfId="0" applyFont="1" applyFill="1" applyBorder="1" applyAlignment="1">
      <alignment wrapText="1"/>
    </xf>
    <xf numFmtId="0" fontId="3" fillId="0" borderId="90" xfId="0" applyFont="1" applyFill="1" applyBorder="1" applyAlignment="1">
      <alignment wrapText="1"/>
    </xf>
    <xf numFmtId="4" fontId="3" fillId="0" borderId="42" xfId="0" applyNumberFormat="1" applyFont="1" applyFill="1" applyBorder="1" applyAlignment="1">
      <alignment horizontal="right"/>
    </xf>
    <xf numFmtId="4" fontId="3" fillId="0" borderId="93" xfId="0" applyNumberFormat="1" applyFont="1" applyFill="1" applyBorder="1" applyAlignment="1">
      <alignment horizontal="right"/>
    </xf>
    <xf numFmtId="0" fontId="3" fillId="0" borderId="94" xfId="0" applyNumberFormat="1" applyFont="1" applyFill="1" applyBorder="1" applyAlignment="1">
      <alignment horizontal="center"/>
    </xf>
    <xf numFmtId="0" fontId="3" fillId="0" borderId="95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87" xfId="0" applyNumberFormat="1" applyFont="1" applyFill="1" applyBorder="1" applyAlignment="1">
      <alignment horizontal="center" vertical="top"/>
    </xf>
    <xf numFmtId="49" fontId="3" fillId="0" borderId="87" xfId="0" applyNumberFormat="1" applyFont="1" applyFill="1" applyBorder="1" applyAlignment="1">
      <alignment horizontal="center" vertical="top"/>
    </xf>
    <xf numFmtId="0" fontId="2" fillId="0" borderId="87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/>
    </xf>
    <xf numFmtId="0" fontId="3" fillId="0" borderId="96" xfId="0" applyNumberFormat="1" applyFont="1" applyFill="1" applyBorder="1" applyAlignment="1">
      <alignment horizontal="center"/>
    </xf>
    <xf numFmtId="49" fontId="3" fillId="0" borderId="96" xfId="0" applyNumberFormat="1" applyFont="1" applyFill="1" applyBorder="1" applyAlignment="1">
      <alignment horizontal="center"/>
    </xf>
    <xf numFmtId="4" fontId="3" fillId="0" borderId="97" xfId="0" applyNumberFormat="1" applyFont="1" applyFill="1" applyBorder="1" applyAlignment="1">
      <alignment horizontal="right"/>
    </xf>
    <xf numFmtId="49" fontId="3" fillId="0" borderId="48" xfId="0" applyNumberFormat="1" applyFont="1" applyFill="1" applyBorder="1" applyAlignment="1">
      <alignment horizontal="center"/>
    </xf>
    <xf numFmtId="49" fontId="3" fillId="0" borderId="98" xfId="0" applyNumberFormat="1" applyFont="1" applyFill="1" applyBorder="1" applyAlignment="1">
      <alignment horizontal="center"/>
    </xf>
    <xf numFmtId="0" fontId="2" fillId="0" borderId="95" xfId="0" applyFont="1" applyFill="1" applyBorder="1" applyAlignment="1">
      <alignment wrapText="1"/>
    </xf>
    <xf numFmtId="0" fontId="3" fillId="0" borderId="74" xfId="0" applyNumberFormat="1" applyFont="1" applyFill="1" applyBorder="1" applyAlignment="1">
      <alignment horizontal="center"/>
    </xf>
    <xf numFmtId="49" fontId="3" fillId="0" borderId="74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4" fontId="3" fillId="0" borderId="40" xfId="0" applyNumberFormat="1" applyFont="1" applyFill="1" applyBorder="1" applyAlignment="1">
      <alignment horizontal="right" vertical="top"/>
    </xf>
    <xf numFmtId="0" fontId="2" fillId="0" borderId="34" xfId="0" applyFont="1" applyFill="1" applyBorder="1" applyAlignment="1">
      <alignment wrapText="1"/>
    </xf>
    <xf numFmtId="0" fontId="3" fillId="0" borderId="38" xfId="0" applyNumberFormat="1" applyFont="1" applyFill="1" applyBorder="1" applyAlignment="1">
      <alignment horizontal="center" vertical="top"/>
    </xf>
    <xf numFmtId="49" fontId="3" fillId="0" borderId="38" xfId="0" applyNumberFormat="1" applyFont="1" applyFill="1" applyBorder="1" applyAlignment="1">
      <alignment horizontal="center" vertical="top"/>
    </xf>
    <xf numFmtId="4" fontId="4" fillId="0" borderId="38" xfId="0" applyNumberFormat="1" applyFont="1" applyFill="1" applyBorder="1" applyAlignment="1">
      <alignment horizontal="right" vertical="top"/>
    </xf>
    <xf numFmtId="4" fontId="3" fillId="0" borderId="61" xfId="0" applyNumberFormat="1" applyFont="1" applyFill="1" applyBorder="1" applyAlignment="1">
      <alignment horizontal="right" vertical="top"/>
    </xf>
    <xf numFmtId="4" fontId="3" fillId="0" borderId="58" xfId="0" applyNumberFormat="1" applyFont="1" applyFill="1" applyBorder="1" applyAlignment="1">
      <alignment horizontal="right" vertical="top"/>
    </xf>
    <xf numFmtId="0" fontId="3" fillId="0" borderId="99" xfId="0" applyNumberFormat="1" applyFont="1" applyFill="1" applyBorder="1" applyAlignment="1">
      <alignment horizontal="center" vertical="top"/>
    </xf>
    <xf numFmtId="49" fontId="3" fillId="0" borderId="99" xfId="0" applyNumberFormat="1" applyFont="1" applyFill="1" applyBorder="1" applyAlignment="1">
      <alignment horizontal="center" vertical="top"/>
    </xf>
    <xf numFmtId="49" fontId="3" fillId="0" borderId="100" xfId="0" applyNumberFormat="1" applyFont="1" applyFill="1" applyBorder="1" applyAlignment="1">
      <alignment horizontal="center" vertical="top"/>
    </xf>
    <xf numFmtId="0" fontId="5" fillId="0" borderId="101" xfId="0" applyFont="1" applyFill="1" applyBorder="1" applyAlignment="1">
      <alignment vertical="top" wrapText="1"/>
    </xf>
    <xf numFmtId="4" fontId="3" fillId="0" borderId="99" xfId="0" applyNumberFormat="1" applyFont="1" applyFill="1" applyBorder="1" applyAlignment="1">
      <alignment horizontal="right" vertical="top"/>
    </xf>
    <xf numFmtId="0" fontId="3" fillId="0" borderId="102" xfId="0" applyNumberFormat="1" applyFont="1" applyFill="1" applyBorder="1" applyAlignment="1">
      <alignment horizontal="center" vertical="top"/>
    </xf>
    <xf numFmtId="49" fontId="3" fillId="0" borderId="102" xfId="0" applyNumberFormat="1" applyFont="1" applyFill="1" applyBorder="1" applyAlignment="1">
      <alignment horizontal="center" vertical="top"/>
    </xf>
    <xf numFmtId="0" fontId="5" fillId="0" borderId="102" xfId="0" applyFont="1" applyFill="1" applyBorder="1" applyAlignment="1">
      <alignment horizontal="left" vertical="top" wrapText="1"/>
    </xf>
    <xf numFmtId="4" fontId="4" fillId="0" borderId="102" xfId="0" applyNumberFormat="1" applyFont="1" applyFill="1" applyBorder="1" applyAlignment="1">
      <alignment horizontal="right" vertical="top"/>
    </xf>
    <xf numFmtId="0" fontId="5" fillId="0" borderId="38" xfId="0" applyFont="1" applyFill="1" applyBorder="1" applyAlignment="1">
      <alignment vertical="top" wrapText="1"/>
    </xf>
    <xf numFmtId="0" fontId="5" fillId="0" borderId="87" xfId="0" applyFont="1" applyFill="1" applyBorder="1" applyAlignment="1">
      <alignment vertical="top" wrapText="1"/>
    </xf>
    <xf numFmtId="4" fontId="4" fillId="0" borderId="87" xfId="0" applyNumberFormat="1" applyFont="1" applyFill="1" applyBorder="1" applyAlignment="1">
      <alignment horizontal="right" vertical="top"/>
    </xf>
    <xf numFmtId="0" fontId="4" fillId="0" borderId="38" xfId="0" applyNumberFormat="1" applyFont="1" applyFill="1" applyBorder="1" applyAlignment="1">
      <alignment horizontal="center" vertical="top"/>
    </xf>
    <xf numFmtId="49" fontId="4" fillId="0" borderId="38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right" vertical="top"/>
    </xf>
    <xf numFmtId="0" fontId="5" fillId="0" borderId="10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4" fillId="0" borderId="103" xfId="0" applyNumberFormat="1" applyFont="1" applyFill="1" applyBorder="1" applyAlignment="1">
      <alignment horizontal="center" vertical="top"/>
    </xf>
    <xf numFmtId="49" fontId="3" fillId="0" borderId="103" xfId="0" applyNumberFormat="1" applyFont="1" applyFill="1" applyBorder="1" applyAlignment="1">
      <alignment horizontal="center" vertical="top"/>
    </xf>
    <xf numFmtId="0" fontId="5" fillId="0" borderId="103" xfId="0" applyFont="1" applyFill="1" applyBorder="1" applyAlignment="1">
      <alignment vertical="top" wrapText="1"/>
    </xf>
    <xf numFmtId="4" fontId="4" fillId="0" borderId="103" xfId="0" applyNumberFormat="1" applyFont="1" applyFill="1" applyBorder="1" applyAlignment="1">
      <alignment horizontal="right" vertical="top"/>
    </xf>
    <xf numFmtId="0" fontId="4" fillId="0" borderId="34" xfId="0" applyNumberFormat="1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4" fontId="4" fillId="0" borderId="34" xfId="0" applyNumberFormat="1" applyFont="1" applyFill="1" applyBorder="1" applyAlignment="1">
      <alignment horizontal="right" vertical="top"/>
    </xf>
    <xf numFmtId="0" fontId="4" fillId="0" borderId="102" xfId="0" applyNumberFormat="1" applyFont="1" applyFill="1" applyBorder="1" applyAlignment="1">
      <alignment horizontal="center" vertical="top"/>
    </xf>
    <xf numFmtId="0" fontId="4" fillId="0" borderId="102" xfId="0" applyNumberFormat="1" applyFont="1" applyFill="1" applyBorder="1" applyAlignment="1">
      <alignment/>
    </xf>
    <xf numFmtId="49" fontId="4" fillId="0" borderId="10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" fillId="0" borderId="42" xfId="0" applyNumberFormat="1" applyFont="1" applyFill="1" applyBorder="1" applyAlignment="1">
      <alignment horizontal="right" vertical="top"/>
    </xf>
    <xf numFmtId="4" fontId="3" fillId="0" borderId="33" xfId="0" applyNumberFormat="1" applyFont="1" applyFill="1" applyBorder="1" applyAlignment="1">
      <alignment horizontal="right"/>
    </xf>
    <xf numFmtId="0" fontId="4" fillId="0" borderId="99" xfId="0" applyNumberFormat="1" applyFont="1" applyFill="1" applyBorder="1" applyAlignment="1">
      <alignment horizontal="center"/>
    </xf>
    <xf numFmtId="49" fontId="4" fillId="0" borderId="99" xfId="0" applyNumberFormat="1" applyFont="1" applyFill="1" applyBorder="1" applyAlignment="1">
      <alignment horizontal="center"/>
    </xf>
    <xf numFmtId="4" fontId="4" fillId="0" borderId="99" xfId="0" applyNumberFormat="1" applyFont="1" applyFill="1" applyBorder="1" applyAlignment="1">
      <alignment horizontal="right"/>
    </xf>
    <xf numFmtId="0" fontId="4" fillId="0" borderId="104" xfId="0" applyNumberFormat="1" applyFont="1" applyFill="1" applyBorder="1" applyAlignment="1">
      <alignment horizontal="center"/>
    </xf>
    <xf numFmtId="49" fontId="4" fillId="0" borderId="105" xfId="0" applyNumberFormat="1" applyFont="1" applyFill="1" applyBorder="1" applyAlignment="1">
      <alignment horizontal="center"/>
    </xf>
    <xf numFmtId="49" fontId="4" fillId="0" borderId="87" xfId="0" applyNumberFormat="1" applyFont="1" applyFill="1" applyBorder="1" applyAlignment="1">
      <alignment horizontal="center"/>
    </xf>
    <xf numFmtId="0" fontId="5" fillId="0" borderId="105" xfId="0" applyFont="1" applyFill="1" applyBorder="1" applyAlignment="1">
      <alignment wrapText="1"/>
    </xf>
    <xf numFmtId="4" fontId="4" fillId="0" borderId="87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wrapText="1"/>
    </xf>
    <xf numFmtId="4" fontId="4" fillId="0" borderId="106" xfId="0" applyNumberFormat="1" applyFont="1" applyFill="1" applyBorder="1" applyAlignment="1">
      <alignment horizontal="right"/>
    </xf>
    <xf numFmtId="0" fontId="4" fillId="0" borderId="87" xfId="0" applyNumberFormat="1" applyFont="1" applyFill="1" applyBorder="1" applyAlignment="1">
      <alignment horizontal="center"/>
    </xf>
    <xf numFmtId="49" fontId="3" fillId="0" borderId="105" xfId="0" applyNumberFormat="1" applyFont="1" applyFill="1" applyBorder="1" applyAlignment="1">
      <alignment horizontal="center"/>
    </xf>
    <xf numFmtId="49" fontId="3" fillId="0" borderId="87" xfId="0" applyNumberFormat="1" applyFont="1" applyFill="1" applyBorder="1" applyAlignment="1">
      <alignment horizontal="center"/>
    </xf>
    <xf numFmtId="0" fontId="4" fillId="0" borderId="107" xfId="0" applyNumberFormat="1" applyFont="1" applyFill="1" applyBorder="1" applyAlignment="1">
      <alignment horizontal="center"/>
    </xf>
    <xf numFmtId="49" fontId="4" fillId="0" borderId="108" xfId="0" applyNumberFormat="1" applyFont="1" applyFill="1" applyBorder="1" applyAlignment="1">
      <alignment horizontal="center"/>
    </xf>
    <xf numFmtId="49" fontId="4" fillId="0" borderId="101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4" fillId="0" borderId="109" xfId="0" applyNumberFormat="1" applyFont="1" applyFill="1" applyBorder="1" applyAlignment="1">
      <alignment horizontal="center" vertical="top"/>
    </xf>
    <xf numFmtId="0" fontId="4" fillId="0" borderId="78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9" fontId="3" fillId="0" borderId="35" xfId="0" applyNumberFormat="1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wrapText="1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2" xfId="0" applyFont="1" applyFill="1" applyBorder="1" applyAlignment="1">
      <alignment vertical="center" wrapText="1"/>
    </xf>
    <xf numFmtId="4" fontId="4" fillId="0" borderId="102" xfId="0" applyNumberFormat="1" applyFont="1" applyFill="1" applyBorder="1" applyAlignment="1">
      <alignment vertical="center"/>
    </xf>
    <xf numFmtId="0" fontId="5" fillId="0" borderId="101" xfId="0" applyFont="1" applyFill="1" applyBorder="1" applyAlignment="1">
      <alignment vertical="center" wrapText="1"/>
    </xf>
    <xf numFmtId="4" fontId="4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 wrapText="1"/>
    </xf>
    <xf numFmtId="0" fontId="5" fillId="0" borderId="99" xfId="0" applyFont="1" applyFill="1" applyBorder="1" applyAlignment="1">
      <alignment vertical="center" wrapText="1"/>
    </xf>
    <xf numFmtId="4" fontId="4" fillId="0" borderId="99" xfId="0" applyNumberFormat="1" applyFont="1" applyFill="1" applyBorder="1" applyAlignment="1">
      <alignment horizontal="right" vertical="center"/>
    </xf>
    <xf numFmtId="0" fontId="5" fillId="0" borderId="105" xfId="0" applyFont="1" applyFill="1" applyBorder="1" applyAlignment="1">
      <alignment vertical="center" wrapText="1"/>
    </xf>
    <xf numFmtId="4" fontId="4" fillId="0" borderId="87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5" fillId="0" borderId="89" xfId="0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vertical="center" wrapText="1"/>
    </xf>
    <xf numFmtId="4" fontId="4" fillId="0" borderId="110" xfId="0" applyNumberFormat="1" applyFont="1" applyFill="1" applyBorder="1" applyAlignment="1">
      <alignment horizontal="right" vertical="center"/>
    </xf>
    <xf numFmtId="4" fontId="4" fillId="0" borderId="111" xfId="0" applyNumberFormat="1" applyFont="1" applyFill="1" applyBorder="1" applyAlignment="1">
      <alignment horizontal="right" vertical="center"/>
    </xf>
    <xf numFmtId="0" fontId="3" fillId="0" borderId="112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0" fontId="2" fillId="0" borderId="113" xfId="0" applyFont="1" applyFill="1" applyBorder="1" applyAlignment="1">
      <alignment wrapText="1"/>
    </xf>
    <xf numFmtId="0" fontId="3" fillId="0" borderId="114" xfId="0" applyFont="1" applyFill="1" applyBorder="1" applyAlignment="1">
      <alignment/>
    </xf>
    <xf numFmtId="0" fontId="3" fillId="0" borderId="115" xfId="0" applyNumberFormat="1" applyFont="1" applyFill="1" applyBorder="1" applyAlignment="1">
      <alignment horizontal="center"/>
    </xf>
    <xf numFmtId="49" fontId="3" fillId="0" borderId="115" xfId="0" applyNumberFormat="1" applyFont="1" applyFill="1" applyBorder="1" applyAlignment="1">
      <alignment horizontal="center"/>
    </xf>
    <xf numFmtId="0" fontId="5" fillId="0" borderId="99" xfId="0" applyFont="1" applyFill="1" applyBorder="1" applyAlignment="1">
      <alignment horizontal="left" vertical="top" wrapText="1"/>
    </xf>
    <xf numFmtId="4" fontId="4" fillId="0" borderId="116" xfId="0" applyNumberFormat="1" applyFont="1" applyFill="1" applyBorder="1" applyAlignment="1">
      <alignment horizontal="right"/>
    </xf>
    <xf numFmtId="9" fontId="5" fillId="0" borderId="117" xfId="0" applyNumberFormat="1" applyFont="1" applyFill="1" applyBorder="1" applyAlignment="1">
      <alignment horizontal="right"/>
    </xf>
    <xf numFmtId="0" fontId="6" fillId="0" borderId="118" xfId="0" applyFont="1" applyFill="1" applyBorder="1" applyAlignment="1">
      <alignment vertical="center"/>
    </xf>
    <xf numFmtId="0" fontId="6" fillId="0" borderId="102" xfId="0" applyNumberFormat="1" applyFont="1" applyFill="1" applyBorder="1" applyAlignment="1">
      <alignment horizontal="center" vertical="center"/>
    </xf>
    <xf numFmtId="49" fontId="6" fillId="0" borderId="102" xfId="0" applyNumberFormat="1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 wrapText="1"/>
    </xf>
    <xf numFmtId="4" fontId="6" fillId="0" borderId="102" xfId="0" applyNumberFormat="1" applyFont="1" applyFill="1" applyBorder="1" applyAlignment="1">
      <alignment horizontal="center" vertical="center" wrapText="1"/>
    </xf>
    <xf numFmtId="9" fontId="5" fillId="0" borderId="119" xfId="0" applyNumberFormat="1" applyFont="1" applyFill="1" applyBorder="1" applyAlignment="1">
      <alignment horizontal="right" vertical="center"/>
    </xf>
    <xf numFmtId="0" fontId="4" fillId="0" borderId="120" xfId="0" applyFont="1" applyFill="1" applyBorder="1" applyAlignment="1">
      <alignment vertical="top"/>
    </xf>
    <xf numFmtId="9" fontId="5" fillId="0" borderId="121" xfId="0" applyNumberFormat="1" applyFont="1" applyFill="1" applyBorder="1" applyAlignment="1">
      <alignment horizontal="right" vertical="top"/>
    </xf>
    <xf numFmtId="0" fontId="4" fillId="0" borderId="122" xfId="0" applyFont="1" applyFill="1" applyBorder="1" applyAlignment="1">
      <alignment vertical="top"/>
    </xf>
    <xf numFmtId="9" fontId="2" fillId="0" borderId="121" xfId="0" applyNumberFormat="1" applyFont="1" applyFill="1" applyBorder="1" applyAlignment="1">
      <alignment horizontal="right" vertical="top"/>
    </xf>
    <xf numFmtId="0" fontId="3" fillId="0" borderId="123" xfId="0" applyFont="1" applyFill="1" applyBorder="1" applyAlignment="1">
      <alignment vertical="top"/>
    </xf>
    <xf numFmtId="9" fontId="2" fillId="0" borderId="124" xfId="0" applyNumberFormat="1" applyFont="1" applyFill="1" applyBorder="1" applyAlignment="1">
      <alignment horizontal="right" vertical="top"/>
    </xf>
    <xf numFmtId="0" fontId="4" fillId="0" borderId="125" xfId="0" applyFont="1" applyFill="1" applyBorder="1" applyAlignment="1">
      <alignment vertical="top"/>
    </xf>
    <xf numFmtId="9" fontId="2" fillId="0" borderId="126" xfId="0" applyNumberFormat="1" applyFont="1" applyFill="1" applyBorder="1" applyAlignment="1">
      <alignment horizontal="right" vertical="top"/>
    </xf>
    <xf numFmtId="0" fontId="3" fillId="0" borderId="122" xfId="0" applyFont="1" applyFill="1" applyBorder="1" applyAlignment="1">
      <alignment vertical="top"/>
    </xf>
    <xf numFmtId="9" fontId="2" fillId="0" borderId="127" xfId="0" applyNumberFormat="1" applyFont="1" applyFill="1" applyBorder="1" applyAlignment="1">
      <alignment horizontal="right" vertical="top"/>
    </xf>
    <xf numFmtId="9" fontId="2" fillId="0" borderId="128" xfId="0" applyNumberFormat="1" applyFont="1" applyFill="1" applyBorder="1" applyAlignment="1">
      <alignment horizontal="right" vertical="top"/>
    </xf>
    <xf numFmtId="0" fontId="4" fillId="0" borderId="129" xfId="0" applyFont="1" applyFill="1" applyBorder="1" applyAlignment="1">
      <alignment vertical="top"/>
    </xf>
    <xf numFmtId="9" fontId="2" fillId="0" borderId="130" xfId="0" applyNumberFormat="1" applyFont="1" applyFill="1" applyBorder="1" applyAlignment="1">
      <alignment horizontal="right" vertical="top"/>
    </xf>
    <xf numFmtId="9" fontId="2" fillId="0" borderId="131" xfId="0" applyNumberFormat="1" applyFont="1" applyFill="1" applyBorder="1" applyAlignment="1">
      <alignment horizontal="right" vertical="top"/>
    </xf>
    <xf numFmtId="0" fontId="4" fillId="0" borderId="132" xfId="0" applyFont="1" applyFill="1" applyBorder="1" applyAlignment="1">
      <alignment vertical="top"/>
    </xf>
    <xf numFmtId="9" fontId="2" fillId="0" borderId="117" xfId="0" applyNumberFormat="1" applyFont="1" applyFill="1" applyBorder="1" applyAlignment="1">
      <alignment horizontal="right" vertical="top"/>
    </xf>
    <xf numFmtId="0" fontId="3" fillId="0" borderId="129" xfId="0" applyFont="1" applyFill="1" applyBorder="1" applyAlignment="1">
      <alignment/>
    </xf>
    <xf numFmtId="9" fontId="2" fillId="0" borderId="133" xfId="0" applyNumberFormat="1" applyFont="1" applyFill="1" applyBorder="1" applyAlignment="1">
      <alignment horizontal="right"/>
    </xf>
    <xf numFmtId="9" fontId="2" fillId="0" borderId="134" xfId="0" applyNumberFormat="1" applyFont="1" applyFill="1" applyBorder="1" applyAlignment="1">
      <alignment horizontal="right" vertical="top"/>
    </xf>
    <xf numFmtId="9" fontId="2" fillId="0" borderId="133" xfId="0" applyNumberFormat="1" applyFont="1" applyFill="1" applyBorder="1" applyAlignment="1">
      <alignment horizontal="right" vertical="top"/>
    </xf>
    <xf numFmtId="9" fontId="2" fillId="0" borderId="135" xfId="0" applyNumberFormat="1" applyFont="1" applyFill="1" applyBorder="1" applyAlignment="1">
      <alignment horizontal="right" vertical="top"/>
    </xf>
    <xf numFmtId="9" fontId="5" fillId="0" borderId="136" xfId="0" applyNumberFormat="1" applyFont="1" applyFill="1" applyBorder="1" applyAlignment="1">
      <alignment horizontal="right" vertical="top"/>
    </xf>
    <xf numFmtId="9" fontId="2" fillId="0" borderId="137" xfId="0" applyNumberFormat="1" applyFont="1" applyFill="1" applyBorder="1" applyAlignment="1">
      <alignment horizontal="right" vertical="top"/>
    </xf>
    <xf numFmtId="9" fontId="2" fillId="0" borderId="138" xfId="0" applyNumberFormat="1" applyFont="1" applyFill="1" applyBorder="1" applyAlignment="1">
      <alignment horizontal="right" vertical="top"/>
    </xf>
    <xf numFmtId="9" fontId="2" fillId="0" borderId="139" xfId="0" applyNumberFormat="1" applyFont="1" applyFill="1" applyBorder="1" applyAlignment="1">
      <alignment horizontal="right" vertical="top"/>
    </xf>
    <xf numFmtId="0" fontId="3" fillId="0" borderId="140" xfId="0" applyFont="1" applyFill="1" applyBorder="1" applyAlignment="1">
      <alignment vertical="top"/>
    </xf>
    <xf numFmtId="0" fontId="4" fillId="0" borderId="141" xfId="0" applyFont="1" applyFill="1" applyBorder="1" applyAlignment="1">
      <alignment vertical="top"/>
    </xf>
    <xf numFmtId="9" fontId="5" fillId="0" borderId="142" xfId="0" applyNumberFormat="1" applyFont="1" applyFill="1" applyBorder="1" applyAlignment="1">
      <alignment horizontal="right" vertical="top"/>
    </xf>
    <xf numFmtId="0" fontId="3" fillId="0" borderId="141" xfId="0" applyFont="1" applyFill="1" applyBorder="1" applyAlignment="1">
      <alignment vertical="top"/>
    </xf>
    <xf numFmtId="9" fontId="2" fillId="0" borderId="142" xfId="0" applyNumberFormat="1" applyFont="1" applyFill="1" applyBorder="1" applyAlignment="1">
      <alignment horizontal="right" vertical="top"/>
    </xf>
    <xf numFmtId="0" fontId="3" fillId="0" borderId="143" xfId="0" applyFont="1" applyFill="1" applyBorder="1" applyAlignment="1">
      <alignment vertical="top"/>
    </xf>
    <xf numFmtId="0" fontId="3" fillId="0" borderId="129" xfId="0" applyFont="1" applyFill="1" applyBorder="1" applyAlignment="1">
      <alignment vertical="top"/>
    </xf>
    <xf numFmtId="0" fontId="4" fillId="0" borderId="144" xfId="0" applyFont="1" applyFill="1" applyBorder="1" applyAlignment="1">
      <alignment vertical="top"/>
    </xf>
    <xf numFmtId="9" fontId="5" fillId="0" borderId="124" xfId="0" applyNumberFormat="1" applyFont="1" applyFill="1" applyBorder="1" applyAlignment="1">
      <alignment horizontal="right" vertical="top"/>
    </xf>
    <xf numFmtId="0" fontId="4" fillId="0" borderId="145" xfId="0" applyFont="1" applyFill="1" applyBorder="1" applyAlignment="1">
      <alignment vertical="top"/>
    </xf>
    <xf numFmtId="0" fontId="3" fillId="0" borderId="146" xfId="0" applyFont="1" applyFill="1" applyBorder="1" applyAlignment="1">
      <alignment/>
    </xf>
    <xf numFmtId="9" fontId="2" fillId="0" borderId="147" xfId="0" applyNumberFormat="1" applyFont="1" applyFill="1" applyBorder="1" applyAlignment="1">
      <alignment horizontal="right" vertical="top"/>
    </xf>
    <xf numFmtId="0" fontId="3" fillId="0" borderId="122" xfId="0" applyFont="1" applyFill="1" applyBorder="1" applyAlignment="1">
      <alignment/>
    </xf>
    <xf numFmtId="0" fontId="3" fillId="0" borderId="148" xfId="0" applyFont="1" applyFill="1" applyBorder="1" applyAlignment="1">
      <alignment/>
    </xf>
    <xf numFmtId="9" fontId="2" fillId="0" borderId="149" xfId="0" applyNumberFormat="1" applyFont="1" applyFill="1" applyBorder="1" applyAlignment="1">
      <alignment horizontal="right"/>
    </xf>
    <xf numFmtId="9" fontId="2" fillId="0" borderId="134" xfId="0" applyNumberFormat="1" applyFont="1" applyFill="1" applyBorder="1" applyAlignment="1">
      <alignment horizontal="right" vertical="center"/>
    </xf>
    <xf numFmtId="9" fontId="2" fillId="0" borderId="134" xfId="0" applyNumberFormat="1" applyFont="1" applyFill="1" applyBorder="1" applyAlignment="1">
      <alignment horizontal="right"/>
    </xf>
    <xf numFmtId="0" fontId="3" fillId="0" borderId="125" xfId="0" applyFont="1" applyFill="1" applyBorder="1" applyAlignment="1">
      <alignment/>
    </xf>
    <xf numFmtId="0" fontId="3" fillId="0" borderId="150" xfId="0" applyFont="1" applyFill="1" applyBorder="1" applyAlignment="1">
      <alignment/>
    </xf>
    <xf numFmtId="0" fontId="4" fillId="0" borderId="151" xfId="0" applyFont="1" applyFill="1" applyBorder="1" applyAlignment="1">
      <alignment vertical="top"/>
    </xf>
    <xf numFmtId="9" fontId="5" fillId="0" borderId="152" xfId="0" applyNumberFormat="1" applyFont="1" applyFill="1" applyBorder="1" applyAlignment="1">
      <alignment horizontal="right" vertical="top"/>
    </xf>
    <xf numFmtId="0" fontId="4" fillId="0" borderId="153" xfId="0" applyFont="1" applyFill="1" applyBorder="1" applyAlignment="1">
      <alignment vertical="top"/>
    </xf>
    <xf numFmtId="9" fontId="5" fillId="0" borderId="139" xfId="0" applyNumberFormat="1" applyFont="1" applyFill="1" applyBorder="1" applyAlignment="1">
      <alignment horizontal="right" vertical="top"/>
    </xf>
    <xf numFmtId="0" fontId="4" fillId="0" borderId="146" xfId="0" applyFont="1" applyFill="1" applyBorder="1" applyAlignment="1">
      <alignment vertical="top"/>
    </xf>
    <xf numFmtId="9" fontId="2" fillId="0" borderId="154" xfId="0" applyNumberFormat="1" applyFont="1" applyFill="1" applyBorder="1" applyAlignment="1">
      <alignment horizontal="right" vertical="top"/>
    </xf>
    <xf numFmtId="0" fontId="4" fillId="0" borderId="155" xfId="0" applyFont="1" applyFill="1" applyBorder="1" applyAlignment="1">
      <alignment vertical="top"/>
    </xf>
    <xf numFmtId="0" fontId="4" fillId="0" borderId="118" xfId="0" applyFont="1" applyFill="1" applyBorder="1" applyAlignment="1">
      <alignment vertical="top"/>
    </xf>
    <xf numFmtId="9" fontId="5" fillId="0" borderId="124" xfId="0" applyNumberFormat="1" applyFont="1" applyFill="1" applyBorder="1" applyAlignment="1">
      <alignment horizontal="right" vertical="center"/>
    </xf>
    <xf numFmtId="9" fontId="2" fillId="0" borderId="127" xfId="0" applyNumberFormat="1" applyFont="1" applyFill="1" applyBorder="1" applyAlignment="1">
      <alignment horizontal="right"/>
    </xf>
    <xf numFmtId="0" fontId="4" fillId="0" borderId="123" xfId="0" applyFont="1" applyFill="1" applyBorder="1" applyAlignment="1">
      <alignment/>
    </xf>
    <xf numFmtId="0" fontId="3" fillId="0" borderId="156" xfId="0" applyFont="1" applyFill="1" applyBorder="1" applyAlignment="1">
      <alignment/>
    </xf>
    <xf numFmtId="9" fontId="2" fillId="0" borderId="124" xfId="0" applyNumberFormat="1" applyFont="1" applyFill="1" applyBorder="1" applyAlignment="1">
      <alignment horizontal="right"/>
    </xf>
    <xf numFmtId="0" fontId="3" fillId="0" borderId="143" xfId="0" applyFont="1" applyFill="1" applyBorder="1" applyAlignment="1">
      <alignment/>
    </xf>
    <xf numFmtId="9" fontId="2" fillId="0" borderId="126" xfId="0" applyNumberFormat="1" applyFont="1" applyFill="1" applyBorder="1" applyAlignment="1">
      <alignment horizontal="right"/>
    </xf>
    <xf numFmtId="9" fontId="2" fillId="0" borderId="131" xfId="0" applyNumberFormat="1" applyFont="1" applyFill="1" applyBorder="1" applyAlignment="1">
      <alignment horizontal="right"/>
    </xf>
    <xf numFmtId="9" fontId="2" fillId="0" borderId="138" xfId="0" applyNumberFormat="1" applyFont="1" applyFill="1" applyBorder="1" applyAlignment="1">
      <alignment horizontal="right"/>
    </xf>
    <xf numFmtId="9" fontId="2" fillId="0" borderId="157" xfId="0" applyNumberFormat="1" applyFont="1" applyFill="1" applyBorder="1" applyAlignment="1">
      <alignment horizontal="right"/>
    </xf>
    <xf numFmtId="0" fontId="4" fillId="0" borderId="132" xfId="0" applyFont="1" applyFill="1" applyBorder="1" applyAlignment="1">
      <alignment/>
    </xf>
    <xf numFmtId="9" fontId="5" fillId="0" borderId="117" xfId="0" applyNumberFormat="1" applyFont="1" applyFill="1" applyBorder="1" applyAlignment="1">
      <alignment horizontal="right" vertical="center"/>
    </xf>
    <xf numFmtId="0" fontId="4" fillId="0" borderId="141" xfId="0" applyFont="1" applyFill="1" applyBorder="1" applyAlignment="1">
      <alignment/>
    </xf>
    <xf numFmtId="9" fontId="5" fillId="0" borderId="128" xfId="0" applyNumberFormat="1" applyFont="1" applyFill="1" applyBorder="1" applyAlignment="1">
      <alignment horizontal="right" vertical="center"/>
    </xf>
    <xf numFmtId="0" fontId="4" fillId="0" borderId="120" xfId="0" applyFont="1" applyFill="1" applyBorder="1" applyAlignment="1">
      <alignment/>
    </xf>
    <xf numFmtId="9" fontId="5" fillId="0" borderId="121" xfId="0" applyNumberFormat="1" applyFont="1" applyFill="1" applyBorder="1" applyAlignment="1">
      <alignment horizontal="right"/>
    </xf>
    <xf numFmtId="0" fontId="3" fillId="0" borderId="123" xfId="0" applyFont="1" applyFill="1" applyBorder="1" applyAlignment="1">
      <alignment/>
    </xf>
    <xf numFmtId="9" fontId="2" fillId="0" borderId="137" xfId="0" applyNumberFormat="1" applyFont="1" applyFill="1" applyBorder="1" applyAlignment="1">
      <alignment horizontal="right"/>
    </xf>
    <xf numFmtId="9" fontId="2" fillId="0" borderId="158" xfId="0" applyNumberFormat="1" applyFont="1" applyFill="1" applyBorder="1" applyAlignment="1">
      <alignment horizontal="right"/>
    </xf>
    <xf numFmtId="0" fontId="3" fillId="0" borderId="155" xfId="0" applyFont="1" applyFill="1" applyBorder="1" applyAlignment="1">
      <alignment vertical="top"/>
    </xf>
    <xf numFmtId="9" fontId="2" fillId="0" borderId="157" xfId="0" applyNumberFormat="1" applyFont="1" applyFill="1" applyBorder="1" applyAlignment="1">
      <alignment horizontal="right" vertical="top"/>
    </xf>
    <xf numFmtId="9" fontId="5" fillId="0" borderId="142" xfId="0" applyNumberFormat="1" applyFont="1" applyFill="1" applyBorder="1" applyAlignment="1">
      <alignment horizontal="right"/>
    </xf>
    <xf numFmtId="0" fontId="4" fillId="0" borderId="129" xfId="0" applyFont="1" applyFill="1" applyBorder="1" applyAlignment="1">
      <alignment/>
    </xf>
    <xf numFmtId="9" fontId="2" fillId="0" borderId="159" xfId="0" applyNumberFormat="1" applyFont="1" applyFill="1" applyBorder="1" applyAlignment="1">
      <alignment horizontal="right"/>
    </xf>
    <xf numFmtId="0" fontId="4" fillId="0" borderId="122" xfId="0" applyFont="1" applyFill="1" applyBorder="1" applyAlignment="1">
      <alignment/>
    </xf>
    <xf numFmtId="0" fontId="4" fillId="0" borderId="125" xfId="0" applyFont="1" applyFill="1" applyBorder="1" applyAlignment="1">
      <alignment/>
    </xf>
    <xf numFmtId="9" fontId="2" fillId="0" borderId="128" xfId="0" applyNumberFormat="1" applyFont="1" applyFill="1" applyBorder="1" applyAlignment="1">
      <alignment horizontal="right"/>
    </xf>
    <xf numFmtId="9" fontId="2" fillId="0" borderId="158" xfId="0" applyNumberFormat="1" applyFont="1" applyFill="1" applyBorder="1" applyAlignment="1">
      <alignment horizontal="right" vertical="center"/>
    </xf>
    <xf numFmtId="9" fontId="2" fillId="0" borderId="160" xfId="0" applyNumberFormat="1" applyFont="1" applyFill="1" applyBorder="1" applyAlignment="1">
      <alignment horizontal="right"/>
    </xf>
    <xf numFmtId="9" fontId="2" fillId="0" borderId="161" xfId="0" applyNumberFormat="1" applyFont="1" applyFill="1" applyBorder="1" applyAlignment="1">
      <alignment horizontal="right"/>
    </xf>
    <xf numFmtId="9" fontId="2" fillId="0" borderId="162" xfId="0" applyNumberFormat="1" applyFont="1" applyFill="1" applyBorder="1" applyAlignment="1">
      <alignment horizontal="right"/>
    </xf>
    <xf numFmtId="0" fontId="4" fillId="0" borderId="148" xfId="0" applyFont="1" applyFill="1" applyBorder="1" applyAlignment="1">
      <alignment/>
    </xf>
    <xf numFmtId="9" fontId="2" fillId="0" borderId="163" xfId="0" applyNumberFormat="1" applyFont="1" applyFill="1" applyBorder="1" applyAlignment="1">
      <alignment horizontal="right"/>
    </xf>
    <xf numFmtId="0" fontId="4" fillId="0" borderId="164" xfId="0" applyFont="1" applyFill="1" applyBorder="1" applyAlignment="1">
      <alignment/>
    </xf>
    <xf numFmtId="9" fontId="2" fillId="0" borderId="165" xfId="0" applyNumberFormat="1" applyFont="1" applyFill="1" applyBorder="1" applyAlignment="1">
      <alignment horizontal="right"/>
    </xf>
    <xf numFmtId="0" fontId="4" fillId="0" borderId="143" xfId="0" applyFont="1" applyFill="1" applyBorder="1" applyAlignment="1">
      <alignment/>
    </xf>
    <xf numFmtId="9" fontId="5" fillId="0" borderId="131" xfId="0" applyNumberFormat="1" applyFont="1" applyFill="1" applyBorder="1" applyAlignment="1">
      <alignment horizontal="right" vertical="center"/>
    </xf>
    <xf numFmtId="0" fontId="3" fillId="0" borderId="166" xfId="0" applyFont="1" applyFill="1" applyBorder="1" applyAlignment="1">
      <alignment/>
    </xf>
    <xf numFmtId="9" fontId="2" fillId="0" borderId="167" xfId="0" applyNumberFormat="1" applyFont="1" applyFill="1" applyBorder="1" applyAlignment="1">
      <alignment horizontal="right"/>
    </xf>
    <xf numFmtId="0" fontId="4" fillId="0" borderId="168" xfId="0" applyFont="1" applyFill="1" applyBorder="1" applyAlignment="1">
      <alignment/>
    </xf>
    <xf numFmtId="9" fontId="5" fillId="0" borderId="169" xfId="0" applyNumberFormat="1" applyFont="1" applyFill="1" applyBorder="1" applyAlignment="1">
      <alignment horizontal="right" vertical="center"/>
    </xf>
    <xf numFmtId="0" fontId="3" fillId="0" borderId="170" xfId="0" applyFont="1" applyFill="1" applyBorder="1" applyAlignment="1">
      <alignment/>
    </xf>
    <xf numFmtId="9" fontId="2" fillId="0" borderId="171" xfId="0" applyNumberFormat="1" applyFont="1" applyFill="1" applyBorder="1" applyAlignment="1">
      <alignment horizontal="right"/>
    </xf>
    <xf numFmtId="9" fontId="2" fillId="0" borderId="172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SheetLayoutView="50" workbookViewId="0" topLeftCell="A226">
      <selection activeCell="K238" sqref="K238"/>
    </sheetView>
  </sheetViews>
  <sheetFormatPr defaultColWidth="9.140625" defaultRowHeight="12.75"/>
  <cols>
    <col min="1" max="1" width="4.140625" style="230" customWidth="1"/>
    <col min="2" max="2" width="4.28125" style="1" customWidth="1"/>
    <col min="3" max="3" width="7.421875" style="2" customWidth="1"/>
    <col min="4" max="4" width="5.140625" style="2" customWidth="1"/>
    <col min="5" max="5" width="41.7109375" style="83" customWidth="1"/>
    <col min="6" max="6" width="15.57421875" style="338" customWidth="1"/>
    <col min="7" max="7" width="15.421875" style="338" customWidth="1"/>
    <col min="8" max="8" width="7.7109375" style="165" customWidth="1"/>
    <col min="9" max="9" width="16.57421875" style="106" customWidth="1"/>
    <col min="10" max="10" width="13.57421875" style="106" customWidth="1"/>
    <col min="11" max="11" width="15.00390625" style="93" customWidth="1"/>
    <col min="12" max="12" width="15.28125" style="93" customWidth="1"/>
    <col min="13" max="16384" width="9.140625" style="93" customWidth="1"/>
  </cols>
  <sheetData>
    <row r="1" spans="1:8" ht="15.75">
      <c r="A1" s="227"/>
      <c r="B1" s="3"/>
      <c r="C1" s="4"/>
      <c r="D1" s="4"/>
      <c r="F1" s="230"/>
      <c r="G1" s="230" t="s">
        <v>278</v>
      </c>
      <c r="H1" s="242"/>
    </row>
    <row r="2" spans="1:8" ht="15.75">
      <c r="A2" s="227"/>
      <c r="B2" s="3"/>
      <c r="C2" s="4"/>
      <c r="D2" s="4"/>
      <c r="F2" s="230"/>
      <c r="G2" s="230" t="s">
        <v>276</v>
      </c>
      <c r="H2" s="230"/>
    </row>
    <row r="3" spans="1:8" ht="15.75">
      <c r="A3" s="227"/>
      <c r="B3" s="3"/>
      <c r="C3" s="4"/>
      <c r="D3" s="4"/>
      <c r="F3" s="230"/>
      <c r="G3" s="230" t="s">
        <v>343</v>
      </c>
      <c r="H3" s="230"/>
    </row>
    <row r="4" spans="1:8" ht="29.25" customHeight="1">
      <c r="A4" s="228"/>
      <c r="B4" s="5"/>
      <c r="C4" s="4"/>
      <c r="D4" s="339" t="s">
        <v>0</v>
      </c>
      <c r="E4" s="339"/>
      <c r="F4" s="242"/>
      <c r="G4" s="242"/>
      <c r="H4" s="242"/>
    </row>
    <row r="5" spans="1:8" ht="15.75">
      <c r="A5" s="228"/>
      <c r="B5" s="5"/>
      <c r="C5" s="4"/>
      <c r="D5" s="4"/>
      <c r="E5" s="150" t="s">
        <v>279</v>
      </c>
      <c r="F5" s="242"/>
      <c r="G5" s="242"/>
      <c r="H5" s="242"/>
    </row>
    <row r="6" spans="1:8" ht="11.25" customHeight="1" thickBot="1">
      <c r="A6" s="228"/>
      <c r="B6" s="5"/>
      <c r="C6" s="4"/>
      <c r="D6" s="4"/>
      <c r="E6" s="150"/>
      <c r="F6" s="239"/>
      <c r="G6" s="239"/>
      <c r="H6" s="163"/>
    </row>
    <row r="7" spans="1:10" s="350" customFormat="1" ht="20.25" customHeight="1" thickBot="1">
      <c r="A7" s="377" t="s">
        <v>1</v>
      </c>
      <c r="B7" s="378" t="s">
        <v>2</v>
      </c>
      <c r="C7" s="379" t="s">
        <v>3</v>
      </c>
      <c r="D7" s="379" t="s">
        <v>4</v>
      </c>
      <c r="E7" s="380" t="s">
        <v>5</v>
      </c>
      <c r="F7" s="381" t="s">
        <v>6</v>
      </c>
      <c r="G7" s="381" t="s">
        <v>7</v>
      </c>
      <c r="H7" s="382" t="s">
        <v>8</v>
      </c>
      <c r="I7" s="349"/>
      <c r="J7" s="349"/>
    </row>
    <row r="8" spans="1:8" ht="16.5" thickBot="1">
      <c r="A8" s="383" t="s">
        <v>9</v>
      </c>
      <c r="B8" s="278"/>
      <c r="C8" s="279"/>
      <c r="D8" s="279"/>
      <c r="E8" s="82" t="s">
        <v>10</v>
      </c>
      <c r="F8" s="280">
        <f>F10+F18+F25+F30+F32</f>
        <v>5545662</v>
      </c>
      <c r="G8" s="280">
        <f>G10+G18+G25+G30+G32</f>
        <v>3931181.48</v>
      </c>
      <c r="H8" s="384">
        <f>G8/F8</f>
        <v>0.7088750594608904</v>
      </c>
    </row>
    <row r="9" spans="1:11" ht="16.5" thickBot="1">
      <c r="A9" s="385"/>
      <c r="B9" s="6"/>
      <c r="C9" s="7"/>
      <c r="D9" s="7"/>
      <c r="E9" s="82"/>
      <c r="F9" s="167"/>
      <c r="G9" s="167"/>
      <c r="H9" s="386"/>
      <c r="K9" s="106"/>
    </row>
    <row r="10" spans="1:8" ht="28.5" customHeight="1" thickBot="1">
      <c r="A10" s="383">
        <v>1</v>
      </c>
      <c r="B10" s="278"/>
      <c r="C10" s="279"/>
      <c r="D10" s="279"/>
      <c r="E10" s="82" t="s">
        <v>11</v>
      </c>
      <c r="F10" s="280">
        <f>F11+F13+F15+F17</f>
        <v>783316</v>
      </c>
      <c r="G10" s="280">
        <f>G11+G13+G15+G17</f>
        <v>389072.76</v>
      </c>
      <c r="H10" s="384">
        <f aca="true" t="shared" si="0" ref="H10:H16">G10/F10</f>
        <v>0.4966996205873492</v>
      </c>
    </row>
    <row r="11" spans="1:11" ht="44.25" customHeight="1">
      <c r="A11" s="387"/>
      <c r="B11" s="16"/>
      <c r="C11" s="17"/>
      <c r="D11" s="17"/>
      <c r="E11" s="161" t="s">
        <v>167</v>
      </c>
      <c r="F11" s="167">
        <f>F12</f>
        <v>189073</v>
      </c>
      <c r="G11" s="281">
        <f>G12</f>
        <v>189072.76</v>
      </c>
      <c r="H11" s="388">
        <f t="shared" si="0"/>
        <v>0.9999987306490087</v>
      </c>
      <c r="K11" s="106"/>
    </row>
    <row r="12" spans="1:8" ht="15.75" customHeight="1">
      <c r="A12" s="389"/>
      <c r="B12" s="137">
        <v>801</v>
      </c>
      <c r="C12" s="103" t="s">
        <v>64</v>
      </c>
      <c r="D12" s="103" t="s">
        <v>166</v>
      </c>
      <c r="E12" s="138" t="s">
        <v>344</v>
      </c>
      <c r="F12" s="208">
        <v>189073</v>
      </c>
      <c r="G12" s="209">
        <v>189072.76</v>
      </c>
      <c r="H12" s="390">
        <f t="shared" si="0"/>
        <v>0.9999987306490087</v>
      </c>
    </row>
    <row r="13" spans="1:11" ht="42" customHeight="1">
      <c r="A13" s="391"/>
      <c r="B13" s="6"/>
      <c r="C13" s="225"/>
      <c r="D13" s="225"/>
      <c r="E13" s="216" t="s">
        <v>247</v>
      </c>
      <c r="F13" s="167">
        <f>F14</f>
        <v>394243</v>
      </c>
      <c r="G13" s="167">
        <f>G14</f>
        <v>0</v>
      </c>
      <c r="H13" s="392">
        <f t="shared" si="0"/>
        <v>0</v>
      </c>
      <c r="K13" s="106"/>
    </row>
    <row r="14" spans="1:10" s="166" customFormat="1" ht="28.5" customHeight="1">
      <c r="A14" s="385"/>
      <c r="B14" s="102">
        <v>600</v>
      </c>
      <c r="C14" s="80" t="s">
        <v>241</v>
      </c>
      <c r="D14" s="7" t="s">
        <v>277</v>
      </c>
      <c r="E14" s="138" t="s">
        <v>287</v>
      </c>
      <c r="F14" s="276">
        <v>394243</v>
      </c>
      <c r="G14" s="276">
        <v>0</v>
      </c>
      <c r="H14" s="393">
        <f t="shared" si="0"/>
        <v>0</v>
      </c>
      <c r="I14" s="114"/>
      <c r="J14" s="114"/>
    </row>
    <row r="15" spans="1:10" s="166" customFormat="1" ht="43.5" customHeight="1">
      <c r="A15" s="394"/>
      <c r="B15" s="243"/>
      <c r="C15" s="7"/>
      <c r="D15" s="225"/>
      <c r="E15" s="244" t="s">
        <v>250</v>
      </c>
      <c r="F15" s="282">
        <f>F16</f>
        <v>200000</v>
      </c>
      <c r="G15" s="282">
        <f>G16</f>
        <v>200000</v>
      </c>
      <c r="H15" s="395">
        <f t="shared" si="0"/>
        <v>1</v>
      </c>
      <c r="I15" s="114"/>
      <c r="J15" s="114"/>
    </row>
    <row r="16" spans="1:10" s="166" customFormat="1" ht="16.5" customHeight="1">
      <c r="A16" s="394"/>
      <c r="B16" s="137">
        <v>921</v>
      </c>
      <c r="C16" s="103" t="s">
        <v>147</v>
      </c>
      <c r="D16" s="103" t="s">
        <v>251</v>
      </c>
      <c r="E16" s="138" t="s">
        <v>252</v>
      </c>
      <c r="F16" s="217">
        <v>200000</v>
      </c>
      <c r="G16" s="188">
        <v>200000</v>
      </c>
      <c r="H16" s="390">
        <f t="shared" si="0"/>
        <v>1</v>
      </c>
      <c r="I16" s="114"/>
      <c r="J16" s="114"/>
    </row>
    <row r="17" spans="1:8" ht="60" customHeight="1" thickBot="1">
      <c r="A17" s="385"/>
      <c r="B17" s="8"/>
      <c r="C17" s="51"/>
      <c r="D17" s="218"/>
      <c r="E17" s="136" t="s">
        <v>273</v>
      </c>
      <c r="F17" s="219">
        <v>0</v>
      </c>
      <c r="G17" s="173">
        <v>0</v>
      </c>
      <c r="H17" s="396">
        <v>0</v>
      </c>
    </row>
    <row r="18" spans="1:8" ht="43.5" thickBot="1">
      <c r="A18" s="397">
        <v>2</v>
      </c>
      <c r="B18" s="283"/>
      <c r="C18" s="284"/>
      <c r="D18" s="285"/>
      <c r="E18" s="286" t="s">
        <v>115</v>
      </c>
      <c r="F18" s="287">
        <f>F19+F20+F21+F24+F22+F23</f>
        <v>709533</v>
      </c>
      <c r="G18" s="287">
        <f>G19+G20+G21+G24+G22+G23</f>
        <v>709558.99</v>
      </c>
      <c r="H18" s="398">
        <f aca="true" t="shared" si="1" ref="H18:H28">G18/F18</f>
        <v>1.0000366297268766</v>
      </c>
    </row>
    <row r="19" spans="1:8" ht="30" customHeight="1">
      <c r="A19" s="399"/>
      <c r="B19" s="224" t="s">
        <v>17</v>
      </c>
      <c r="C19" s="223" t="s">
        <v>112</v>
      </c>
      <c r="D19" s="151" t="s">
        <v>14</v>
      </c>
      <c r="E19" s="275" t="s">
        <v>284</v>
      </c>
      <c r="F19" s="171">
        <v>23782</v>
      </c>
      <c r="G19" s="170">
        <v>23782</v>
      </c>
      <c r="H19" s="400">
        <f t="shared" si="1"/>
        <v>1</v>
      </c>
    </row>
    <row r="20" spans="1:8" ht="30">
      <c r="A20" s="385"/>
      <c r="B20" s="57" t="s">
        <v>17</v>
      </c>
      <c r="C20" s="49" t="s">
        <v>112</v>
      </c>
      <c r="D20" s="57" t="s">
        <v>14</v>
      </c>
      <c r="E20" s="15" t="s">
        <v>285</v>
      </c>
      <c r="F20" s="172">
        <v>23843</v>
      </c>
      <c r="G20" s="167">
        <v>23843</v>
      </c>
      <c r="H20" s="401">
        <f t="shared" si="1"/>
        <v>1</v>
      </c>
    </row>
    <row r="21" spans="1:8" ht="48.75" customHeight="1">
      <c r="A21" s="389"/>
      <c r="B21" s="57" t="s">
        <v>17</v>
      </c>
      <c r="C21" s="57" t="s">
        <v>112</v>
      </c>
      <c r="D21" s="52" t="s">
        <v>14</v>
      </c>
      <c r="E21" s="46" t="s">
        <v>286</v>
      </c>
      <c r="F21" s="167">
        <v>23609</v>
      </c>
      <c r="G21" s="179">
        <v>23609</v>
      </c>
      <c r="H21" s="402">
        <f t="shared" si="1"/>
        <v>1</v>
      </c>
    </row>
    <row r="22" spans="1:8" ht="18" customHeight="1">
      <c r="A22" s="385"/>
      <c r="B22" s="53">
        <v>801</v>
      </c>
      <c r="C22" s="52" t="s">
        <v>49</v>
      </c>
      <c r="D22" s="57" t="s">
        <v>14</v>
      </c>
      <c r="E22" s="46" t="s">
        <v>264</v>
      </c>
      <c r="F22" s="178">
        <v>105600</v>
      </c>
      <c r="G22" s="179">
        <v>105581.53</v>
      </c>
      <c r="H22" s="401">
        <f t="shared" si="1"/>
        <v>0.9998250946969697</v>
      </c>
    </row>
    <row r="23" spans="1:8" ht="18" customHeight="1">
      <c r="A23" s="385"/>
      <c r="B23" s="53">
        <v>900</v>
      </c>
      <c r="C23" s="52" t="s">
        <v>82</v>
      </c>
      <c r="D23" s="57" t="s">
        <v>14</v>
      </c>
      <c r="E23" s="15" t="s">
        <v>313</v>
      </c>
      <c r="F23" s="178">
        <v>234501</v>
      </c>
      <c r="G23" s="179">
        <v>234501.29</v>
      </c>
      <c r="H23" s="401">
        <f t="shared" si="1"/>
        <v>1.0000012366685005</v>
      </c>
    </row>
    <row r="24" spans="1:8" ht="30" customHeight="1" thickBot="1">
      <c r="A24" s="385"/>
      <c r="B24" s="6">
        <v>921</v>
      </c>
      <c r="C24" s="52" t="s">
        <v>84</v>
      </c>
      <c r="D24" s="57" t="s">
        <v>14</v>
      </c>
      <c r="E24" s="274" t="s">
        <v>319</v>
      </c>
      <c r="F24" s="178">
        <v>298198</v>
      </c>
      <c r="G24" s="179">
        <v>298242.17</v>
      </c>
      <c r="H24" s="403">
        <f t="shared" si="1"/>
        <v>1.0001481230591753</v>
      </c>
    </row>
    <row r="25" spans="1:8" ht="16.5" thickBot="1">
      <c r="A25" s="383">
        <v>3</v>
      </c>
      <c r="B25" s="288"/>
      <c r="C25" s="289"/>
      <c r="D25" s="289"/>
      <c r="E25" s="290" t="s">
        <v>16</v>
      </c>
      <c r="F25" s="291">
        <f>F26+F27+F28+F29</f>
        <v>3796000</v>
      </c>
      <c r="G25" s="291">
        <f>G26+G27+G28+G29</f>
        <v>737118.6799999999</v>
      </c>
      <c r="H25" s="404">
        <f t="shared" si="1"/>
        <v>0.19418300316122233</v>
      </c>
    </row>
    <row r="26" spans="1:8" ht="15.75">
      <c r="A26" s="387"/>
      <c r="B26" s="68" t="s">
        <v>17</v>
      </c>
      <c r="C26" s="69" t="s">
        <v>18</v>
      </c>
      <c r="D26" s="69" t="s">
        <v>19</v>
      </c>
      <c r="E26" s="70" t="s">
        <v>116</v>
      </c>
      <c r="F26" s="174">
        <v>2655000</v>
      </c>
      <c r="G26" s="174">
        <v>227910</v>
      </c>
      <c r="H26" s="405">
        <f t="shared" si="1"/>
        <v>0.08584180790960452</v>
      </c>
    </row>
    <row r="27" spans="1:8" ht="15.75">
      <c r="A27" s="391"/>
      <c r="B27" s="8" t="s">
        <v>20</v>
      </c>
      <c r="C27" s="9" t="s">
        <v>21</v>
      </c>
      <c r="D27" s="9" t="s">
        <v>22</v>
      </c>
      <c r="E27" s="10" t="s">
        <v>117</v>
      </c>
      <c r="F27" s="173">
        <v>61000</v>
      </c>
      <c r="G27" s="173">
        <v>73597.27</v>
      </c>
      <c r="H27" s="396">
        <f t="shared" si="1"/>
        <v>1.2065126229508198</v>
      </c>
    </row>
    <row r="28" spans="1:8" ht="15.75">
      <c r="A28" s="391"/>
      <c r="B28" s="13">
        <v>700</v>
      </c>
      <c r="C28" s="14">
        <v>70005</v>
      </c>
      <c r="D28" s="14" t="s">
        <v>19</v>
      </c>
      <c r="E28" s="18" t="s">
        <v>274</v>
      </c>
      <c r="F28" s="175">
        <v>1080000</v>
      </c>
      <c r="G28" s="175">
        <v>435611.41</v>
      </c>
      <c r="H28" s="406">
        <f t="shared" si="1"/>
        <v>0.40334389814814814</v>
      </c>
    </row>
    <row r="29" spans="1:8" ht="16.5" thickBot="1">
      <c r="A29" s="391"/>
      <c r="B29" s="79">
        <v>700</v>
      </c>
      <c r="C29" s="80" t="s">
        <v>25</v>
      </c>
      <c r="D29" s="42" t="s">
        <v>22</v>
      </c>
      <c r="E29" s="87" t="s">
        <v>275</v>
      </c>
      <c r="F29" s="182">
        <v>0</v>
      </c>
      <c r="G29" s="182"/>
      <c r="H29" s="407">
        <v>0</v>
      </c>
    </row>
    <row r="30" spans="1:8" ht="30" customHeight="1" thickBot="1">
      <c r="A30" s="383">
        <v>4</v>
      </c>
      <c r="B30" s="278"/>
      <c r="C30" s="279"/>
      <c r="D30" s="279"/>
      <c r="E30" s="292" t="s">
        <v>24</v>
      </c>
      <c r="F30" s="280">
        <f>F31</f>
        <v>7000</v>
      </c>
      <c r="G30" s="280">
        <f>G31</f>
        <v>19070</v>
      </c>
      <c r="H30" s="384">
        <f>G30/F30</f>
        <v>2.724285714285714</v>
      </c>
    </row>
    <row r="31" spans="1:8" ht="45">
      <c r="A31" s="408"/>
      <c r="B31" s="68">
        <v>700</v>
      </c>
      <c r="C31" s="69" t="s">
        <v>25</v>
      </c>
      <c r="D31" s="69" t="s">
        <v>26</v>
      </c>
      <c r="E31" s="70" t="s">
        <v>258</v>
      </c>
      <c r="F31" s="174">
        <v>7000</v>
      </c>
      <c r="G31" s="174">
        <v>19070</v>
      </c>
      <c r="H31" s="405">
        <f>G31/F31</f>
        <v>2.724285714285714</v>
      </c>
    </row>
    <row r="32" spans="1:8" ht="60.75" customHeight="1" thickBot="1">
      <c r="A32" s="409">
        <v>5</v>
      </c>
      <c r="B32" s="262"/>
      <c r="C32" s="263"/>
      <c r="D32" s="263"/>
      <c r="E32" s="293" t="s">
        <v>265</v>
      </c>
      <c r="F32" s="294">
        <f>F33+F34+F39+F35+F36+F37+F38+F40+F41+F42</f>
        <v>249813</v>
      </c>
      <c r="G32" s="294">
        <f>G33+G34+G39+G35+G36+G37+G38+G40+G41+G42</f>
        <v>2076361.05</v>
      </c>
      <c r="H32" s="410">
        <f>G32/F32</f>
        <v>8.311661322669357</v>
      </c>
    </row>
    <row r="33" spans="1:8" ht="30">
      <c r="A33" s="387"/>
      <c r="B33" s="16">
        <v>630</v>
      </c>
      <c r="C33" s="69" t="s">
        <v>15</v>
      </c>
      <c r="D33" s="69" t="s">
        <v>266</v>
      </c>
      <c r="E33" s="70" t="s">
        <v>292</v>
      </c>
      <c r="F33" s="183">
        <v>22140</v>
      </c>
      <c r="G33" s="183">
        <v>22140</v>
      </c>
      <c r="H33" s="405">
        <f>G33/F33</f>
        <v>1</v>
      </c>
    </row>
    <row r="34" spans="1:8" ht="30">
      <c r="A34" s="391"/>
      <c r="B34" s="139">
        <v>700</v>
      </c>
      <c r="C34" s="72" t="s">
        <v>25</v>
      </c>
      <c r="D34" s="7" t="s">
        <v>266</v>
      </c>
      <c r="E34" s="73" t="s">
        <v>293</v>
      </c>
      <c r="F34" s="197">
        <v>0</v>
      </c>
      <c r="G34" s="201">
        <v>1824837.74</v>
      </c>
      <c r="H34" s="407">
        <v>0</v>
      </c>
    </row>
    <row r="35" spans="1:8" ht="15.75">
      <c r="A35" s="391"/>
      <c r="B35" s="139">
        <v>801</v>
      </c>
      <c r="C35" s="7" t="s">
        <v>64</v>
      </c>
      <c r="D35" s="72" t="s">
        <v>266</v>
      </c>
      <c r="E35" s="19" t="s">
        <v>309</v>
      </c>
      <c r="F35" s="197">
        <v>80913</v>
      </c>
      <c r="G35" s="201">
        <v>80913</v>
      </c>
      <c r="H35" s="393">
        <f>G35/F35</f>
        <v>1</v>
      </c>
    </row>
    <row r="36" spans="1:8" ht="30">
      <c r="A36" s="391"/>
      <c r="B36" s="139">
        <v>900</v>
      </c>
      <c r="C36" s="72" t="s">
        <v>82</v>
      </c>
      <c r="D36" s="122" t="s">
        <v>266</v>
      </c>
      <c r="E36" s="73" t="s">
        <v>340</v>
      </c>
      <c r="F36" s="197">
        <v>12915</v>
      </c>
      <c r="G36" s="167">
        <v>12915</v>
      </c>
      <c r="H36" s="407">
        <f>G36/F36</f>
        <v>1</v>
      </c>
    </row>
    <row r="37" spans="1:8" ht="30">
      <c r="A37" s="391"/>
      <c r="B37" s="139">
        <v>900</v>
      </c>
      <c r="C37" s="122" t="s">
        <v>239</v>
      </c>
      <c r="D37" s="122" t="s">
        <v>266</v>
      </c>
      <c r="E37" s="123" t="s">
        <v>317</v>
      </c>
      <c r="F37" s="197">
        <v>59041</v>
      </c>
      <c r="G37" s="201">
        <v>59041</v>
      </c>
      <c r="H37" s="393">
        <f>G37/F37</f>
        <v>1</v>
      </c>
    </row>
    <row r="38" spans="1:8" ht="15.75">
      <c r="A38" s="391"/>
      <c r="B38" s="139">
        <v>921</v>
      </c>
      <c r="C38" s="122" t="s">
        <v>84</v>
      </c>
      <c r="D38" s="122" t="s">
        <v>266</v>
      </c>
      <c r="E38" s="123" t="s">
        <v>320</v>
      </c>
      <c r="F38" s="197">
        <v>0</v>
      </c>
      <c r="G38" s="197">
        <v>1710</v>
      </c>
      <c r="H38" s="407">
        <v>0</v>
      </c>
    </row>
    <row r="39" spans="1:8" ht="15.75">
      <c r="A39" s="391"/>
      <c r="B39" s="71">
        <v>921</v>
      </c>
      <c r="C39" s="122" t="s">
        <v>84</v>
      </c>
      <c r="D39" s="122" t="s">
        <v>266</v>
      </c>
      <c r="E39" s="123" t="s">
        <v>321</v>
      </c>
      <c r="F39" s="197">
        <v>1250</v>
      </c>
      <c r="G39" s="197">
        <v>1250</v>
      </c>
      <c r="H39" s="406">
        <f>G39/F39</f>
        <v>1</v>
      </c>
    </row>
    <row r="40" spans="1:8" ht="15.75">
      <c r="A40" s="391"/>
      <c r="B40" s="79">
        <v>921</v>
      </c>
      <c r="C40" s="72" t="s">
        <v>147</v>
      </c>
      <c r="D40" s="72" t="s">
        <v>266</v>
      </c>
      <c r="E40" s="73" t="s">
        <v>322</v>
      </c>
      <c r="F40" s="201">
        <v>52275</v>
      </c>
      <c r="G40" s="201">
        <v>52275</v>
      </c>
      <c r="H40" s="407">
        <f>G40/F40</f>
        <v>1</v>
      </c>
    </row>
    <row r="41" spans="1:8" ht="30">
      <c r="A41" s="391"/>
      <c r="B41" s="71">
        <v>926</v>
      </c>
      <c r="C41" s="72" t="s">
        <v>66</v>
      </c>
      <c r="D41" s="72" t="s">
        <v>266</v>
      </c>
      <c r="E41" s="73" t="s">
        <v>328</v>
      </c>
      <c r="F41" s="201">
        <v>0</v>
      </c>
      <c r="G41" s="201">
        <v>0.31</v>
      </c>
      <c r="H41" s="407">
        <v>0</v>
      </c>
    </row>
    <row r="42" spans="1:8" ht="30.75" thickBot="1">
      <c r="A42" s="411"/>
      <c r="B42" s="262">
        <v>926</v>
      </c>
      <c r="C42" s="263" t="s">
        <v>66</v>
      </c>
      <c r="D42" s="263" t="s">
        <v>266</v>
      </c>
      <c r="E42" s="264" t="s">
        <v>329</v>
      </c>
      <c r="F42" s="240">
        <v>21279</v>
      </c>
      <c r="G42" s="240">
        <v>21279</v>
      </c>
      <c r="H42" s="412">
        <f aca="true" t="shared" si="2" ref="H42:H56">G42/F42</f>
        <v>1</v>
      </c>
    </row>
    <row r="43" spans="1:8" ht="16.5" thickBot="1">
      <c r="A43" s="383" t="s">
        <v>27</v>
      </c>
      <c r="B43" s="295"/>
      <c r="C43" s="296"/>
      <c r="D43" s="296"/>
      <c r="E43" s="82" t="s">
        <v>28</v>
      </c>
      <c r="F43" s="280">
        <f>F44+F58+F72+F140+F151+F155+F158+F164+F165+F170+F171+F174+F188+F189+F190+F194+F220+F228</f>
        <v>51750282.54</v>
      </c>
      <c r="G43" s="280">
        <f>G44+G58+G72+G140+G151+G155+G158+G164+G165+G170+G171+G174+G188+G189+G190+G194+G220+G228</f>
        <v>28502440.619999997</v>
      </c>
      <c r="H43" s="384">
        <f t="shared" si="2"/>
        <v>0.5507687923823266</v>
      </c>
    </row>
    <row r="44" spans="1:8" ht="16.5" thickBot="1">
      <c r="A44" s="383">
        <v>1</v>
      </c>
      <c r="B44" s="278"/>
      <c r="C44" s="279"/>
      <c r="D44" s="279"/>
      <c r="E44" s="292" t="s">
        <v>29</v>
      </c>
      <c r="F44" s="280">
        <f>F45+F46+F47+F48+F49+F50+F51+F52+F53+F54+F55</f>
        <v>10871000</v>
      </c>
      <c r="G44" s="280">
        <f>G45+G46+G47+G48+G49+G50+G51+G52+G53+G54+G55</f>
        <v>6052898.249999998</v>
      </c>
      <c r="H44" s="384">
        <f t="shared" si="2"/>
        <v>0.5567931423052156</v>
      </c>
    </row>
    <row r="45" spans="1:8" ht="15.75">
      <c r="A45" s="387"/>
      <c r="B45" s="68">
        <v>756</v>
      </c>
      <c r="C45" s="69" t="s">
        <v>81</v>
      </c>
      <c r="D45" s="69" t="s">
        <v>30</v>
      </c>
      <c r="E45" s="70" t="s">
        <v>133</v>
      </c>
      <c r="F45" s="174">
        <v>6850000</v>
      </c>
      <c r="G45" s="174">
        <v>3440146.09</v>
      </c>
      <c r="H45" s="405">
        <f t="shared" si="2"/>
        <v>0.5022111080291971</v>
      </c>
    </row>
    <row r="46" spans="1:8" ht="15.75">
      <c r="A46" s="391"/>
      <c r="B46" s="8">
        <v>756</v>
      </c>
      <c r="C46" s="9">
        <v>75615</v>
      </c>
      <c r="D46" s="9" t="s">
        <v>31</v>
      </c>
      <c r="E46" s="10" t="s">
        <v>134</v>
      </c>
      <c r="F46" s="173">
        <v>21000</v>
      </c>
      <c r="G46" s="173">
        <v>15163</v>
      </c>
      <c r="H46" s="396">
        <f t="shared" si="2"/>
        <v>0.722047619047619</v>
      </c>
    </row>
    <row r="47" spans="1:8" ht="15.75">
      <c r="A47" s="391"/>
      <c r="B47" s="13">
        <v>756</v>
      </c>
      <c r="C47" s="14">
        <v>75615</v>
      </c>
      <c r="D47" s="14" t="s">
        <v>32</v>
      </c>
      <c r="E47" s="18" t="s">
        <v>135</v>
      </c>
      <c r="F47" s="175">
        <v>270000</v>
      </c>
      <c r="G47" s="175">
        <v>138063.36</v>
      </c>
      <c r="H47" s="407">
        <f t="shared" si="2"/>
        <v>0.5113457777777777</v>
      </c>
    </row>
    <row r="48" spans="1:8" ht="30.75" customHeight="1">
      <c r="A48" s="391"/>
      <c r="B48" s="41">
        <v>756</v>
      </c>
      <c r="C48" s="42" t="s">
        <v>81</v>
      </c>
      <c r="D48" s="42" t="s">
        <v>33</v>
      </c>
      <c r="E48" s="85" t="s">
        <v>136</v>
      </c>
      <c r="F48" s="182">
        <v>91000</v>
      </c>
      <c r="G48" s="182">
        <v>58008</v>
      </c>
      <c r="H48" s="407">
        <f t="shared" si="2"/>
        <v>0.6374505494505495</v>
      </c>
    </row>
    <row r="49" spans="1:8" ht="15.75">
      <c r="A49" s="391"/>
      <c r="B49" s="79">
        <v>756</v>
      </c>
      <c r="C49" s="80" t="s">
        <v>44</v>
      </c>
      <c r="D49" s="80" t="s">
        <v>30</v>
      </c>
      <c r="E49" s="87" t="s">
        <v>137</v>
      </c>
      <c r="F49" s="186">
        <v>2450000</v>
      </c>
      <c r="G49" s="186">
        <v>1550013.53</v>
      </c>
      <c r="H49" s="396">
        <f t="shared" si="2"/>
        <v>0.6326585836734694</v>
      </c>
    </row>
    <row r="50" spans="1:8" ht="15.75">
      <c r="A50" s="391"/>
      <c r="B50" s="79">
        <v>756</v>
      </c>
      <c r="C50" s="80">
        <v>75616</v>
      </c>
      <c r="D50" s="80" t="s">
        <v>31</v>
      </c>
      <c r="E50" s="87" t="s">
        <v>138</v>
      </c>
      <c r="F50" s="186">
        <v>571400</v>
      </c>
      <c r="G50" s="186">
        <v>417184.1</v>
      </c>
      <c r="H50" s="396">
        <f t="shared" si="2"/>
        <v>0.7301086804340217</v>
      </c>
    </row>
    <row r="51" spans="1:10" s="154" customFormat="1" ht="15.75">
      <c r="A51" s="391"/>
      <c r="B51" s="79">
        <v>756</v>
      </c>
      <c r="C51" s="80" t="s">
        <v>44</v>
      </c>
      <c r="D51" s="80" t="s">
        <v>32</v>
      </c>
      <c r="E51" s="87" t="s">
        <v>139</v>
      </c>
      <c r="F51" s="186">
        <v>18600</v>
      </c>
      <c r="G51" s="186">
        <v>12776.5</v>
      </c>
      <c r="H51" s="396">
        <f t="shared" si="2"/>
        <v>0.6869086021505376</v>
      </c>
      <c r="I51" s="153"/>
      <c r="J51" s="153"/>
    </row>
    <row r="52" spans="1:8" ht="15.75" customHeight="1">
      <c r="A52" s="391"/>
      <c r="B52" s="8">
        <v>756</v>
      </c>
      <c r="C52" s="9">
        <v>75616</v>
      </c>
      <c r="D52" s="9" t="s">
        <v>33</v>
      </c>
      <c r="E52" s="10" t="s">
        <v>140</v>
      </c>
      <c r="F52" s="173">
        <v>239000</v>
      </c>
      <c r="G52" s="173">
        <v>95902.38</v>
      </c>
      <c r="H52" s="396">
        <f t="shared" si="2"/>
        <v>0.40126518828451885</v>
      </c>
    </row>
    <row r="53" spans="1:8" ht="48" customHeight="1">
      <c r="A53" s="391"/>
      <c r="B53" s="13">
        <v>756</v>
      </c>
      <c r="C53" s="14">
        <v>75601</v>
      </c>
      <c r="D53" s="14" t="s">
        <v>34</v>
      </c>
      <c r="E53" s="18" t="s">
        <v>118</v>
      </c>
      <c r="F53" s="175">
        <v>30000</v>
      </c>
      <c r="G53" s="175">
        <v>12007.05</v>
      </c>
      <c r="H53" s="407">
        <f t="shared" si="2"/>
        <v>0.40023499999999995</v>
      </c>
    </row>
    <row r="54" spans="1:8" ht="15.75">
      <c r="A54" s="391"/>
      <c r="B54" s="13">
        <v>756</v>
      </c>
      <c r="C54" s="14">
        <v>75616</v>
      </c>
      <c r="D54" s="14" t="s">
        <v>35</v>
      </c>
      <c r="E54" s="18" t="s">
        <v>119</v>
      </c>
      <c r="F54" s="175">
        <v>30000</v>
      </c>
      <c r="G54" s="175">
        <v>26828.06</v>
      </c>
      <c r="H54" s="407">
        <f t="shared" si="2"/>
        <v>0.8942686666666667</v>
      </c>
    </row>
    <row r="55" spans="1:8" ht="28.5" customHeight="1">
      <c r="A55" s="391"/>
      <c r="B55" s="11"/>
      <c r="C55" s="12"/>
      <c r="D55" s="12"/>
      <c r="E55" s="84" t="s">
        <v>120</v>
      </c>
      <c r="F55" s="297">
        <f>F56+F57</f>
        <v>300000</v>
      </c>
      <c r="G55" s="297">
        <f>G56+G57</f>
        <v>286806.18</v>
      </c>
      <c r="H55" s="393">
        <f t="shared" si="2"/>
        <v>0.9560206</v>
      </c>
    </row>
    <row r="56" spans="1:8" ht="15.75">
      <c r="A56" s="391"/>
      <c r="B56" s="53">
        <v>756</v>
      </c>
      <c r="C56" s="57">
        <v>75615</v>
      </c>
      <c r="D56" s="57" t="s">
        <v>36</v>
      </c>
      <c r="E56" s="58" t="s">
        <v>178</v>
      </c>
      <c r="F56" s="179">
        <v>2000</v>
      </c>
      <c r="G56" s="179">
        <v>310</v>
      </c>
      <c r="H56" s="401">
        <f t="shared" si="2"/>
        <v>0.155</v>
      </c>
    </row>
    <row r="57" spans="1:8" ht="16.5" thickBot="1">
      <c r="A57" s="391"/>
      <c r="B57" s="102">
        <v>756</v>
      </c>
      <c r="C57" s="103">
        <v>75616</v>
      </c>
      <c r="D57" s="104" t="s">
        <v>36</v>
      </c>
      <c r="E57" s="101" t="s">
        <v>179</v>
      </c>
      <c r="F57" s="188">
        <v>298000</v>
      </c>
      <c r="G57" s="167">
        <v>286496.18</v>
      </c>
      <c r="H57" s="390">
        <f aca="true" t="shared" si="3" ref="H57:H64">G57/F57</f>
        <v>0.9613965771812081</v>
      </c>
    </row>
    <row r="58" spans="1:8" ht="16.5" thickBot="1">
      <c r="A58" s="383">
        <v>2</v>
      </c>
      <c r="B58" s="295"/>
      <c r="C58" s="279"/>
      <c r="D58" s="279"/>
      <c r="E58" s="298" t="s">
        <v>37</v>
      </c>
      <c r="F58" s="280">
        <f>F59+F60+F61+F62+F63+F64</f>
        <v>3831500</v>
      </c>
      <c r="G58" s="280">
        <f>G59+G60+G61+G62+G63+G64</f>
        <v>1907491.02</v>
      </c>
      <c r="H58" s="384">
        <f t="shared" si="3"/>
        <v>0.49784445256426985</v>
      </c>
    </row>
    <row r="59" spans="1:8" ht="15.75">
      <c r="A59" s="387"/>
      <c r="B59" s="8">
        <v>756</v>
      </c>
      <c r="C59" s="42" t="s">
        <v>44</v>
      </c>
      <c r="D59" s="42" t="s">
        <v>45</v>
      </c>
      <c r="E59" s="85" t="s">
        <v>141</v>
      </c>
      <c r="F59" s="173">
        <v>4000</v>
      </c>
      <c r="G59" s="173">
        <v>1850</v>
      </c>
      <c r="H59" s="388">
        <f t="shared" si="3"/>
        <v>0.4625</v>
      </c>
    </row>
    <row r="60" spans="1:8" ht="15.75">
      <c r="A60" s="391"/>
      <c r="B60" s="13">
        <v>756</v>
      </c>
      <c r="C60" s="14">
        <v>75616</v>
      </c>
      <c r="D60" s="9" t="s">
        <v>41</v>
      </c>
      <c r="E60" s="10" t="s">
        <v>142</v>
      </c>
      <c r="F60" s="175">
        <v>140000</v>
      </c>
      <c r="G60" s="175">
        <v>88869</v>
      </c>
      <c r="H60" s="406">
        <f t="shared" si="3"/>
        <v>0.6347785714285714</v>
      </c>
    </row>
    <row r="61" spans="1:8" ht="15.75">
      <c r="A61" s="391"/>
      <c r="B61" s="13">
        <v>756</v>
      </c>
      <c r="C61" s="14">
        <v>75616</v>
      </c>
      <c r="D61" s="14" t="s">
        <v>39</v>
      </c>
      <c r="E61" s="18" t="s">
        <v>143</v>
      </c>
      <c r="F61" s="175">
        <v>130000</v>
      </c>
      <c r="G61" s="175">
        <v>61550</v>
      </c>
      <c r="H61" s="406">
        <f t="shared" si="3"/>
        <v>0.4734615384615385</v>
      </c>
    </row>
    <row r="62" spans="1:8" ht="15.75">
      <c r="A62" s="391"/>
      <c r="B62" s="8">
        <v>756</v>
      </c>
      <c r="C62" s="9">
        <v>75616</v>
      </c>
      <c r="D62" s="9" t="s">
        <v>40</v>
      </c>
      <c r="E62" s="18" t="s">
        <v>144</v>
      </c>
      <c r="F62" s="173">
        <v>12000</v>
      </c>
      <c r="G62" s="173">
        <v>5807.7</v>
      </c>
      <c r="H62" s="407">
        <f t="shared" si="3"/>
        <v>0.483975</v>
      </c>
    </row>
    <row r="63" spans="1:8" ht="15.75">
      <c r="A63" s="413"/>
      <c r="B63" s="41">
        <v>756</v>
      </c>
      <c r="C63" s="14" t="s">
        <v>42</v>
      </c>
      <c r="D63" s="14" t="s">
        <v>43</v>
      </c>
      <c r="E63" s="18" t="s">
        <v>121</v>
      </c>
      <c r="F63" s="182">
        <v>15000</v>
      </c>
      <c r="G63" s="182">
        <v>15408</v>
      </c>
      <c r="H63" s="407">
        <f>G63/F63</f>
        <v>1.0272</v>
      </c>
    </row>
    <row r="64" spans="1:8" ht="42.75" customHeight="1">
      <c r="A64" s="391"/>
      <c r="B64" s="6"/>
      <c r="C64" s="7"/>
      <c r="D64" s="7"/>
      <c r="E64" s="19" t="s">
        <v>156</v>
      </c>
      <c r="F64" s="167">
        <f>F65+F66+F67+F68+F69+F70+F71</f>
        <v>3530500</v>
      </c>
      <c r="G64" s="167">
        <f>G65+G66+G67+G68+G69+G70+G71</f>
        <v>1734006.32</v>
      </c>
      <c r="H64" s="393">
        <f t="shared" si="3"/>
        <v>0.49115035264126894</v>
      </c>
    </row>
    <row r="65" spans="1:8" ht="15.75">
      <c r="A65" s="391"/>
      <c r="B65" s="53">
        <v>756</v>
      </c>
      <c r="C65" s="57" t="s">
        <v>42</v>
      </c>
      <c r="D65" s="57" t="s">
        <v>38</v>
      </c>
      <c r="E65" s="58" t="s">
        <v>180</v>
      </c>
      <c r="F65" s="179">
        <v>3000</v>
      </c>
      <c r="G65" s="178">
        <v>1760</v>
      </c>
      <c r="H65" s="401">
        <f>G65/F65</f>
        <v>0.5866666666666667</v>
      </c>
    </row>
    <row r="66" spans="1:8" ht="15.75">
      <c r="A66" s="391"/>
      <c r="B66" s="53">
        <v>756</v>
      </c>
      <c r="C66" s="57" t="s">
        <v>42</v>
      </c>
      <c r="D66" s="57" t="s">
        <v>38</v>
      </c>
      <c r="E66" s="58" t="s">
        <v>181</v>
      </c>
      <c r="F66" s="179">
        <v>262000</v>
      </c>
      <c r="G66" s="179">
        <v>68041</v>
      </c>
      <c r="H66" s="401">
        <f aca="true" t="shared" si="4" ref="H66:H81">G66/F66</f>
        <v>0.2596984732824427</v>
      </c>
    </row>
    <row r="67" spans="1:8" ht="31.5" customHeight="1">
      <c r="A67" s="391"/>
      <c r="B67" s="53">
        <v>756</v>
      </c>
      <c r="C67" s="57">
        <v>75618</v>
      </c>
      <c r="D67" s="57" t="s">
        <v>47</v>
      </c>
      <c r="E67" s="58" t="s">
        <v>182</v>
      </c>
      <c r="F67" s="179">
        <v>390000</v>
      </c>
      <c r="G67" s="179">
        <v>281927.53</v>
      </c>
      <c r="H67" s="402">
        <f t="shared" si="4"/>
        <v>0.7228911025641026</v>
      </c>
    </row>
    <row r="68" spans="1:8" ht="15.75">
      <c r="A68" s="391"/>
      <c r="B68" s="53">
        <v>756</v>
      </c>
      <c r="C68" s="57" t="s">
        <v>42</v>
      </c>
      <c r="D68" s="57" t="s">
        <v>46</v>
      </c>
      <c r="E68" s="58" t="s">
        <v>183</v>
      </c>
      <c r="F68" s="179">
        <v>17500</v>
      </c>
      <c r="G68" s="179">
        <v>5905.65</v>
      </c>
      <c r="H68" s="402">
        <f t="shared" si="4"/>
        <v>0.33746571428571426</v>
      </c>
    </row>
    <row r="69" spans="1:8" ht="15.75">
      <c r="A69" s="391"/>
      <c r="B69" s="53">
        <v>756</v>
      </c>
      <c r="C69" s="57">
        <v>75618</v>
      </c>
      <c r="D69" s="57" t="s">
        <v>46</v>
      </c>
      <c r="E69" s="19" t="s">
        <v>184</v>
      </c>
      <c r="F69" s="179">
        <v>8000</v>
      </c>
      <c r="G69" s="179">
        <v>12082.3</v>
      </c>
      <c r="H69" s="393">
        <f t="shared" si="4"/>
        <v>1.5102875</v>
      </c>
    </row>
    <row r="70" spans="1:8" ht="15.75">
      <c r="A70" s="414"/>
      <c r="B70" s="149">
        <v>756</v>
      </c>
      <c r="C70" s="57" t="s">
        <v>42</v>
      </c>
      <c r="D70" s="57" t="s">
        <v>169</v>
      </c>
      <c r="E70" s="58" t="s">
        <v>170</v>
      </c>
      <c r="F70" s="179">
        <v>0</v>
      </c>
      <c r="G70" s="179">
        <v>692</v>
      </c>
      <c r="H70" s="401">
        <v>0</v>
      </c>
    </row>
    <row r="71" spans="1:8" ht="16.5" thickBot="1">
      <c r="A71" s="414"/>
      <c r="B71" s="148">
        <v>900</v>
      </c>
      <c r="C71" s="7" t="s">
        <v>230</v>
      </c>
      <c r="D71" s="7" t="s">
        <v>46</v>
      </c>
      <c r="E71" s="19" t="s">
        <v>248</v>
      </c>
      <c r="F71" s="167">
        <v>2850000</v>
      </c>
      <c r="G71" s="167">
        <v>1363597.84</v>
      </c>
      <c r="H71" s="401">
        <f>G71/F71</f>
        <v>0.4784553824561404</v>
      </c>
    </row>
    <row r="72" spans="1:8" ht="45" customHeight="1" thickBot="1">
      <c r="A72" s="415">
        <v>3</v>
      </c>
      <c r="B72" s="342"/>
      <c r="C72" s="340"/>
      <c r="D72" s="340"/>
      <c r="E72" s="299" t="s">
        <v>345</v>
      </c>
      <c r="F72" s="344">
        <f>F74+F78+F82+F86+F89+F93+F103+F105</f>
        <v>551775</v>
      </c>
      <c r="G72" s="344">
        <f>G74+G78+G82+G86+G89+G93+G103+G105</f>
        <v>492315.94000000006</v>
      </c>
      <c r="H72" s="416">
        <f t="shared" si="4"/>
        <v>0.8922403878392462</v>
      </c>
    </row>
    <row r="73" spans="1:8" ht="14.25" customHeight="1" hidden="1" thickBot="1">
      <c r="A73" s="417"/>
      <c r="B73" s="343"/>
      <c r="C73" s="341"/>
      <c r="D73" s="341"/>
      <c r="E73" s="300"/>
      <c r="F73" s="345"/>
      <c r="G73" s="345"/>
      <c r="H73" s="388" t="e">
        <f t="shared" si="4"/>
        <v>#DIV/0!</v>
      </c>
    </row>
    <row r="74" spans="1:8" ht="15.75">
      <c r="A74" s="418"/>
      <c r="B74" s="234"/>
      <c r="C74" s="151"/>
      <c r="D74" s="151"/>
      <c r="E74" s="235" t="s">
        <v>122</v>
      </c>
      <c r="F74" s="170">
        <f>F75+F76+F77</f>
        <v>13433</v>
      </c>
      <c r="G74" s="170">
        <f>G75+G76+G77</f>
        <v>5299.83</v>
      </c>
      <c r="H74" s="419">
        <f t="shared" si="4"/>
        <v>0.39453807786793715</v>
      </c>
    </row>
    <row r="75" spans="1:8" ht="15.75">
      <c r="A75" s="399"/>
      <c r="B75" s="120">
        <v>801</v>
      </c>
      <c r="C75" s="45" t="s">
        <v>49</v>
      </c>
      <c r="D75" s="22" t="s">
        <v>51</v>
      </c>
      <c r="E75" s="100" t="s">
        <v>171</v>
      </c>
      <c r="F75" s="168">
        <v>11933</v>
      </c>
      <c r="G75" s="177">
        <v>4986.78</v>
      </c>
      <c r="H75" s="401">
        <f t="shared" si="4"/>
        <v>0.41789826531467356</v>
      </c>
    </row>
    <row r="76" spans="1:8" ht="15.75">
      <c r="A76" s="420"/>
      <c r="B76" s="120">
        <v>801</v>
      </c>
      <c r="C76" s="45" t="s">
        <v>49</v>
      </c>
      <c r="D76" s="45" t="s">
        <v>52</v>
      </c>
      <c r="E76" s="100" t="s">
        <v>174</v>
      </c>
      <c r="F76" s="176">
        <v>1000</v>
      </c>
      <c r="G76" s="168">
        <v>313.05</v>
      </c>
      <c r="H76" s="401">
        <f t="shared" si="4"/>
        <v>0.31305</v>
      </c>
    </row>
    <row r="77" spans="1:8" ht="15.75">
      <c r="A77" s="420"/>
      <c r="B77" s="94">
        <v>801</v>
      </c>
      <c r="C77" s="95" t="s">
        <v>49</v>
      </c>
      <c r="D77" s="95" t="s">
        <v>53</v>
      </c>
      <c r="E77" s="116" t="s">
        <v>304</v>
      </c>
      <c r="F77" s="210">
        <v>500</v>
      </c>
      <c r="G77" s="171">
        <v>0</v>
      </c>
      <c r="H77" s="396">
        <v>0</v>
      </c>
    </row>
    <row r="78" spans="1:8" ht="15.75">
      <c r="A78" s="420"/>
      <c r="B78" s="20"/>
      <c r="C78" s="97"/>
      <c r="D78" s="97"/>
      <c r="E78" s="110" t="s">
        <v>123</v>
      </c>
      <c r="F78" s="256">
        <f>F79+F80+F81</f>
        <v>30174</v>
      </c>
      <c r="G78" s="256">
        <f>G79+G80+G81</f>
        <v>27856.52</v>
      </c>
      <c r="H78" s="393">
        <f t="shared" si="4"/>
        <v>0.9231961291177835</v>
      </c>
    </row>
    <row r="79" spans="1:8" ht="15.75">
      <c r="A79" s="399"/>
      <c r="B79" s="99">
        <v>801</v>
      </c>
      <c r="C79" s="44" t="s">
        <v>49</v>
      </c>
      <c r="D79" s="44" t="s">
        <v>51</v>
      </c>
      <c r="E79" s="118" t="s">
        <v>171</v>
      </c>
      <c r="F79" s="196">
        <v>28910</v>
      </c>
      <c r="G79" s="171">
        <v>27367.8</v>
      </c>
      <c r="H79" s="401">
        <f t="shared" si="4"/>
        <v>0.9466551366309235</v>
      </c>
    </row>
    <row r="80" spans="1:8" ht="15.75">
      <c r="A80" s="399"/>
      <c r="B80" s="59">
        <v>801</v>
      </c>
      <c r="C80" s="45" t="s">
        <v>49</v>
      </c>
      <c r="D80" s="22" t="s">
        <v>52</v>
      </c>
      <c r="E80" s="30" t="s">
        <v>174</v>
      </c>
      <c r="F80" s="177">
        <v>1000</v>
      </c>
      <c r="G80" s="168">
        <v>281.48</v>
      </c>
      <c r="H80" s="401">
        <f t="shared" si="4"/>
        <v>0.28148</v>
      </c>
    </row>
    <row r="81" spans="1:8" ht="15.75">
      <c r="A81" s="420"/>
      <c r="B81" s="94">
        <v>801</v>
      </c>
      <c r="C81" s="95" t="s">
        <v>49</v>
      </c>
      <c r="D81" s="95" t="s">
        <v>53</v>
      </c>
      <c r="E81" s="86" t="s">
        <v>219</v>
      </c>
      <c r="F81" s="200">
        <v>264</v>
      </c>
      <c r="G81" s="176">
        <v>207.24</v>
      </c>
      <c r="H81" s="401">
        <f t="shared" si="4"/>
        <v>0.785</v>
      </c>
    </row>
    <row r="82" spans="1:8" ht="15.75">
      <c r="A82" s="399"/>
      <c r="B82" s="20"/>
      <c r="C82" s="97"/>
      <c r="D82" s="22"/>
      <c r="E82" s="28" t="s">
        <v>223</v>
      </c>
      <c r="F82" s="301">
        <f>F83+F84+F85</f>
        <v>116635</v>
      </c>
      <c r="G82" s="301">
        <f>G83+G84+G85</f>
        <v>75666.26000000001</v>
      </c>
      <c r="H82" s="406">
        <f>G82/F82</f>
        <v>0.6487440305225705</v>
      </c>
    </row>
    <row r="83" spans="1:8" ht="15.75">
      <c r="A83" s="399"/>
      <c r="B83" s="59">
        <v>801</v>
      </c>
      <c r="C83" s="63" t="s">
        <v>54</v>
      </c>
      <c r="D83" s="44" t="s">
        <v>51</v>
      </c>
      <c r="E83" s="66" t="s">
        <v>171</v>
      </c>
      <c r="F83" s="168">
        <v>115975</v>
      </c>
      <c r="G83" s="168">
        <v>70698.25</v>
      </c>
      <c r="H83" s="401">
        <f>G83/F83</f>
        <v>0.609599051519724</v>
      </c>
    </row>
    <row r="84" spans="1:8" ht="15.75">
      <c r="A84" s="399"/>
      <c r="B84" s="59">
        <v>801</v>
      </c>
      <c r="C84" s="63" t="s">
        <v>54</v>
      </c>
      <c r="D84" s="44" t="s">
        <v>52</v>
      </c>
      <c r="E84" s="65" t="s">
        <v>174</v>
      </c>
      <c r="F84" s="168">
        <v>460</v>
      </c>
      <c r="G84" s="168">
        <v>243.83</v>
      </c>
      <c r="H84" s="401">
        <f>G84/F84</f>
        <v>0.5300652173913044</v>
      </c>
    </row>
    <row r="85" spans="1:8" ht="30">
      <c r="A85" s="399"/>
      <c r="B85" s="23">
        <v>801</v>
      </c>
      <c r="C85" s="25" t="s">
        <v>54</v>
      </c>
      <c r="D85" s="24" t="s">
        <v>53</v>
      </c>
      <c r="E85" s="29" t="s">
        <v>305</v>
      </c>
      <c r="F85" s="176">
        <v>200</v>
      </c>
      <c r="G85" s="176">
        <v>4724.18</v>
      </c>
      <c r="H85" s="401">
        <f>G85/F85</f>
        <v>23.620900000000002</v>
      </c>
    </row>
    <row r="86" spans="1:8" ht="15.75">
      <c r="A86" s="399"/>
      <c r="B86" s="43"/>
      <c r="C86" s="119"/>
      <c r="D86" s="81"/>
      <c r="E86" s="98" t="s">
        <v>224</v>
      </c>
      <c r="F86" s="302">
        <f>F87+F88</f>
        <v>0</v>
      </c>
      <c r="G86" s="302">
        <f>G87+G88</f>
        <v>64.94</v>
      </c>
      <c r="H86" s="392">
        <v>0</v>
      </c>
    </row>
    <row r="87" spans="1:8" ht="15.75">
      <c r="A87" s="420"/>
      <c r="B87" s="56">
        <v>801</v>
      </c>
      <c r="C87" s="54" t="s">
        <v>55</v>
      </c>
      <c r="D87" s="22" t="s">
        <v>52</v>
      </c>
      <c r="E87" s="30" t="s">
        <v>174</v>
      </c>
      <c r="F87" s="176">
        <v>0</v>
      </c>
      <c r="G87" s="176">
        <v>46.94</v>
      </c>
      <c r="H87" s="393">
        <v>0</v>
      </c>
    </row>
    <row r="88" spans="1:8" ht="15.75">
      <c r="A88" s="420"/>
      <c r="B88" s="126">
        <v>801</v>
      </c>
      <c r="C88" s="54" t="s">
        <v>55</v>
      </c>
      <c r="D88" s="130" t="s">
        <v>53</v>
      </c>
      <c r="E88" s="129" t="s">
        <v>185</v>
      </c>
      <c r="F88" s="200">
        <v>0</v>
      </c>
      <c r="G88" s="200">
        <v>18</v>
      </c>
      <c r="H88" s="390">
        <v>0</v>
      </c>
    </row>
    <row r="89" spans="1:8" ht="15.75">
      <c r="A89" s="420"/>
      <c r="B89" s="127"/>
      <c r="C89" s="131"/>
      <c r="D89" s="132"/>
      <c r="E89" s="29" t="s">
        <v>225</v>
      </c>
      <c r="F89" s="176">
        <f>F90+F91+F92</f>
        <v>3000</v>
      </c>
      <c r="G89" s="176">
        <f>G90+G91+G92</f>
        <v>1769.8799999999999</v>
      </c>
      <c r="H89" s="392">
        <f>G89/F89</f>
        <v>0.5899599999999999</v>
      </c>
    </row>
    <row r="90" spans="1:8" ht="15.75">
      <c r="A90" s="420"/>
      <c r="B90" s="127">
        <v>801</v>
      </c>
      <c r="C90" s="21" t="s">
        <v>55</v>
      </c>
      <c r="D90" s="44" t="s">
        <v>51</v>
      </c>
      <c r="E90" s="66" t="s">
        <v>171</v>
      </c>
      <c r="F90" s="168">
        <v>2000</v>
      </c>
      <c r="G90" s="168">
        <v>1100</v>
      </c>
      <c r="H90" s="401">
        <f>G90/F90</f>
        <v>0.55</v>
      </c>
    </row>
    <row r="91" spans="1:8" ht="15.75">
      <c r="A91" s="420"/>
      <c r="B91" s="133">
        <v>801</v>
      </c>
      <c r="C91" s="134" t="s">
        <v>55</v>
      </c>
      <c r="D91" s="22" t="s">
        <v>52</v>
      </c>
      <c r="E91" s="30" t="s">
        <v>174</v>
      </c>
      <c r="F91" s="168">
        <v>700</v>
      </c>
      <c r="G91" s="177">
        <v>471.32</v>
      </c>
      <c r="H91" s="401">
        <f>G91/F91</f>
        <v>0.6733142857142858</v>
      </c>
    </row>
    <row r="92" spans="1:8" ht="15.75">
      <c r="A92" s="420"/>
      <c r="B92" s="128">
        <v>801</v>
      </c>
      <c r="C92" s="135" t="s">
        <v>55</v>
      </c>
      <c r="D92" s="60" t="s">
        <v>53</v>
      </c>
      <c r="E92" s="86" t="s">
        <v>173</v>
      </c>
      <c r="F92" s="176">
        <v>300</v>
      </c>
      <c r="G92" s="200">
        <v>198.56</v>
      </c>
      <c r="H92" s="393">
        <f>G92/F92</f>
        <v>0.6618666666666667</v>
      </c>
    </row>
    <row r="93" spans="1:10" s="154" customFormat="1" ht="15.75">
      <c r="A93" s="420"/>
      <c r="B93" s="155"/>
      <c r="C93" s="156"/>
      <c r="D93" s="156"/>
      <c r="E93" s="40" t="s">
        <v>226</v>
      </c>
      <c r="F93" s="195">
        <f>F94+F95+F96+F97+F98+F99+F100+F101+F102</f>
        <v>147600</v>
      </c>
      <c r="G93" s="195">
        <f>G94+G95+G96+G97+G98+G99+G100+G101+G102</f>
        <v>67357.18</v>
      </c>
      <c r="H93" s="407">
        <f>G93/F93</f>
        <v>0.4563494579945799</v>
      </c>
      <c r="I93" s="153"/>
      <c r="J93" s="153"/>
    </row>
    <row r="94" spans="1:8" ht="15.75">
      <c r="A94" s="420"/>
      <c r="B94" s="56">
        <v>852</v>
      </c>
      <c r="C94" s="61" t="s">
        <v>165</v>
      </c>
      <c r="D94" s="54" t="s">
        <v>53</v>
      </c>
      <c r="E94" s="64" t="s">
        <v>186</v>
      </c>
      <c r="F94" s="171">
        <v>3000</v>
      </c>
      <c r="G94" s="171">
        <v>2514</v>
      </c>
      <c r="H94" s="402">
        <v>0</v>
      </c>
    </row>
    <row r="95" spans="1:8" ht="15" customHeight="1">
      <c r="A95" s="420"/>
      <c r="B95" s="59">
        <v>852</v>
      </c>
      <c r="C95" s="44" t="s">
        <v>77</v>
      </c>
      <c r="D95" s="44" t="s">
        <v>52</v>
      </c>
      <c r="E95" s="66" t="s">
        <v>270</v>
      </c>
      <c r="F95" s="168">
        <v>8000</v>
      </c>
      <c r="G95" s="168">
        <v>4463.86</v>
      </c>
      <c r="H95" s="402">
        <f>G95/F95</f>
        <v>0.5579824999999999</v>
      </c>
    </row>
    <row r="96" spans="1:8" ht="15.75">
      <c r="A96" s="420"/>
      <c r="B96" s="56">
        <v>852</v>
      </c>
      <c r="C96" s="61" t="s">
        <v>77</v>
      </c>
      <c r="D96" s="54" t="s">
        <v>53</v>
      </c>
      <c r="E96" s="64" t="s">
        <v>267</v>
      </c>
      <c r="F96" s="171">
        <v>20000</v>
      </c>
      <c r="G96" s="171">
        <v>14887.4</v>
      </c>
      <c r="H96" s="402">
        <f>G96/F96</f>
        <v>0.74437</v>
      </c>
    </row>
    <row r="97" spans="1:8" ht="15.75">
      <c r="A97" s="420"/>
      <c r="B97" s="59">
        <v>852</v>
      </c>
      <c r="C97" s="44" t="s">
        <v>59</v>
      </c>
      <c r="D97" s="44" t="s">
        <v>53</v>
      </c>
      <c r="E97" s="66" t="s">
        <v>187</v>
      </c>
      <c r="F97" s="168">
        <v>300</v>
      </c>
      <c r="G97" s="168">
        <v>914.7</v>
      </c>
      <c r="H97" s="402">
        <f aca="true" t="shared" si="5" ref="H97:H109">G97/F97</f>
        <v>3.049</v>
      </c>
    </row>
    <row r="98" spans="1:8" ht="15.75">
      <c r="A98" s="399"/>
      <c r="B98" s="59">
        <v>852</v>
      </c>
      <c r="C98" s="44" t="s">
        <v>59</v>
      </c>
      <c r="D98" s="44" t="s">
        <v>53</v>
      </c>
      <c r="E98" s="66" t="s">
        <v>267</v>
      </c>
      <c r="F98" s="176">
        <v>1500</v>
      </c>
      <c r="G98" s="168">
        <v>372.08</v>
      </c>
      <c r="H98" s="402">
        <f t="shared" si="5"/>
        <v>0.24805333333333332</v>
      </c>
    </row>
    <row r="99" spans="1:8" ht="15.75">
      <c r="A99" s="399"/>
      <c r="B99" s="20">
        <v>852</v>
      </c>
      <c r="C99" s="21" t="s">
        <v>108</v>
      </c>
      <c r="D99" s="260" t="s">
        <v>53</v>
      </c>
      <c r="E99" s="250" t="s">
        <v>267</v>
      </c>
      <c r="F99" s="177">
        <v>1800</v>
      </c>
      <c r="G99" s="168">
        <v>1369.67</v>
      </c>
      <c r="H99" s="402">
        <f t="shared" si="5"/>
        <v>0.7609277777777779</v>
      </c>
    </row>
    <row r="100" spans="1:8" ht="15.75">
      <c r="A100" s="399"/>
      <c r="B100" s="59">
        <v>852</v>
      </c>
      <c r="C100" s="44" t="s">
        <v>60</v>
      </c>
      <c r="D100" s="249" t="s">
        <v>52</v>
      </c>
      <c r="E100" s="250" t="s">
        <v>188</v>
      </c>
      <c r="F100" s="168">
        <v>9000</v>
      </c>
      <c r="G100" s="168">
        <v>1913.19</v>
      </c>
      <c r="H100" s="393">
        <f t="shared" si="5"/>
        <v>0.21257666666666666</v>
      </c>
    </row>
    <row r="101" spans="1:8" ht="15.75">
      <c r="A101" s="399"/>
      <c r="B101" s="20">
        <v>852</v>
      </c>
      <c r="C101" s="21" t="s">
        <v>60</v>
      </c>
      <c r="D101" s="260" t="s">
        <v>53</v>
      </c>
      <c r="E101" s="250" t="s">
        <v>304</v>
      </c>
      <c r="F101" s="168">
        <v>0</v>
      </c>
      <c r="G101" s="168">
        <v>304</v>
      </c>
      <c r="H101" s="401">
        <v>0</v>
      </c>
    </row>
    <row r="102" spans="1:8" ht="15.75">
      <c r="A102" s="399"/>
      <c r="B102" s="261">
        <v>852</v>
      </c>
      <c r="C102" s="60" t="s">
        <v>61</v>
      </c>
      <c r="D102" s="60" t="s">
        <v>51</v>
      </c>
      <c r="E102" s="86" t="s">
        <v>189</v>
      </c>
      <c r="F102" s="200">
        <v>104000</v>
      </c>
      <c r="G102" s="192">
        <v>40618.28</v>
      </c>
      <c r="H102" s="390">
        <f t="shared" si="5"/>
        <v>0.3905603846153846</v>
      </c>
    </row>
    <row r="103" spans="1:8" ht="15.75">
      <c r="A103" s="399"/>
      <c r="B103" s="20"/>
      <c r="C103" s="21"/>
      <c r="D103" s="22"/>
      <c r="E103" s="98" t="s">
        <v>227</v>
      </c>
      <c r="F103" s="302">
        <f>F104</f>
        <v>1300</v>
      </c>
      <c r="G103" s="176">
        <f>G104</f>
        <v>351.36</v>
      </c>
      <c r="H103" s="393">
        <f t="shared" si="5"/>
        <v>0.2702769230769231</v>
      </c>
    </row>
    <row r="104" spans="1:8" ht="15.75">
      <c r="A104" s="399"/>
      <c r="B104" s="94">
        <v>852</v>
      </c>
      <c r="C104" s="95" t="s">
        <v>76</v>
      </c>
      <c r="D104" s="95" t="s">
        <v>52</v>
      </c>
      <c r="E104" s="113" t="s">
        <v>188</v>
      </c>
      <c r="F104" s="187">
        <v>1300</v>
      </c>
      <c r="G104" s="210">
        <v>351.36</v>
      </c>
      <c r="H104" s="390">
        <f t="shared" si="5"/>
        <v>0.2702769230769231</v>
      </c>
    </row>
    <row r="105" spans="1:8" ht="15.75">
      <c r="A105" s="421"/>
      <c r="B105" s="241"/>
      <c r="C105" s="105"/>
      <c r="D105" s="105"/>
      <c r="E105" s="277" t="s">
        <v>228</v>
      </c>
      <c r="F105" s="187">
        <f>F106+F107+F108+F109+F110+F111+F112+F113+F114+F115+F116+F117+F118+F119+F120+F121+F122+F123+F124+F125+F126+F127+F128+F129+F130+F131+F132+F133+F134+F136+F135+F137+F138+F139</f>
        <v>239633</v>
      </c>
      <c r="G105" s="187">
        <f>G106+G107+G108+G109+G110+G111+G112+G113+G114+G115+G116+G117+G118+G119+G120+G121+G122+G123+G124+G125+G126+G127+G128+G129+G130+G131+G132+G133+G134+G136+G135+G137+G138+G139</f>
        <v>313949.97000000003</v>
      </c>
      <c r="H105" s="407">
        <f t="shared" si="5"/>
        <v>1.3101282794940599</v>
      </c>
    </row>
    <row r="106" spans="1:9" ht="15.75">
      <c r="A106" s="399"/>
      <c r="B106" s="56">
        <v>600</v>
      </c>
      <c r="C106" s="61" t="s">
        <v>57</v>
      </c>
      <c r="D106" s="54" t="s">
        <v>53</v>
      </c>
      <c r="E106" s="64" t="s">
        <v>288</v>
      </c>
      <c r="F106" s="171">
        <v>2000</v>
      </c>
      <c r="G106" s="171">
        <v>1964</v>
      </c>
      <c r="H106" s="402">
        <f t="shared" si="5"/>
        <v>0.982</v>
      </c>
      <c r="I106" s="114"/>
    </row>
    <row r="107" spans="1:8" ht="15.75">
      <c r="A107" s="399"/>
      <c r="B107" s="56">
        <v>600</v>
      </c>
      <c r="C107" s="61" t="s">
        <v>290</v>
      </c>
      <c r="D107" s="54" t="s">
        <v>53</v>
      </c>
      <c r="E107" s="64" t="s">
        <v>291</v>
      </c>
      <c r="F107" s="168">
        <v>0</v>
      </c>
      <c r="G107" s="168">
        <v>47</v>
      </c>
      <c r="H107" s="393">
        <v>0</v>
      </c>
    </row>
    <row r="108" spans="1:8" ht="24.75" customHeight="1">
      <c r="A108" s="399"/>
      <c r="B108" s="59">
        <v>630</v>
      </c>
      <c r="C108" s="63" t="s">
        <v>15</v>
      </c>
      <c r="D108" s="44" t="s">
        <v>51</v>
      </c>
      <c r="E108" s="65" t="s">
        <v>210</v>
      </c>
      <c r="F108" s="168">
        <v>6000</v>
      </c>
      <c r="G108" s="168">
        <v>2850.6</v>
      </c>
      <c r="H108" s="401">
        <f t="shared" si="5"/>
        <v>0.47509999999999997</v>
      </c>
    </row>
    <row r="109" spans="1:8" ht="15.75">
      <c r="A109" s="420"/>
      <c r="B109" s="59">
        <v>630</v>
      </c>
      <c r="C109" s="124" t="s">
        <v>15</v>
      </c>
      <c r="D109" s="45" t="s">
        <v>51</v>
      </c>
      <c r="E109" s="108" t="s">
        <v>211</v>
      </c>
      <c r="F109" s="177">
        <v>500</v>
      </c>
      <c r="G109" s="168">
        <v>240</v>
      </c>
      <c r="H109" s="401">
        <f t="shared" si="5"/>
        <v>0.48</v>
      </c>
    </row>
    <row r="110" spans="1:8" ht="15.75">
      <c r="A110" s="399"/>
      <c r="B110" s="56">
        <v>700</v>
      </c>
      <c r="C110" s="124" t="s">
        <v>159</v>
      </c>
      <c r="D110" s="45" t="s">
        <v>48</v>
      </c>
      <c r="E110" s="108" t="s">
        <v>242</v>
      </c>
      <c r="F110" s="177">
        <v>3000</v>
      </c>
      <c r="G110" s="171">
        <v>5620.38</v>
      </c>
      <c r="H110" s="401">
        <v>0</v>
      </c>
    </row>
    <row r="111" spans="1:9" ht="15.75">
      <c r="A111" s="399"/>
      <c r="B111" s="56">
        <v>700</v>
      </c>
      <c r="C111" s="124" t="s">
        <v>159</v>
      </c>
      <c r="D111" s="45" t="s">
        <v>53</v>
      </c>
      <c r="E111" s="108" t="s">
        <v>243</v>
      </c>
      <c r="F111" s="177">
        <v>0</v>
      </c>
      <c r="G111" s="171">
        <v>-35.38</v>
      </c>
      <c r="H111" s="401">
        <v>0</v>
      </c>
      <c r="I111" s="181"/>
    </row>
    <row r="112" spans="1:9" ht="15.75">
      <c r="A112" s="399"/>
      <c r="B112" s="56">
        <v>700</v>
      </c>
      <c r="C112" s="124" t="s">
        <v>159</v>
      </c>
      <c r="D112" s="45" t="s">
        <v>53</v>
      </c>
      <c r="E112" s="108" t="s">
        <v>257</v>
      </c>
      <c r="F112" s="168">
        <v>16000</v>
      </c>
      <c r="G112" s="171">
        <v>40483.04</v>
      </c>
      <c r="H112" s="401">
        <v>0</v>
      </c>
      <c r="I112" s="181"/>
    </row>
    <row r="113" spans="1:8" ht="15.75" customHeight="1">
      <c r="A113" s="399"/>
      <c r="B113" s="59">
        <v>700</v>
      </c>
      <c r="C113" s="21" t="s">
        <v>25</v>
      </c>
      <c r="D113" s="22" t="s">
        <v>52</v>
      </c>
      <c r="E113" s="100" t="s">
        <v>229</v>
      </c>
      <c r="F113" s="176">
        <v>15000</v>
      </c>
      <c r="G113" s="168">
        <v>18557.52</v>
      </c>
      <c r="H113" s="422">
        <f>G113/F113</f>
        <v>1.237168</v>
      </c>
    </row>
    <row r="114" spans="1:8" ht="15.75">
      <c r="A114" s="399"/>
      <c r="B114" s="56">
        <v>700</v>
      </c>
      <c r="C114" s="44">
        <v>70005</v>
      </c>
      <c r="D114" s="44" t="s">
        <v>51</v>
      </c>
      <c r="E114" s="66" t="s">
        <v>190</v>
      </c>
      <c r="F114" s="168">
        <v>2000</v>
      </c>
      <c r="G114" s="171">
        <v>4590.14</v>
      </c>
      <c r="H114" s="401">
        <f>G114/F114</f>
        <v>2.29507</v>
      </c>
    </row>
    <row r="115" spans="1:8" ht="31.5" customHeight="1">
      <c r="A115" s="399"/>
      <c r="B115" s="59">
        <v>700</v>
      </c>
      <c r="C115" s="63" t="s">
        <v>25</v>
      </c>
      <c r="D115" s="44" t="s">
        <v>53</v>
      </c>
      <c r="E115" s="108" t="s">
        <v>259</v>
      </c>
      <c r="F115" s="184">
        <v>0</v>
      </c>
      <c r="G115" s="185">
        <v>9122.93</v>
      </c>
      <c r="H115" s="423">
        <v>0</v>
      </c>
    </row>
    <row r="116" spans="1:8" ht="15.75">
      <c r="A116" s="399"/>
      <c r="B116" s="59">
        <v>710</v>
      </c>
      <c r="C116" s="21" t="s">
        <v>145</v>
      </c>
      <c r="D116" s="22" t="s">
        <v>53</v>
      </c>
      <c r="E116" s="100" t="s">
        <v>291</v>
      </c>
      <c r="F116" s="176">
        <v>5000</v>
      </c>
      <c r="G116" s="177">
        <v>13092</v>
      </c>
      <c r="H116" s="422">
        <f>G116/F116</f>
        <v>2.6184</v>
      </c>
    </row>
    <row r="117" spans="1:8" ht="15.75">
      <c r="A117" s="399"/>
      <c r="B117" s="56">
        <v>710</v>
      </c>
      <c r="C117" s="44" t="s">
        <v>145</v>
      </c>
      <c r="D117" s="44" t="s">
        <v>51</v>
      </c>
      <c r="E117" s="66" t="s">
        <v>215</v>
      </c>
      <c r="F117" s="168">
        <v>0</v>
      </c>
      <c r="G117" s="168">
        <v>68.42</v>
      </c>
      <c r="H117" s="422">
        <v>0</v>
      </c>
    </row>
    <row r="118" spans="1:11" ht="15.75">
      <c r="A118" s="399"/>
      <c r="B118" s="59">
        <v>750</v>
      </c>
      <c r="C118" s="63" t="s">
        <v>23</v>
      </c>
      <c r="D118" s="44" t="s">
        <v>53</v>
      </c>
      <c r="E118" s="65" t="s">
        <v>191</v>
      </c>
      <c r="F118" s="168">
        <v>0</v>
      </c>
      <c r="G118" s="168">
        <v>10466.65</v>
      </c>
      <c r="H118" s="422">
        <v>0</v>
      </c>
      <c r="K118" s="106">
        <f>G118+G119+G120+G121+G122+G123+G124+G125</f>
        <v>70296.01</v>
      </c>
    </row>
    <row r="119" spans="1:8" ht="15.75">
      <c r="A119" s="420"/>
      <c r="B119" s="120">
        <v>750</v>
      </c>
      <c r="C119" s="45" t="s">
        <v>23</v>
      </c>
      <c r="D119" s="45" t="s">
        <v>53</v>
      </c>
      <c r="E119" s="66" t="s">
        <v>295</v>
      </c>
      <c r="F119" s="177">
        <v>8836</v>
      </c>
      <c r="G119" s="168">
        <v>16836.35</v>
      </c>
      <c r="H119" s="422">
        <f>G119/F119</f>
        <v>1.9054266636487096</v>
      </c>
    </row>
    <row r="120" spans="1:8" ht="30">
      <c r="A120" s="420"/>
      <c r="B120" s="59">
        <v>750</v>
      </c>
      <c r="C120" s="44" t="s">
        <v>23</v>
      </c>
      <c r="D120" s="44" t="s">
        <v>53</v>
      </c>
      <c r="E120" s="62" t="s">
        <v>192</v>
      </c>
      <c r="F120" s="168">
        <v>0</v>
      </c>
      <c r="G120" s="171">
        <v>664</v>
      </c>
      <c r="H120" s="424">
        <v>0</v>
      </c>
    </row>
    <row r="121" spans="1:8" ht="15" customHeight="1">
      <c r="A121" s="399"/>
      <c r="B121" s="120">
        <v>750</v>
      </c>
      <c r="C121" s="45" t="s">
        <v>23</v>
      </c>
      <c r="D121" s="44" t="s">
        <v>53</v>
      </c>
      <c r="E121" s="29" t="s">
        <v>163</v>
      </c>
      <c r="F121" s="168">
        <v>0</v>
      </c>
      <c r="G121" s="176">
        <v>563.54</v>
      </c>
      <c r="H121" s="422">
        <v>0</v>
      </c>
    </row>
    <row r="122" spans="1:8" ht="15.75">
      <c r="A122" s="420"/>
      <c r="B122" s="59">
        <v>750</v>
      </c>
      <c r="C122" s="44" t="s">
        <v>23</v>
      </c>
      <c r="D122" s="54" t="s">
        <v>53</v>
      </c>
      <c r="E122" s="66" t="s">
        <v>296</v>
      </c>
      <c r="F122" s="171">
        <v>0</v>
      </c>
      <c r="G122" s="168">
        <v>3135.52</v>
      </c>
      <c r="H122" s="424">
        <v>0</v>
      </c>
    </row>
    <row r="123" spans="1:8" ht="15.75">
      <c r="A123" s="399"/>
      <c r="B123" s="59">
        <v>750</v>
      </c>
      <c r="C123" s="63" t="s">
        <v>23</v>
      </c>
      <c r="D123" s="54" t="s">
        <v>53</v>
      </c>
      <c r="E123" s="65" t="s">
        <v>291</v>
      </c>
      <c r="F123" s="171">
        <v>0</v>
      </c>
      <c r="G123" s="168">
        <v>24248</v>
      </c>
      <c r="H123" s="424">
        <v>0</v>
      </c>
    </row>
    <row r="124" spans="1:8" ht="15.75">
      <c r="A124" s="399"/>
      <c r="B124" s="59">
        <v>750</v>
      </c>
      <c r="C124" s="63" t="s">
        <v>23</v>
      </c>
      <c r="D124" s="54" t="s">
        <v>53</v>
      </c>
      <c r="E124" s="65" t="s">
        <v>297</v>
      </c>
      <c r="F124" s="171">
        <v>10700</v>
      </c>
      <c r="G124" s="168">
        <v>10700</v>
      </c>
      <c r="H124" s="424">
        <f>G124/F124</f>
        <v>1</v>
      </c>
    </row>
    <row r="125" spans="1:8" ht="15.75">
      <c r="A125" s="399"/>
      <c r="B125" s="59">
        <v>750</v>
      </c>
      <c r="C125" s="63" t="s">
        <v>23</v>
      </c>
      <c r="D125" s="54" t="s">
        <v>53</v>
      </c>
      <c r="E125" s="65" t="s">
        <v>298</v>
      </c>
      <c r="F125" s="171">
        <v>0</v>
      </c>
      <c r="G125" s="168">
        <v>3681.95</v>
      </c>
      <c r="H125" s="424">
        <v>0</v>
      </c>
    </row>
    <row r="126" spans="1:8" ht="15.75">
      <c r="A126" s="420"/>
      <c r="B126" s="59">
        <v>750</v>
      </c>
      <c r="C126" s="44" t="s">
        <v>63</v>
      </c>
      <c r="D126" s="45" t="s">
        <v>53</v>
      </c>
      <c r="E126" s="125" t="s">
        <v>193</v>
      </c>
      <c r="F126" s="168">
        <v>0</v>
      </c>
      <c r="G126" s="168">
        <v>721.05</v>
      </c>
      <c r="H126" s="401">
        <v>0</v>
      </c>
    </row>
    <row r="127" spans="1:8" ht="15.75">
      <c r="A127" s="399"/>
      <c r="B127" s="120">
        <v>801</v>
      </c>
      <c r="C127" s="44" t="s">
        <v>64</v>
      </c>
      <c r="D127" s="44" t="s">
        <v>51</v>
      </c>
      <c r="E127" s="125" t="s">
        <v>194</v>
      </c>
      <c r="F127" s="177">
        <v>0</v>
      </c>
      <c r="G127" s="177">
        <v>2986.28</v>
      </c>
      <c r="H127" s="401">
        <v>0</v>
      </c>
    </row>
    <row r="128" spans="1:8" ht="15.75">
      <c r="A128" s="399"/>
      <c r="B128" s="120">
        <v>801</v>
      </c>
      <c r="C128" s="63" t="s">
        <v>64</v>
      </c>
      <c r="D128" s="44" t="s">
        <v>53</v>
      </c>
      <c r="E128" s="67" t="s">
        <v>175</v>
      </c>
      <c r="F128" s="177">
        <v>3000</v>
      </c>
      <c r="G128" s="177">
        <v>4347.75</v>
      </c>
      <c r="H128" s="401">
        <f>G128/F128</f>
        <v>1.44925</v>
      </c>
    </row>
    <row r="129" spans="1:8" ht="15.75">
      <c r="A129" s="399"/>
      <c r="B129" s="120">
        <v>801</v>
      </c>
      <c r="C129" s="44" t="s">
        <v>64</v>
      </c>
      <c r="D129" s="44" t="s">
        <v>53</v>
      </c>
      <c r="E129" s="121" t="s">
        <v>310</v>
      </c>
      <c r="F129" s="177">
        <v>0</v>
      </c>
      <c r="G129" s="177">
        <v>318.24</v>
      </c>
      <c r="H129" s="401">
        <v>0</v>
      </c>
    </row>
    <row r="130" spans="1:8" ht="15.75">
      <c r="A130" s="399"/>
      <c r="B130" s="120">
        <v>801</v>
      </c>
      <c r="C130" s="44" t="s">
        <v>64</v>
      </c>
      <c r="D130" s="44" t="s">
        <v>53</v>
      </c>
      <c r="E130" s="125" t="s">
        <v>311</v>
      </c>
      <c r="F130" s="177">
        <v>0</v>
      </c>
      <c r="G130" s="177">
        <v>232</v>
      </c>
      <c r="H130" s="401">
        <v>0</v>
      </c>
    </row>
    <row r="131" spans="1:8" ht="15.75">
      <c r="A131" s="399"/>
      <c r="B131" s="120">
        <v>801</v>
      </c>
      <c r="C131" s="63" t="s">
        <v>55</v>
      </c>
      <c r="D131" s="44" t="s">
        <v>53</v>
      </c>
      <c r="E131" s="67" t="s">
        <v>291</v>
      </c>
      <c r="F131" s="177">
        <v>0</v>
      </c>
      <c r="G131" s="177">
        <v>72962</v>
      </c>
      <c r="H131" s="401">
        <v>0</v>
      </c>
    </row>
    <row r="132" spans="1:8" ht="15.75">
      <c r="A132" s="399"/>
      <c r="B132" s="120">
        <v>852</v>
      </c>
      <c r="C132" s="44" t="s">
        <v>65</v>
      </c>
      <c r="D132" s="54" t="s">
        <v>53</v>
      </c>
      <c r="E132" s="121" t="s">
        <v>177</v>
      </c>
      <c r="F132" s="177">
        <v>0</v>
      </c>
      <c r="G132" s="177">
        <v>14458.5</v>
      </c>
      <c r="H132" s="401">
        <v>0</v>
      </c>
    </row>
    <row r="133" spans="1:8" ht="15.75">
      <c r="A133" s="399"/>
      <c r="B133" s="120">
        <v>854</v>
      </c>
      <c r="C133" s="61" t="s">
        <v>106</v>
      </c>
      <c r="D133" s="54" t="s">
        <v>53</v>
      </c>
      <c r="E133" s="140" t="s">
        <v>312</v>
      </c>
      <c r="F133" s="177">
        <v>400</v>
      </c>
      <c r="G133" s="177">
        <v>360.4</v>
      </c>
      <c r="H133" s="401">
        <f>G133/F133</f>
        <v>0.9009999999999999</v>
      </c>
    </row>
    <row r="134" spans="1:8" ht="15.75" customHeight="1">
      <c r="A134" s="420"/>
      <c r="B134" s="59">
        <v>900</v>
      </c>
      <c r="C134" s="61" t="s">
        <v>146</v>
      </c>
      <c r="D134" s="54" t="s">
        <v>53</v>
      </c>
      <c r="E134" s="64" t="s">
        <v>231</v>
      </c>
      <c r="F134" s="168">
        <v>131978</v>
      </c>
      <c r="G134" s="168">
        <v>3344.96</v>
      </c>
      <c r="H134" s="401">
        <f>G134/F134</f>
        <v>0.025344830198972556</v>
      </c>
    </row>
    <row r="135" spans="1:8" ht="15.75">
      <c r="A135" s="399"/>
      <c r="B135" s="59">
        <v>900</v>
      </c>
      <c r="C135" s="44" t="s">
        <v>239</v>
      </c>
      <c r="D135" s="44" t="s">
        <v>53</v>
      </c>
      <c r="E135" s="100" t="s">
        <v>316</v>
      </c>
      <c r="F135" s="177">
        <v>0</v>
      </c>
      <c r="G135" s="177">
        <v>3346.43</v>
      </c>
      <c r="H135" s="424">
        <v>0</v>
      </c>
    </row>
    <row r="136" spans="1:8" ht="30.75" customHeight="1">
      <c r="A136" s="399"/>
      <c r="B136" s="120">
        <v>900</v>
      </c>
      <c r="C136" s="44" t="s">
        <v>132</v>
      </c>
      <c r="D136" s="54" t="s">
        <v>53</v>
      </c>
      <c r="E136" s="66" t="s">
        <v>271</v>
      </c>
      <c r="F136" s="168">
        <v>6000</v>
      </c>
      <c r="G136" s="168">
        <v>10430.5</v>
      </c>
      <c r="H136" s="424">
        <v>0</v>
      </c>
    </row>
    <row r="137" spans="1:8" ht="15.75">
      <c r="A137" s="425"/>
      <c r="B137" s="99">
        <v>921</v>
      </c>
      <c r="C137" s="44" t="s">
        <v>84</v>
      </c>
      <c r="D137" s="54" t="s">
        <v>53</v>
      </c>
      <c r="E137" s="62" t="s">
        <v>318</v>
      </c>
      <c r="F137" s="171">
        <v>22709</v>
      </c>
      <c r="G137" s="171">
        <v>26806</v>
      </c>
      <c r="H137" s="401">
        <f>G137/F137</f>
        <v>1.1804130520938836</v>
      </c>
    </row>
    <row r="138" spans="1:8" ht="15.75">
      <c r="A138" s="425"/>
      <c r="B138" s="38">
        <v>926</v>
      </c>
      <c r="C138" s="22" t="s">
        <v>66</v>
      </c>
      <c r="D138" s="44" t="s">
        <v>53</v>
      </c>
      <c r="E138" s="30" t="s">
        <v>291</v>
      </c>
      <c r="F138" s="222">
        <v>6000</v>
      </c>
      <c r="G138" s="189">
        <v>6229.2</v>
      </c>
      <c r="H138" s="401">
        <f>G138/F138</f>
        <v>1.0382</v>
      </c>
    </row>
    <row r="139" spans="1:8" ht="16.5" thickBot="1">
      <c r="A139" s="426"/>
      <c r="B139" s="109">
        <v>926</v>
      </c>
      <c r="C139" s="107" t="s">
        <v>272</v>
      </c>
      <c r="D139" s="22" t="s">
        <v>48</v>
      </c>
      <c r="E139" s="231" t="s">
        <v>330</v>
      </c>
      <c r="F139" s="176">
        <v>510</v>
      </c>
      <c r="G139" s="226">
        <v>510</v>
      </c>
      <c r="H139" s="393">
        <f>G139/F139</f>
        <v>1</v>
      </c>
    </row>
    <row r="140" spans="1:8" ht="16.5" thickBot="1">
      <c r="A140" s="383">
        <v>4</v>
      </c>
      <c r="B140" s="295"/>
      <c r="C140" s="279"/>
      <c r="D140" s="279"/>
      <c r="E140" s="292" t="s">
        <v>255</v>
      </c>
      <c r="F140" s="280">
        <f>F141+F142+F143+F144+F145+F147+F148+F149+F150+F146</f>
        <v>2662892</v>
      </c>
      <c r="G140" s="280">
        <f>G141+G142+G143+G144+G145+G147+G148+G149+G150+G146</f>
        <v>1515934.7399999998</v>
      </c>
      <c r="H140" s="384">
        <f aca="true" t="shared" si="6" ref="H140:H148">G140/F140</f>
        <v>0.569281345244193</v>
      </c>
    </row>
    <row r="141" spans="1:10" s="154" customFormat="1" ht="15.75">
      <c r="A141" s="387"/>
      <c r="B141" s="68" t="s">
        <v>20</v>
      </c>
      <c r="C141" s="69" t="s">
        <v>21</v>
      </c>
      <c r="D141" s="69" t="s">
        <v>50</v>
      </c>
      <c r="E141" s="70" t="s">
        <v>157</v>
      </c>
      <c r="F141" s="174">
        <v>11000</v>
      </c>
      <c r="G141" s="174">
        <v>617.94</v>
      </c>
      <c r="H141" s="405">
        <f t="shared" si="6"/>
        <v>0.05617636363636364</v>
      </c>
      <c r="I141" s="153"/>
      <c r="J141" s="153"/>
    </row>
    <row r="142" spans="1:8" ht="32.25" customHeight="1">
      <c r="A142" s="391"/>
      <c r="B142" s="8">
        <v>700</v>
      </c>
      <c r="C142" s="9" t="s">
        <v>159</v>
      </c>
      <c r="D142" s="9" t="s">
        <v>50</v>
      </c>
      <c r="E142" s="10" t="s">
        <v>161</v>
      </c>
      <c r="F142" s="173">
        <v>2100000</v>
      </c>
      <c r="G142" s="173">
        <v>1078594.73</v>
      </c>
      <c r="H142" s="396">
        <f t="shared" si="6"/>
        <v>0.5136165380952381</v>
      </c>
    </row>
    <row r="143" spans="1:8" ht="30.75" customHeight="1">
      <c r="A143" s="391"/>
      <c r="B143" s="13">
        <v>700</v>
      </c>
      <c r="C143" s="14" t="s">
        <v>25</v>
      </c>
      <c r="D143" s="14" t="s">
        <v>50</v>
      </c>
      <c r="E143" s="18" t="s">
        <v>254</v>
      </c>
      <c r="F143" s="175">
        <v>273600</v>
      </c>
      <c r="G143" s="175">
        <v>230940.46</v>
      </c>
      <c r="H143" s="396">
        <f t="shared" si="6"/>
        <v>0.8440806286549707</v>
      </c>
    </row>
    <row r="144" spans="1:8" ht="15.75">
      <c r="A144" s="391"/>
      <c r="B144" s="41">
        <v>700</v>
      </c>
      <c r="C144" s="42" t="s">
        <v>25</v>
      </c>
      <c r="D144" s="42" t="s">
        <v>67</v>
      </c>
      <c r="E144" s="85" t="s">
        <v>162</v>
      </c>
      <c r="F144" s="182">
        <v>150000</v>
      </c>
      <c r="G144" s="182">
        <v>132351.42</v>
      </c>
      <c r="H144" s="393">
        <f t="shared" si="6"/>
        <v>0.8823428000000001</v>
      </c>
    </row>
    <row r="145" spans="1:8" ht="15.75">
      <c r="A145" s="391"/>
      <c r="B145" s="79">
        <v>710</v>
      </c>
      <c r="C145" s="80" t="s">
        <v>145</v>
      </c>
      <c r="D145" s="80" t="s">
        <v>48</v>
      </c>
      <c r="E145" s="87" t="s">
        <v>240</v>
      </c>
      <c r="F145" s="186">
        <v>100000</v>
      </c>
      <c r="G145" s="186">
        <v>60159.42</v>
      </c>
      <c r="H145" s="407">
        <f t="shared" si="6"/>
        <v>0.6015942</v>
      </c>
    </row>
    <row r="146" spans="1:8" ht="19.5" customHeight="1">
      <c r="A146" s="391"/>
      <c r="B146" s="79">
        <v>750</v>
      </c>
      <c r="C146" s="80" t="s">
        <v>23</v>
      </c>
      <c r="D146" s="80" t="s">
        <v>50</v>
      </c>
      <c r="E146" s="87" t="s">
        <v>261</v>
      </c>
      <c r="F146" s="186">
        <v>1500</v>
      </c>
      <c r="G146" s="186">
        <v>1057.5</v>
      </c>
      <c r="H146" s="407">
        <f t="shared" si="6"/>
        <v>0.705</v>
      </c>
    </row>
    <row r="147" spans="1:8" ht="15.75">
      <c r="A147" s="413"/>
      <c r="B147" s="79">
        <v>754</v>
      </c>
      <c r="C147" s="80" t="s">
        <v>12</v>
      </c>
      <c r="D147" s="80" t="s">
        <v>50</v>
      </c>
      <c r="E147" s="87" t="s">
        <v>262</v>
      </c>
      <c r="F147" s="186">
        <v>5500</v>
      </c>
      <c r="G147" s="186">
        <v>2883.2</v>
      </c>
      <c r="H147" s="407">
        <f t="shared" si="6"/>
        <v>0.5242181818181818</v>
      </c>
    </row>
    <row r="148" spans="1:8" ht="27.75" customHeight="1">
      <c r="A148" s="391"/>
      <c r="B148" s="71">
        <v>801</v>
      </c>
      <c r="C148" s="72" t="s">
        <v>54</v>
      </c>
      <c r="D148" s="72" t="s">
        <v>50</v>
      </c>
      <c r="E148" s="73" t="s">
        <v>307</v>
      </c>
      <c r="F148" s="201">
        <v>12892</v>
      </c>
      <c r="G148" s="201">
        <v>5618.07</v>
      </c>
      <c r="H148" s="407">
        <f t="shared" si="6"/>
        <v>0.4357795532112938</v>
      </c>
    </row>
    <row r="149" spans="1:8" ht="15.75" customHeight="1">
      <c r="A149" s="391"/>
      <c r="B149" s="139">
        <v>852</v>
      </c>
      <c r="C149" s="122" t="s">
        <v>60</v>
      </c>
      <c r="D149" s="122" t="s">
        <v>50</v>
      </c>
      <c r="E149" s="123" t="s">
        <v>332</v>
      </c>
      <c r="F149" s="197">
        <v>2400</v>
      </c>
      <c r="G149" s="197">
        <v>1200</v>
      </c>
      <c r="H149" s="407">
        <f>G149/F149</f>
        <v>0.5</v>
      </c>
    </row>
    <row r="150" spans="1:8" ht="15.75">
      <c r="A150" s="391"/>
      <c r="B150" s="71">
        <v>926</v>
      </c>
      <c r="C150" s="72" t="s">
        <v>66</v>
      </c>
      <c r="D150" s="72" t="s">
        <v>50</v>
      </c>
      <c r="E150" s="73" t="s">
        <v>333</v>
      </c>
      <c r="F150" s="201">
        <v>6000</v>
      </c>
      <c r="G150" s="201">
        <v>2512</v>
      </c>
      <c r="H150" s="407">
        <f>G150/F150</f>
        <v>0.4186666666666667</v>
      </c>
    </row>
    <row r="151" spans="1:8" ht="25.5" customHeight="1" thickBot="1">
      <c r="A151" s="427">
        <v>5</v>
      </c>
      <c r="B151" s="303"/>
      <c r="C151" s="304"/>
      <c r="D151" s="304"/>
      <c r="E151" s="305" t="s">
        <v>68</v>
      </c>
      <c r="F151" s="306">
        <f>F152+F153+F154</f>
        <v>10500</v>
      </c>
      <c r="G151" s="306">
        <f>G152+G153+G154</f>
        <v>13173</v>
      </c>
      <c r="H151" s="428">
        <f>G151/F151</f>
        <v>1.2545714285714287</v>
      </c>
    </row>
    <row r="152" spans="1:10" s="199" customFormat="1" ht="16.5" customHeight="1">
      <c r="A152" s="391"/>
      <c r="B152" s="139">
        <v>710</v>
      </c>
      <c r="C152" s="122" t="s">
        <v>260</v>
      </c>
      <c r="D152" s="122" t="s">
        <v>69</v>
      </c>
      <c r="E152" s="123" t="s">
        <v>294</v>
      </c>
      <c r="F152" s="197">
        <v>10000</v>
      </c>
      <c r="G152" s="197">
        <v>10000</v>
      </c>
      <c r="H152" s="406">
        <f>G152/F152</f>
        <v>1</v>
      </c>
      <c r="I152" s="198"/>
      <c r="J152" s="198"/>
    </row>
    <row r="153" spans="1:8" ht="16.5" customHeight="1">
      <c r="A153" s="391"/>
      <c r="B153" s="71">
        <v>801</v>
      </c>
      <c r="C153" s="72" t="s">
        <v>55</v>
      </c>
      <c r="D153" s="72" t="s">
        <v>69</v>
      </c>
      <c r="E153" s="73" t="s">
        <v>308</v>
      </c>
      <c r="F153" s="201">
        <v>500</v>
      </c>
      <c r="G153" s="201">
        <v>500</v>
      </c>
      <c r="H153" s="407">
        <v>0</v>
      </c>
    </row>
    <row r="154" spans="1:8" ht="19.5" customHeight="1">
      <c r="A154" s="413"/>
      <c r="B154" s="71">
        <v>921</v>
      </c>
      <c r="C154" s="72" t="s">
        <v>84</v>
      </c>
      <c r="D154" s="80" t="s">
        <v>69</v>
      </c>
      <c r="E154" s="73" t="s">
        <v>339</v>
      </c>
      <c r="F154" s="186">
        <v>0</v>
      </c>
      <c r="G154" s="201">
        <v>2673</v>
      </c>
      <c r="H154" s="407">
        <v>0</v>
      </c>
    </row>
    <row r="155" spans="1:8" ht="36" customHeight="1">
      <c r="A155" s="429">
        <v>6</v>
      </c>
      <c r="B155" s="307"/>
      <c r="C155" s="72"/>
      <c r="D155" s="72"/>
      <c r="E155" s="308" t="s">
        <v>70</v>
      </c>
      <c r="F155" s="309">
        <f>F156+F157</f>
        <v>0</v>
      </c>
      <c r="G155" s="309">
        <f>G156+G157</f>
        <v>697.4</v>
      </c>
      <c r="H155" s="430">
        <v>0</v>
      </c>
    </row>
    <row r="156" spans="1:8" ht="18" customHeight="1">
      <c r="A156" s="391"/>
      <c r="B156" s="79">
        <v>750</v>
      </c>
      <c r="C156" s="80" t="s">
        <v>23</v>
      </c>
      <c r="D156" s="80" t="s">
        <v>71</v>
      </c>
      <c r="E156" s="87" t="s">
        <v>235</v>
      </c>
      <c r="F156" s="186">
        <v>0</v>
      </c>
      <c r="G156" s="186">
        <v>500</v>
      </c>
      <c r="H156" s="396">
        <v>0</v>
      </c>
    </row>
    <row r="157" spans="1:8" ht="16.5" thickBot="1">
      <c r="A157" s="391"/>
      <c r="B157" s="79">
        <v>754</v>
      </c>
      <c r="C157" s="80" t="s">
        <v>58</v>
      </c>
      <c r="D157" s="80" t="s">
        <v>71</v>
      </c>
      <c r="E157" s="87" t="s">
        <v>236</v>
      </c>
      <c r="F157" s="186">
        <v>0</v>
      </c>
      <c r="G157" s="186">
        <v>197.4</v>
      </c>
      <c r="H157" s="396">
        <v>0</v>
      </c>
    </row>
    <row r="158" spans="1:8" ht="59.25" customHeight="1" thickBot="1">
      <c r="A158" s="383">
        <v>7</v>
      </c>
      <c r="B158" s="295"/>
      <c r="C158" s="279"/>
      <c r="D158" s="279"/>
      <c r="E158" s="299" t="s">
        <v>73</v>
      </c>
      <c r="F158" s="280">
        <f>F159+F160+F161+F162+F163</f>
        <v>33800</v>
      </c>
      <c r="G158" s="280">
        <f>G159+G160+G161+G162+G163</f>
        <v>25280.75</v>
      </c>
      <c r="H158" s="416">
        <f>F158/G158</f>
        <v>1.3369856511377234</v>
      </c>
    </row>
    <row r="159" spans="1:8" ht="15.75">
      <c r="A159" s="431"/>
      <c r="B159" s="79">
        <v>750</v>
      </c>
      <c r="C159" s="80" t="s">
        <v>74</v>
      </c>
      <c r="D159" s="80" t="s">
        <v>75</v>
      </c>
      <c r="E159" s="162" t="s">
        <v>149</v>
      </c>
      <c r="F159" s="186">
        <v>0</v>
      </c>
      <c r="G159" s="186">
        <v>32.55</v>
      </c>
      <c r="H159" s="432">
        <v>0</v>
      </c>
    </row>
    <row r="160" spans="1:8" ht="29.25" customHeight="1">
      <c r="A160" s="385"/>
      <c r="B160" s="79">
        <v>852</v>
      </c>
      <c r="C160" s="80" t="s">
        <v>76</v>
      </c>
      <c r="D160" s="80" t="s">
        <v>75</v>
      </c>
      <c r="E160" s="87" t="s">
        <v>124</v>
      </c>
      <c r="F160" s="186">
        <v>300</v>
      </c>
      <c r="G160" s="186">
        <v>146.76</v>
      </c>
      <c r="H160" s="396">
        <f>G160/F160</f>
        <v>0.48919999999999997</v>
      </c>
    </row>
    <row r="161" spans="1:8" ht="15.75">
      <c r="A161" s="385"/>
      <c r="B161" s="50">
        <v>852</v>
      </c>
      <c r="C161" s="51" t="s">
        <v>77</v>
      </c>
      <c r="D161" s="51" t="s">
        <v>75</v>
      </c>
      <c r="E161" s="88" t="s">
        <v>125</v>
      </c>
      <c r="F161" s="219">
        <v>3500</v>
      </c>
      <c r="G161" s="219">
        <v>2577.53</v>
      </c>
      <c r="H161" s="396">
        <f>G161/F161</f>
        <v>0.7364371428571429</v>
      </c>
    </row>
    <row r="162" spans="1:8" ht="15.75">
      <c r="A162" s="385"/>
      <c r="B162" s="41">
        <v>852</v>
      </c>
      <c r="C162" s="111" t="s">
        <v>77</v>
      </c>
      <c r="D162" s="247" t="s">
        <v>75</v>
      </c>
      <c r="E162" s="85" t="s">
        <v>126</v>
      </c>
      <c r="F162" s="182">
        <v>30000</v>
      </c>
      <c r="G162" s="182">
        <v>18897.43</v>
      </c>
      <c r="H162" s="407">
        <f>G162/F162</f>
        <v>0.6299143333333334</v>
      </c>
    </row>
    <row r="163" spans="1:8" ht="33" customHeight="1" thickBot="1">
      <c r="A163" s="433"/>
      <c r="B163" s="6">
        <v>852</v>
      </c>
      <c r="C163" s="7" t="s">
        <v>77</v>
      </c>
      <c r="D163" s="246" t="s">
        <v>75</v>
      </c>
      <c r="E163" s="19" t="s">
        <v>176</v>
      </c>
      <c r="F163" s="194">
        <v>0</v>
      </c>
      <c r="G163" s="194">
        <v>3626.48</v>
      </c>
      <c r="H163" s="393">
        <v>0</v>
      </c>
    </row>
    <row r="164" spans="1:8" ht="15.75" customHeight="1" thickBot="1">
      <c r="A164" s="434">
        <v>8</v>
      </c>
      <c r="B164" s="310"/>
      <c r="C164" s="289"/>
      <c r="D164" s="263"/>
      <c r="E164" s="298" t="s">
        <v>78</v>
      </c>
      <c r="F164" s="294">
        <v>0</v>
      </c>
      <c r="G164" s="294">
        <v>0</v>
      </c>
      <c r="H164" s="384">
        <v>0</v>
      </c>
    </row>
    <row r="165" spans="1:8" ht="33" customHeight="1" thickBot="1">
      <c r="A165" s="383">
        <v>9</v>
      </c>
      <c r="B165" s="295"/>
      <c r="C165" s="279"/>
      <c r="D165" s="279"/>
      <c r="E165" s="353" t="s">
        <v>79</v>
      </c>
      <c r="F165" s="354">
        <f>F166+F167+F168+F169</f>
        <v>33089</v>
      </c>
      <c r="G165" s="354">
        <f>G166+G167+G168+G169</f>
        <v>46843.06</v>
      </c>
      <c r="H165" s="435">
        <f>G165/F165</f>
        <v>1.415668651213394</v>
      </c>
    </row>
    <row r="166" spans="1:8" ht="15.75">
      <c r="A166" s="420"/>
      <c r="B166" s="20">
        <v>700</v>
      </c>
      <c r="C166" s="45" t="s">
        <v>159</v>
      </c>
      <c r="D166" s="44" t="s">
        <v>52</v>
      </c>
      <c r="E166" s="62" t="s">
        <v>160</v>
      </c>
      <c r="F166" s="168">
        <v>0</v>
      </c>
      <c r="G166" s="168">
        <v>6700.18</v>
      </c>
      <c r="H166" s="436">
        <v>0</v>
      </c>
    </row>
    <row r="167" spans="1:8" ht="15.75">
      <c r="A167" s="420"/>
      <c r="B167" s="20">
        <v>756</v>
      </c>
      <c r="C167" s="22" t="s">
        <v>81</v>
      </c>
      <c r="D167" s="44" t="s">
        <v>80</v>
      </c>
      <c r="E167" s="66" t="s">
        <v>195</v>
      </c>
      <c r="F167" s="176">
        <v>3089</v>
      </c>
      <c r="G167" s="176">
        <v>4109.57</v>
      </c>
      <c r="H167" s="422">
        <f>G167/F167</f>
        <v>1.3303884752347037</v>
      </c>
    </row>
    <row r="168" spans="1:8" ht="15.75">
      <c r="A168" s="420"/>
      <c r="B168" s="59">
        <v>756</v>
      </c>
      <c r="C168" s="44" t="s">
        <v>44</v>
      </c>
      <c r="D168" s="44" t="s">
        <v>80</v>
      </c>
      <c r="E168" s="66" t="s">
        <v>195</v>
      </c>
      <c r="F168" s="168">
        <v>30000</v>
      </c>
      <c r="G168" s="168">
        <v>35681.31</v>
      </c>
      <c r="H168" s="401">
        <f>G168/F168</f>
        <v>1.189377</v>
      </c>
    </row>
    <row r="169" spans="1:8" ht="16.5" thickBot="1">
      <c r="A169" s="420"/>
      <c r="B169" s="20">
        <v>900</v>
      </c>
      <c r="C169" s="215" t="s">
        <v>230</v>
      </c>
      <c r="D169" s="215" t="s">
        <v>80</v>
      </c>
      <c r="E169" s="30" t="s">
        <v>249</v>
      </c>
      <c r="F169" s="214">
        <v>0</v>
      </c>
      <c r="G169" s="214">
        <v>352</v>
      </c>
      <c r="H169" s="393">
        <v>0</v>
      </c>
    </row>
    <row r="170" spans="1:10" s="314" customFormat="1" ht="45" customHeight="1" thickBot="1">
      <c r="A170" s="437">
        <v>10</v>
      </c>
      <c r="B170" s="311">
        <v>758</v>
      </c>
      <c r="C170" s="312" t="s">
        <v>13</v>
      </c>
      <c r="D170" s="312" t="s">
        <v>52</v>
      </c>
      <c r="E170" s="351" t="s">
        <v>152</v>
      </c>
      <c r="F170" s="352">
        <v>50000</v>
      </c>
      <c r="G170" s="352">
        <v>48501.1</v>
      </c>
      <c r="H170" s="382">
        <f>G170/F170</f>
        <v>0.9700219999999999</v>
      </c>
      <c r="I170" s="313"/>
      <c r="J170" s="313"/>
    </row>
    <row r="171" spans="1:8" ht="34.5" customHeight="1" thickBot="1">
      <c r="A171" s="383">
        <v>11</v>
      </c>
      <c r="B171" s="295"/>
      <c r="C171" s="279"/>
      <c r="D171" s="279"/>
      <c r="E171" s="355" t="s">
        <v>83</v>
      </c>
      <c r="F171" s="354">
        <f>F172+F173</f>
        <v>0</v>
      </c>
      <c r="G171" s="354">
        <f>G172+G173</f>
        <v>0</v>
      </c>
      <c r="H171" s="435">
        <v>0</v>
      </c>
    </row>
    <row r="172" spans="1:10" s="199" customFormat="1" ht="45" customHeight="1">
      <c r="A172" s="391"/>
      <c r="B172" s="245"/>
      <c r="C172" s="7"/>
      <c r="D172" s="7"/>
      <c r="E172" s="143" t="s">
        <v>334</v>
      </c>
      <c r="F172" s="281">
        <v>0</v>
      </c>
      <c r="G172" s="281">
        <v>0</v>
      </c>
      <c r="H172" s="419">
        <v>0</v>
      </c>
      <c r="I172" s="198"/>
      <c r="J172" s="198"/>
    </row>
    <row r="173" spans="1:8" ht="44.25" customHeight="1" thickBot="1">
      <c r="A173" s="391"/>
      <c r="B173" s="225"/>
      <c r="C173" s="225"/>
      <c r="D173" s="225"/>
      <c r="E173" s="244" t="s">
        <v>253</v>
      </c>
      <c r="F173" s="315">
        <v>0</v>
      </c>
      <c r="G173" s="315">
        <v>0</v>
      </c>
      <c r="H173" s="392">
        <v>0</v>
      </c>
    </row>
    <row r="174" spans="1:8" ht="33" customHeight="1" thickBot="1">
      <c r="A174" s="383">
        <v>12</v>
      </c>
      <c r="B174" s="295"/>
      <c r="C174" s="279"/>
      <c r="D174" s="279"/>
      <c r="E174" s="355" t="s">
        <v>85</v>
      </c>
      <c r="F174" s="354">
        <f>F175+F179+F180+F181+F86</f>
        <v>65208</v>
      </c>
      <c r="G174" s="354">
        <f>G175+G179+G180+G181+G185</f>
        <v>67645.95</v>
      </c>
      <c r="H174" s="435">
        <f>G174/F174</f>
        <v>1.0373872837688627</v>
      </c>
    </row>
    <row r="175" spans="1:8" ht="15.75">
      <c r="A175" s="438"/>
      <c r="B175" s="92"/>
      <c r="C175" s="55"/>
      <c r="D175" s="157"/>
      <c r="E175" s="158" t="s">
        <v>127</v>
      </c>
      <c r="F175" s="316">
        <f>F177+F178+F176</f>
        <v>2000</v>
      </c>
      <c r="G175" s="316">
        <f>G177+G178+G176</f>
        <v>5563</v>
      </c>
      <c r="H175" s="439">
        <v>0</v>
      </c>
    </row>
    <row r="176" spans="1:8" ht="15.75">
      <c r="A176" s="399"/>
      <c r="B176" s="20">
        <v>756</v>
      </c>
      <c r="C176" s="97" t="s">
        <v>81</v>
      </c>
      <c r="D176" s="22" t="s">
        <v>48</v>
      </c>
      <c r="E176" s="117" t="s">
        <v>303</v>
      </c>
      <c r="F176" s="256">
        <v>0</v>
      </c>
      <c r="G176" s="256">
        <v>11.6</v>
      </c>
      <c r="H176" s="436">
        <v>0</v>
      </c>
    </row>
    <row r="177" spans="1:8" ht="15.75">
      <c r="A177" s="440"/>
      <c r="B177" s="94">
        <v>756</v>
      </c>
      <c r="C177" s="95" t="s">
        <v>44</v>
      </c>
      <c r="D177" s="95" t="s">
        <v>48</v>
      </c>
      <c r="E177" s="116" t="s">
        <v>196</v>
      </c>
      <c r="F177" s="210">
        <v>2000</v>
      </c>
      <c r="G177" s="187">
        <v>4125.2</v>
      </c>
      <c r="H177" s="441">
        <f>G177/F177</f>
        <v>2.0625999999999998</v>
      </c>
    </row>
    <row r="178" spans="1:8" ht="15.75">
      <c r="A178" s="420"/>
      <c r="B178" s="47">
        <v>900</v>
      </c>
      <c r="C178" s="48" t="s">
        <v>82</v>
      </c>
      <c r="D178" s="22" t="s">
        <v>48</v>
      </c>
      <c r="E178" s="112" t="s">
        <v>249</v>
      </c>
      <c r="F178" s="187">
        <v>0</v>
      </c>
      <c r="G178" s="187">
        <v>1426.2</v>
      </c>
      <c r="H178" s="442">
        <v>0</v>
      </c>
    </row>
    <row r="179" spans="1:8" ht="27.75" customHeight="1">
      <c r="A179" s="420"/>
      <c r="B179" s="47">
        <v>900</v>
      </c>
      <c r="C179" s="48" t="s">
        <v>72</v>
      </c>
      <c r="D179" s="105" t="s">
        <v>48</v>
      </c>
      <c r="E179" s="112" t="s">
        <v>325</v>
      </c>
      <c r="F179" s="213">
        <v>56000</v>
      </c>
      <c r="G179" s="187">
        <v>55209.56</v>
      </c>
      <c r="H179" s="442">
        <f>G179/F179</f>
        <v>0.985885</v>
      </c>
    </row>
    <row r="180" spans="1:8" ht="15.75">
      <c r="A180" s="420"/>
      <c r="B180" s="20">
        <v>900</v>
      </c>
      <c r="C180" s="21" t="s">
        <v>150</v>
      </c>
      <c r="D180" s="22" t="s">
        <v>151</v>
      </c>
      <c r="E180" s="31" t="s">
        <v>326</v>
      </c>
      <c r="F180" s="192">
        <v>1200</v>
      </c>
      <c r="G180" s="192">
        <v>490.71</v>
      </c>
      <c r="H180" s="442">
        <f>G180/F180</f>
        <v>0.408925</v>
      </c>
    </row>
    <row r="181" spans="1:8" ht="14.25" customHeight="1">
      <c r="A181" s="420"/>
      <c r="B181" s="26"/>
      <c r="C181" s="27"/>
      <c r="D181" s="81"/>
      <c r="E181" s="98" t="s">
        <v>327</v>
      </c>
      <c r="F181" s="256">
        <f>F182+F183+F184+F187</f>
        <v>6008</v>
      </c>
      <c r="G181" s="256">
        <f>G182+G183+G184</f>
        <v>6158.37</v>
      </c>
      <c r="H181" s="443">
        <f>G181/F181</f>
        <v>1.0250282956058587</v>
      </c>
    </row>
    <row r="182" spans="1:8" ht="14.25" customHeight="1">
      <c r="A182" s="420"/>
      <c r="B182" s="59">
        <v>710</v>
      </c>
      <c r="C182" s="44" t="s">
        <v>260</v>
      </c>
      <c r="D182" s="22" t="s">
        <v>86</v>
      </c>
      <c r="E182" s="29" t="s">
        <v>283</v>
      </c>
      <c r="F182" s="171">
        <v>0</v>
      </c>
      <c r="G182" s="171">
        <v>150</v>
      </c>
      <c r="H182" s="424">
        <v>0</v>
      </c>
    </row>
    <row r="183" spans="1:8" ht="28.5" customHeight="1">
      <c r="A183" s="420"/>
      <c r="B183" s="120">
        <v>600</v>
      </c>
      <c r="C183" s="44" t="s">
        <v>57</v>
      </c>
      <c r="D183" s="44" t="s">
        <v>86</v>
      </c>
      <c r="E183" s="66" t="s">
        <v>289</v>
      </c>
      <c r="F183" s="168">
        <v>1008</v>
      </c>
      <c r="G183" s="176">
        <v>1008.37</v>
      </c>
      <c r="H183" s="424">
        <f>G183/F183</f>
        <v>1.0003670634920634</v>
      </c>
    </row>
    <row r="184" spans="1:8" ht="15.75">
      <c r="A184" s="420"/>
      <c r="B184" s="94">
        <v>900</v>
      </c>
      <c r="C184" s="95" t="s">
        <v>239</v>
      </c>
      <c r="D184" s="95" t="s">
        <v>86</v>
      </c>
      <c r="E184" s="116" t="s">
        <v>315</v>
      </c>
      <c r="F184" s="210">
        <v>5000</v>
      </c>
      <c r="G184" s="210">
        <v>5000</v>
      </c>
      <c r="H184" s="441">
        <f>G184/F184</f>
        <v>1</v>
      </c>
    </row>
    <row r="185" spans="1:8" ht="30">
      <c r="A185" s="420"/>
      <c r="B185" s="20"/>
      <c r="C185" s="97"/>
      <c r="D185" s="97"/>
      <c r="E185" s="117" t="s">
        <v>336</v>
      </c>
      <c r="F185" s="256">
        <f>F186+F187</f>
        <v>0</v>
      </c>
      <c r="G185" s="256">
        <f>G186+G187</f>
        <v>224.31</v>
      </c>
      <c r="H185" s="436">
        <v>0</v>
      </c>
    </row>
    <row r="186" spans="1:8" ht="15.75">
      <c r="A186" s="420"/>
      <c r="B186" s="59">
        <v>801</v>
      </c>
      <c r="C186" s="44" t="s">
        <v>54</v>
      </c>
      <c r="D186" s="44" t="s">
        <v>335</v>
      </c>
      <c r="E186" s="66" t="s">
        <v>337</v>
      </c>
      <c r="F186" s="168">
        <v>0</v>
      </c>
      <c r="G186" s="168">
        <v>74.31</v>
      </c>
      <c r="H186" s="424">
        <v>0</v>
      </c>
    </row>
    <row r="187" spans="1:8" ht="16.5" thickBot="1">
      <c r="A187" s="420"/>
      <c r="B187" s="272">
        <v>926</v>
      </c>
      <c r="C187" s="273" t="s">
        <v>272</v>
      </c>
      <c r="D187" s="22" t="s">
        <v>335</v>
      </c>
      <c r="E187" s="30" t="s">
        <v>338</v>
      </c>
      <c r="F187" s="176">
        <v>0</v>
      </c>
      <c r="G187" s="176">
        <v>150</v>
      </c>
      <c r="H187" s="444">
        <v>0</v>
      </c>
    </row>
    <row r="188" spans="1:8" ht="30.75" customHeight="1" thickBot="1">
      <c r="A188" s="445">
        <v>13</v>
      </c>
      <c r="B188" s="317" t="s">
        <v>87</v>
      </c>
      <c r="C188" s="318" t="s">
        <v>88</v>
      </c>
      <c r="D188" s="318" t="s">
        <v>89</v>
      </c>
      <c r="E188" s="356" t="s">
        <v>90</v>
      </c>
      <c r="F188" s="357">
        <v>8477859</v>
      </c>
      <c r="G188" s="357">
        <v>3803382</v>
      </c>
      <c r="H188" s="446">
        <f aca="true" t="shared" si="7" ref="H188:H194">G188/F188</f>
        <v>0.4486252956082426</v>
      </c>
    </row>
    <row r="189" spans="1:8" ht="30.75" customHeight="1" thickBot="1">
      <c r="A189" s="447">
        <v>14</v>
      </c>
      <c r="B189" s="320" t="s">
        <v>87</v>
      </c>
      <c r="C189" s="321" t="s">
        <v>88</v>
      </c>
      <c r="D189" s="322" t="s">
        <v>91</v>
      </c>
      <c r="E189" s="358" t="s">
        <v>92</v>
      </c>
      <c r="F189" s="359">
        <v>320000</v>
      </c>
      <c r="G189" s="360">
        <v>157449.18</v>
      </c>
      <c r="H189" s="448">
        <f t="shared" si="7"/>
        <v>0.49202868749999995</v>
      </c>
    </row>
    <row r="190" spans="1:8" ht="16.5" thickBot="1">
      <c r="A190" s="449">
        <v>15</v>
      </c>
      <c r="B190" s="320"/>
      <c r="C190" s="321"/>
      <c r="D190" s="322"/>
      <c r="E190" s="325" t="s">
        <v>93</v>
      </c>
      <c r="F190" s="326">
        <f>F191+F192+F193</f>
        <v>16076121</v>
      </c>
      <c r="G190" s="326">
        <f>G191+G192+G193</f>
        <v>8977564</v>
      </c>
      <c r="H190" s="450">
        <f t="shared" si="7"/>
        <v>0.5584409323617308</v>
      </c>
    </row>
    <row r="191" spans="1:8" ht="15.75">
      <c r="A191" s="451"/>
      <c r="B191" s="34" t="s">
        <v>94</v>
      </c>
      <c r="C191" s="35" t="s">
        <v>95</v>
      </c>
      <c r="D191" s="36" t="s">
        <v>96</v>
      </c>
      <c r="E191" s="37" t="s">
        <v>128</v>
      </c>
      <c r="F191" s="190">
        <v>8142326</v>
      </c>
      <c r="G191" s="191">
        <v>5010664</v>
      </c>
      <c r="H191" s="452">
        <f t="shared" si="7"/>
        <v>0.6153848421200526</v>
      </c>
    </row>
    <row r="192" spans="1:8" ht="15.75">
      <c r="A192" s="420"/>
      <c r="B192" s="20" t="s">
        <v>94</v>
      </c>
      <c r="C192" s="21" t="s">
        <v>97</v>
      </c>
      <c r="D192" s="22" t="s">
        <v>96</v>
      </c>
      <c r="E192" s="30" t="s">
        <v>237</v>
      </c>
      <c r="F192" s="192">
        <v>7041852</v>
      </c>
      <c r="G192" s="192">
        <v>3520926</v>
      </c>
      <c r="H192" s="453">
        <f t="shared" si="7"/>
        <v>0.5</v>
      </c>
    </row>
    <row r="193" spans="1:8" ht="16.5" thickBot="1">
      <c r="A193" s="454"/>
      <c r="B193" s="77">
        <v>758</v>
      </c>
      <c r="C193" s="78" t="s">
        <v>98</v>
      </c>
      <c r="D193" s="78" t="s">
        <v>96</v>
      </c>
      <c r="E193" s="89" t="s">
        <v>238</v>
      </c>
      <c r="F193" s="193">
        <v>891943</v>
      </c>
      <c r="G193" s="194">
        <v>445974</v>
      </c>
      <c r="H193" s="455">
        <f t="shared" si="7"/>
        <v>0.5000028028696901</v>
      </c>
    </row>
    <row r="194" spans="1:8" ht="16.5" thickBot="1">
      <c r="A194" s="447">
        <v>16</v>
      </c>
      <c r="B194" s="327"/>
      <c r="C194" s="328"/>
      <c r="D194" s="329"/>
      <c r="E194" s="323" t="s">
        <v>99</v>
      </c>
      <c r="F194" s="324">
        <f>F195+F207+F217+F218</f>
        <v>8677253.54</v>
      </c>
      <c r="G194" s="324">
        <f>G195+G207+G217+G218</f>
        <v>5212636.54</v>
      </c>
      <c r="H194" s="456">
        <f t="shared" si="7"/>
        <v>0.6007242402185243</v>
      </c>
    </row>
    <row r="195" spans="1:8" ht="47.25" customHeight="1">
      <c r="A195" s="437"/>
      <c r="B195" s="159"/>
      <c r="C195" s="160"/>
      <c r="D195" s="160"/>
      <c r="E195" s="161" t="s">
        <v>155</v>
      </c>
      <c r="F195" s="316">
        <f>F196+F197+F198+F199+F200+F201+F202+F203+F204+F205+F206</f>
        <v>5724328.54</v>
      </c>
      <c r="G195" s="316">
        <f>G196+G197+G198+G199+G200+G201+G202+G203+G204+G205+G206</f>
        <v>3348668.54</v>
      </c>
      <c r="H195" s="439">
        <f aca="true" t="shared" si="8" ref="H195:H201">G195/F195</f>
        <v>0.5849888797612585</v>
      </c>
    </row>
    <row r="196" spans="1:8" ht="30">
      <c r="A196" s="457"/>
      <c r="B196" s="96" t="s">
        <v>17</v>
      </c>
      <c r="C196" s="152" t="s">
        <v>18</v>
      </c>
      <c r="D196" s="97" t="s">
        <v>100</v>
      </c>
      <c r="E196" s="28" t="s">
        <v>197</v>
      </c>
      <c r="F196" s="176">
        <v>335121.54</v>
      </c>
      <c r="G196" s="171">
        <v>335121.54</v>
      </c>
      <c r="H196" s="458">
        <f t="shared" si="8"/>
        <v>1</v>
      </c>
    </row>
    <row r="197" spans="1:8" ht="15.75">
      <c r="A197" s="457"/>
      <c r="B197" s="59">
        <v>750</v>
      </c>
      <c r="C197" s="63" t="s">
        <v>74</v>
      </c>
      <c r="D197" s="44" t="s">
        <v>100</v>
      </c>
      <c r="E197" s="65" t="s">
        <v>198</v>
      </c>
      <c r="F197" s="168">
        <v>244600</v>
      </c>
      <c r="G197" s="168">
        <v>131705</v>
      </c>
      <c r="H197" s="424">
        <f t="shared" si="8"/>
        <v>0.5384505314799672</v>
      </c>
    </row>
    <row r="198" spans="1:8" ht="15.75">
      <c r="A198" s="459"/>
      <c r="B198" s="59">
        <v>751</v>
      </c>
      <c r="C198" s="124" t="s">
        <v>102</v>
      </c>
      <c r="D198" s="44" t="s">
        <v>100</v>
      </c>
      <c r="E198" s="108" t="s">
        <v>199</v>
      </c>
      <c r="F198" s="177">
        <v>3450</v>
      </c>
      <c r="G198" s="168">
        <v>1728</v>
      </c>
      <c r="H198" s="424">
        <f t="shared" si="8"/>
        <v>0.5008695652173913</v>
      </c>
    </row>
    <row r="199" spans="1:8" ht="15.75">
      <c r="A199" s="459"/>
      <c r="B199" s="59">
        <v>751</v>
      </c>
      <c r="C199" s="124" t="s">
        <v>301</v>
      </c>
      <c r="D199" s="44" t="s">
        <v>100</v>
      </c>
      <c r="E199" s="108" t="s">
        <v>302</v>
      </c>
      <c r="F199" s="177">
        <v>92218</v>
      </c>
      <c r="G199" s="168">
        <v>89818</v>
      </c>
      <c r="H199" s="424">
        <f t="shared" si="8"/>
        <v>0.9739747120952525</v>
      </c>
    </row>
    <row r="200" spans="1:8" ht="15.75">
      <c r="A200" s="457"/>
      <c r="B200" s="59">
        <v>752</v>
      </c>
      <c r="C200" s="44" t="s">
        <v>263</v>
      </c>
      <c r="D200" s="44" t="s">
        <v>100</v>
      </c>
      <c r="E200" s="66" t="s">
        <v>200</v>
      </c>
      <c r="F200" s="168">
        <v>300</v>
      </c>
      <c r="G200" s="168">
        <v>300</v>
      </c>
      <c r="H200" s="424">
        <f t="shared" si="8"/>
        <v>1</v>
      </c>
    </row>
    <row r="201" spans="1:8" ht="15.75">
      <c r="A201" s="457"/>
      <c r="B201" s="59">
        <v>754</v>
      </c>
      <c r="C201" s="44" t="s">
        <v>103</v>
      </c>
      <c r="D201" s="44" t="s">
        <v>100</v>
      </c>
      <c r="E201" s="66" t="s">
        <v>201</v>
      </c>
      <c r="F201" s="168">
        <v>1000</v>
      </c>
      <c r="G201" s="168">
        <v>1000</v>
      </c>
      <c r="H201" s="424">
        <f t="shared" si="8"/>
        <v>1</v>
      </c>
    </row>
    <row r="202" spans="1:8" ht="15.75">
      <c r="A202" s="459"/>
      <c r="B202" s="59">
        <v>852</v>
      </c>
      <c r="C202" s="124" t="s">
        <v>76</v>
      </c>
      <c r="D202" s="44" t="s">
        <v>100</v>
      </c>
      <c r="E202" s="100" t="s">
        <v>202</v>
      </c>
      <c r="F202" s="177">
        <v>482300</v>
      </c>
      <c r="G202" s="168">
        <v>273000</v>
      </c>
      <c r="H202" s="424">
        <f aca="true" t="shared" si="9" ref="H202:H234">G202/F202</f>
        <v>0.5660377358490566</v>
      </c>
    </row>
    <row r="203" spans="1:8" ht="13.5" customHeight="1">
      <c r="A203" s="457"/>
      <c r="B203" s="20">
        <v>852</v>
      </c>
      <c r="C203" s="44" t="s">
        <v>77</v>
      </c>
      <c r="D203" s="22" t="s">
        <v>100</v>
      </c>
      <c r="E203" s="66" t="s">
        <v>104</v>
      </c>
      <c r="F203" s="168">
        <v>4520000</v>
      </c>
      <c r="G203" s="171">
        <v>2474200</v>
      </c>
      <c r="H203" s="400">
        <f t="shared" si="9"/>
        <v>0.5473893805309734</v>
      </c>
    </row>
    <row r="204" spans="1:8" ht="15.75">
      <c r="A204" s="460"/>
      <c r="B204" s="75">
        <v>852</v>
      </c>
      <c r="C204" s="63" t="s">
        <v>105</v>
      </c>
      <c r="D204" s="44" t="s">
        <v>100</v>
      </c>
      <c r="E204" s="90" t="s">
        <v>203</v>
      </c>
      <c r="F204" s="202">
        <v>28600</v>
      </c>
      <c r="G204" s="168">
        <v>25600</v>
      </c>
      <c r="H204" s="424">
        <f t="shared" si="9"/>
        <v>0.8951048951048951</v>
      </c>
    </row>
    <row r="205" spans="1:8" ht="15.75">
      <c r="A205" s="460"/>
      <c r="B205" s="99">
        <v>852</v>
      </c>
      <c r="C205" s="44" t="s">
        <v>268</v>
      </c>
      <c r="D205" s="44" t="s">
        <v>100</v>
      </c>
      <c r="E205" s="90" t="s">
        <v>269</v>
      </c>
      <c r="F205" s="221">
        <v>8649</v>
      </c>
      <c r="G205" s="168">
        <v>8649</v>
      </c>
      <c r="H205" s="424">
        <f t="shared" si="9"/>
        <v>1</v>
      </c>
    </row>
    <row r="206" spans="1:8" ht="15.75">
      <c r="A206" s="460"/>
      <c r="B206" s="99">
        <v>852</v>
      </c>
      <c r="C206" s="21" t="s">
        <v>65</v>
      </c>
      <c r="D206" s="44" t="s">
        <v>100</v>
      </c>
      <c r="E206" s="90" t="s">
        <v>154</v>
      </c>
      <c r="F206" s="221">
        <v>8090</v>
      </c>
      <c r="G206" s="171">
        <v>7547</v>
      </c>
      <c r="H206" s="461">
        <f t="shared" si="9"/>
        <v>0.9328800988875154</v>
      </c>
    </row>
    <row r="207" spans="1:8" ht="30">
      <c r="A207" s="460"/>
      <c r="B207" s="76"/>
      <c r="C207" s="33"/>
      <c r="D207" s="32"/>
      <c r="E207" s="361" t="s">
        <v>129</v>
      </c>
      <c r="F207" s="362">
        <f>F208+F209+F210+F211+F212+F213+F214+F215+F216</f>
        <v>2715122</v>
      </c>
      <c r="G207" s="362">
        <f>G208+G209+G210+G211+G212+G213+G214+G215+G216</f>
        <v>1753968</v>
      </c>
      <c r="H207" s="462">
        <f>G207/F207</f>
        <v>0.645999700934249</v>
      </c>
    </row>
    <row r="208" spans="1:8" ht="15.75">
      <c r="A208" s="460"/>
      <c r="B208" s="99">
        <v>801</v>
      </c>
      <c r="C208" s="45" t="s">
        <v>244</v>
      </c>
      <c r="D208" s="44" t="s">
        <v>107</v>
      </c>
      <c r="E208" s="66" t="s">
        <v>245</v>
      </c>
      <c r="F208" s="176">
        <v>104386</v>
      </c>
      <c r="G208" s="176">
        <v>52189</v>
      </c>
      <c r="H208" s="424">
        <f>G208/F208</f>
        <v>0.49996168068514935</v>
      </c>
    </row>
    <row r="209" spans="1:8" ht="15.75">
      <c r="A209" s="460"/>
      <c r="B209" s="99">
        <v>801</v>
      </c>
      <c r="C209" s="44" t="s">
        <v>54</v>
      </c>
      <c r="D209" s="44" t="s">
        <v>107</v>
      </c>
      <c r="E209" s="203" t="s">
        <v>245</v>
      </c>
      <c r="F209" s="204">
        <v>418817</v>
      </c>
      <c r="G209" s="168">
        <v>209406</v>
      </c>
      <c r="H209" s="424">
        <f>G209/F209</f>
        <v>0.49999403080581734</v>
      </c>
    </row>
    <row r="210" spans="1:8" ht="15.75">
      <c r="A210" s="460"/>
      <c r="B210" s="99">
        <v>801</v>
      </c>
      <c r="C210" s="21" t="s">
        <v>246</v>
      </c>
      <c r="D210" s="22" t="s">
        <v>107</v>
      </c>
      <c r="E210" s="90" t="s">
        <v>245</v>
      </c>
      <c r="F210" s="202">
        <v>57285</v>
      </c>
      <c r="G210" s="176">
        <v>28639</v>
      </c>
      <c r="H210" s="461">
        <f>G210/F210</f>
        <v>0.49993890198132146</v>
      </c>
    </row>
    <row r="211" spans="1:10" s="154" customFormat="1" ht="15.75">
      <c r="A211" s="460"/>
      <c r="B211" s="207">
        <v>852</v>
      </c>
      <c r="C211" s="22" t="s">
        <v>105</v>
      </c>
      <c r="D211" s="44" t="s">
        <v>107</v>
      </c>
      <c r="E211" s="66" t="s">
        <v>204</v>
      </c>
      <c r="F211" s="168">
        <v>36400</v>
      </c>
      <c r="G211" s="168">
        <v>24400</v>
      </c>
      <c r="H211" s="422">
        <f t="shared" si="9"/>
        <v>0.6703296703296703</v>
      </c>
      <c r="I211" s="153"/>
      <c r="J211" s="153"/>
    </row>
    <row r="212" spans="1:8" ht="15.75">
      <c r="A212" s="460"/>
      <c r="B212" s="99">
        <v>852</v>
      </c>
      <c r="C212" s="44" t="s">
        <v>59</v>
      </c>
      <c r="D212" s="44" t="s">
        <v>107</v>
      </c>
      <c r="E212" s="29" t="s">
        <v>205</v>
      </c>
      <c r="F212" s="176">
        <v>408000</v>
      </c>
      <c r="G212" s="168">
        <v>366600</v>
      </c>
      <c r="H212" s="424">
        <f t="shared" si="9"/>
        <v>0.8985294117647059</v>
      </c>
    </row>
    <row r="213" spans="1:8" ht="15.75">
      <c r="A213" s="460"/>
      <c r="B213" s="115">
        <v>852</v>
      </c>
      <c r="C213" s="44" t="s">
        <v>108</v>
      </c>
      <c r="D213" s="44" t="s">
        <v>107</v>
      </c>
      <c r="E213" s="66" t="s">
        <v>206</v>
      </c>
      <c r="F213" s="177">
        <v>354000</v>
      </c>
      <c r="G213" s="168">
        <v>274400</v>
      </c>
      <c r="H213" s="422">
        <f t="shared" si="9"/>
        <v>0.7751412429378531</v>
      </c>
    </row>
    <row r="214" spans="1:8" ht="15.75">
      <c r="A214" s="460"/>
      <c r="B214" s="99">
        <v>852</v>
      </c>
      <c r="C214" s="21" t="s">
        <v>60</v>
      </c>
      <c r="D214" s="22" t="s">
        <v>107</v>
      </c>
      <c r="E214" s="66" t="s">
        <v>207</v>
      </c>
      <c r="F214" s="168">
        <v>439500</v>
      </c>
      <c r="G214" s="220">
        <v>219600</v>
      </c>
      <c r="H214" s="463">
        <f t="shared" si="9"/>
        <v>0.49965870307167237</v>
      </c>
    </row>
    <row r="215" spans="1:8" ht="15.75">
      <c r="A215" s="460"/>
      <c r="B215" s="75">
        <v>852</v>
      </c>
      <c r="C215" s="63" t="s">
        <v>65</v>
      </c>
      <c r="D215" s="44" t="s">
        <v>107</v>
      </c>
      <c r="E215" s="66" t="s">
        <v>208</v>
      </c>
      <c r="F215" s="168">
        <v>678000</v>
      </c>
      <c r="G215" s="222">
        <v>360000</v>
      </c>
      <c r="H215" s="464">
        <f t="shared" si="9"/>
        <v>0.5309734513274337</v>
      </c>
    </row>
    <row r="216" spans="1:8" ht="15.75">
      <c r="A216" s="460"/>
      <c r="B216" s="74">
        <v>854</v>
      </c>
      <c r="C216" s="95" t="s">
        <v>106</v>
      </c>
      <c r="D216" s="95" t="s">
        <v>107</v>
      </c>
      <c r="E216" s="86" t="s">
        <v>209</v>
      </c>
      <c r="F216" s="176">
        <v>218734</v>
      </c>
      <c r="G216" s="176">
        <v>218734</v>
      </c>
      <c r="H216" s="465">
        <f t="shared" si="9"/>
        <v>1</v>
      </c>
    </row>
    <row r="217" spans="1:8" ht="19.5" customHeight="1">
      <c r="A217" s="466"/>
      <c r="B217" s="47">
        <v>758</v>
      </c>
      <c r="C217" s="48" t="s">
        <v>13</v>
      </c>
      <c r="D217" s="48" t="s">
        <v>109</v>
      </c>
      <c r="E217" s="40" t="s">
        <v>130</v>
      </c>
      <c r="F217" s="195">
        <v>127803</v>
      </c>
      <c r="G217" s="195">
        <v>0</v>
      </c>
      <c r="H217" s="467">
        <f t="shared" si="9"/>
        <v>0</v>
      </c>
    </row>
    <row r="218" spans="1:8" ht="49.5" customHeight="1">
      <c r="A218" s="459"/>
      <c r="B218" s="20"/>
      <c r="C218" s="21"/>
      <c r="D218" s="206"/>
      <c r="E218" s="30" t="s">
        <v>346</v>
      </c>
      <c r="F218" s="176">
        <f>F219</f>
        <v>110000</v>
      </c>
      <c r="G218" s="176">
        <f>G219</f>
        <v>110000</v>
      </c>
      <c r="H218" s="461">
        <f>G218/F218</f>
        <v>1</v>
      </c>
    </row>
    <row r="219" spans="1:8" ht="33" customHeight="1">
      <c r="A219" s="468"/>
      <c r="B219" s="347">
        <v>852</v>
      </c>
      <c r="C219" s="145" t="s">
        <v>65</v>
      </c>
      <c r="D219" s="145" t="s">
        <v>153</v>
      </c>
      <c r="E219" s="348" t="s">
        <v>341</v>
      </c>
      <c r="F219" s="180">
        <v>110000</v>
      </c>
      <c r="G219" s="180">
        <v>110000</v>
      </c>
      <c r="H219" s="469">
        <f>G219/F219</f>
        <v>1</v>
      </c>
    </row>
    <row r="220" spans="1:8" ht="36" customHeight="1">
      <c r="A220" s="470">
        <v>17</v>
      </c>
      <c r="B220" s="74"/>
      <c r="C220" s="346"/>
      <c r="D220" s="48"/>
      <c r="E220" s="363" t="s">
        <v>110</v>
      </c>
      <c r="F220" s="364">
        <f>F221</f>
        <v>7470</v>
      </c>
      <c r="G220" s="364">
        <f>G221</f>
        <v>8120</v>
      </c>
      <c r="H220" s="471">
        <f t="shared" si="9"/>
        <v>1.0870147255689424</v>
      </c>
    </row>
    <row r="221" spans="1:8" ht="30.75" customHeight="1">
      <c r="A221" s="472"/>
      <c r="B221" s="241"/>
      <c r="C221" s="253"/>
      <c r="D221" s="253"/>
      <c r="E221" s="248" t="s">
        <v>131</v>
      </c>
      <c r="F221" s="187">
        <f>F222+F223+F224+F225+F226+F227</f>
        <v>7470</v>
      </c>
      <c r="G221" s="187">
        <f>G222+G223+G224+G225+G226+G227</f>
        <v>8120</v>
      </c>
      <c r="H221" s="442">
        <f t="shared" si="9"/>
        <v>1.0870147255689424</v>
      </c>
    </row>
    <row r="222" spans="1:8" ht="18.75" customHeight="1">
      <c r="A222" s="425"/>
      <c r="B222" s="258">
        <v>801</v>
      </c>
      <c r="C222" s="135" t="s">
        <v>49</v>
      </c>
      <c r="D222" s="135" t="s">
        <v>111</v>
      </c>
      <c r="E222" s="254" t="s">
        <v>342</v>
      </c>
      <c r="F222" s="257">
        <v>808</v>
      </c>
      <c r="G222" s="256">
        <v>808</v>
      </c>
      <c r="H222" s="461">
        <f>G222/F222</f>
        <v>1</v>
      </c>
    </row>
    <row r="223" spans="1:8" ht="30.75" customHeight="1">
      <c r="A223" s="399"/>
      <c r="B223" s="259">
        <v>801</v>
      </c>
      <c r="C223" s="211" t="s">
        <v>49</v>
      </c>
      <c r="D223" s="44" t="s">
        <v>111</v>
      </c>
      <c r="E223" s="90" t="s">
        <v>306</v>
      </c>
      <c r="F223" s="204">
        <v>662</v>
      </c>
      <c r="G223" s="176">
        <v>662</v>
      </c>
      <c r="H223" s="424">
        <f>G223/F223</f>
        <v>1</v>
      </c>
    </row>
    <row r="224" spans="1:8" ht="16.5" customHeight="1">
      <c r="A224" s="399"/>
      <c r="B224" s="205">
        <v>900</v>
      </c>
      <c r="C224" s="211" t="s">
        <v>239</v>
      </c>
      <c r="D224" s="54" t="s">
        <v>111</v>
      </c>
      <c r="E224" s="212" t="s">
        <v>314</v>
      </c>
      <c r="F224" s="204">
        <v>2000</v>
      </c>
      <c r="G224" s="168">
        <v>2000</v>
      </c>
      <c r="H224" s="424">
        <f>G224/F224</f>
        <v>1</v>
      </c>
    </row>
    <row r="225" spans="1:8" ht="15" customHeight="1">
      <c r="A225" s="399"/>
      <c r="B225" s="205">
        <v>921</v>
      </c>
      <c r="C225" s="206" t="s">
        <v>148</v>
      </c>
      <c r="D225" s="54" t="s">
        <v>111</v>
      </c>
      <c r="E225" s="212" t="s">
        <v>324</v>
      </c>
      <c r="F225" s="204">
        <v>1300</v>
      </c>
      <c r="G225" s="177">
        <v>1300</v>
      </c>
      <c r="H225" s="424">
        <f>G225/F225</f>
        <v>1</v>
      </c>
    </row>
    <row r="226" spans="1:8" ht="24.75" customHeight="1">
      <c r="A226" s="399"/>
      <c r="B226" s="205">
        <v>921</v>
      </c>
      <c r="C226" s="211" t="s">
        <v>148</v>
      </c>
      <c r="D226" s="270" t="s">
        <v>111</v>
      </c>
      <c r="E226" s="271" t="s">
        <v>323</v>
      </c>
      <c r="F226" s="196">
        <v>0</v>
      </c>
      <c r="G226" s="168">
        <v>2000</v>
      </c>
      <c r="H226" s="424">
        <v>0</v>
      </c>
    </row>
    <row r="227" spans="1:8" ht="23.25" customHeight="1" thickBot="1">
      <c r="A227" s="399"/>
      <c r="B227" s="266">
        <v>926</v>
      </c>
      <c r="C227" s="267" t="s">
        <v>272</v>
      </c>
      <c r="D227" s="269" t="s">
        <v>111</v>
      </c>
      <c r="E227" s="212" t="s">
        <v>331</v>
      </c>
      <c r="F227" s="268">
        <v>2700</v>
      </c>
      <c r="G227" s="265">
        <v>1350</v>
      </c>
      <c r="H227" s="473">
        <f>G227/F227</f>
        <v>0.5</v>
      </c>
    </row>
    <row r="228" spans="1:10" s="334" customFormat="1" ht="43.5" customHeight="1" thickBot="1">
      <c r="A228" s="474">
        <v>18</v>
      </c>
      <c r="B228" s="330"/>
      <c r="C228" s="331"/>
      <c r="D228" s="332"/>
      <c r="E228" s="365" t="s">
        <v>347</v>
      </c>
      <c r="F228" s="366">
        <f>F229+F232+F233+F230+F231</f>
        <v>81815</v>
      </c>
      <c r="G228" s="367">
        <f>G229+G232+G233+G230+G231</f>
        <v>172507.68999999997</v>
      </c>
      <c r="H228" s="475">
        <f t="shared" si="9"/>
        <v>2.108509319806881</v>
      </c>
      <c r="I228" s="333"/>
      <c r="J228" s="333"/>
    </row>
    <row r="229" spans="1:8" ht="33" customHeight="1">
      <c r="A229" s="476"/>
      <c r="B229" s="145" t="s">
        <v>17</v>
      </c>
      <c r="C229" s="147" t="s">
        <v>112</v>
      </c>
      <c r="D229" s="146" t="s">
        <v>113</v>
      </c>
      <c r="E229" s="144" t="s">
        <v>280</v>
      </c>
      <c r="F229" s="180">
        <v>18420</v>
      </c>
      <c r="G229" s="252">
        <v>18419.51</v>
      </c>
      <c r="H229" s="477">
        <f>G229/F229</f>
        <v>0.9999733984799131</v>
      </c>
    </row>
    <row r="230" spans="1:8" ht="25.5" customHeight="1">
      <c r="A230" s="399"/>
      <c r="B230" s="145" t="s">
        <v>17</v>
      </c>
      <c r="C230" s="147" t="s">
        <v>112</v>
      </c>
      <c r="D230" s="146" t="s">
        <v>113</v>
      </c>
      <c r="E230" s="251" t="s">
        <v>281</v>
      </c>
      <c r="F230" s="169">
        <v>13645</v>
      </c>
      <c r="G230" s="169">
        <v>13644.9</v>
      </c>
      <c r="H230" s="477">
        <f>G230/F230</f>
        <v>0.9999926713081715</v>
      </c>
    </row>
    <row r="231" spans="1:8" ht="14.25" customHeight="1">
      <c r="A231" s="399"/>
      <c r="B231" s="232" t="s">
        <v>17</v>
      </c>
      <c r="C231" s="145" t="s">
        <v>112</v>
      </c>
      <c r="D231" s="233" t="s">
        <v>113</v>
      </c>
      <c r="E231" s="254" t="s">
        <v>282</v>
      </c>
      <c r="F231" s="169">
        <v>0</v>
      </c>
      <c r="G231" s="169">
        <v>25000</v>
      </c>
      <c r="H231" s="477">
        <v>0</v>
      </c>
    </row>
    <row r="232" spans="1:8" ht="19.5" customHeight="1">
      <c r="A232" s="399"/>
      <c r="B232" s="232" t="s">
        <v>164</v>
      </c>
      <c r="C232" s="21" t="s">
        <v>62</v>
      </c>
      <c r="D232" s="233" t="s">
        <v>113</v>
      </c>
      <c r="E232" s="255" t="s">
        <v>299</v>
      </c>
      <c r="F232" s="169">
        <v>0</v>
      </c>
      <c r="G232" s="169">
        <v>65692.42</v>
      </c>
      <c r="H232" s="478">
        <v>0</v>
      </c>
    </row>
    <row r="233" spans="1:8" ht="16.5" thickBot="1">
      <c r="A233" s="399"/>
      <c r="B233" s="368">
        <v>750</v>
      </c>
      <c r="C233" s="369" t="s">
        <v>62</v>
      </c>
      <c r="D233" s="135" t="s">
        <v>113</v>
      </c>
      <c r="E233" s="370" t="s">
        <v>300</v>
      </c>
      <c r="F233" s="257">
        <v>49750</v>
      </c>
      <c r="G233" s="176">
        <v>49750.86</v>
      </c>
      <c r="H233" s="443">
        <f>G233/F233</f>
        <v>1.0000172864321608</v>
      </c>
    </row>
    <row r="234" spans="1:12" ht="16.5" thickBot="1">
      <c r="A234" s="371"/>
      <c r="B234" s="372"/>
      <c r="C234" s="373"/>
      <c r="D234" s="373"/>
      <c r="E234" s="374" t="s">
        <v>114</v>
      </c>
      <c r="F234" s="375">
        <f>F8+F43</f>
        <v>57295944.54</v>
      </c>
      <c r="G234" s="319">
        <f>G8+G43</f>
        <v>32433622.099999998</v>
      </c>
      <c r="H234" s="376">
        <f t="shared" si="9"/>
        <v>0.5660718635567151</v>
      </c>
      <c r="I234" s="335">
        <f>Arkusz2!C36</f>
        <v>32433622.099999994</v>
      </c>
      <c r="J234" s="106">
        <f>G234-I234</f>
        <v>0</v>
      </c>
      <c r="K234" s="106">
        <f>Arkusz2!B36</f>
        <v>57295944.54</v>
      </c>
      <c r="L234" s="106">
        <f>F234-K234</f>
        <v>0</v>
      </c>
    </row>
    <row r="235" spans="1:8" ht="15.75">
      <c r="A235" s="229"/>
      <c r="B235" s="39"/>
      <c r="C235" s="21"/>
      <c r="D235" s="21"/>
      <c r="E235" s="91"/>
      <c r="F235" s="336"/>
      <c r="G235" s="336"/>
      <c r="H235" s="164"/>
    </row>
    <row r="236" spans="1:8" ht="15.75">
      <c r="A236" s="229"/>
      <c r="B236" s="39"/>
      <c r="C236" s="21"/>
      <c r="D236" s="21"/>
      <c r="E236" s="91"/>
      <c r="F236" s="336"/>
      <c r="G236" s="336"/>
      <c r="H236" s="164"/>
    </row>
    <row r="237" spans="1:8" ht="15.75">
      <c r="A237" s="229"/>
      <c r="B237" s="39"/>
      <c r="C237" s="21"/>
      <c r="D237" s="21"/>
      <c r="E237" s="91"/>
      <c r="F237" s="336">
        <v>57295944.54</v>
      </c>
      <c r="G237" s="336">
        <v>32433622.1</v>
      </c>
      <c r="H237" s="164"/>
    </row>
    <row r="238" spans="1:8" ht="15.75">
      <c r="A238" s="229"/>
      <c r="B238" s="39"/>
      <c r="C238" s="21"/>
      <c r="D238" s="21"/>
      <c r="E238" s="91"/>
      <c r="F238" s="336">
        <f>F234-F237</f>
        <v>0</v>
      </c>
      <c r="G238" s="336">
        <f>G234-G237</f>
        <v>0</v>
      </c>
      <c r="H238" s="164"/>
    </row>
    <row r="239" spans="1:8" ht="15.75">
      <c r="A239" s="229"/>
      <c r="B239" s="39"/>
      <c r="C239" s="21"/>
      <c r="D239" s="21"/>
      <c r="E239" s="91"/>
      <c r="F239" s="336"/>
      <c r="G239" s="336"/>
      <c r="H239" s="164"/>
    </row>
    <row r="240" spans="1:8" ht="15.75">
      <c r="A240" s="229"/>
      <c r="B240" s="39"/>
      <c r="C240" s="21"/>
      <c r="D240" s="21"/>
      <c r="E240" s="91"/>
      <c r="F240" s="336"/>
      <c r="G240" s="336"/>
      <c r="H240" s="164"/>
    </row>
    <row r="241" spans="1:8" ht="15.75">
      <c r="A241" s="229"/>
      <c r="B241" s="39"/>
      <c r="C241" s="21"/>
      <c r="D241" s="21"/>
      <c r="E241" s="91"/>
      <c r="F241" s="336"/>
      <c r="G241" s="336"/>
      <c r="H241" s="164"/>
    </row>
    <row r="242" spans="1:8" ht="15.75">
      <c r="A242" s="229"/>
      <c r="B242" s="39"/>
      <c r="C242" s="21"/>
      <c r="D242" s="21"/>
      <c r="E242" s="91"/>
      <c r="F242" s="336"/>
      <c r="G242" s="336"/>
      <c r="H242" s="164"/>
    </row>
    <row r="243" spans="1:8" ht="15.75">
      <c r="A243" s="229"/>
      <c r="B243" s="39"/>
      <c r="C243" s="21"/>
      <c r="D243" s="21"/>
      <c r="E243" s="91"/>
      <c r="F243" s="336"/>
      <c r="G243" s="336"/>
      <c r="H243" s="164"/>
    </row>
    <row r="244" spans="1:8" ht="15.75">
      <c r="A244" s="229"/>
      <c r="B244" s="39"/>
      <c r="C244" s="21"/>
      <c r="D244" s="21"/>
      <c r="E244" s="91"/>
      <c r="F244" s="336"/>
      <c r="G244" s="336"/>
      <c r="H244" s="164"/>
    </row>
    <row r="245" spans="1:8" ht="15.75">
      <c r="A245" s="229"/>
      <c r="B245" s="39"/>
      <c r="C245" s="21"/>
      <c r="D245" s="21"/>
      <c r="E245" s="91"/>
      <c r="F245" s="336"/>
      <c r="G245" s="336"/>
      <c r="H245" s="164"/>
    </row>
    <row r="246" spans="1:8" ht="15.75">
      <c r="A246" s="229"/>
      <c r="B246" s="39"/>
      <c r="C246" s="21"/>
      <c r="D246" s="21"/>
      <c r="E246" s="91"/>
      <c r="F246" s="336"/>
      <c r="G246" s="336"/>
      <c r="H246" s="164"/>
    </row>
    <row r="247" spans="1:8" ht="15.75">
      <c r="A247" s="229"/>
      <c r="B247" s="39"/>
      <c r="C247" s="21"/>
      <c r="D247" s="21"/>
      <c r="E247" s="91"/>
      <c r="F247" s="336"/>
      <c r="G247" s="336"/>
      <c r="H247" s="164"/>
    </row>
    <row r="248" spans="1:8" ht="15.75">
      <c r="A248" s="229"/>
      <c r="B248" s="39"/>
      <c r="C248" s="21"/>
      <c r="D248" s="21"/>
      <c r="E248" s="91"/>
      <c r="F248" s="336"/>
      <c r="G248" s="336"/>
      <c r="H248" s="164"/>
    </row>
    <row r="249" spans="1:8" ht="15.75">
      <c r="A249" s="229"/>
      <c r="B249" s="39"/>
      <c r="C249" s="21"/>
      <c r="D249" s="21"/>
      <c r="E249" s="91"/>
      <c r="F249" s="336"/>
      <c r="G249" s="336"/>
      <c r="H249" s="164"/>
    </row>
    <row r="250" spans="1:8" ht="15.75">
      <c r="A250" s="229"/>
      <c r="B250" s="39"/>
      <c r="C250" s="21"/>
      <c r="D250" s="21"/>
      <c r="E250" s="91"/>
      <c r="F250" s="336"/>
      <c r="G250" s="336"/>
      <c r="H250" s="164"/>
    </row>
    <row r="251" spans="1:8" ht="15.75">
      <c r="A251" s="229"/>
      <c r="B251" s="39"/>
      <c r="C251" s="21"/>
      <c r="D251" s="21"/>
      <c r="E251" s="91"/>
      <c r="F251" s="336"/>
      <c r="G251" s="336"/>
      <c r="H251" s="164"/>
    </row>
    <row r="252" spans="1:8" ht="15.75">
      <c r="A252" s="229"/>
      <c r="B252" s="39"/>
      <c r="C252" s="21"/>
      <c r="D252" s="21"/>
      <c r="E252" s="91"/>
      <c r="F252" s="336"/>
      <c r="G252" s="336"/>
      <c r="H252" s="164"/>
    </row>
    <row r="253" spans="1:8" ht="15.75">
      <c r="A253" s="229"/>
      <c r="B253" s="39"/>
      <c r="C253" s="21"/>
      <c r="D253" s="21"/>
      <c r="E253" s="91"/>
      <c r="F253" s="336"/>
      <c r="G253" s="336"/>
      <c r="H253" s="164"/>
    </row>
    <row r="254" spans="1:8" ht="15.75">
      <c r="A254" s="229"/>
      <c r="B254" s="39"/>
      <c r="C254" s="21"/>
      <c r="D254" s="21"/>
      <c r="E254" s="91"/>
      <c r="F254" s="336"/>
      <c r="G254" s="336"/>
      <c r="H254" s="164"/>
    </row>
    <row r="255" spans="1:8" ht="15.75">
      <c r="A255" s="229"/>
      <c r="B255" s="39"/>
      <c r="C255" s="21"/>
      <c r="D255" s="21"/>
      <c r="E255" s="91"/>
      <c r="F255" s="336"/>
      <c r="G255" s="336"/>
      <c r="H255" s="164"/>
    </row>
    <row r="256" spans="1:8" ht="15.75">
      <c r="A256" s="229"/>
      <c r="B256" s="39"/>
      <c r="C256" s="21"/>
      <c r="D256" s="21"/>
      <c r="E256" s="91"/>
      <c r="F256" s="336"/>
      <c r="G256" s="336"/>
      <c r="H256" s="164"/>
    </row>
    <row r="257" spans="1:8" ht="15.75">
      <c r="A257" s="229"/>
      <c r="B257" s="39"/>
      <c r="C257" s="21"/>
      <c r="D257" s="21"/>
      <c r="E257" s="91"/>
      <c r="F257" s="336"/>
      <c r="G257" s="336"/>
      <c r="H257" s="164"/>
    </row>
    <row r="258" spans="1:8" ht="15.75">
      <c r="A258" s="229"/>
      <c r="B258" s="39"/>
      <c r="C258" s="21"/>
      <c r="D258" s="21"/>
      <c r="E258" s="91"/>
      <c r="F258" s="336"/>
      <c r="G258" s="336"/>
      <c r="H258" s="164"/>
    </row>
    <row r="259" spans="1:8" ht="15.75">
      <c r="A259" s="229"/>
      <c r="B259" s="39"/>
      <c r="C259" s="21"/>
      <c r="D259" s="21"/>
      <c r="E259" s="91"/>
      <c r="F259" s="336"/>
      <c r="G259" s="336"/>
      <c r="H259" s="164"/>
    </row>
    <row r="260" spans="1:8" ht="15.75">
      <c r="A260" s="229"/>
      <c r="B260" s="39"/>
      <c r="C260" s="21"/>
      <c r="D260" s="21"/>
      <c r="E260" s="91"/>
      <c r="F260" s="336"/>
      <c r="G260" s="336"/>
      <c r="H260" s="164"/>
    </row>
    <row r="261" spans="1:8" ht="15.75">
      <c r="A261" s="229"/>
      <c r="B261" s="39"/>
      <c r="C261" s="21"/>
      <c r="D261" s="21"/>
      <c r="E261" s="91"/>
      <c r="F261" s="336"/>
      <c r="G261" s="337"/>
      <c r="H261" s="164"/>
    </row>
    <row r="262" spans="1:8" ht="15.75">
      <c r="A262" s="229"/>
      <c r="B262" s="39"/>
      <c r="C262" s="21"/>
      <c r="D262" s="21"/>
      <c r="E262" s="91"/>
      <c r="F262" s="336"/>
      <c r="G262" s="336"/>
      <c r="H262" s="164"/>
    </row>
    <row r="263" spans="1:8" ht="15.75">
      <c r="A263" s="229"/>
      <c r="B263" s="39"/>
      <c r="C263" s="21"/>
      <c r="D263" s="21"/>
      <c r="E263" s="91"/>
      <c r="F263" s="336"/>
      <c r="G263" s="336"/>
      <c r="H263" s="164"/>
    </row>
    <row r="264" spans="1:8" ht="15.75">
      <c r="A264" s="229"/>
      <c r="B264" s="39"/>
      <c r="C264" s="21"/>
      <c r="D264" s="21"/>
      <c r="E264" s="91"/>
      <c r="F264" s="336"/>
      <c r="G264" s="336"/>
      <c r="H264" s="164"/>
    </row>
    <row r="265" spans="1:8" ht="15.75">
      <c r="A265" s="229"/>
      <c r="B265" s="39"/>
      <c r="C265" s="21"/>
      <c r="D265" s="21"/>
      <c r="E265" s="91"/>
      <c r="F265" s="336"/>
      <c r="G265" s="336"/>
      <c r="H265" s="164"/>
    </row>
    <row r="266" spans="1:8" ht="15.75">
      <c r="A266" s="229"/>
      <c r="B266" s="39"/>
      <c r="C266" s="21"/>
      <c r="D266" s="21"/>
      <c r="E266" s="91"/>
      <c r="F266" s="336"/>
      <c r="G266" s="336"/>
      <c r="H266" s="164"/>
    </row>
    <row r="267" spans="1:8" ht="15.75">
      <c r="A267" s="229"/>
      <c r="B267" s="39"/>
      <c r="C267" s="21"/>
      <c r="D267" s="21"/>
      <c r="E267" s="91"/>
      <c r="F267" s="336"/>
      <c r="G267" s="336"/>
      <c r="H267" s="164"/>
    </row>
    <row r="268" spans="1:8" ht="15.75">
      <c r="A268" s="229"/>
      <c r="B268" s="39"/>
      <c r="C268" s="21"/>
      <c r="D268" s="21"/>
      <c r="E268" s="91"/>
      <c r="F268" s="336"/>
      <c r="G268" s="336"/>
      <c r="H268" s="164"/>
    </row>
    <row r="269" spans="1:8" ht="15.75">
      <c r="A269" s="229"/>
      <c r="B269" s="39"/>
      <c r="C269" s="21"/>
      <c r="D269" s="21"/>
      <c r="E269" s="91"/>
      <c r="F269" s="336"/>
      <c r="G269" s="336"/>
      <c r="H269" s="164"/>
    </row>
    <row r="270" spans="1:8" ht="15.75">
      <c r="A270" s="229"/>
      <c r="B270" s="39"/>
      <c r="C270" s="21"/>
      <c r="D270" s="21"/>
      <c r="E270" s="91"/>
      <c r="F270" s="336"/>
      <c r="G270" s="336"/>
      <c r="H270" s="164"/>
    </row>
    <row r="271" spans="1:8" ht="15.75">
      <c r="A271" s="229"/>
      <c r="B271" s="39"/>
      <c r="C271" s="21"/>
      <c r="D271" s="21"/>
      <c r="E271" s="91"/>
      <c r="F271" s="336"/>
      <c r="G271" s="336"/>
      <c r="H271" s="164"/>
    </row>
    <row r="272" ht="15.75">
      <c r="D272" s="21"/>
    </row>
  </sheetData>
  <sheetProtection selectLockedCells="1" selectUnlockedCells="1"/>
  <mergeCells count="7">
    <mergeCell ref="G72:G73"/>
    <mergeCell ref="F72:F73"/>
    <mergeCell ref="D4:E4"/>
    <mergeCell ref="C72:C73"/>
    <mergeCell ref="B72:B73"/>
    <mergeCell ref="A72:A73"/>
    <mergeCell ref="D72:D73"/>
  </mergeCells>
  <printOptions/>
  <pageMargins left="0.18" right="0.19027777777777777" top="0.53" bottom="0.42" header="0.21" footer="0.2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31">
      <selection activeCell="D35" sqref="D35"/>
    </sheetView>
  </sheetViews>
  <sheetFormatPr defaultColWidth="9.140625" defaultRowHeight="12.75"/>
  <cols>
    <col min="1" max="1" width="9.140625" style="142" customWidth="1"/>
    <col min="2" max="2" width="19.8515625" style="0" customWidth="1"/>
    <col min="3" max="3" width="24.140625" style="141" customWidth="1"/>
  </cols>
  <sheetData>
    <row r="1" spans="2:3" ht="12.75">
      <c r="B1" t="s">
        <v>214</v>
      </c>
      <c r="C1" s="141" t="s">
        <v>216</v>
      </c>
    </row>
    <row r="2" spans="1:3" ht="12.75">
      <c r="A2" s="142" t="s">
        <v>17</v>
      </c>
      <c r="B2" s="141">
        <v>3093420.54</v>
      </c>
      <c r="C2" s="141">
        <v>691479.95</v>
      </c>
    </row>
    <row r="3" spans="1:3" ht="12.75">
      <c r="A3" s="142" t="s">
        <v>20</v>
      </c>
      <c r="B3" s="141">
        <v>72000</v>
      </c>
      <c r="C3" s="141">
        <v>74215.21</v>
      </c>
    </row>
    <row r="4" spans="1:3" ht="12.75">
      <c r="A4" s="142" t="s">
        <v>256</v>
      </c>
      <c r="B4" s="141">
        <v>0</v>
      </c>
      <c r="C4" s="141">
        <v>0</v>
      </c>
    </row>
    <row r="5" spans="1:3" s="238" customFormat="1" ht="12.75">
      <c r="A5" s="236"/>
      <c r="B5" s="237">
        <f>SUM(B2:B4)</f>
        <v>3165420.54</v>
      </c>
      <c r="C5" s="237">
        <f>SUM(C2:C4)</f>
        <v>765695.1599999999</v>
      </c>
    </row>
    <row r="6" spans="1:3" ht="12.75">
      <c r="A6" s="142" t="s">
        <v>56</v>
      </c>
      <c r="B6" s="141">
        <v>397251</v>
      </c>
      <c r="C6" s="141">
        <v>3019.37</v>
      </c>
    </row>
    <row r="7" spans="1:3" s="238" customFormat="1" ht="12.75">
      <c r="A7" s="236"/>
      <c r="B7" s="237">
        <f>SUM(B5:B6)</f>
        <v>3562671.54</v>
      </c>
      <c r="C7" s="237">
        <f>SUM(C5:C6)</f>
        <v>768714.5299999999</v>
      </c>
    </row>
    <row r="8" spans="1:3" ht="12.75">
      <c r="A8" s="142" t="s">
        <v>158</v>
      </c>
      <c r="B8" s="141">
        <v>28640</v>
      </c>
      <c r="C8" s="141">
        <v>25230.6</v>
      </c>
    </row>
    <row r="9" spans="1:3" s="238" customFormat="1" ht="12.75">
      <c r="A9" s="236"/>
      <c r="B9" s="237">
        <f>SUM(B7:B8)</f>
        <v>3591311.54</v>
      </c>
      <c r="C9" s="237">
        <f>SUM(C7:C8)</f>
        <v>793945.1299999999</v>
      </c>
    </row>
    <row r="10" spans="1:3" ht="12.75">
      <c r="A10" s="142" t="s">
        <v>101</v>
      </c>
      <c r="B10" s="141">
        <v>3646600</v>
      </c>
      <c r="C10" s="141">
        <v>3806444.57</v>
      </c>
    </row>
    <row r="11" spans="1:3" s="238" customFormat="1" ht="12.75">
      <c r="A11" s="236"/>
      <c r="B11" s="237">
        <f>SUM(B9:B10)</f>
        <v>7237911.54</v>
      </c>
      <c r="C11" s="237">
        <f>SUM(C9:C10)</f>
        <v>4600389.699999999</v>
      </c>
    </row>
    <row r="12" spans="1:3" ht="12.75">
      <c r="A12" s="142" t="s">
        <v>217</v>
      </c>
      <c r="B12" s="141">
        <v>115000</v>
      </c>
      <c r="C12" s="141">
        <v>83251.42</v>
      </c>
    </row>
    <row r="13" spans="1:3" ht="12.75">
      <c r="A13" s="142" t="s">
        <v>164</v>
      </c>
      <c r="B13" s="141">
        <v>315386</v>
      </c>
      <c r="C13" s="141">
        <v>319823.81</v>
      </c>
    </row>
    <row r="14" spans="1:3" ht="12.75">
      <c r="A14" s="142" t="s">
        <v>212</v>
      </c>
      <c r="B14" s="141">
        <v>95668</v>
      </c>
      <c r="C14" s="141">
        <v>91546</v>
      </c>
    </row>
    <row r="15" spans="1:3" ht="12.75">
      <c r="A15" s="142" t="s">
        <v>213</v>
      </c>
      <c r="B15" s="141">
        <v>300</v>
      </c>
      <c r="C15" s="141">
        <v>300</v>
      </c>
    </row>
    <row r="16" spans="1:3" ht="12.75">
      <c r="A16" s="142" t="s">
        <v>168</v>
      </c>
      <c r="B16" s="141">
        <v>6500</v>
      </c>
      <c r="C16" s="141">
        <v>4080.6</v>
      </c>
    </row>
    <row r="17" spans="1:3" s="238" customFormat="1" ht="12.75">
      <c r="A17" s="236"/>
      <c r="B17" s="237">
        <f>SUM(B11:B16)</f>
        <v>7770765.54</v>
      </c>
      <c r="C17" s="237">
        <f>SUM(C11:C16)</f>
        <v>5099391.529999998</v>
      </c>
    </row>
    <row r="18" spans="1:3" ht="12.75">
      <c r="A18" s="142" t="s">
        <v>87</v>
      </c>
      <c r="B18" s="141">
        <v>20685448</v>
      </c>
      <c r="C18" s="141">
        <v>10601550.29</v>
      </c>
    </row>
    <row r="19" spans="1:3" s="238" customFormat="1" ht="12.75">
      <c r="A19" s="236"/>
      <c r="B19" s="237">
        <f>SUM(B17:B18)</f>
        <v>28456213.54</v>
      </c>
      <c r="C19" s="237">
        <f>SUM(C17:C18)</f>
        <v>15700941.819999997</v>
      </c>
    </row>
    <row r="20" spans="1:3" ht="12.75">
      <c r="A20" s="142" t="s">
        <v>218</v>
      </c>
      <c r="B20" s="141">
        <v>0</v>
      </c>
      <c r="C20" s="141">
        <v>0</v>
      </c>
    </row>
    <row r="21" spans="1:3" ht="12.75">
      <c r="A21" s="142" t="s">
        <v>94</v>
      </c>
      <c r="B21" s="141">
        <v>16253924</v>
      </c>
      <c r="C21" s="141">
        <v>9026065.1</v>
      </c>
    </row>
    <row r="22" spans="1:3" s="238" customFormat="1" ht="12.75">
      <c r="A22" s="236"/>
      <c r="B22" s="237">
        <f>SUM(B19:B21)</f>
        <v>44710137.54</v>
      </c>
      <c r="C22" s="237">
        <f>SUM(C19:C21)</f>
        <v>24727006.919999994</v>
      </c>
    </row>
    <row r="23" spans="1:3" ht="12.75">
      <c r="A23" s="142" t="s">
        <v>172</v>
      </c>
      <c r="B23" s="141">
        <v>1137178</v>
      </c>
      <c r="C23" s="141">
        <v>864967.37</v>
      </c>
    </row>
    <row r="24" spans="1:3" s="238" customFormat="1" ht="12.75">
      <c r="A24" s="236"/>
      <c r="B24" s="237">
        <f>SUM(B22:B23)</f>
        <v>45847315.54</v>
      </c>
      <c r="C24" s="237">
        <f>SUM(C22:C23)</f>
        <v>25591974.289999995</v>
      </c>
    </row>
    <row r="25" spans="1:3" ht="12.75">
      <c r="A25" s="142" t="s">
        <v>234</v>
      </c>
      <c r="B25" s="141">
        <v>0</v>
      </c>
      <c r="C25" s="141">
        <v>0</v>
      </c>
    </row>
    <row r="26" spans="1:3" s="238" customFormat="1" ht="12.75">
      <c r="A26" s="236"/>
      <c r="B26" s="237">
        <f>B24+B25</f>
        <v>45847315.54</v>
      </c>
      <c r="C26" s="237">
        <f>C24+C25</f>
        <v>25591974.289999995</v>
      </c>
    </row>
    <row r="27" spans="1:3" ht="12.75">
      <c r="A27" s="142" t="s">
        <v>220</v>
      </c>
      <c r="B27" s="141">
        <v>7258639</v>
      </c>
      <c r="C27" s="141">
        <v>4252611.24</v>
      </c>
    </row>
    <row r="28" spans="1:3" s="238" customFormat="1" ht="12.75">
      <c r="A28" s="236"/>
      <c r="B28" s="237">
        <f>B26+B27</f>
        <v>53105954.54</v>
      </c>
      <c r="C28" s="237">
        <f>C26+C27</f>
        <v>29844585.529999994</v>
      </c>
    </row>
    <row r="29" spans="1:3" ht="12.75">
      <c r="A29" s="142" t="s">
        <v>221</v>
      </c>
      <c r="B29" s="141">
        <v>219134</v>
      </c>
      <c r="C29" s="141">
        <v>219094.4</v>
      </c>
    </row>
    <row r="30" spans="1:3" s="238" customFormat="1" ht="12.75">
      <c r="A30" s="236"/>
      <c r="B30" s="237">
        <f>SUM(B28:B29)</f>
        <v>53325088.54</v>
      </c>
      <c r="C30" s="237">
        <f>SUM(C28:C29)</f>
        <v>30063679.929999992</v>
      </c>
    </row>
    <row r="31" spans="1:3" ht="12.75">
      <c r="A31" s="142" t="s">
        <v>222</v>
      </c>
      <c r="B31" s="141">
        <v>3358635</v>
      </c>
      <c r="C31" s="141">
        <v>1751655.49</v>
      </c>
    </row>
    <row r="32" spans="1:3" s="238" customFormat="1" ht="12.75">
      <c r="A32" s="236"/>
      <c r="B32" s="237">
        <f>SUM(B30:B31)</f>
        <v>56683723.54</v>
      </c>
      <c r="C32" s="237">
        <f>SUM(C30:C31)</f>
        <v>31815335.41999999</v>
      </c>
    </row>
    <row r="33" spans="1:3" ht="12.75">
      <c r="A33" s="142" t="s">
        <v>232</v>
      </c>
      <c r="B33" s="141">
        <v>575732</v>
      </c>
      <c r="C33" s="141">
        <v>586256.17</v>
      </c>
    </row>
    <row r="34" spans="1:3" s="238" customFormat="1" ht="12.75">
      <c r="A34" s="236"/>
      <c r="B34" s="237">
        <f>SUM(B32:B33)</f>
        <v>57259455.54</v>
      </c>
      <c r="C34" s="237">
        <f>SUM(C32:C33)</f>
        <v>32401591.589999992</v>
      </c>
    </row>
    <row r="35" spans="1:3" ht="12.75">
      <c r="A35" s="142" t="s">
        <v>233</v>
      </c>
      <c r="B35" s="141">
        <v>36489</v>
      </c>
      <c r="C35" s="141">
        <v>32030.51</v>
      </c>
    </row>
    <row r="36" spans="1:3" s="238" customFormat="1" ht="12.75">
      <c r="A36" s="236"/>
      <c r="B36" s="237">
        <f>SUM(B34:B35)</f>
        <v>57295944.54</v>
      </c>
      <c r="C36" s="237">
        <f>SUM(C34:C35)</f>
        <v>32433622.099999994</v>
      </c>
    </row>
    <row r="37" ht="12.75">
      <c r="B37" s="141"/>
    </row>
    <row r="38" ht="12.75">
      <c r="B38" s="141"/>
    </row>
    <row r="39" ht="12.75">
      <c r="B39" s="141"/>
    </row>
    <row r="40" spans="2:3" ht="12.75">
      <c r="B40" s="141">
        <v>57295944.54</v>
      </c>
      <c r="C40" s="141">
        <v>32433622.1</v>
      </c>
    </row>
    <row r="41" spans="2:3" ht="12.75">
      <c r="B41" s="141">
        <f>B36-B40</f>
        <v>0</v>
      </c>
      <c r="C41" s="141">
        <f>C36-C40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Janina.Gunia</cp:lastModifiedBy>
  <cp:lastPrinted>2015-08-20T13:05:49Z</cp:lastPrinted>
  <dcterms:created xsi:type="dcterms:W3CDTF">2010-07-29T17:03:46Z</dcterms:created>
  <dcterms:modified xsi:type="dcterms:W3CDTF">2015-08-20T13:11:59Z</dcterms:modified>
  <cp:category/>
  <cp:version/>
  <cp:contentType/>
  <cp:contentStatus/>
</cp:coreProperties>
</file>