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010" activeTab="0"/>
  </bookViews>
  <sheets>
    <sheet name="Arkusz1" sheetId="1" r:id="rId1"/>
  </sheets>
  <definedNames>
    <definedName name="_xlnm.Print_Area" localSheetId="0">'Arkusz1'!$A$1:$H$230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<sst xmlns="http://schemas.openxmlformats.org/spreadsheetml/2006/main" count="593" uniqueCount="351">
  <si>
    <t>Wykonane dochody budżetu gminy wg źródeł</t>
  </si>
  <si>
    <t>Lp</t>
  </si>
  <si>
    <t>Dział</t>
  </si>
  <si>
    <t>Roz.</t>
  </si>
  <si>
    <t>§</t>
  </si>
  <si>
    <t>Wyszczególnienie</t>
  </si>
  <si>
    <t xml:space="preserve">Plan </t>
  </si>
  <si>
    <t>Wykonanie</t>
  </si>
  <si>
    <t>%</t>
  </si>
  <si>
    <t>I</t>
  </si>
  <si>
    <t>Dochody majątkowe</t>
  </si>
  <si>
    <t>Dotacje i środki otrzymane na inwestycje</t>
  </si>
  <si>
    <t>75412</t>
  </si>
  <si>
    <t>75814</t>
  </si>
  <si>
    <t>6207</t>
  </si>
  <si>
    <t>63003</t>
  </si>
  <si>
    <t>Dochody ze sprzedaży majątku</t>
  </si>
  <si>
    <t>010</t>
  </si>
  <si>
    <t>01095</t>
  </si>
  <si>
    <t>0770</t>
  </si>
  <si>
    <t>020</t>
  </si>
  <si>
    <t>02001</t>
  </si>
  <si>
    <t>0870</t>
  </si>
  <si>
    <t>75023</t>
  </si>
  <si>
    <t>Przekształcenie i wykup prawa użytkowanie wieczystego w prawo własności</t>
  </si>
  <si>
    <t>70005</t>
  </si>
  <si>
    <t>0760</t>
  </si>
  <si>
    <t>II</t>
  </si>
  <si>
    <t>Dochody bieżące</t>
  </si>
  <si>
    <t xml:space="preserve">Wpływy z podatków </t>
  </si>
  <si>
    <t>0310</t>
  </si>
  <si>
    <t>0320</t>
  </si>
  <si>
    <t>0330</t>
  </si>
  <si>
    <t>0340</t>
  </si>
  <si>
    <t>0350</t>
  </si>
  <si>
    <t>0360</t>
  </si>
  <si>
    <t>0500</t>
  </si>
  <si>
    <t>Wpływy z opłat</t>
  </si>
  <si>
    <t>0410</t>
  </si>
  <si>
    <t>0430</t>
  </si>
  <si>
    <t>0440</t>
  </si>
  <si>
    <t>0390</t>
  </si>
  <si>
    <t>75618</t>
  </si>
  <si>
    <t>0460</t>
  </si>
  <si>
    <t>75616</t>
  </si>
  <si>
    <t>0370</t>
  </si>
  <si>
    <t>0490</t>
  </si>
  <si>
    <t>0480</t>
  </si>
  <si>
    <t>0690</t>
  </si>
  <si>
    <t>Dochody uzyskiwane przez gminne jednostki budżetowe oraz wpłaty od gminnych zakładów budżetowych i gospodarstw pomocniczych jednostek budżetowych</t>
  </si>
  <si>
    <t>80101</t>
  </si>
  <si>
    <t>0750</t>
  </si>
  <si>
    <t>0830</t>
  </si>
  <si>
    <t>0920</t>
  </si>
  <si>
    <t>0970</t>
  </si>
  <si>
    <t>80104</t>
  </si>
  <si>
    <t>80110</t>
  </si>
  <si>
    <t>600</t>
  </si>
  <si>
    <t>60016</t>
  </si>
  <si>
    <t>75416</t>
  </si>
  <si>
    <t>85214</t>
  </si>
  <si>
    <t>85219</t>
  </si>
  <si>
    <t>85228</t>
  </si>
  <si>
    <t>75075</t>
  </si>
  <si>
    <t>75095</t>
  </si>
  <si>
    <t>80113</t>
  </si>
  <si>
    <t>85295</t>
  </si>
  <si>
    <t>92105</t>
  </si>
  <si>
    <t>92601</t>
  </si>
  <si>
    <t>0470</t>
  </si>
  <si>
    <t>Spadki, zapisy i darowizny na rzecz gminy</t>
  </si>
  <si>
    <t>0960</t>
  </si>
  <si>
    <t>Dochody z kar pieniężnych i grzywien określonych w odrębnych przepisach</t>
  </si>
  <si>
    <t>0570</t>
  </si>
  <si>
    <t>90019</t>
  </si>
  <si>
    <t>Dochody uzyskiwane na rzecz budżetu państwa w związku z realizacją zadań z administracji rządowej oraz innych zadań zleconych ustawami</t>
  </si>
  <si>
    <t>75011</t>
  </si>
  <si>
    <t>2360</t>
  </si>
  <si>
    <t>85203</t>
  </si>
  <si>
    <t>85212</t>
  </si>
  <si>
    <t xml:space="preserve">Odsetki od pożyczek udzielanych przez gminę </t>
  </si>
  <si>
    <t>Odsetki od nieterminowo przekazywanych należności stanowiących dochody gminy</t>
  </si>
  <si>
    <t>0910</t>
  </si>
  <si>
    <t>75615</t>
  </si>
  <si>
    <t>90001</t>
  </si>
  <si>
    <t>Dotacje z budżetów innych jednostek samorządu terytorialnego</t>
  </si>
  <si>
    <t>2710</t>
  </si>
  <si>
    <t>92109</t>
  </si>
  <si>
    <t>Inne dochody należne gminie na podstawie odrębnych przepisów</t>
  </si>
  <si>
    <t>2990</t>
  </si>
  <si>
    <t>756</t>
  </si>
  <si>
    <t>75621</t>
  </si>
  <si>
    <t>0010</t>
  </si>
  <si>
    <t>Udziały we wpływach z podatku dochodowego od osób fizycznych</t>
  </si>
  <si>
    <t>0020</t>
  </si>
  <si>
    <t>Udziały we wpływach z podatku dochodowego od osób prawnych</t>
  </si>
  <si>
    <t>Subwencje</t>
  </si>
  <si>
    <t>758</t>
  </si>
  <si>
    <t>75801</t>
  </si>
  <si>
    <t>2920</t>
  </si>
  <si>
    <t>75807</t>
  </si>
  <si>
    <t>75831</t>
  </si>
  <si>
    <t>Dotacje celowe z budżetu państwa</t>
  </si>
  <si>
    <t>2010</t>
  </si>
  <si>
    <t>75101</t>
  </si>
  <si>
    <t>75414</t>
  </si>
  <si>
    <t>*świadczenia rodzinne oraz składki na ubezpiecz.</t>
  </si>
  <si>
    <t>85213</t>
  </si>
  <si>
    <t>85415</t>
  </si>
  <si>
    <t>2030</t>
  </si>
  <si>
    <t>85216</t>
  </si>
  <si>
    <t>2870</t>
  </si>
  <si>
    <t>Środki na dofinansowanie własnych zadań bieżących pozyskane z innych źródeł</t>
  </si>
  <si>
    <t>2700</t>
  </si>
  <si>
    <t>01041</t>
  </si>
  <si>
    <t>2007</t>
  </si>
  <si>
    <t>Ogółem</t>
  </si>
  <si>
    <t>Dotacje celowe w ramach programów finasowanych z udziałem środków europejskich</t>
  </si>
  <si>
    <t>1. sprzedaż gruntów rolnych</t>
  </si>
  <si>
    <t>2. sprzedaż drzewa</t>
  </si>
  <si>
    <t>9. podatek dochodowy od osób fizycznych prowadzących działalność gospodarczą opłacany w formie karty podatkowej</t>
  </si>
  <si>
    <t>10. podatek od spadków i darowizn</t>
  </si>
  <si>
    <t>11. podatek od czynności cywilnoprawnych,w tym:</t>
  </si>
  <si>
    <t>5. wpływy z opłaty eksploatacyjnej</t>
  </si>
  <si>
    <t>1. Szkoła  Podstawowa  Nr 1, w tym:</t>
  </si>
  <si>
    <t>2. Szkoła Podstawowa Nr 2, w tym:</t>
  </si>
  <si>
    <t>2. prowizja 5%-wyżywienie przy Ośrodku Wsparcia</t>
  </si>
  <si>
    <t>3. prowizja 50% zaliczka alimentacyjna</t>
  </si>
  <si>
    <t>4. prowizja fundusz alimentacyjny</t>
  </si>
  <si>
    <t>1. koszty postępowania egzekucyjnego w tym:</t>
  </si>
  <si>
    <t>1. oświatowa</t>
  </si>
  <si>
    <t>2. dotacje celowe z BP na zadania własne bieżące gmin</t>
  </si>
  <si>
    <t>3. dotacja z BP dla gminy uzdrowiskowej</t>
  </si>
  <si>
    <t>1. środki na dofinansowanie własnych zadań bieżących pozyskane ze źródeł krajowych</t>
  </si>
  <si>
    <t>90015</t>
  </si>
  <si>
    <t>1. podatek od nieruchomości  osoby prawne</t>
  </si>
  <si>
    <t>2. podatek rolny osoby prawne</t>
  </si>
  <si>
    <t>3. podatek leśny osoby prawne</t>
  </si>
  <si>
    <t>4. podatek od środków transportowych osoby prawne</t>
  </si>
  <si>
    <t>5. podatek od nieruchomości osoby fizyczne</t>
  </si>
  <si>
    <t>6. podatek rolny osoby fizyczne</t>
  </si>
  <si>
    <t>7. podatek leśny osoby fizyczne</t>
  </si>
  <si>
    <t>8. podatek od środków transportu osoby fizyczne</t>
  </si>
  <si>
    <t>1. opłata od posiadania psów</t>
  </si>
  <si>
    <t>2. wpływy z opłaty uzdrowiskowej</t>
  </si>
  <si>
    <t>3. wpływy z opłaty targowej</t>
  </si>
  <si>
    <t>4 wpływy z opłaty miejscowej</t>
  </si>
  <si>
    <t>71035</t>
  </si>
  <si>
    <t>4. dotacje celowe otrzymane z budżetu państwa na zadania bieżące realizowane przez gminę na podstawie porozumień z organami administracji rządowej</t>
  </si>
  <si>
    <t>90003</t>
  </si>
  <si>
    <t>6300</t>
  </si>
  <si>
    <t>92120</t>
  </si>
  <si>
    <t>92195</t>
  </si>
  <si>
    <t>1. prowizja 5% dane osobowe</t>
  </si>
  <si>
    <t>90020</t>
  </si>
  <si>
    <t>0040</t>
  </si>
  <si>
    <t>2910</t>
  </si>
  <si>
    <t>Odsetki od środków finansowych gromadzonych na rachunkach bankowych gminy</t>
  </si>
  <si>
    <t>80195</t>
  </si>
  <si>
    <t>2020</t>
  </si>
  <si>
    <t>*świadczenia pielęgnacyjne</t>
  </si>
  <si>
    <t>1. dotacje celowe otrzymane z BP na zadania bieżące z zakresu administracji rzadowej zleconych gminie</t>
  </si>
  <si>
    <t>6. wpływy z innych opłat stanowiących dochód gminy uiszczanych na podstawie odrębnych przepisów, w tym:</t>
  </si>
  <si>
    <t>1. dzierżawa obwodów  łowieckich</t>
  </si>
  <si>
    <t>630</t>
  </si>
  <si>
    <t>70004</t>
  </si>
  <si>
    <t>* obsługa gospodarki mieszkaniowej</t>
  </si>
  <si>
    <t>2. obsługa gospodarki mieszkniowej-czynsze i dzierżawy</t>
  </si>
  <si>
    <t>4. wieczyste użytkowanie</t>
  </si>
  <si>
    <t>* za używanie samochodu służbowego</t>
  </si>
  <si>
    <t>85202</t>
  </si>
  <si>
    <t>6260</t>
  </si>
  <si>
    <t>1. dotacje celowe otrzymane z państwowych funduszy celowych na inwestycje i zakupy inwestycyjne gmin</t>
  </si>
  <si>
    <t>754</t>
  </si>
  <si>
    <t>0590</t>
  </si>
  <si>
    <t>* koncesja taxi</t>
  </si>
  <si>
    <t>* wpływy z usług</t>
  </si>
  <si>
    <t>801</t>
  </si>
  <si>
    <t>* wpływy z różnych dochodów</t>
  </si>
  <si>
    <t>* pozostałe odsetki</t>
  </si>
  <si>
    <t>* refundacja płac dowóz</t>
  </si>
  <si>
    <t>85206</t>
  </si>
  <si>
    <t>* Asystent rodziny</t>
  </si>
  <si>
    <t>5. wyegzekwowane wpływy przez gminy dłużnika z tyt.funduszu alimentacyjnego</t>
  </si>
  <si>
    <t>* refundacja płac prace społecznie użyteczne</t>
  </si>
  <si>
    <t>* osoby prawne</t>
  </si>
  <si>
    <t>* osoby fizyczne</t>
  </si>
  <si>
    <t>* opłaty za wydane opinie urbanistyczne</t>
  </si>
  <si>
    <t>* opłata skarbowa</t>
  </si>
  <si>
    <t>* wpływy z opłat za wydane zezwolenia na sprzedaż alkoholu</t>
  </si>
  <si>
    <t>* wpływy z opłaty parkingowej</t>
  </si>
  <si>
    <t>* za zajęcie pasa drogowego</t>
  </si>
  <si>
    <t>* terminowe odrowadzanie zaliczek pdof</t>
  </si>
  <si>
    <t>* prowizja za wypłatę zasiłków chorobowych</t>
  </si>
  <si>
    <t>* refundacja  płac-roboty publiczne drogi gminne</t>
  </si>
  <si>
    <t>* odpłatność za pobyt w DPS</t>
  </si>
  <si>
    <t>* odpłatność rodziców- dożywianie dzieci</t>
  </si>
  <si>
    <t>* odsetki od środków na rachunku bankowym</t>
  </si>
  <si>
    <t>* usługi opiekuńcze</t>
  </si>
  <si>
    <t>* usługi geodezyjne</t>
  </si>
  <si>
    <t>* refundacja płac roboty interwencyjne</t>
  </si>
  <si>
    <t>* prowizja za terminowe odprowadzanie zaliczek na pdof</t>
  </si>
  <si>
    <t>* MAMMOMED za energię elektryczną</t>
  </si>
  <si>
    <t>* sprzedaż wydawnictw-promocja i reklama</t>
  </si>
  <si>
    <t>* wynajem samochodów dowóz dzieci</t>
  </si>
  <si>
    <t>* wpływy z podatków osoby fizyczne</t>
  </si>
  <si>
    <t>* wpływy z podatków osoby prawne</t>
  </si>
  <si>
    <t>* wpływy z podatków i opłat osoby fizyczne</t>
  </si>
  <si>
    <t>* zwrot podatku akcyzowego zawartego w cenie paliwa</t>
  </si>
  <si>
    <t>* Urzędy Wojewódzkie</t>
  </si>
  <si>
    <t>* aktualizacja rejestru wyborców</t>
  </si>
  <si>
    <t>* Pozostałe wydatki obronne</t>
  </si>
  <si>
    <t>* obrona cywilna</t>
  </si>
  <si>
    <t>* Ośrodki wsparcia</t>
  </si>
  <si>
    <t>* składki na ubezpieczenia zdrowotne</t>
  </si>
  <si>
    <t>* składki na ubezpieczenie zdrowotne</t>
  </si>
  <si>
    <t>* zasiłki i pomoc w naturze</t>
  </si>
  <si>
    <t>* zasiłki stałe</t>
  </si>
  <si>
    <t>* Ośrodki Pomocy Społecznej</t>
  </si>
  <si>
    <t>* posiłek dla potrzebujących</t>
  </si>
  <si>
    <t>* Narodowy Program Stypendialny</t>
  </si>
  <si>
    <t>* M.Sportu i Turystyki-budowa Sali w Wilkanowie</t>
  </si>
  <si>
    <t>* PROW dostawa i montaż lamp ulicznych zasilanych energią słoneczną</t>
  </si>
  <si>
    <t>* sprzedaż drzewa</t>
  </si>
  <si>
    <t>* wpływy z biletów wstępu na basztę, magnesów</t>
  </si>
  <si>
    <t>* reklama na drogowskazach</t>
  </si>
  <si>
    <t>* za rozmowy telefoniczne i ksero</t>
  </si>
  <si>
    <t>75601</t>
  </si>
  <si>
    <t>* karta podatkowa</t>
  </si>
  <si>
    <t>* terminowe odprowadzanie zaliczek pdof</t>
  </si>
  <si>
    <t>* VAT hala Wilkanów</t>
  </si>
  <si>
    <t>3. Przedszkole Nr 2, w tym:</t>
  </si>
  <si>
    <t xml:space="preserve">4. Gimnazjum dla Dorosłych, w tym: </t>
  </si>
  <si>
    <t>5.Zespół Szkół w Wilkanowie</t>
  </si>
  <si>
    <t>6. Ośrodek Pomocy Społecznej, w tym:</t>
  </si>
  <si>
    <t>7.Środowiskowy Dom Samopomocy</t>
  </si>
  <si>
    <t>8.UMIG, w tym:</t>
  </si>
  <si>
    <t>* odsetki od wpłat oraz spłat rozłożonych na raty</t>
  </si>
  <si>
    <t>90002</t>
  </si>
  <si>
    <t>* refundacja płac oczyszczanie</t>
  </si>
  <si>
    <t>921</t>
  </si>
  <si>
    <t>* remont i adaptacja bram i baszt</t>
  </si>
  <si>
    <t>926</t>
  </si>
  <si>
    <t>1. kara za wybite szyby w Ratuszu</t>
  </si>
  <si>
    <t>2. mandaty nałożone przez Straż Miejską</t>
  </si>
  <si>
    <t>2. wyrównawcza</t>
  </si>
  <si>
    <t>3. równoważąca</t>
  </si>
  <si>
    <t>90004</t>
  </si>
  <si>
    <t>5. opłata za cmentarz</t>
  </si>
  <si>
    <t>60013</t>
  </si>
  <si>
    <t>60017</t>
  </si>
  <si>
    <t>60078</t>
  </si>
  <si>
    <t>* usuwanie skutków klęsk żywiołowych</t>
  </si>
  <si>
    <t>0900</t>
  </si>
  <si>
    <t>* zwrot kosztów procesu</t>
  </si>
  <si>
    <t xml:space="preserve">* koszty procesów i zastępstwa procesowego </t>
  </si>
  <si>
    <t>* zwrot dotacji Dni Turystyki</t>
  </si>
  <si>
    <t>2. zwrot dotacji wykorzystanej niezgodnie z przeznaczeniem lub pobranej w nadmiernej wysokości, w tym:</t>
  </si>
  <si>
    <t xml:space="preserve">3. zwrot nadpłaconych udziałów 2005 </t>
  </si>
  <si>
    <t>80103</t>
  </si>
  <si>
    <t>* wychowanie przedszkolne</t>
  </si>
  <si>
    <t>2310</t>
  </si>
  <si>
    <t>* Gmina Międzylesie -za pobyt dzieci w przedszkolach</t>
  </si>
  <si>
    <t>* Gmina Kłodzko za pobyt dzieci w przedszkolu</t>
  </si>
  <si>
    <t>80106</t>
  </si>
  <si>
    <t xml:space="preserve">2. Dotacje celowe otrzymane z budżetu państwa na realizację inwestycji i zakupów  inwestycyjnych własnych gmin </t>
  </si>
  <si>
    <t>*opłaty za gospod.odpadami komunalnymi</t>
  </si>
  <si>
    <t>* gospodarowanie odpadami komunalnymi</t>
  </si>
  <si>
    <t>* Powiat kłodzki -Najlepsze inicjatywy społeczności lokalnych</t>
  </si>
  <si>
    <t>3. Dotacje celowe otrzymane z budżetu na finansowanie lub dofinansowanie zadań inwestycyjnych obiektów zabytkowych</t>
  </si>
  <si>
    <t>6560</t>
  </si>
  <si>
    <t>* Min.Kultury i Dz.Narodowego-mury obronne</t>
  </si>
  <si>
    <t>2. dotacje celowe otrzymane z gminy na zadania bieżące realizowane na podstawie porozumień (umów) miedzy jst</t>
  </si>
  <si>
    <t>3. dzierżawa ogruntów i lokali oraz mienia pod reklamę</t>
  </si>
  <si>
    <t>* zwrot kosztów utrzymania dzieci w przedszkolach poniesione przez inne gminy</t>
  </si>
  <si>
    <t>Dochody z mienia gminy</t>
  </si>
  <si>
    <t>na 30.06.2014  roku</t>
  </si>
  <si>
    <t>1. UMWD remont WOK Gorzanów i N.Waliszów</t>
  </si>
  <si>
    <t>15095</t>
  </si>
  <si>
    <t>*Program oczyszczania kraju z azbestu</t>
  </si>
  <si>
    <t>* budowa 2 zatok autobusowych Szklarka- Bystrzyca Kłodzka</t>
  </si>
  <si>
    <t>* UMWD Rewitalizacja obiektów małej architektury w Dpolu Zdrój</t>
  </si>
  <si>
    <t>*Razem dla Długopoloa zwrot dotacji Dni Turystyki</t>
  </si>
  <si>
    <t>* zwrot podatku VAT</t>
  </si>
  <si>
    <t>* zwrot składki ubezpieczenia nieruchomości</t>
  </si>
  <si>
    <t>1. wpływy ztytułu przekształcenia prawa użytkowania wieczystego przysługujące osobom fizycznym w prawo własności</t>
  </si>
  <si>
    <t xml:space="preserve">* przepadek zaliczki gosp.mieniem, zaokrąglenie VAT i wpływy z innych dochodów </t>
  </si>
  <si>
    <t>71004</t>
  </si>
  <si>
    <t>* mpzp Międzygórze i Bca Kł</t>
  </si>
  <si>
    <t>6. dzierżawa pod antenę inetrnetową na ratuszu</t>
  </si>
  <si>
    <t>7. czynsz za mieszkanie OSP</t>
  </si>
  <si>
    <t>8.dzierżawa szkół przez Stowarzyszenia</t>
  </si>
  <si>
    <t>9. Przedszkole Nr 2- dzierżawa terenu pod reklamę</t>
  </si>
  <si>
    <t>10. OPS-wynajem pomieszczeń</t>
  </si>
  <si>
    <t>11. dzierżawa korty, basen, stadion</t>
  </si>
  <si>
    <t>* zwrot nadpłaconych składek FP i PFRON oraz inne dochody</t>
  </si>
  <si>
    <t>75113</t>
  </si>
  <si>
    <t>* wybory PE</t>
  </si>
  <si>
    <t>75212</t>
  </si>
  <si>
    <t>1. OSP Stary Waliszów zestaw hydrauliczny</t>
  </si>
  <si>
    <t>* POWTRCz-RP zakup auta i motopompy</t>
  </si>
  <si>
    <t>* prowizja płatnika, odszkodowanie</t>
  </si>
  <si>
    <t xml:space="preserve">2. SP nr 2 Remont schodów do Sali </t>
  </si>
  <si>
    <t>* Modernizacja budynku SP nr 1</t>
  </si>
  <si>
    <t>Wpłata środków finansowych z niewykorzystanych w terminie wydatków, które nie wygasają z upływem roku budżetowego</t>
  </si>
  <si>
    <t>6680</t>
  </si>
  <si>
    <t>1. Modernizacja budynku SP nr 1 w Bcy Kł</t>
  </si>
  <si>
    <t>2707</t>
  </si>
  <si>
    <t>* Szansa dla Wilkanowa</t>
  </si>
  <si>
    <t>3. ZS w Wilkanowie -wycieczka szkolna</t>
  </si>
  <si>
    <t>* zwrot nienależnie pobranych świadczeń</t>
  </si>
  <si>
    <t>85215</t>
  </si>
  <si>
    <t>* dodatki energetyczne</t>
  </si>
  <si>
    <t>* ocieplenie ścian zewnętrzych budynku OPS</t>
  </si>
  <si>
    <t>* odsetki zwrot nienależnie pobranych świadczeń</t>
  </si>
  <si>
    <t>85232</t>
  </si>
  <si>
    <t>* zwrot za koszty wyroku sądowego</t>
  </si>
  <si>
    <t>* Targi Pracy</t>
  </si>
  <si>
    <t>3. mikroprojekt ,,Komunikujemy się z czeskim sąsiadem w języku angielskim"</t>
  </si>
  <si>
    <t>4. Lasy Państwowe Nadleśnictwo Międzylesie-nasadzenia wokół kościoła w Międzygórzu</t>
  </si>
  <si>
    <t>* TUW odszkodowanie za szkodę w Parku Zdrojowym</t>
  </si>
  <si>
    <t>* zwrot za uszkodzone latarnie oświetlenia ulicznego</t>
  </si>
  <si>
    <t>2. budowa sali w Wilkanowie</t>
  </si>
  <si>
    <t>5. imprezy kulturalne organizowane przy MGOK</t>
  </si>
  <si>
    <t>* Modernizacja Sali widowiskowej MGOK</t>
  </si>
  <si>
    <t>* UMWD-przebudowa Sali MOGK</t>
  </si>
  <si>
    <t>92116</t>
  </si>
  <si>
    <t>* Biblioteka Publiczna MiG Bystrzyca Kł-zwrot dotacji z 2013 roku</t>
  </si>
  <si>
    <t>3. wykonanie robót dodatkowych przy bramie wodnej</t>
  </si>
  <si>
    <t>* FLMŚ-RS Nowy Waliszów-Razem rośniemy</t>
  </si>
  <si>
    <t>* FLMS-Grupa Inicjatywna Marianówka-Wołowina Sudecka</t>
  </si>
  <si>
    <t>* VAT stadion</t>
  </si>
  <si>
    <t>4. WUP-Aktywizacja społeczna i zawodowa</t>
  </si>
  <si>
    <t>92605</t>
  </si>
  <si>
    <t>* Klub Sportowy POLONIA</t>
  </si>
  <si>
    <t>`</t>
  </si>
  <si>
    <t>4. dotacje celowe otrzymane z tytułu pomocy finansowej udzielanej miedzy JST na dofinansowanie własnych zadań inwestycyjnych i zakupów inwestycyjnych</t>
  </si>
  <si>
    <t>3. sprzedaż gruntów, lokali, budynków</t>
  </si>
  <si>
    <t>4. sprzedaż złomu</t>
  </si>
  <si>
    <t>4. UMWD-wpływy za korzystanie ze środowiska</t>
  </si>
  <si>
    <t>5. opłata produktowa</t>
  </si>
  <si>
    <t>6. pozostałość środków wydatki niewygasające:</t>
  </si>
  <si>
    <t xml:space="preserve">o przebiegu wykonania </t>
  </si>
  <si>
    <t>budzetu za I półrocze 2014 roku</t>
  </si>
  <si>
    <t>6297</t>
  </si>
  <si>
    <t>5. mikroprojekt ,,Na nartach po górach"</t>
  </si>
  <si>
    <t>6630</t>
  </si>
  <si>
    <t>* remont ściany budynku przy ul. Podmiejskiej 2</t>
  </si>
  <si>
    <t>1. dotacje celowe otrzymywane z tytułu pomocy finansowej udzielanej miedzy jst na dofinansowanie własnych zadań bieżących</t>
  </si>
  <si>
    <t>załącznik nr  3 do Informacji</t>
  </si>
  <si>
    <t>2. Szansa dla Wilkanowa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</si>
</sst>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/>
      <top style="thin"/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hair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hair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/>
      <top style="hair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" borderId="0" applyNumberFormat="0" applyBorder="0" applyAlignment="0" applyProtection="0"/>
  </cellStyleXfs>
  <cellXfs count="473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vertical="top" wrapText="1"/>
    </xf>
    <xf numFmtId="0" fontId="3" fillId="0" borderId="23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49" fontId="3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34" xfId="0" applyFont="1" applyFill="1" applyBorder="1" applyAlignment="1">
      <alignment wrapText="1" shrinkToFit="1"/>
    </xf>
    <xf numFmtId="0" fontId="3" fillId="0" borderId="35" xfId="0" applyNumberFormat="1" applyFont="1" applyFill="1" applyBorder="1" applyAlignment="1">
      <alignment horizontal="center" vertical="top"/>
    </xf>
    <xf numFmtId="49" fontId="3" fillId="0" borderId="35" xfId="0" applyNumberFormat="1" applyFont="1" applyFill="1" applyBorder="1" applyAlignment="1">
      <alignment horizontal="center" vertical="top"/>
    </xf>
    <xf numFmtId="0" fontId="2" fillId="0" borderId="35" xfId="0" applyFont="1" applyFill="1" applyBorder="1" applyAlignment="1">
      <alignment vertical="top" wrapText="1"/>
    </xf>
    <xf numFmtId="0" fontId="3" fillId="0" borderId="36" xfId="0" applyNumberFormat="1" applyFont="1" applyFill="1" applyBorder="1" applyAlignment="1">
      <alignment horizontal="center" vertical="top"/>
    </xf>
    <xf numFmtId="49" fontId="3" fillId="0" borderId="36" xfId="0" applyNumberFormat="1" applyFont="1" applyFill="1" applyBorder="1" applyAlignment="1">
      <alignment horizontal="center" vertical="top"/>
    </xf>
    <xf numFmtId="0" fontId="2" fillId="0" borderId="36" xfId="0" applyFont="1" applyFill="1" applyBorder="1" applyAlignment="1">
      <alignment vertical="top" wrapText="1"/>
    </xf>
    <xf numFmtId="0" fontId="3" fillId="0" borderId="37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 vertical="top"/>
    </xf>
    <xf numFmtId="49" fontId="3" fillId="0" borderId="38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30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2" fillId="0" borderId="4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3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41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wrapText="1"/>
    </xf>
    <xf numFmtId="49" fontId="3" fillId="0" borderId="4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3" fillId="0" borderId="45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" fillId="0" borderId="46" xfId="0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center" vertical="top"/>
    </xf>
    <xf numFmtId="49" fontId="3" fillId="0" borderId="41" xfId="0" applyNumberFormat="1" applyFont="1" applyFill="1" applyBorder="1" applyAlignment="1">
      <alignment horizontal="center" vertical="top"/>
    </xf>
    <xf numFmtId="49" fontId="3" fillId="0" borderId="47" xfId="0" applyNumberFormat="1" applyFont="1" applyFill="1" applyBorder="1" applyAlignment="1">
      <alignment horizontal="center" vertical="top"/>
    </xf>
    <xf numFmtId="49" fontId="3" fillId="0" borderId="36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2" fillId="0" borderId="48" xfId="0" applyFont="1" applyFill="1" applyBorder="1" applyAlignment="1">
      <alignment wrapText="1"/>
    </xf>
    <xf numFmtId="0" fontId="3" fillId="0" borderId="44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wrapText="1"/>
    </xf>
    <xf numFmtId="49" fontId="3" fillId="0" borderId="49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0" fontId="3" fillId="0" borderId="48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2" fillId="0" borderId="50" xfId="0" applyFont="1" applyFill="1" applyBorder="1" applyAlignment="1">
      <alignment wrapText="1"/>
    </xf>
    <xf numFmtId="49" fontId="3" fillId="0" borderId="51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wrapText="1" shrinkToFit="1"/>
    </xf>
    <xf numFmtId="49" fontId="3" fillId="0" borderId="42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vertical="top" wrapText="1"/>
    </xf>
    <xf numFmtId="49" fontId="3" fillId="0" borderId="52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wrapText="1" shrinkToFit="1"/>
    </xf>
    <xf numFmtId="0" fontId="3" fillId="0" borderId="47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55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wrapText="1"/>
    </xf>
    <xf numFmtId="49" fontId="3" fillId="0" borderId="57" xfId="0" applyNumberFormat="1" applyFont="1" applyFill="1" applyBorder="1" applyAlignment="1">
      <alignment horizontal="center"/>
    </xf>
    <xf numFmtId="49" fontId="9" fillId="0" borderId="53" xfId="0" applyNumberFormat="1" applyFont="1" applyFill="1" applyBorder="1" applyAlignment="1">
      <alignment horizontal="center"/>
    </xf>
    <xf numFmtId="49" fontId="3" fillId="0" borderId="58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vertical="top" wrapText="1"/>
    </xf>
    <xf numFmtId="0" fontId="3" fillId="0" borderId="60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vertical="top" wrapText="1"/>
    </xf>
    <xf numFmtId="0" fontId="3" fillId="0" borderId="42" xfId="0" applyNumberFormat="1" applyFont="1" applyFill="1" applyBorder="1" applyAlignment="1">
      <alignment horizontal="center" vertical="top"/>
    </xf>
    <xf numFmtId="0" fontId="2" fillId="0" borderId="33" xfId="0" applyFont="1" applyFill="1" applyBorder="1" applyAlignment="1">
      <alignment wrapText="1" shrinkToFit="1"/>
    </xf>
    <xf numFmtId="49" fontId="3" fillId="0" borderId="61" xfId="0" applyNumberFormat="1" applyFont="1" applyFill="1" applyBorder="1" applyAlignment="1">
      <alignment horizontal="center" vertical="top"/>
    </xf>
    <xf numFmtId="0" fontId="6" fillId="0" borderId="62" xfId="0" applyNumberFormat="1" applyFont="1" applyFill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vertical="top" wrapText="1"/>
    </xf>
    <xf numFmtId="0" fontId="3" fillId="0" borderId="64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 wrapText="1"/>
    </xf>
    <xf numFmtId="49" fontId="3" fillId="0" borderId="66" xfId="0" applyNumberFormat="1" applyFont="1" applyFill="1" applyBorder="1" applyAlignment="1">
      <alignment horizontal="center"/>
    </xf>
    <xf numFmtId="49" fontId="3" fillId="0" borderId="64" xfId="0" applyNumberFormat="1" applyFont="1" applyFill="1" applyBorder="1" applyAlignment="1">
      <alignment horizontal="center"/>
    </xf>
    <xf numFmtId="49" fontId="3" fillId="0" borderId="67" xfId="0" applyNumberFormat="1" applyFont="1" applyFill="1" applyBorder="1" applyAlignment="1">
      <alignment horizontal="center"/>
    </xf>
    <xf numFmtId="0" fontId="2" fillId="0" borderId="66" xfId="0" applyFont="1" applyFill="1" applyBorder="1" applyAlignment="1">
      <alignment wrapText="1"/>
    </xf>
    <xf numFmtId="0" fontId="3" fillId="0" borderId="68" xfId="0" applyNumberFormat="1" applyFont="1" applyFill="1" applyBorder="1" applyAlignment="1">
      <alignment horizontal="center" vertical="top"/>
    </xf>
    <xf numFmtId="0" fontId="3" fillId="0" borderId="45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3" fillId="0" borderId="69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7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/>
    </xf>
    <xf numFmtId="9" fontId="5" fillId="0" borderId="72" xfId="0" applyNumberFormat="1" applyFont="1" applyFill="1" applyBorder="1" applyAlignment="1">
      <alignment horizontal="right"/>
    </xf>
    <xf numFmtId="9" fontId="2" fillId="0" borderId="73" xfId="0" applyNumberFormat="1" applyFont="1" applyFill="1" applyBorder="1" applyAlignment="1">
      <alignment horizontal="right" vertical="top"/>
    </xf>
    <xf numFmtId="9" fontId="2" fillId="0" borderId="74" xfId="0" applyNumberFormat="1" applyFont="1" applyFill="1" applyBorder="1" applyAlignment="1">
      <alignment horizontal="right" vertical="top"/>
    </xf>
    <xf numFmtId="9" fontId="2" fillId="0" borderId="57" xfId="0" applyNumberFormat="1" applyFont="1" applyFill="1" applyBorder="1" applyAlignment="1">
      <alignment horizontal="right" vertical="top"/>
    </xf>
    <xf numFmtId="9" fontId="2" fillId="0" borderId="75" xfId="0" applyNumberFormat="1" applyFont="1" applyFill="1" applyBorder="1" applyAlignment="1">
      <alignment horizontal="right" vertical="top"/>
    </xf>
    <xf numFmtId="9" fontId="2" fillId="0" borderId="76" xfId="0" applyNumberFormat="1" applyFont="1" applyFill="1" applyBorder="1" applyAlignment="1">
      <alignment horizontal="right"/>
    </xf>
    <xf numFmtId="9" fontId="2" fillId="0" borderId="40" xfId="0" applyNumberFormat="1" applyFont="1" applyFill="1" applyBorder="1" applyAlignment="1">
      <alignment horizontal="right" vertical="top"/>
    </xf>
    <xf numFmtId="9" fontId="2" fillId="0" borderId="76" xfId="0" applyNumberFormat="1" applyFont="1" applyFill="1" applyBorder="1" applyAlignment="1">
      <alignment horizontal="right" vertical="top"/>
    </xf>
    <xf numFmtId="9" fontId="2" fillId="0" borderId="77" xfId="0" applyNumberFormat="1" applyFont="1" applyFill="1" applyBorder="1" applyAlignment="1">
      <alignment horizontal="right" vertical="top"/>
    </xf>
    <xf numFmtId="9" fontId="2" fillId="0" borderId="78" xfId="0" applyNumberFormat="1" applyFont="1" applyFill="1" applyBorder="1" applyAlignment="1">
      <alignment horizontal="right" vertical="top"/>
    </xf>
    <xf numFmtId="9" fontId="2" fillId="0" borderId="79" xfId="0" applyNumberFormat="1" applyFont="1" applyFill="1" applyBorder="1" applyAlignment="1">
      <alignment horizontal="right" vertical="top"/>
    </xf>
    <xf numFmtId="9" fontId="2" fillId="0" borderId="80" xfId="0" applyNumberFormat="1" applyFont="1" applyFill="1" applyBorder="1" applyAlignment="1">
      <alignment horizontal="right" vertical="top"/>
    </xf>
    <xf numFmtId="9" fontId="2" fillId="0" borderId="54" xfId="0" applyNumberFormat="1" applyFont="1" applyFill="1" applyBorder="1" applyAlignment="1">
      <alignment horizontal="right" vertical="top"/>
    </xf>
    <xf numFmtId="9" fontId="2" fillId="0" borderId="47" xfId="0" applyNumberFormat="1" applyFont="1" applyFill="1" applyBorder="1" applyAlignment="1">
      <alignment horizontal="right" vertical="top"/>
    </xf>
    <xf numFmtId="9" fontId="2" fillId="0" borderId="58" xfId="0" applyNumberFormat="1" applyFont="1" applyFill="1" applyBorder="1" applyAlignment="1">
      <alignment horizontal="right" vertical="top"/>
    </xf>
    <xf numFmtId="9" fontId="2" fillId="0" borderId="57" xfId="0" applyNumberFormat="1" applyFont="1" applyFill="1" applyBorder="1" applyAlignment="1">
      <alignment horizontal="right"/>
    </xf>
    <xf numFmtId="9" fontId="2" fillId="0" borderId="81" xfId="0" applyNumberFormat="1" applyFont="1" applyFill="1" applyBorder="1" applyAlignment="1">
      <alignment horizontal="right" vertical="top"/>
    </xf>
    <xf numFmtId="9" fontId="2" fillId="0" borderId="65" xfId="0" applyNumberFormat="1" applyFont="1" applyFill="1" applyBorder="1" applyAlignment="1">
      <alignment horizontal="right" vertical="top"/>
    </xf>
    <xf numFmtId="9" fontId="2" fillId="0" borderId="82" xfId="0" applyNumberFormat="1" applyFont="1" applyFill="1" applyBorder="1" applyAlignment="1">
      <alignment horizontal="right" vertical="top"/>
    </xf>
    <xf numFmtId="9" fontId="2" fillId="0" borderId="79" xfId="0" applyNumberFormat="1" applyFont="1" applyFill="1" applyBorder="1" applyAlignment="1">
      <alignment horizontal="right"/>
    </xf>
    <xf numFmtId="9" fontId="2" fillId="0" borderId="80" xfId="0" applyNumberFormat="1" applyFont="1" applyFill="1" applyBorder="1" applyAlignment="1">
      <alignment horizontal="right"/>
    </xf>
    <xf numFmtId="9" fontId="2" fillId="0" borderId="58" xfId="0" applyNumberFormat="1" applyFont="1" applyFill="1" applyBorder="1" applyAlignment="1">
      <alignment horizontal="right"/>
    </xf>
    <xf numFmtId="9" fontId="2" fillId="0" borderId="54" xfId="0" applyNumberFormat="1" applyFont="1" applyFill="1" applyBorder="1" applyAlignment="1">
      <alignment horizontal="right"/>
    </xf>
    <xf numFmtId="9" fontId="2" fillId="0" borderId="40" xfId="0" applyNumberFormat="1" applyFont="1" applyFill="1" applyBorder="1" applyAlignment="1">
      <alignment horizontal="right"/>
    </xf>
    <xf numFmtId="9" fontId="2" fillId="0" borderId="75" xfId="0" applyNumberFormat="1" applyFont="1" applyFill="1" applyBorder="1" applyAlignment="1">
      <alignment horizontal="right"/>
    </xf>
    <xf numFmtId="9" fontId="2" fillId="0" borderId="83" xfId="0" applyNumberFormat="1" applyFont="1" applyFill="1" applyBorder="1" applyAlignment="1">
      <alignment horizontal="right"/>
    </xf>
    <xf numFmtId="9" fontId="2" fillId="0" borderId="84" xfId="0" applyNumberFormat="1" applyFont="1" applyFill="1" applyBorder="1" applyAlignment="1">
      <alignment horizontal="right" vertical="top"/>
    </xf>
    <xf numFmtId="9" fontId="2" fillId="0" borderId="78" xfId="0" applyNumberFormat="1" applyFont="1" applyFill="1" applyBorder="1" applyAlignment="1">
      <alignment horizontal="right"/>
    </xf>
    <xf numFmtId="9" fontId="2" fillId="0" borderId="85" xfId="0" applyNumberFormat="1" applyFont="1" applyFill="1" applyBorder="1" applyAlignment="1">
      <alignment horizontal="right"/>
    </xf>
    <xf numFmtId="9" fontId="2" fillId="0" borderId="86" xfId="0" applyNumberFormat="1" applyFont="1" applyFill="1" applyBorder="1" applyAlignment="1">
      <alignment horizontal="right"/>
    </xf>
    <xf numFmtId="9" fontId="2" fillId="0" borderId="87" xfId="0" applyNumberFormat="1" applyFont="1" applyFill="1" applyBorder="1" applyAlignment="1">
      <alignment horizontal="right"/>
    </xf>
    <xf numFmtId="9" fontId="2" fillId="0" borderId="88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23" xfId="0" applyNumberFormat="1" applyFont="1" applyFill="1" applyBorder="1" applyAlignment="1">
      <alignment horizontal="right"/>
    </xf>
    <xf numFmtId="4" fontId="3" fillId="0" borderId="89" xfId="0" applyNumberFormat="1" applyFont="1" applyFill="1" applyBorder="1" applyAlignment="1">
      <alignment horizontal="right"/>
    </xf>
    <xf numFmtId="4" fontId="3" fillId="0" borderId="69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35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63" xfId="0" applyNumberFormat="1" applyFont="1" applyFill="1" applyBorder="1" applyAlignment="1">
      <alignment horizontal="right" vertical="top"/>
    </xf>
    <xf numFmtId="49" fontId="3" fillId="0" borderId="90" xfId="0" applyNumberFormat="1" applyFont="1" applyFill="1" applyBorder="1" applyAlignment="1">
      <alignment horizontal="center" vertical="top"/>
    </xf>
    <xf numFmtId="0" fontId="2" fillId="0" borderId="9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 vertical="top"/>
    </xf>
    <xf numFmtId="4" fontId="3" fillId="0" borderId="23" xfId="0" applyNumberFormat="1" applyFont="1" applyFill="1" applyBorder="1" applyAlignment="1">
      <alignment horizontal="right" vertical="top"/>
    </xf>
    <xf numFmtId="4" fontId="29" fillId="0" borderId="0" xfId="0" applyNumberFormat="1" applyFont="1" applyFill="1" applyAlignment="1">
      <alignment/>
    </xf>
    <xf numFmtId="4" fontId="3" fillId="0" borderId="21" xfId="0" applyNumberFormat="1" applyFont="1" applyFill="1" applyBorder="1" applyAlignment="1">
      <alignment horizontal="right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9" fontId="2" fillId="0" borderId="40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top"/>
    </xf>
    <xf numFmtId="0" fontId="2" fillId="0" borderId="91" xfId="0" applyFont="1" applyFill="1" applyBorder="1" applyAlignment="1">
      <alignment vertical="top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60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/>
    </xf>
    <xf numFmtId="4" fontId="3" fillId="0" borderId="92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93" xfId="0" applyNumberFormat="1" applyFont="1" applyFill="1" applyBorder="1" applyAlignment="1">
      <alignment horizontal="right" vertical="top"/>
    </xf>
    <xf numFmtId="4" fontId="3" fillId="0" borderId="94" xfId="0" applyNumberFormat="1" applyFont="1" applyFill="1" applyBorder="1" applyAlignment="1">
      <alignment horizontal="right" vertical="top"/>
    </xf>
    <xf numFmtId="4" fontId="3" fillId="0" borderId="21" xfId="0" applyNumberFormat="1" applyFont="1" applyFill="1" applyBorder="1" applyAlignment="1">
      <alignment horizontal="right"/>
    </xf>
    <xf numFmtId="4" fontId="3" fillId="0" borderId="95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" fillId="0" borderId="30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 vertical="top"/>
    </xf>
    <xf numFmtId="4" fontId="3" fillId="0" borderId="36" xfId="0" applyNumberFormat="1" applyFont="1" applyFill="1" applyBorder="1" applyAlignment="1">
      <alignment horizontal="right" vertical="top"/>
    </xf>
    <xf numFmtId="4" fontId="3" fillId="0" borderId="34" xfId="0" applyNumberFormat="1" applyFont="1" applyFill="1" applyBorder="1" applyAlignment="1">
      <alignment horizontal="right"/>
    </xf>
    <xf numFmtId="0" fontId="3" fillId="0" borderId="96" xfId="0" applyNumberFormat="1" applyFont="1" applyFill="1" applyBorder="1" applyAlignment="1">
      <alignment horizontal="center"/>
    </xf>
    <xf numFmtId="49" fontId="3" fillId="0" borderId="97" xfId="0" applyNumberFormat="1" applyFont="1" applyFill="1" applyBorder="1" applyAlignment="1">
      <alignment horizontal="center"/>
    </xf>
    <xf numFmtId="0" fontId="2" fillId="0" borderId="98" xfId="0" applyFont="1" applyFill="1" applyBorder="1" applyAlignment="1">
      <alignment wrapText="1"/>
    </xf>
    <xf numFmtId="4" fontId="3" fillId="0" borderId="45" xfId="0" applyNumberFormat="1" applyFont="1" applyFill="1" applyBorder="1" applyAlignment="1">
      <alignment horizontal="right"/>
    </xf>
    <xf numFmtId="9" fontId="2" fillId="0" borderId="99" xfId="0" applyNumberFormat="1" applyFont="1" applyFill="1" applyBorder="1" applyAlignment="1">
      <alignment horizontal="right" vertical="top"/>
    </xf>
    <xf numFmtId="0" fontId="3" fillId="0" borderId="100" xfId="0" applyNumberFormat="1" applyFont="1" applyFill="1" applyBorder="1" applyAlignment="1">
      <alignment horizontal="center"/>
    </xf>
    <xf numFmtId="49" fontId="3" fillId="0" borderId="101" xfId="0" applyNumberFormat="1" applyFont="1" applyFill="1" applyBorder="1" applyAlignment="1">
      <alignment horizontal="center"/>
    </xf>
    <xf numFmtId="0" fontId="3" fillId="0" borderId="102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right" vertical="top"/>
    </xf>
    <xf numFmtId="4" fontId="3" fillId="0" borderId="103" xfId="0" applyNumberFormat="1" applyFont="1" applyFill="1" applyBorder="1" applyAlignment="1">
      <alignment horizontal="right" vertical="top"/>
    </xf>
    <xf numFmtId="4" fontId="3" fillId="0" borderId="41" xfId="0" applyNumberFormat="1" applyFont="1" applyFill="1" applyBorder="1" applyAlignment="1">
      <alignment horizontal="right"/>
    </xf>
    <xf numFmtId="49" fontId="3" fillId="0" borderId="45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wrapText="1"/>
    </xf>
    <xf numFmtId="4" fontId="3" fillId="0" borderId="36" xfId="0" applyNumberFormat="1" applyFont="1" applyFill="1" applyBorder="1" applyAlignment="1">
      <alignment horizontal="right"/>
    </xf>
    <xf numFmtId="4" fontId="3" fillId="0" borderId="61" xfId="0" applyNumberFormat="1" applyFont="1" applyFill="1" applyBorder="1" applyAlignment="1">
      <alignment horizontal="right"/>
    </xf>
    <xf numFmtId="49" fontId="3" fillId="0" borderId="6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3" fillId="0" borderId="16" xfId="0" applyNumberFormat="1" applyFont="1" applyFill="1" applyBorder="1" applyAlignment="1">
      <alignment horizontal="center" vertical="top"/>
    </xf>
    <xf numFmtId="4" fontId="3" fillId="0" borderId="104" xfId="0" applyNumberFormat="1" applyFont="1" applyFill="1" applyBorder="1" applyAlignment="1">
      <alignment horizontal="right" vertical="top"/>
    </xf>
    <xf numFmtId="49" fontId="3" fillId="0" borderId="105" xfId="0" applyNumberFormat="1" applyFont="1" applyFill="1" applyBorder="1" applyAlignment="1">
      <alignment horizontal="center" vertical="top"/>
    </xf>
    <xf numFmtId="4" fontId="3" fillId="0" borderId="28" xfId="0" applyNumberFormat="1" applyFont="1" applyFill="1" applyBorder="1" applyAlignment="1">
      <alignment horizontal="right" vertical="top"/>
    </xf>
    <xf numFmtId="4" fontId="3" fillId="0" borderId="76" xfId="0" applyNumberFormat="1" applyFont="1" applyFill="1" applyBorder="1" applyAlignment="1">
      <alignment horizontal="right"/>
    </xf>
    <xf numFmtId="4" fontId="3" fillId="0" borderId="48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49" fontId="3" fillId="0" borderId="106" xfId="0" applyNumberFormat="1" applyFont="1" applyFill="1" applyBorder="1" applyAlignment="1">
      <alignment horizontal="center"/>
    </xf>
    <xf numFmtId="49" fontId="3" fillId="0" borderId="107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4" fontId="3" fillId="0" borderId="6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8" xfId="0" applyFont="1" applyFill="1" applyBorder="1" applyAlignment="1">
      <alignment/>
    </xf>
    <xf numFmtId="0" fontId="4" fillId="0" borderId="101" xfId="0" applyFont="1" applyFill="1" applyBorder="1" applyAlignment="1">
      <alignment vertical="top"/>
    </xf>
    <xf numFmtId="0" fontId="3" fillId="0" borderId="109" xfId="0" applyFont="1" applyFill="1" applyBorder="1" applyAlignment="1">
      <alignment vertical="top"/>
    </xf>
    <xf numFmtId="0" fontId="4" fillId="0" borderId="110" xfId="0" applyFont="1" applyFill="1" applyBorder="1" applyAlignment="1">
      <alignment vertical="top"/>
    </xf>
    <xf numFmtId="0" fontId="3" fillId="0" borderId="101" xfId="0" applyFont="1" applyFill="1" applyBorder="1" applyAlignment="1">
      <alignment vertical="top"/>
    </xf>
    <xf numFmtId="0" fontId="4" fillId="0" borderId="111" xfId="0" applyFont="1" applyFill="1" applyBorder="1" applyAlignment="1">
      <alignment vertical="top"/>
    </xf>
    <xf numFmtId="0" fontId="3" fillId="0" borderId="111" xfId="0" applyFont="1" applyFill="1" applyBorder="1" applyAlignment="1">
      <alignment/>
    </xf>
    <xf numFmtId="0" fontId="3" fillId="0" borderId="111" xfId="0" applyFont="1" applyFill="1" applyBorder="1" applyAlignment="1">
      <alignment vertical="top"/>
    </xf>
    <xf numFmtId="0" fontId="3" fillId="0" borderId="112" xfId="0" applyFont="1" applyFill="1" applyBorder="1" applyAlignment="1">
      <alignment/>
    </xf>
    <xf numFmtId="0" fontId="3" fillId="0" borderId="101" xfId="0" applyFont="1" applyFill="1" applyBorder="1" applyAlignment="1">
      <alignment/>
    </xf>
    <xf numFmtId="0" fontId="3" fillId="0" borderId="110" xfId="0" applyFont="1" applyFill="1" applyBorder="1" applyAlignment="1">
      <alignment/>
    </xf>
    <xf numFmtId="0" fontId="3" fillId="0" borderId="103" xfId="0" applyFont="1" applyFill="1" applyBorder="1" applyAlignment="1">
      <alignment vertical="top"/>
    </xf>
    <xf numFmtId="0" fontId="4" fillId="0" borderId="112" xfId="0" applyFont="1" applyFill="1" applyBorder="1" applyAlignment="1">
      <alignment vertical="top"/>
    </xf>
    <xf numFmtId="0" fontId="3" fillId="0" borderId="113" xfId="0" applyFont="1" applyFill="1" applyBorder="1" applyAlignment="1">
      <alignment/>
    </xf>
    <xf numFmtId="0" fontId="3" fillId="0" borderId="109" xfId="0" applyFont="1" applyFill="1" applyBorder="1" applyAlignment="1">
      <alignment/>
    </xf>
    <xf numFmtId="0" fontId="3" fillId="0" borderId="114" xfId="0" applyFont="1" applyFill="1" applyBorder="1" applyAlignment="1">
      <alignment vertical="top"/>
    </xf>
    <xf numFmtId="0" fontId="4" fillId="0" borderId="109" xfId="0" applyFont="1" applyFill="1" applyBorder="1" applyAlignment="1">
      <alignment/>
    </xf>
    <xf numFmtId="0" fontId="4" fillId="0" borderId="111" xfId="0" applyFont="1" applyFill="1" applyBorder="1" applyAlignment="1">
      <alignment/>
    </xf>
    <xf numFmtId="0" fontId="4" fillId="0" borderId="101" xfId="0" applyFont="1" applyFill="1" applyBorder="1" applyAlignment="1">
      <alignment/>
    </xf>
    <xf numFmtId="0" fontId="4" fillId="0" borderId="1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3" fillId="0" borderId="63" xfId="0" applyNumberFormat="1" applyFont="1" applyFill="1" applyBorder="1" applyAlignment="1">
      <alignment horizontal="center" vertical="top"/>
    </xf>
    <xf numFmtId="9" fontId="2" fillId="0" borderId="47" xfId="0" applyNumberFormat="1" applyFont="1" applyFill="1" applyBorder="1" applyAlignment="1">
      <alignment horizontal="right"/>
    </xf>
    <xf numFmtId="49" fontId="3" fillId="0" borderId="89" xfId="0" applyNumberFormat="1" applyFont="1" applyFill="1" applyBorder="1" applyAlignment="1">
      <alignment horizontal="center"/>
    </xf>
    <xf numFmtId="49" fontId="3" fillId="0" borderId="103" xfId="0" applyNumberFormat="1" applyFont="1" applyFill="1" applyBorder="1" applyAlignment="1">
      <alignment horizontal="center"/>
    </xf>
    <xf numFmtId="0" fontId="3" fillId="0" borderId="69" xfId="0" applyNumberFormat="1" applyFont="1" applyFill="1" applyBorder="1" applyAlignment="1">
      <alignment horizontal="center"/>
    </xf>
    <xf numFmtId="0" fontId="2" fillId="0" borderId="69" xfId="0" applyFont="1" applyFill="1" applyBorder="1" applyAlignment="1">
      <alignment wrapText="1"/>
    </xf>
    <xf numFmtId="0" fontId="3" fillId="0" borderId="115" xfId="0" applyFont="1" applyFill="1" applyBorder="1" applyAlignment="1">
      <alignment/>
    </xf>
    <xf numFmtId="0" fontId="2" fillId="0" borderId="24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3" fillId="0" borderId="62" xfId="0" applyNumberFormat="1" applyFont="1" applyFill="1" applyBorder="1" applyAlignment="1">
      <alignment horizontal="center" vertical="top"/>
    </xf>
    <xf numFmtId="4" fontId="3" fillId="0" borderId="62" xfId="0" applyNumberFormat="1" applyFont="1" applyFill="1" applyBorder="1" applyAlignment="1">
      <alignment horizontal="right" vertical="top"/>
    </xf>
    <xf numFmtId="9" fontId="2" fillId="0" borderId="116" xfId="0" applyNumberFormat="1" applyFont="1" applyFill="1" applyBorder="1" applyAlignment="1">
      <alignment horizontal="right" vertical="top"/>
    </xf>
    <xf numFmtId="0" fontId="3" fillId="0" borderId="68" xfId="0" applyFont="1" applyFill="1" applyBorder="1" applyAlignment="1">
      <alignment vertical="top"/>
    </xf>
    <xf numFmtId="4" fontId="3" fillId="0" borderId="117" xfId="0" applyNumberFormat="1" applyFont="1" applyFill="1" applyBorder="1" applyAlignment="1">
      <alignment horizontal="right" vertical="top"/>
    </xf>
    <xf numFmtId="0" fontId="3" fillId="0" borderId="3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61" xfId="0" applyFont="1" applyFill="1" applyBorder="1" applyAlignment="1">
      <alignment horizontal="left" vertical="top" wrapText="1"/>
    </xf>
    <xf numFmtId="0" fontId="3" fillId="0" borderId="61" xfId="0" applyNumberFormat="1" applyFont="1" applyFill="1" applyBorder="1" applyAlignment="1">
      <alignment horizontal="center" vertical="top"/>
    </xf>
    <xf numFmtId="49" fontId="3" fillId="0" borderId="62" xfId="0" applyNumberFormat="1" applyFont="1" applyFill="1" applyBorder="1" applyAlignment="1">
      <alignment horizontal="center" vertical="top"/>
    </xf>
    <xf numFmtId="0" fontId="3" fillId="0" borderId="53" xfId="0" applyNumberFormat="1" applyFont="1" applyFill="1" applyBorder="1" applyAlignment="1">
      <alignment horizontal="center" vertical="top"/>
    </xf>
    <xf numFmtId="0" fontId="2" fillId="0" borderId="44" xfId="0" applyFont="1" applyFill="1" applyBorder="1" applyAlignment="1">
      <alignment vertical="top" wrapText="1"/>
    </xf>
    <xf numFmtId="9" fontId="2" fillId="0" borderId="118" xfId="0" applyNumberFormat="1" applyFont="1" applyFill="1" applyBorder="1" applyAlignment="1">
      <alignment horizontal="right" vertical="top"/>
    </xf>
    <xf numFmtId="0" fontId="3" fillId="0" borderId="63" xfId="0" applyNumberFormat="1" applyFont="1" applyFill="1" applyBorder="1" applyAlignment="1">
      <alignment horizontal="center" vertical="top"/>
    </xf>
    <xf numFmtId="0" fontId="2" fillId="0" borderId="102" xfId="0" applyFont="1" applyFill="1" applyBorder="1" applyAlignment="1">
      <alignment vertical="top" wrapText="1"/>
    </xf>
    <xf numFmtId="49" fontId="3" fillId="0" borderId="119" xfId="0" applyNumberFormat="1" applyFont="1" applyFill="1" applyBorder="1" applyAlignment="1">
      <alignment horizontal="center" vertical="top"/>
    </xf>
    <xf numFmtId="0" fontId="3" fillId="0" borderId="104" xfId="0" applyFont="1" applyFill="1" applyBorder="1" applyAlignment="1">
      <alignment wrapText="1"/>
    </xf>
    <xf numFmtId="0" fontId="3" fillId="0" borderId="120" xfId="0" applyFont="1" applyFill="1" applyBorder="1" applyAlignment="1">
      <alignment vertical="top"/>
    </xf>
    <xf numFmtId="0" fontId="3" fillId="0" borderId="103" xfId="0" applyFont="1" applyFill="1" applyBorder="1" applyAlignment="1">
      <alignment/>
    </xf>
    <xf numFmtId="0" fontId="3" fillId="0" borderId="121" xfId="0" applyFont="1" applyFill="1" applyBorder="1" applyAlignment="1">
      <alignment/>
    </xf>
    <xf numFmtId="49" fontId="3" fillId="0" borderId="122" xfId="0" applyNumberFormat="1" applyFont="1" applyFill="1" applyBorder="1" applyAlignment="1">
      <alignment horizontal="center"/>
    </xf>
    <xf numFmtId="0" fontId="2" fillId="0" borderId="123" xfId="0" applyFont="1" applyFill="1" applyBorder="1" applyAlignment="1">
      <alignment wrapText="1" shrinkToFit="1"/>
    </xf>
    <xf numFmtId="49" fontId="3" fillId="0" borderId="94" xfId="0" applyNumberFormat="1" applyFont="1" applyFill="1" applyBorder="1" applyAlignment="1">
      <alignment horizontal="center" vertical="top"/>
    </xf>
    <xf numFmtId="0" fontId="4" fillId="0" borderId="103" xfId="0" applyFont="1" applyFill="1" applyBorder="1" applyAlignment="1">
      <alignment vertical="top"/>
    </xf>
    <xf numFmtId="49" fontId="3" fillId="0" borderId="91" xfId="0" applyNumberFormat="1" applyFont="1" applyFill="1" applyBorder="1" applyAlignment="1">
      <alignment horizontal="center" vertical="top"/>
    </xf>
    <xf numFmtId="49" fontId="3" fillId="0" borderId="37" xfId="0" applyNumberFormat="1" applyFont="1" applyFill="1" applyBorder="1" applyAlignment="1">
      <alignment horizontal="center"/>
    </xf>
    <xf numFmtId="0" fontId="2" fillId="0" borderId="124" xfId="0" applyFont="1" applyFill="1" applyBorder="1" applyAlignment="1">
      <alignment wrapText="1"/>
    </xf>
    <xf numFmtId="49" fontId="3" fillId="0" borderId="50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wrapText="1"/>
    </xf>
    <xf numFmtId="4" fontId="6" fillId="0" borderId="62" xfId="0" applyNumberFormat="1" applyFont="1" applyFill="1" applyBorder="1" applyAlignment="1">
      <alignment horizontal="center" wrapText="1"/>
    </xf>
    <xf numFmtId="0" fontId="4" fillId="0" borderId="125" xfId="0" applyFont="1" applyFill="1" applyBorder="1" applyAlignment="1">
      <alignment vertical="top"/>
    </xf>
    <xf numFmtId="0" fontId="3" fillId="0" borderId="39" xfId="0" applyNumberFormat="1" applyFont="1" applyFill="1" applyBorder="1" applyAlignment="1">
      <alignment horizontal="center" vertical="top"/>
    </xf>
    <xf numFmtId="49" fontId="3" fillId="0" borderId="39" xfId="0" applyNumberFormat="1" applyFont="1" applyFill="1" applyBorder="1" applyAlignment="1">
      <alignment horizontal="center" vertical="top"/>
    </xf>
    <xf numFmtId="4" fontId="4" fillId="0" borderId="39" xfId="0" applyNumberFormat="1" applyFont="1" applyFill="1" applyBorder="1" applyAlignment="1">
      <alignment horizontal="right" vertical="top"/>
    </xf>
    <xf numFmtId="9" fontId="5" fillId="0" borderId="73" xfId="0" applyNumberFormat="1" applyFont="1" applyFill="1" applyBorder="1" applyAlignment="1">
      <alignment horizontal="right" vertical="top"/>
    </xf>
    <xf numFmtId="4" fontId="3" fillId="0" borderId="58" xfId="0" applyNumberFormat="1" applyFont="1" applyFill="1" applyBorder="1" applyAlignment="1">
      <alignment horizontal="right" vertical="top"/>
    </xf>
    <xf numFmtId="0" fontId="4" fillId="0" borderId="126" xfId="0" applyFont="1" applyFill="1" applyBorder="1" applyAlignment="1">
      <alignment vertical="top"/>
    </xf>
    <xf numFmtId="0" fontId="3" fillId="0" borderId="119" xfId="0" applyNumberFormat="1" applyFont="1" applyFill="1" applyBorder="1" applyAlignment="1">
      <alignment horizontal="center" vertical="top"/>
    </xf>
    <xf numFmtId="49" fontId="3" fillId="0" borderId="127" xfId="0" applyNumberFormat="1" applyFont="1" applyFill="1" applyBorder="1" applyAlignment="1">
      <alignment horizontal="center" vertical="top"/>
    </xf>
    <xf numFmtId="0" fontId="5" fillId="0" borderId="128" xfId="0" applyFont="1" applyFill="1" applyBorder="1" applyAlignment="1">
      <alignment vertical="top" wrapText="1"/>
    </xf>
    <xf numFmtId="4" fontId="3" fillId="0" borderId="119" xfId="0" applyNumberFormat="1" applyFont="1" applyFill="1" applyBorder="1" applyAlignment="1">
      <alignment horizontal="right" vertical="top"/>
    </xf>
    <xf numFmtId="9" fontId="2" fillId="0" borderId="129" xfId="0" applyNumberFormat="1" applyFont="1" applyFill="1" applyBorder="1" applyAlignment="1">
      <alignment horizontal="right" vertical="top"/>
    </xf>
    <xf numFmtId="0" fontId="3" fillId="0" borderId="130" xfId="0" applyNumberFormat="1" applyFont="1" applyFill="1" applyBorder="1" applyAlignment="1">
      <alignment horizontal="center" vertical="top"/>
    </xf>
    <xf numFmtId="49" fontId="3" fillId="0" borderId="130" xfId="0" applyNumberFormat="1" applyFont="1" applyFill="1" applyBorder="1" applyAlignment="1">
      <alignment horizontal="center" vertical="top"/>
    </xf>
    <xf numFmtId="0" fontId="5" fillId="0" borderId="130" xfId="0" applyFont="1" applyFill="1" applyBorder="1" applyAlignment="1">
      <alignment horizontal="left" vertical="top" wrapText="1"/>
    </xf>
    <xf numFmtId="4" fontId="4" fillId="0" borderId="130" xfId="0" applyNumberFormat="1" applyFont="1" applyFill="1" applyBorder="1" applyAlignment="1">
      <alignment horizontal="right" vertical="top"/>
    </xf>
    <xf numFmtId="9" fontId="5" fillId="0" borderId="131" xfId="0" applyNumberFormat="1" applyFont="1" applyFill="1" applyBorder="1" applyAlignment="1">
      <alignment horizontal="right" vertical="top"/>
    </xf>
    <xf numFmtId="0" fontId="5" fillId="0" borderId="39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/>
    </xf>
    <xf numFmtId="0" fontId="3" fillId="0" borderId="117" xfId="0" applyNumberFormat="1" applyFont="1" applyFill="1" applyBorder="1" applyAlignment="1">
      <alignment horizontal="center" vertical="top"/>
    </xf>
    <xf numFmtId="49" fontId="3" fillId="0" borderId="117" xfId="0" applyNumberFormat="1" applyFont="1" applyFill="1" applyBorder="1" applyAlignment="1">
      <alignment horizontal="center" vertical="top"/>
    </xf>
    <xf numFmtId="0" fontId="5" fillId="0" borderId="117" xfId="0" applyFont="1" applyFill="1" applyBorder="1" applyAlignment="1">
      <alignment vertical="top" wrapText="1"/>
    </xf>
    <xf numFmtId="4" fontId="4" fillId="0" borderId="117" xfId="0" applyNumberFormat="1" applyFont="1" applyFill="1" applyBorder="1" applyAlignment="1">
      <alignment horizontal="right" vertical="top"/>
    </xf>
    <xf numFmtId="9" fontId="5" fillId="0" borderId="116" xfId="0" applyNumberFormat="1" applyFont="1" applyFill="1" applyBorder="1" applyAlignment="1">
      <alignment horizontal="right" vertical="top"/>
    </xf>
    <xf numFmtId="0" fontId="4" fillId="0" borderId="39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right" vertical="top"/>
    </xf>
    <xf numFmtId="0" fontId="5" fillId="0" borderId="13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9" fontId="5" fillId="0" borderId="78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 wrapText="1"/>
    </xf>
    <xf numFmtId="4" fontId="3" fillId="0" borderId="44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4" fillId="0" borderId="108" xfId="0" applyFont="1" applyFill="1" applyBorder="1" applyAlignment="1">
      <alignment vertical="top"/>
    </xf>
    <xf numFmtId="0" fontId="4" fillId="0" borderId="62" xfId="0" applyNumberFormat="1" applyFont="1" applyFill="1" applyBorder="1" applyAlignment="1">
      <alignment horizontal="center" vertical="top"/>
    </xf>
    <xf numFmtId="0" fontId="5" fillId="0" borderId="62" xfId="0" applyFont="1" applyFill="1" applyBorder="1" applyAlignment="1">
      <alignment vertical="top" wrapText="1"/>
    </xf>
    <xf numFmtId="4" fontId="4" fillId="0" borderId="62" xfId="0" applyNumberFormat="1" applyFont="1" applyFill="1" applyBorder="1" applyAlignment="1">
      <alignment horizontal="right" vertical="top"/>
    </xf>
    <xf numFmtId="9" fontId="5" fillId="0" borderId="72" xfId="0" applyNumberFormat="1" applyFont="1" applyFill="1" applyBorder="1" applyAlignment="1">
      <alignment horizontal="right" vertical="top"/>
    </xf>
    <xf numFmtId="0" fontId="4" fillId="0" borderId="64" xfId="0" applyFont="1" applyFill="1" applyBorder="1" applyAlignment="1">
      <alignment vertical="top"/>
    </xf>
    <xf numFmtId="0" fontId="4" fillId="0" borderId="36" xfId="0" applyNumberFormat="1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left" vertical="top" wrapText="1"/>
    </xf>
    <xf numFmtId="4" fontId="4" fillId="0" borderId="36" xfId="0" applyNumberFormat="1" applyFont="1" applyFill="1" applyBorder="1" applyAlignment="1">
      <alignment horizontal="right" vertical="top"/>
    </xf>
    <xf numFmtId="9" fontId="5" fillId="0" borderId="75" xfId="0" applyNumberFormat="1" applyFont="1" applyFill="1" applyBorder="1" applyAlignment="1">
      <alignment horizontal="right" vertical="top"/>
    </xf>
    <xf numFmtId="0" fontId="4" fillId="0" borderId="132" xfId="0" applyFont="1" applyFill="1" applyBorder="1" applyAlignment="1">
      <alignment vertical="top"/>
    </xf>
    <xf numFmtId="0" fontId="4" fillId="0" borderId="130" xfId="0" applyNumberFormat="1" applyFont="1" applyFill="1" applyBorder="1" applyAlignment="1">
      <alignment horizontal="center" vertical="top"/>
    </xf>
    <xf numFmtId="0" fontId="4" fillId="0" borderId="130" xfId="0" applyNumberFormat="1" applyFont="1" applyFill="1" applyBorder="1" applyAlignment="1">
      <alignment/>
    </xf>
    <xf numFmtId="49" fontId="4" fillId="0" borderId="130" xfId="0" applyNumberFormat="1" applyFont="1" applyFill="1" applyBorder="1" applyAlignment="1">
      <alignment/>
    </xf>
    <xf numFmtId="0" fontId="5" fillId="0" borderId="130" xfId="0" applyFont="1" applyFill="1" applyBorder="1" applyAlignment="1">
      <alignment wrapText="1"/>
    </xf>
    <xf numFmtId="4" fontId="4" fillId="0" borderId="130" xfId="0" applyNumberFormat="1" applyFont="1" applyFill="1" applyBorder="1" applyAlignment="1">
      <alignment/>
    </xf>
    <xf numFmtId="9" fontId="5" fillId="0" borderId="133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" fillId="0" borderId="44" xfId="0" applyNumberFormat="1" applyFont="1" applyFill="1" applyBorder="1" applyAlignment="1">
      <alignment horizontal="right" vertical="top"/>
    </xf>
    <xf numFmtId="4" fontId="3" fillId="0" borderId="90" xfId="0" applyNumberFormat="1" applyFont="1" applyFill="1" applyBorder="1" applyAlignment="1">
      <alignment horizontal="right" vertical="top"/>
    </xf>
    <xf numFmtId="4" fontId="3" fillId="0" borderId="35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0" fontId="4" fillId="0" borderId="119" xfId="0" applyNumberFormat="1" applyFont="1" applyFill="1" applyBorder="1" applyAlignment="1">
      <alignment horizontal="center"/>
    </xf>
    <xf numFmtId="49" fontId="4" fillId="0" borderId="119" xfId="0" applyNumberFormat="1" applyFont="1" applyFill="1" applyBorder="1" applyAlignment="1">
      <alignment horizontal="center"/>
    </xf>
    <xf numFmtId="0" fontId="5" fillId="0" borderId="119" xfId="0" applyFont="1" applyFill="1" applyBorder="1" applyAlignment="1">
      <alignment wrapText="1"/>
    </xf>
    <xf numFmtId="0" fontId="4" fillId="0" borderId="68" xfId="0" applyFont="1" applyFill="1" applyBorder="1" applyAlignment="1">
      <alignment/>
    </xf>
    <xf numFmtId="0" fontId="4" fillId="0" borderId="134" xfId="0" applyNumberFormat="1" applyFont="1" applyFill="1" applyBorder="1" applyAlignment="1">
      <alignment horizontal="center"/>
    </xf>
    <xf numFmtId="49" fontId="4" fillId="0" borderId="135" xfId="0" applyNumberFormat="1" applyFont="1" applyFill="1" applyBorder="1" applyAlignment="1">
      <alignment horizontal="center"/>
    </xf>
    <xf numFmtId="49" fontId="4" fillId="0" borderId="117" xfId="0" applyNumberFormat="1" applyFont="1" applyFill="1" applyBorder="1" applyAlignment="1">
      <alignment horizontal="center"/>
    </xf>
    <xf numFmtId="0" fontId="5" fillId="0" borderId="135" xfId="0" applyFont="1" applyFill="1" applyBorder="1" applyAlignment="1">
      <alignment wrapText="1"/>
    </xf>
    <xf numFmtId="4" fontId="4" fillId="0" borderId="11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9" fontId="5" fillId="0" borderId="54" xfId="0" applyNumberFormat="1" applyFont="1" applyFill="1" applyBorder="1" applyAlignment="1">
      <alignment horizontal="right"/>
    </xf>
    <xf numFmtId="0" fontId="4" fillId="0" borderId="125" xfId="0" applyFont="1" applyFill="1" applyBorder="1" applyAlignment="1">
      <alignment/>
    </xf>
    <xf numFmtId="0" fontId="5" fillId="0" borderId="39" xfId="0" applyFont="1" applyFill="1" applyBorder="1" applyAlignment="1">
      <alignment wrapText="1"/>
    </xf>
    <xf numFmtId="4" fontId="4" fillId="0" borderId="136" xfId="0" applyNumberFormat="1" applyFont="1" applyFill="1" applyBorder="1" applyAlignment="1">
      <alignment horizontal="right"/>
    </xf>
    <xf numFmtId="9" fontId="5" fillId="0" borderId="73" xfId="0" applyNumberFormat="1" applyFont="1" applyFill="1" applyBorder="1" applyAlignment="1">
      <alignment horizontal="right"/>
    </xf>
    <xf numFmtId="0" fontId="4" fillId="0" borderId="117" xfId="0" applyNumberFormat="1" applyFont="1" applyFill="1" applyBorder="1" applyAlignment="1">
      <alignment horizontal="center"/>
    </xf>
    <xf numFmtId="49" fontId="3" fillId="0" borderId="135" xfId="0" applyNumberFormat="1" applyFont="1" applyFill="1" applyBorder="1" applyAlignment="1">
      <alignment horizontal="center"/>
    </xf>
    <xf numFmtId="49" fontId="3" fillId="0" borderId="117" xfId="0" applyNumberFormat="1" applyFont="1" applyFill="1" applyBorder="1" applyAlignment="1">
      <alignment horizontal="center"/>
    </xf>
    <xf numFmtId="9" fontId="5" fillId="0" borderId="116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4" fillId="0" borderId="137" xfId="0" applyFont="1" applyFill="1" applyBorder="1" applyAlignment="1">
      <alignment/>
    </xf>
    <xf numFmtId="0" fontId="4" fillId="0" borderId="138" xfId="0" applyNumberFormat="1" applyFont="1" applyFill="1" applyBorder="1" applyAlignment="1">
      <alignment horizontal="center"/>
    </xf>
    <xf numFmtId="49" fontId="4" fillId="0" borderId="139" xfId="0" applyNumberFormat="1" applyFont="1" applyFill="1" applyBorder="1" applyAlignment="1">
      <alignment horizontal="center"/>
    </xf>
    <xf numFmtId="49" fontId="4" fillId="0" borderId="128" xfId="0" applyNumberFormat="1" applyFont="1" applyFill="1" applyBorder="1" applyAlignment="1">
      <alignment horizontal="center"/>
    </xf>
    <xf numFmtId="4" fontId="4" fillId="0" borderId="138" xfId="0" applyNumberFormat="1" applyFont="1" applyFill="1" applyBorder="1" applyAlignment="1">
      <alignment horizontal="right"/>
    </xf>
    <xf numFmtId="9" fontId="5" fillId="0" borderId="14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41" xfId="0" applyFont="1" applyFill="1" applyBorder="1" applyAlignment="1">
      <alignment/>
    </xf>
    <xf numFmtId="4" fontId="4" fillId="0" borderId="119" xfId="0" applyNumberFormat="1" applyFont="1" applyFill="1" applyBorder="1" applyAlignment="1">
      <alignment horizontal="right"/>
    </xf>
    <xf numFmtId="9" fontId="5" fillId="0" borderId="142" xfId="0" applyNumberFormat="1" applyFont="1" applyFill="1" applyBorder="1" applyAlignment="1">
      <alignment horizontal="right"/>
    </xf>
    <xf numFmtId="4" fontId="3" fillId="0" borderId="124" xfId="0" applyNumberFormat="1" applyFont="1" applyFill="1" applyBorder="1" applyAlignment="1">
      <alignment horizontal="right"/>
    </xf>
    <xf numFmtId="4" fontId="3" fillId="0" borderId="100" xfId="0" applyNumberFormat="1" applyFont="1" applyFill="1" applyBorder="1" applyAlignment="1">
      <alignment horizontal="right"/>
    </xf>
    <xf numFmtId="4" fontId="3" fillId="0" borderId="67" xfId="0" applyNumberFormat="1" applyFont="1" applyFill="1" applyBorder="1" applyAlignment="1">
      <alignment horizontal="right"/>
    </xf>
    <xf numFmtId="4" fontId="3" fillId="0" borderId="121" xfId="0" applyNumberFormat="1" applyFont="1" applyFill="1" applyBorder="1" applyAlignment="1">
      <alignment horizontal="right"/>
    </xf>
    <xf numFmtId="4" fontId="3" fillId="0" borderId="143" xfId="0" applyNumberFormat="1" applyFont="1" applyFill="1" applyBorder="1" applyAlignment="1">
      <alignment horizontal="right"/>
    </xf>
    <xf numFmtId="9" fontId="2" fillId="0" borderId="144" xfId="0" applyNumberFormat="1" applyFont="1" applyFill="1" applyBorder="1" applyAlignment="1">
      <alignment horizontal="right"/>
    </xf>
    <xf numFmtId="9" fontId="2" fillId="0" borderId="77" xfId="0" applyNumberFormat="1" applyFont="1" applyFill="1" applyBorder="1" applyAlignment="1">
      <alignment horizontal="right"/>
    </xf>
    <xf numFmtId="9" fontId="2" fillId="0" borderId="145" xfId="0" applyNumberFormat="1" applyFont="1" applyFill="1" applyBorder="1" applyAlignment="1">
      <alignment horizontal="right"/>
    </xf>
    <xf numFmtId="9" fontId="2" fillId="0" borderId="146" xfId="0" applyNumberFormat="1" applyFont="1" applyFill="1" applyBorder="1" applyAlignment="1">
      <alignment horizontal="right"/>
    </xf>
    <xf numFmtId="4" fontId="3" fillId="0" borderId="147" xfId="0" applyNumberFormat="1" applyFont="1" applyFill="1" applyBorder="1" applyAlignment="1">
      <alignment horizontal="right"/>
    </xf>
    <xf numFmtId="4" fontId="4" fillId="0" borderId="148" xfId="0" applyNumberFormat="1" applyFont="1" applyFill="1" applyBorder="1" applyAlignment="1">
      <alignment horizontal="right"/>
    </xf>
    <xf numFmtId="4" fontId="3" fillId="0" borderId="110" xfId="0" applyNumberFormat="1" applyFont="1" applyFill="1" applyBorder="1" applyAlignment="1">
      <alignment horizontal="right"/>
    </xf>
    <xf numFmtId="0" fontId="3" fillId="0" borderId="149" xfId="0" applyNumberFormat="1" applyFont="1" applyFill="1" applyBorder="1" applyAlignment="1">
      <alignment horizontal="center"/>
    </xf>
    <xf numFmtId="49" fontId="3" fillId="0" borderId="149" xfId="0" applyNumberFormat="1" applyFont="1" applyFill="1" applyBorder="1" applyAlignment="1">
      <alignment horizontal="center"/>
    </xf>
    <xf numFmtId="49" fontId="3" fillId="0" borderId="119" xfId="0" applyNumberFormat="1" applyFont="1" applyFill="1" applyBorder="1" applyAlignment="1">
      <alignment horizontal="center"/>
    </xf>
    <xf numFmtId="0" fontId="5" fillId="0" borderId="150" xfId="0" applyFont="1" applyFill="1" applyBorder="1" applyAlignment="1">
      <alignment wrapText="1"/>
    </xf>
    <xf numFmtId="4" fontId="4" fillId="0" borderId="150" xfId="0" applyNumberFormat="1" applyFont="1" applyFill="1" applyBorder="1" applyAlignment="1">
      <alignment horizontal="right"/>
    </xf>
    <xf numFmtId="4" fontId="4" fillId="0" borderId="151" xfId="0" applyNumberFormat="1" applyFont="1" applyFill="1" applyBorder="1" applyAlignment="1">
      <alignment horizontal="right"/>
    </xf>
    <xf numFmtId="9" fontId="5" fillId="0" borderId="152" xfId="0" applyNumberFormat="1" applyFont="1" applyFill="1" applyBorder="1" applyAlignment="1">
      <alignment horizontal="right"/>
    </xf>
    <xf numFmtId="49" fontId="3" fillId="0" borderId="153" xfId="0" applyNumberFormat="1" applyFont="1" applyFill="1" applyBorder="1" applyAlignment="1">
      <alignment horizontal="center"/>
    </xf>
    <xf numFmtId="49" fontId="3" fillId="0" borderId="154" xfId="0" applyNumberFormat="1" applyFont="1" applyFill="1" applyBorder="1" applyAlignment="1">
      <alignment horizontal="center"/>
    </xf>
    <xf numFmtId="0" fontId="2" fillId="0" borderId="154" xfId="0" applyFont="1" applyFill="1" applyBorder="1" applyAlignment="1">
      <alignment wrapText="1"/>
    </xf>
    <xf numFmtId="4" fontId="3" fillId="0" borderId="43" xfId="0" applyNumberFormat="1" applyFont="1" applyFill="1" applyBorder="1" applyAlignment="1">
      <alignment horizontal="right"/>
    </xf>
    <xf numFmtId="0" fontId="4" fillId="0" borderId="155" xfId="0" applyFont="1" applyFill="1" applyBorder="1" applyAlignment="1">
      <alignment/>
    </xf>
    <xf numFmtId="0" fontId="4" fillId="0" borderId="156" xfId="0" applyNumberFormat="1" applyFont="1" applyFill="1" applyBorder="1" applyAlignment="1">
      <alignment horizontal="center"/>
    </xf>
    <xf numFmtId="49" fontId="4" fillId="0" borderId="156" xfId="0" applyNumberFormat="1" applyFont="1" applyFill="1" applyBorder="1" applyAlignment="1">
      <alignment horizontal="center"/>
    </xf>
    <xf numFmtId="0" fontId="5" fillId="0" borderId="119" xfId="0" applyFont="1" applyFill="1" applyBorder="1" applyAlignment="1">
      <alignment horizontal="left" vertical="top" wrapText="1"/>
    </xf>
    <xf numFmtId="49" fontId="3" fillId="0" borderId="157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left" vertical="top" wrapText="1"/>
    </xf>
    <xf numFmtId="49" fontId="3" fillId="0" borderId="66" xfId="0" applyNumberFormat="1" applyFont="1" applyFill="1" applyBorder="1" applyAlignment="1">
      <alignment horizontal="center" vertical="top"/>
    </xf>
    <xf numFmtId="4" fontId="3" fillId="0" borderId="66" xfId="0" applyNumberFormat="1" applyFont="1" applyFill="1" applyBorder="1" applyAlignment="1">
      <alignment horizontal="right"/>
    </xf>
    <xf numFmtId="9" fontId="2" fillId="0" borderId="15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4" fillId="0" borderId="109" xfId="0" applyNumberFormat="1" applyFont="1" applyFill="1" applyBorder="1" applyAlignment="1">
      <alignment horizontal="center" vertical="top"/>
    </xf>
    <xf numFmtId="0" fontId="4" fillId="0" borderId="101" xfId="0" applyNumberFormat="1" applyFont="1" applyFill="1" applyBorder="1" applyAlignment="1">
      <alignment horizontal="center" vertical="top"/>
    </xf>
    <xf numFmtId="0" fontId="4" fillId="0" borderId="159" xfId="0" applyFont="1" applyFill="1" applyBorder="1" applyAlignment="1">
      <alignment vertical="top"/>
    </xf>
    <xf numFmtId="0" fontId="4" fillId="0" borderId="160" xfId="0" applyFont="1" applyFill="1" applyBorder="1" applyAlignment="1">
      <alignment vertical="top"/>
    </xf>
    <xf numFmtId="4" fontId="4" fillId="0" borderId="14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="75" zoomScaleNormal="75" zoomScaleSheetLayoutView="50" workbookViewId="0" topLeftCell="A217">
      <selection activeCell="K233" sqref="K233"/>
    </sheetView>
  </sheetViews>
  <sheetFormatPr defaultColWidth="9.140625" defaultRowHeight="12.75"/>
  <cols>
    <col min="1" max="1" width="4.140625" style="301" customWidth="1"/>
    <col min="2" max="2" width="4.28125" style="1" customWidth="1"/>
    <col min="3" max="3" width="7.421875" style="2" customWidth="1"/>
    <col min="4" max="4" width="5.140625" style="2" customWidth="1"/>
    <col min="5" max="5" width="41.7109375" style="85" customWidth="1"/>
    <col min="6" max="6" width="15.8515625" style="428" customWidth="1"/>
    <col min="7" max="7" width="14.8515625" style="428" customWidth="1"/>
    <col min="8" max="8" width="7.7109375" style="205" customWidth="1"/>
    <col min="9" max="9" width="13.8515625" style="110" customWidth="1"/>
    <col min="10" max="10" width="13.57421875" style="110" customWidth="1"/>
    <col min="11" max="11" width="15.00390625" style="95" customWidth="1"/>
    <col min="12" max="12" width="15.28125" style="95" customWidth="1"/>
    <col min="13" max="16384" width="9.140625" style="95" customWidth="1"/>
  </cols>
  <sheetData>
    <row r="1" spans="1:8" ht="15.75">
      <c r="A1" s="278"/>
      <c r="B1" s="3"/>
      <c r="C1" s="4"/>
      <c r="D1" s="4"/>
      <c r="F1" s="301"/>
      <c r="G1" s="301" t="s">
        <v>349</v>
      </c>
      <c r="H1" s="317"/>
    </row>
    <row r="2" spans="1:8" ht="15.75">
      <c r="A2" s="278"/>
      <c r="B2" s="3"/>
      <c r="C2" s="4"/>
      <c r="D2" s="4"/>
      <c r="F2" s="301"/>
      <c r="G2" s="301" t="s">
        <v>342</v>
      </c>
      <c r="H2" s="301"/>
    </row>
    <row r="3" spans="1:8" ht="15.75">
      <c r="A3" s="278"/>
      <c r="B3" s="3"/>
      <c r="C3" s="4"/>
      <c r="D3" s="4"/>
      <c r="F3" s="301"/>
      <c r="G3" s="301" t="s">
        <v>343</v>
      </c>
      <c r="H3" s="301"/>
    </row>
    <row r="4" spans="1:8" ht="29.25" customHeight="1">
      <c r="A4" s="279"/>
      <c r="B4" s="5"/>
      <c r="C4" s="4"/>
      <c r="D4" s="464" t="s">
        <v>0</v>
      </c>
      <c r="E4" s="464"/>
      <c r="F4" s="317"/>
      <c r="G4" s="317"/>
      <c r="H4" s="317"/>
    </row>
    <row r="5" spans="1:8" ht="15.75">
      <c r="A5" s="279"/>
      <c r="B5" s="5"/>
      <c r="C5" s="4"/>
      <c r="D5" s="4"/>
      <c r="E5" s="158" t="s">
        <v>276</v>
      </c>
      <c r="F5" s="317"/>
      <c r="G5" s="317"/>
      <c r="H5" s="317"/>
    </row>
    <row r="6" spans="1:8" ht="15.75">
      <c r="A6" s="279"/>
      <c r="B6" s="5"/>
      <c r="C6" s="4"/>
      <c r="D6" s="4"/>
      <c r="E6" s="158"/>
      <c r="F6" s="310"/>
      <c r="G6" s="310"/>
      <c r="H6" s="171"/>
    </row>
    <row r="7" spans="1:8" ht="15" thickBot="1">
      <c r="A7" s="280" t="s">
        <v>1</v>
      </c>
      <c r="B7" s="146" t="s">
        <v>2</v>
      </c>
      <c r="C7" s="147" t="s">
        <v>3</v>
      </c>
      <c r="D7" s="147" t="s">
        <v>4</v>
      </c>
      <c r="E7" s="148" t="s">
        <v>5</v>
      </c>
      <c r="F7" s="340" t="s">
        <v>6</v>
      </c>
      <c r="G7" s="340" t="s">
        <v>7</v>
      </c>
      <c r="H7" s="172" t="s">
        <v>8</v>
      </c>
    </row>
    <row r="8" spans="1:8" ht="16.5" thickBot="1">
      <c r="A8" s="341" t="s">
        <v>9</v>
      </c>
      <c r="B8" s="342"/>
      <c r="C8" s="343"/>
      <c r="D8" s="343"/>
      <c r="E8" s="84" t="s">
        <v>10</v>
      </c>
      <c r="F8" s="344">
        <f>F10+F19+F26+F31+F33</f>
        <v>6997607</v>
      </c>
      <c r="G8" s="344">
        <f>G10+G19+G26+G31+G33</f>
        <v>4220441.92</v>
      </c>
      <c r="H8" s="345">
        <f>G8/F8</f>
        <v>0.6031264573732135</v>
      </c>
    </row>
    <row r="9" spans="1:11" ht="16.5" thickBot="1">
      <c r="A9" s="281"/>
      <c r="B9" s="6"/>
      <c r="C9" s="7"/>
      <c r="D9" s="7"/>
      <c r="E9" s="84"/>
      <c r="F9" s="207"/>
      <c r="G9" s="207"/>
      <c r="H9" s="173"/>
      <c r="K9" s="110"/>
    </row>
    <row r="10" spans="1:8" ht="28.5" customHeight="1" thickBot="1">
      <c r="A10" s="341">
        <v>1</v>
      </c>
      <c r="B10" s="342"/>
      <c r="C10" s="343"/>
      <c r="D10" s="343"/>
      <c r="E10" s="84" t="s">
        <v>11</v>
      </c>
      <c r="F10" s="344">
        <f>F11+F13+F15+F17</f>
        <v>1487168</v>
      </c>
      <c r="G10" s="344">
        <f>G11+G13+G15+G17</f>
        <v>313923.6</v>
      </c>
      <c r="H10" s="345">
        <f aca="true" t="shared" si="0" ref="H10:H47">G10/F10</f>
        <v>0.2110881890949778</v>
      </c>
    </row>
    <row r="11" spans="1:11" ht="44.25" customHeight="1">
      <c r="A11" s="282"/>
      <c r="B11" s="16"/>
      <c r="C11" s="17"/>
      <c r="D11" s="17"/>
      <c r="E11" s="169" t="s">
        <v>172</v>
      </c>
      <c r="F11" s="207">
        <f>F12</f>
        <v>921579</v>
      </c>
      <c r="G11" s="216">
        <f>G12</f>
        <v>0</v>
      </c>
      <c r="H11" s="181">
        <f aca="true" t="shared" si="1" ref="H11:H18">G11/F11</f>
        <v>0</v>
      </c>
      <c r="K11" s="110"/>
    </row>
    <row r="12" spans="1:8" ht="30.75" customHeight="1">
      <c r="A12" s="283"/>
      <c r="B12" s="141">
        <v>801</v>
      </c>
      <c r="C12" s="107" t="s">
        <v>56</v>
      </c>
      <c r="D12" s="107" t="s">
        <v>171</v>
      </c>
      <c r="E12" s="142" t="s">
        <v>221</v>
      </c>
      <c r="F12" s="257">
        <v>921579</v>
      </c>
      <c r="G12" s="258">
        <v>0</v>
      </c>
      <c r="H12" s="185">
        <f>G12/F12</f>
        <v>0</v>
      </c>
    </row>
    <row r="13" spans="1:11" ht="42" customHeight="1">
      <c r="A13" s="284"/>
      <c r="B13" s="6"/>
      <c r="C13" s="7"/>
      <c r="D13" s="7"/>
      <c r="E13" s="265" t="s">
        <v>265</v>
      </c>
      <c r="F13" s="207">
        <f>F14</f>
        <v>165589</v>
      </c>
      <c r="G13" s="207">
        <f>G14</f>
        <v>13923.6</v>
      </c>
      <c r="H13" s="184">
        <f>G13/F13</f>
        <v>0.08408529552083774</v>
      </c>
      <c r="K13" s="110"/>
    </row>
    <row r="14" spans="1:10" s="206" customFormat="1" ht="28.5" customHeight="1">
      <c r="A14" s="281"/>
      <c r="B14" s="11">
        <v>600</v>
      </c>
      <c r="C14" s="43" t="s">
        <v>249</v>
      </c>
      <c r="D14" s="12" t="s">
        <v>346</v>
      </c>
      <c r="E14" s="86" t="s">
        <v>280</v>
      </c>
      <c r="F14" s="246">
        <v>165589</v>
      </c>
      <c r="G14" s="246">
        <v>13923.6</v>
      </c>
      <c r="H14" s="174">
        <f t="shared" si="1"/>
        <v>0.08408529552083774</v>
      </c>
      <c r="I14" s="117"/>
      <c r="J14" s="117"/>
    </row>
    <row r="15" spans="1:10" s="206" customFormat="1" ht="43.5" customHeight="1">
      <c r="A15" s="285"/>
      <c r="B15" s="321"/>
      <c r="C15" s="7"/>
      <c r="D15" s="275"/>
      <c r="E15" s="322" t="s">
        <v>269</v>
      </c>
      <c r="F15" s="346">
        <f>F16</f>
        <v>200000</v>
      </c>
      <c r="G15" s="346">
        <f>G16</f>
        <v>200000</v>
      </c>
      <c r="H15" s="323">
        <f>G15/F15</f>
        <v>1</v>
      </c>
      <c r="I15" s="117"/>
      <c r="J15" s="117"/>
    </row>
    <row r="16" spans="1:10" s="206" customFormat="1" ht="16.5" customHeight="1">
      <c r="A16" s="285"/>
      <c r="B16" s="141">
        <v>921</v>
      </c>
      <c r="C16" s="107" t="s">
        <v>151</v>
      </c>
      <c r="D16" s="107" t="s">
        <v>270</v>
      </c>
      <c r="E16" s="142" t="s">
        <v>271</v>
      </c>
      <c r="F16" s="267">
        <v>200000</v>
      </c>
      <c r="G16" s="233">
        <v>200000</v>
      </c>
      <c r="H16" s="185">
        <f>G16/F16</f>
        <v>1</v>
      </c>
      <c r="I16" s="117"/>
      <c r="J16" s="117"/>
    </row>
    <row r="17" spans="1:8" ht="60" customHeight="1">
      <c r="A17" s="281"/>
      <c r="B17" s="8"/>
      <c r="C17" s="53"/>
      <c r="D17" s="268"/>
      <c r="E17" s="140" t="s">
        <v>336</v>
      </c>
      <c r="F17" s="269">
        <f>F18</f>
        <v>200000</v>
      </c>
      <c r="G17" s="213">
        <f>G18</f>
        <v>100000</v>
      </c>
      <c r="H17" s="183">
        <f t="shared" si="1"/>
        <v>0.5</v>
      </c>
    </row>
    <row r="18" spans="1:8" ht="16.5" thickBot="1">
      <c r="A18" s="281"/>
      <c r="B18" s="6">
        <v>921</v>
      </c>
      <c r="C18" s="12" t="s">
        <v>87</v>
      </c>
      <c r="D18" s="114" t="s">
        <v>150</v>
      </c>
      <c r="E18" s="231" t="s">
        <v>325</v>
      </c>
      <c r="F18" s="207">
        <v>200000</v>
      </c>
      <c r="G18" s="207">
        <v>100000</v>
      </c>
      <c r="H18" s="174">
        <f t="shared" si="1"/>
        <v>0.5</v>
      </c>
    </row>
    <row r="19" spans="1:8" ht="43.5" thickBot="1">
      <c r="A19" s="347">
        <v>2</v>
      </c>
      <c r="B19" s="348"/>
      <c r="C19" s="326"/>
      <c r="D19" s="349"/>
      <c r="E19" s="350" t="s">
        <v>117</v>
      </c>
      <c r="F19" s="351">
        <f>F20+F21+F22+F25+F24+F23</f>
        <v>2657603</v>
      </c>
      <c r="G19" s="351">
        <f>G20+G21+G22+G25+G24+G23</f>
        <v>1977100.73</v>
      </c>
      <c r="H19" s="352">
        <f t="shared" si="0"/>
        <v>0.7439413373630298</v>
      </c>
    </row>
    <row r="20" spans="1:8" ht="30" customHeight="1">
      <c r="A20" s="286"/>
      <c r="B20" s="274" t="s">
        <v>17</v>
      </c>
      <c r="C20" s="273" t="s">
        <v>114</v>
      </c>
      <c r="D20" s="159" t="s">
        <v>14</v>
      </c>
      <c r="E20" s="15" t="s">
        <v>222</v>
      </c>
      <c r="F20" s="211">
        <v>1439023</v>
      </c>
      <c r="G20" s="210">
        <v>1439023</v>
      </c>
      <c r="H20" s="177">
        <f t="shared" si="0"/>
        <v>1</v>
      </c>
    </row>
    <row r="21" spans="1:8" ht="15.75">
      <c r="A21" s="281"/>
      <c r="B21" s="45" t="s">
        <v>173</v>
      </c>
      <c r="C21" s="51" t="s">
        <v>12</v>
      </c>
      <c r="D21" s="59" t="s">
        <v>14</v>
      </c>
      <c r="E21" s="47" t="s">
        <v>300</v>
      </c>
      <c r="F21" s="212">
        <v>680000</v>
      </c>
      <c r="G21" s="207">
        <v>0</v>
      </c>
      <c r="H21" s="178">
        <f>G21/F21</f>
        <v>0</v>
      </c>
    </row>
    <row r="22" spans="1:8" ht="18" customHeight="1">
      <c r="A22" s="283"/>
      <c r="B22" s="266">
        <v>801</v>
      </c>
      <c r="C22" s="7" t="s">
        <v>50</v>
      </c>
      <c r="D22" s="7" t="s">
        <v>14</v>
      </c>
      <c r="E22" s="47" t="s">
        <v>303</v>
      </c>
      <c r="F22" s="207">
        <v>70664</v>
      </c>
      <c r="G22" s="223">
        <v>70664.32</v>
      </c>
      <c r="H22" s="179">
        <f t="shared" si="0"/>
        <v>1.0000045284727725</v>
      </c>
    </row>
    <row r="23" spans="1:8" ht="18" customHeight="1">
      <c r="A23" s="285"/>
      <c r="B23" s="55">
        <v>801</v>
      </c>
      <c r="C23" s="459" t="s">
        <v>158</v>
      </c>
      <c r="D23" s="461" t="s">
        <v>344</v>
      </c>
      <c r="E23" s="460" t="s">
        <v>308</v>
      </c>
      <c r="F23" s="222">
        <v>4900</v>
      </c>
      <c r="G23" s="223">
        <v>4900</v>
      </c>
      <c r="H23" s="178">
        <f>G23/F23</f>
        <v>1</v>
      </c>
    </row>
    <row r="24" spans="1:8" ht="18" customHeight="1">
      <c r="A24" s="281"/>
      <c r="B24" s="6">
        <v>921</v>
      </c>
      <c r="C24" s="54" t="s">
        <v>87</v>
      </c>
      <c r="D24" s="7" t="s">
        <v>14</v>
      </c>
      <c r="E24" s="15" t="s">
        <v>324</v>
      </c>
      <c r="F24" s="222">
        <v>6235</v>
      </c>
      <c r="G24" s="223">
        <v>6235.72</v>
      </c>
      <c r="H24" s="180">
        <f t="shared" si="0"/>
        <v>1.0001154771451484</v>
      </c>
    </row>
    <row r="25" spans="1:8" ht="18" customHeight="1" thickBot="1">
      <c r="A25" s="281"/>
      <c r="B25" s="319">
        <v>921</v>
      </c>
      <c r="C25" s="145" t="s">
        <v>151</v>
      </c>
      <c r="D25" s="145" t="s">
        <v>14</v>
      </c>
      <c r="E25" s="318" t="s">
        <v>241</v>
      </c>
      <c r="F25" s="277">
        <v>456781</v>
      </c>
      <c r="G25" s="207">
        <v>456277.69</v>
      </c>
      <c r="H25" s="188">
        <f t="shared" si="0"/>
        <v>0.9988981371817129</v>
      </c>
    </row>
    <row r="26" spans="1:8" ht="16.5" thickBot="1">
      <c r="A26" s="341">
        <v>3</v>
      </c>
      <c r="B26" s="353"/>
      <c r="C26" s="354"/>
      <c r="D26" s="354"/>
      <c r="E26" s="355" t="s">
        <v>16</v>
      </c>
      <c r="F26" s="356">
        <f>F27+F28+F29+F30</f>
        <v>2033500</v>
      </c>
      <c r="G26" s="356">
        <f>G27+G28+G29+G30</f>
        <v>1030377.88</v>
      </c>
      <c r="H26" s="357">
        <f>G26/F26</f>
        <v>0.5067016867469879</v>
      </c>
    </row>
    <row r="27" spans="1:8" ht="15.75">
      <c r="A27" s="282"/>
      <c r="B27" s="70" t="s">
        <v>17</v>
      </c>
      <c r="C27" s="71" t="s">
        <v>18</v>
      </c>
      <c r="D27" s="71" t="s">
        <v>19</v>
      </c>
      <c r="E27" s="72" t="s">
        <v>118</v>
      </c>
      <c r="F27" s="214">
        <v>1021500</v>
      </c>
      <c r="G27" s="214">
        <v>230750</v>
      </c>
      <c r="H27" s="182">
        <f t="shared" si="0"/>
        <v>0.2258932941752325</v>
      </c>
    </row>
    <row r="28" spans="1:8" ht="15.75">
      <c r="A28" s="284"/>
      <c r="B28" s="8" t="s">
        <v>20</v>
      </c>
      <c r="C28" s="9" t="s">
        <v>21</v>
      </c>
      <c r="D28" s="9" t="s">
        <v>22</v>
      </c>
      <c r="E28" s="10" t="s">
        <v>119</v>
      </c>
      <c r="F28" s="213">
        <v>2000</v>
      </c>
      <c r="G28" s="213">
        <v>13170.5</v>
      </c>
      <c r="H28" s="183">
        <f t="shared" si="0"/>
        <v>6.58525</v>
      </c>
    </row>
    <row r="29" spans="1:8" ht="15.75">
      <c r="A29" s="284"/>
      <c r="B29" s="13">
        <v>700</v>
      </c>
      <c r="C29" s="14">
        <v>70005</v>
      </c>
      <c r="D29" s="14" t="s">
        <v>19</v>
      </c>
      <c r="E29" s="18" t="s">
        <v>337</v>
      </c>
      <c r="F29" s="215">
        <v>1010000</v>
      </c>
      <c r="G29" s="215">
        <v>785632.38</v>
      </c>
      <c r="H29" s="174">
        <f t="shared" si="0"/>
        <v>0.7778538415841584</v>
      </c>
    </row>
    <row r="30" spans="1:8" ht="16.5" thickBot="1">
      <c r="A30" s="284"/>
      <c r="B30" s="81">
        <v>700</v>
      </c>
      <c r="C30" s="82" t="s">
        <v>25</v>
      </c>
      <c r="D30" s="43" t="s">
        <v>22</v>
      </c>
      <c r="E30" s="89" t="s">
        <v>338</v>
      </c>
      <c r="F30" s="225">
        <v>0</v>
      </c>
      <c r="G30" s="225">
        <v>825</v>
      </c>
      <c r="H30" s="176">
        <v>0</v>
      </c>
    </row>
    <row r="31" spans="1:8" ht="30" customHeight="1" thickBot="1">
      <c r="A31" s="341">
        <v>4</v>
      </c>
      <c r="B31" s="342"/>
      <c r="C31" s="343"/>
      <c r="D31" s="343"/>
      <c r="E31" s="358" t="s">
        <v>24</v>
      </c>
      <c r="F31" s="344">
        <f>F32</f>
        <v>25000</v>
      </c>
      <c r="G31" s="344">
        <f>G32</f>
        <v>1240</v>
      </c>
      <c r="H31" s="345">
        <f t="shared" si="0"/>
        <v>0.0496</v>
      </c>
    </row>
    <row r="32" spans="1:8" ht="45">
      <c r="A32" s="328"/>
      <c r="B32" s="70">
        <v>700</v>
      </c>
      <c r="C32" s="71" t="s">
        <v>25</v>
      </c>
      <c r="D32" s="71" t="s">
        <v>26</v>
      </c>
      <c r="E32" s="72" t="s">
        <v>285</v>
      </c>
      <c r="F32" s="214">
        <v>25000</v>
      </c>
      <c r="G32" s="214">
        <v>1240</v>
      </c>
      <c r="H32" s="182">
        <f t="shared" si="0"/>
        <v>0.0496</v>
      </c>
    </row>
    <row r="33" spans="1:8" ht="60.75" customHeight="1" thickBot="1">
      <c r="A33" s="359">
        <v>5</v>
      </c>
      <c r="B33" s="360"/>
      <c r="C33" s="361"/>
      <c r="D33" s="361"/>
      <c r="E33" s="362" t="s">
        <v>304</v>
      </c>
      <c r="F33" s="363">
        <f>F34+F35+F36</f>
        <v>794336</v>
      </c>
      <c r="G33" s="363">
        <f>G34+G35+G36</f>
        <v>897799.7100000001</v>
      </c>
      <c r="H33" s="364">
        <f>G33/F33</f>
        <v>1.1302518203883496</v>
      </c>
    </row>
    <row r="34" spans="1:8" ht="15.75">
      <c r="A34" s="282"/>
      <c r="B34" s="16">
        <v>801</v>
      </c>
      <c r="C34" s="71" t="s">
        <v>50</v>
      </c>
      <c r="D34" s="71" t="s">
        <v>305</v>
      </c>
      <c r="E34" s="72" t="s">
        <v>306</v>
      </c>
      <c r="F34" s="226">
        <v>0</v>
      </c>
      <c r="G34" s="226">
        <v>103463.28</v>
      </c>
      <c r="H34" s="182">
        <v>0</v>
      </c>
    </row>
    <row r="35" spans="1:8" ht="15.75">
      <c r="A35" s="284"/>
      <c r="B35" s="143">
        <v>801</v>
      </c>
      <c r="C35" s="7" t="s">
        <v>56</v>
      </c>
      <c r="D35" s="7" t="s">
        <v>305</v>
      </c>
      <c r="E35" s="75" t="s">
        <v>322</v>
      </c>
      <c r="F35" s="242">
        <v>785108</v>
      </c>
      <c r="G35" s="247">
        <v>785108.43</v>
      </c>
      <c r="H35" s="176">
        <f>G35/F35</f>
        <v>1.000000547695349</v>
      </c>
    </row>
    <row r="36" spans="1:8" ht="30.75" thickBot="1">
      <c r="A36" s="314"/>
      <c r="B36" s="311">
        <v>921</v>
      </c>
      <c r="C36" s="320" t="s">
        <v>151</v>
      </c>
      <c r="D36" s="320" t="s">
        <v>305</v>
      </c>
      <c r="E36" s="19" t="s">
        <v>328</v>
      </c>
      <c r="F36" s="312">
        <v>9228</v>
      </c>
      <c r="G36" s="315">
        <v>9228</v>
      </c>
      <c r="H36" s="313">
        <f>G36/F36</f>
        <v>1</v>
      </c>
    </row>
    <row r="37" spans="1:8" ht="16.5" thickBot="1">
      <c r="A37" s="341" t="s">
        <v>27</v>
      </c>
      <c r="B37" s="365"/>
      <c r="C37" s="366"/>
      <c r="D37" s="366"/>
      <c r="E37" s="84" t="s">
        <v>28</v>
      </c>
      <c r="F37" s="344">
        <f>F38+F52+F66+F126+F138+F144+F147+F153+F154+F162+F163+F170+F185+F186+F187+F191+F220+F224</f>
        <v>53348314.51</v>
      </c>
      <c r="G37" s="344">
        <f>G38+G52+G66+G126+G138+G144+G147+G153+G154+G162+G163+G170+G185+G186+G187+G191+G220+G224</f>
        <v>28628882.06</v>
      </c>
      <c r="H37" s="345">
        <f t="shared" si="0"/>
        <v>0.5366407978012799</v>
      </c>
    </row>
    <row r="38" spans="1:8" ht="16.5" thickBot="1">
      <c r="A38" s="341">
        <v>1</v>
      </c>
      <c r="B38" s="342"/>
      <c r="C38" s="343"/>
      <c r="D38" s="343"/>
      <c r="E38" s="358" t="s">
        <v>29</v>
      </c>
      <c r="F38" s="344">
        <f>F39+F40+F41+F42+F43+F44+F45+F46+F47+F48+F49</f>
        <v>10758136</v>
      </c>
      <c r="G38" s="344">
        <f>G39+G40+G41+G42+G43+G44+G45+G46+G47+G48+G49</f>
        <v>5833863.42</v>
      </c>
      <c r="H38" s="345">
        <f t="shared" si="0"/>
        <v>0.542274555740883</v>
      </c>
    </row>
    <row r="39" spans="1:8" ht="15.75">
      <c r="A39" s="282"/>
      <c r="B39" s="70">
        <v>756</v>
      </c>
      <c r="C39" s="71" t="s">
        <v>83</v>
      </c>
      <c r="D39" s="71" t="s">
        <v>30</v>
      </c>
      <c r="E39" s="72" t="s">
        <v>135</v>
      </c>
      <c r="F39" s="214">
        <v>6550090</v>
      </c>
      <c r="G39" s="214">
        <v>3428464.46</v>
      </c>
      <c r="H39" s="182">
        <f t="shared" si="0"/>
        <v>0.5234224964847811</v>
      </c>
    </row>
    <row r="40" spans="1:8" ht="15.75">
      <c r="A40" s="284"/>
      <c r="B40" s="8">
        <v>756</v>
      </c>
      <c r="C40" s="9">
        <v>75615</v>
      </c>
      <c r="D40" s="9" t="s">
        <v>31</v>
      </c>
      <c r="E40" s="10" t="s">
        <v>136</v>
      </c>
      <c r="F40" s="213">
        <v>28962</v>
      </c>
      <c r="G40" s="213">
        <v>18500.1</v>
      </c>
      <c r="H40" s="183">
        <f>G40/F40</f>
        <v>0.6387714936813755</v>
      </c>
    </row>
    <row r="41" spans="1:8" ht="15.75">
      <c r="A41" s="284"/>
      <c r="B41" s="13">
        <v>756</v>
      </c>
      <c r="C41" s="14">
        <v>75615</v>
      </c>
      <c r="D41" s="14" t="s">
        <v>32</v>
      </c>
      <c r="E41" s="18" t="s">
        <v>137</v>
      </c>
      <c r="F41" s="215">
        <v>237234</v>
      </c>
      <c r="G41" s="215">
        <v>125978</v>
      </c>
      <c r="H41" s="176">
        <f t="shared" si="0"/>
        <v>0.5310284360589123</v>
      </c>
    </row>
    <row r="42" spans="1:8" ht="30.75" customHeight="1">
      <c r="A42" s="284"/>
      <c r="B42" s="42">
        <v>756</v>
      </c>
      <c r="C42" s="43" t="s">
        <v>83</v>
      </c>
      <c r="D42" s="43" t="s">
        <v>33</v>
      </c>
      <c r="E42" s="87" t="s">
        <v>138</v>
      </c>
      <c r="F42" s="225">
        <v>99150</v>
      </c>
      <c r="G42" s="225">
        <v>47252</v>
      </c>
      <c r="H42" s="176">
        <f t="shared" si="0"/>
        <v>0.47657085224407464</v>
      </c>
    </row>
    <row r="43" spans="1:8" ht="15.75">
      <c r="A43" s="284"/>
      <c r="B43" s="81">
        <v>756</v>
      </c>
      <c r="C43" s="82" t="s">
        <v>44</v>
      </c>
      <c r="D43" s="82" t="s">
        <v>30</v>
      </c>
      <c r="E43" s="89" t="s">
        <v>139</v>
      </c>
      <c r="F43" s="230">
        <v>2426870</v>
      </c>
      <c r="G43" s="230">
        <v>1458171.17</v>
      </c>
      <c r="H43" s="183">
        <f t="shared" si="0"/>
        <v>0.600844367436245</v>
      </c>
    </row>
    <row r="44" spans="1:8" ht="15.75">
      <c r="A44" s="284"/>
      <c r="B44" s="81">
        <v>756</v>
      </c>
      <c r="C44" s="82">
        <v>75616</v>
      </c>
      <c r="D44" s="82" t="s">
        <v>31</v>
      </c>
      <c r="E44" s="89" t="s">
        <v>140</v>
      </c>
      <c r="F44" s="230">
        <v>717170</v>
      </c>
      <c r="G44" s="230">
        <v>435894.88</v>
      </c>
      <c r="H44" s="183">
        <f t="shared" si="0"/>
        <v>0.6077985414894655</v>
      </c>
    </row>
    <row r="45" spans="1:10" s="162" customFormat="1" ht="15.75">
      <c r="A45" s="284"/>
      <c r="B45" s="81">
        <v>756</v>
      </c>
      <c r="C45" s="82" t="s">
        <v>44</v>
      </c>
      <c r="D45" s="82" t="s">
        <v>32</v>
      </c>
      <c r="E45" s="89" t="s">
        <v>141</v>
      </c>
      <c r="F45" s="230">
        <v>15360</v>
      </c>
      <c r="G45" s="230">
        <v>11815</v>
      </c>
      <c r="H45" s="183">
        <f t="shared" si="0"/>
        <v>0.7692057291666666</v>
      </c>
      <c r="I45" s="161"/>
      <c r="J45" s="161"/>
    </row>
    <row r="46" spans="1:8" ht="15.75" customHeight="1">
      <c r="A46" s="284"/>
      <c r="B46" s="8">
        <v>756</v>
      </c>
      <c r="C46" s="9">
        <v>75616</v>
      </c>
      <c r="D46" s="9" t="s">
        <v>33</v>
      </c>
      <c r="E46" s="10" t="s">
        <v>142</v>
      </c>
      <c r="F46" s="213">
        <v>236300</v>
      </c>
      <c r="G46" s="213">
        <v>107391.7</v>
      </c>
      <c r="H46" s="183">
        <f t="shared" si="0"/>
        <v>0.45447185780787136</v>
      </c>
    </row>
    <row r="47" spans="1:8" ht="48" customHeight="1">
      <c r="A47" s="284"/>
      <c r="B47" s="13">
        <v>756</v>
      </c>
      <c r="C47" s="14">
        <v>75601</v>
      </c>
      <c r="D47" s="14" t="s">
        <v>34</v>
      </c>
      <c r="E47" s="18" t="s">
        <v>120</v>
      </c>
      <c r="F47" s="215">
        <v>34000</v>
      </c>
      <c r="G47" s="215">
        <v>12601.83</v>
      </c>
      <c r="H47" s="176">
        <f t="shared" si="0"/>
        <v>0.3706420588235294</v>
      </c>
    </row>
    <row r="48" spans="1:8" ht="15.75">
      <c r="A48" s="284"/>
      <c r="B48" s="13">
        <v>756</v>
      </c>
      <c r="C48" s="14">
        <v>75616</v>
      </c>
      <c r="D48" s="14" t="s">
        <v>35</v>
      </c>
      <c r="E48" s="18" t="s">
        <v>121</v>
      </c>
      <c r="F48" s="215">
        <v>21000</v>
      </c>
      <c r="G48" s="215">
        <v>36817.93</v>
      </c>
      <c r="H48" s="176">
        <f>G48/F48</f>
        <v>1.753234761904762</v>
      </c>
    </row>
    <row r="49" spans="1:8" ht="28.5" customHeight="1">
      <c r="A49" s="284"/>
      <c r="B49" s="11"/>
      <c r="C49" s="12"/>
      <c r="D49" s="12"/>
      <c r="E49" s="86" t="s">
        <v>122</v>
      </c>
      <c r="F49" s="367">
        <f>F50+F51</f>
        <v>392000</v>
      </c>
      <c r="G49" s="367">
        <f>G50+G51</f>
        <v>150976.35</v>
      </c>
      <c r="H49" s="184">
        <f>G49/F49</f>
        <v>0.38514375</v>
      </c>
    </row>
    <row r="50" spans="1:8" ht="15.75">
      <c r="A50" s="284"/>
      <c r="B50" s="55">
        <v>756</v>
      </c>
      <c r="C50" s="59">
        <v>75615</v>
      </c>
      <c r="D50" s="59" t="s">
        <v>36</v>
      </c>
      <c r="E50" s="60" t="s">
        <v>185</v>
      </c>
      <c r="F50" s="223">
        <v>33000</v>
      </c>
      <c r="G50" s="223">
        <v>1430</v>
      </c>
      <c r="H50" s="178">
        <f>G50/F50</f>
        <v>0.043333333333333335</v>
      </c>
    </row>
    <row r="51" spans="1:8" ht="16.5" thickBot="1">
      <c r="A51" s="284"/>
      <c r="B51" s="106">
        <v>756</v>
      </c>
      <c r="C51" s="107">
        <v>75616</v>
      </c>
      <c r="D51" s="108" t="s">
        <v>36</v>
      </c>
      <c r="E51" s="105" t="s">
        <v>186</v>
      </c>
      <c r="F51" s="233">
        <v>359000</v>
      </c>
      <c r="G51" s="207">
        <v>149546.35</v>
      </c>
      <c r="H51" s="185">
        <f aca="true" t="shared" si="2" ref="H51:H58">G51/F51</f>
        <v>0.41656364902506965</v>
      </c>
    </row>
    <row r="52" spans="1:8" ht="16.5" thickBot="1">
      <c r="A52" s="341">
        <v>2</v>
      </c>
      <c r="B52" s="365"/>
      <c r="C52" s="343"/>
      <c r="D52" s="343"/>
      <c r="E52" s="368" t="s">
        <v>37</v>
      </c>
      <c r="F52" s="344">
        <f>F53+F54+F55+F56+F57+F58</f>
        <v>3848917</v>
      </c>
      <c r="G52" s="344">
        <f>G53+G54+G55+G56+G57+G58</f>
        <v>2036044.47</v>
      </c>
      <c r="H52" s="345">
        <f t="shared" si="2"/>
        <v>0.5289915241092494</v>
      </c>
    </row>
    <row r="53" spans="1:8" ht="15.75">
      <c r="A53" s="282"/>
      <c r="B53" s="8">
        <v>756</v>
      </c>
      <c r="C53" s="43" t="s">
        <v>44</v>
      </c>
      <c r="D53" s="43" t="s">
        <v>45</v>
      </c>
      <c r="E53" s="87" t="s">
        <v>143</v>
      </c>
      <c r="F53" s="213">
        <v>5000</v>
      </c>
      <c r="G53" s="213">
        <v>2163.1</v>
      </c>
      <c r="H53" s="181">
        <f t="shared" si="2"/>
        <v>0.43262</v>
      </c>
    </row>
    <row r="54" spans="1:8" ht="15.75">
      <c r="A54" s="284"/>
      <c r="B54" s="13">
        <v>756</v>
      </c>
      <c r="C54" s="14">
        <v>75616</v>
      </c>
      <c r="D54" s="9" t="s">
        <v>41</v>
      </c>
      <c r="E54" s="10" t="s">
        <v>144</v>
      </c>
      <c r="F54" s="215">
        <v>120000</v>
      </c>
      <c r="G54" s="215">
        <v>72605.8</v>
      </c>
      <c r="H54" s="174">
        <f t="shared" si="2"/>
        <v>0.6050483333333334</v>
      </c>
    </row>
    <row r="55" spans="1:8" ht="15.75">
      <c r="A55" s="284"/>
      <c r="B55" s="13">
        <v>756</v>
      </c>
      <c r="C55" s="14">
        <v>75616</v>
      </c>
      <c r="D55" s="14" t="s">
        <v>39</v>
      </c>
      <c r="E55" s="18" t="s">
        <v>145</v>
      </c>
      <c r="F55" s="215">
        <v>125000</v>
      </c>
      <c r="G55" s="215">
        <v>63525</v>
      </c>
      <c r="H55" s="174">
        <f t="shared" si="2"/>
        <v>0.5082</v>
      </c>
    </row>
    <row r="56" spans="1:8" ht="15.75">
      <c r="A56" s="284"/>
      <c r="B56" s="8">
        <v>756</v>
      </c>
      <c r="C56" s="9">
        <v>75616</v>
      </c>
      <c r="D56" s="9" t="s">
        <v>40</v>
      </c>
      <c r="E56" s="18" t="s">
        <v>146</v>
      </c>
      <c r="F56" s="213">
        <v>9000</v>
      </c>
      <c r="G56" s="213">
        <v>5679.4</v>
      </c>
      <c r="H56" s="176">
        <f t="shared" si="2"/>
        <v>0.6310444444444444</v>
      </c>
    </row>
    <row r="57" spans="1:8" ht="15.75">
      <c r="A57" s="284"/>
      <c r="B57" s="42">
        <v>756</v>
      </c>
      <c r="C57" s="14" t="s">
        <v>42</v>
      </c>
      <c r="D57" s="14" t="s">
        <v>43</v>
      </c>
      <c r="E57" s="18" t="s">
        <v>123</v>
      </c>
      <c r="F57" s="225">
        <v>13000</v>
      </c>
      <c r="G57" s="225">
        <v>19857.9</v>
      </c>
      <c r="H57" s="176">
        <f>G57/F57</f>
        <v>1.5275307692307694</v>
      </c>
    </row>
    <row r="58" spans="1:8" ht="42.75" customHeight="1">
      <c r="A58" s="284"/>
      <c r="B58" s="6"/>
      <c r="C58" s="7"/>
      <c r="D58" s="7"/>
      <c r="E58" s="19" t="s">
        <v>162</v>
      </c>
      <c r="F58" s="207">
        <f>F59+F60+F61+F62+F63+F64+F65</f>
        <v>3576917</v>
      </c>
      <c r="G58" s="207">
        <f>G59+G60+G61+G62+G63+G64+G65</f>
        <v>1872213.27</v>
      </c>
      <c r="H58" s="184">
        <f t="shared" si="2"/>
        <v>0.5234153518239311</v>
      </c>
    </row>
    <row r="59" spans="1:8" ht="15.75">
      <c r="A59" s="284"/>
      <c r="B59" s="55">
        <v>756</v>
      </c>
      <c r="C59" s="59" t="s">
        <v>42</v>
      </c>
      <c r="D59" s="59" t="s">
        <v>38</v>
      </c>
      <c r="E59" s="60" t="s">
        <v>187</v>
      </c>
      <c r="F59" s="223">
        <v>3000</v>
      </c>
      <c r="G59" s="222">
        <v>1980</v>
      </c>
      <c r="H59" s="178">
        <f>G59/F59</f>
        <v>0.66</v>
      </c>
    </row>
    <row r="60" spans="1:8" ht="15.75">
      <c r="A60" s="284"/>
      <c r="B60" s="55">
        <v>756</v>
      </c>
      <c r="C60" s="59" t="s">
        <v>42</v>
      </c>
      <c r="D60" s="59" t="s">
        <v>38</v>
      </c>
      <c r="E60" s="60" t="s">
        <v>188</v>
      </c>
      <c r="F60" s="223">
        <v>262000</v>
      </c>
      <c r="G60" s="223">
        <v>136634</v>
      </c>
      <c r="H60" s="178">
        <f aca="true" t="shared" si="3" ref="H60:H75">G60/F60</f>
        <v>0.5215038167938931</v>
      </c>
    </row>
    <row r="61" spans="1:8" ht="31.5" customHeight="1">
      <c r="A61" s="284"/>
      <c r="B61" s="55">
        <v>756</v>
      </c>
      <c r="C61" s="59">
        <v>75618</v>
      </c>
      <c r="D61" s="59" t="s">
        <v>47</v>
      </c>
      <c r="E61" s="60" t="s">
        <v>189</v>
      </c>
      <c r="F61" s="223">
        <v>370000</v>
      </c>
      <c r="G61" s="223">
        <v>275453.96</v>
      </c>
      <c r="H61" s="179">
        <f t="shared" si="3"/>
        <v>0.7444701621621622</v>
      </c>
    </row>
    <row r="62" spans="1:8" ht="15.75">
      <c r="A62" s="284"/>
      <c r="B62" s="55">
        <v>756</v>
      </c>
      <c r="C62" s="59" t="s">
        <v>42</v>
      </c>
      <c r="D62" s="59" t="s">
        <v>46</v>
      </c>
      <c r="E62" s="60" t="s">
        <v>190</v>
      </c>
      <c r="F62" s="223">
        <v>17500</v>
      </c>
      <c r="G62" s="223">
        <v>7321.03</v>
      </c>
      <c r="H62" s="179">
        <f t="shared" si="3"/>
        <v>0.4183445714285714</v>
      </c>
    </row>
    <row r="63" spans="1:8" ht="15.75">
      <c r="A63" s="284"/>
      <c r="B63" s="55">
        <v>756</v>
      </c>
      <c r="C63" s="59">
        <v>75618</v>
      </c>
      <c r="D63" s="59" t="s">
        <v>46</v>
      </c>
      <c r="E63" s="19" t="s">
        <v>191</v>
      </c>
      <c r="F63" s="223">
        <v>8000</v>
      </c>
      <c r="G63" s="223">
        <v>6883.97</v>
      </c>
      <c r="H63" s="184">
        <f t="shared" si="3"/>
        <v>0.8604962500000001</v>
      </c>
    </row>
    <row r="64" spans="1:8" ht="15.75">
      <c r="A64" s="287"/>
      <c r="B64" s="157">
        <v>756</v>
      </c>
      <c r="C64" s="59" t="s">
        <v>42</v>
      </c>
      <c r="D64" s="59" t="s">
        <v>174</v>
      </c>
      <c r="E64" s="60" t="s">
        <v>175</v>
      </c>
      <c r="F64" s="223">
        <v>0</v>
      </c>
      <c r="G64" s="223">
        <v>1068</v>
      </c>
      <c r="H64" s="178">
        <v>0</v>
      </c>
    </row>
    <row r="65" spans="1:8" ht="16.5" thickBot="1">
      <c r="A65" s="287"/>
      <c r="B65" s="156">
        <v>900</v>
      </c>
      <c r="C65" s="7" t="s">
        <v>238</v>
      </c>
      <c r="D65" s="7" t="s">
        <v>46</v>
      </c>
      <c r="E65" s="19" t="s">
        <v>266</v>
      </c>
      <c r="F65" s="207">
        <v>2916417</v>
      </c>
      <c r="G65" s="207">
        <v>1442872.31</v>
      </c>
      <c r="H65" s="178">
        <f>G65/F65</f>
        <v>0.4947414275804866</v>
      </c>
    </row>
    <row r="66" spans="1:8" ht="63" customHeight="1" thickBot="1">
      <c r="A66" s="469">
        <v>3</v>
      </c>
      <c r="B66" s="467"/>
      <c r="C66" s="465"/>
      <c r="D66" s="465"/>
      <c r="E66" s="369" t="s">
        <v>49</v>
      </c>
      <c r="F66" s="471">
        <f>F68+F72+F76+F80+F83+F87+F96+F98</f>
        <v>712450</v>
      </c>
      <c r="G66" s="471">
        <f>G68+G72+G76+G80+G83+G87+G96+G98</f>
        <v>446138.27</v>
      </c>
      <c r="H66" s="370">
        <f t="shared" si="3"/>
        <v>0.626202919503123</v>
      </c>
    </row>
    <row r="67" spans="1:8" ht="14.25" customHeight="1" hidden="1" thickBot="1">
      <c r="A67" s="470"/>
      <c r="B67" s="468"/>
      <c r="C67" s="466"/>
      <c r="D67" s="466"/>
      <c r="E67" s="371"/>
      <c r="F67" s="472"/>
      <c r="G67" s="472"/>
      <c r="H67" s="181" t="e">
        <f t="shared" si="3"/>
        <v>#DIV/0!</v>
      </c>
    </row>
    <row r="68" spans="1:8" ht="15.75">
      <c r="A68" s="288"/>
      <c r="B68" s="306"/>
      <c r="C68" s="159"/>
      <c r="D68" s="159"/>
      <c r="E68" s="307" t="s">
        <v>124</v>
      </c>
      <c r="F68" s="210">
        <f>F69+F70+F71</f>
        <v>17221</v>
      </c>
      <c r="G68" s="210">
        <f>G69+G70+G71</f>
        <v>13737.56</v>
      </c>
      <c r="H68" s="253">
        <f t="shared" si="3"/>
        <v>0.7977213866790546</v>
      </c>
    </row>
    <row r="69" spans="1:8" ht="15.75">
      <c r="A69" s="286"/>
      <c r="B69" s="123">
        <v>801</v>
      </c>
      <c r="C69" s="46" t="s">
        <v>50</v>
      </c>
      <c r="D69" s="22" t="s">
        <v>52</v>
      </c>
      <c r="E69" s="104" t="s">
        <v>176</v>
      </c>
      <c r="F69" s="208">
        <v>13660</v>
      </c>
      <c r="G69" s="221">
        <v>10789.41</v>
      </c>
      <c r="H69" s="178">
        <f t="shared" si="3"/>
        <v>0.7898543191800879</v>
      </c>
    </row>
    <row r="70" spans="1:8" ht="15.75">
      <c r="A70" s="329"/>
      <c r="B70" s="96">
        <v>801</v>
      </c>
      <c r="C70" s="97" t="s">
        <v>50</v>
      </c>
      <c r="D70" s="97" t="s">
        <v>53</v>
      </c>
      <c r="E70" s="119" t="s">
        <v>179</v>
      </c>
      <c r="F70" s="232">
        <v>700</v>
      </c>
      <c r="G70" s="259">
        <v>651.93</v>
      </c>
      <c r="H70" s="183">
        <f t="shared" si="3"/>
        <v>0.9313285714285714</v>
      </c>
    </row>
    <row r="71" spans="1:8" ht="15.75">
      <c r="A71" s="289"/>
      <c r="B71" s="48">
        <v>801</v>
      </c>
      <c r="C71" s="50" t="s">
        <v>50</v>
      </c>
      <c r="D71" s="22" t="s">
        <v>54</v>
      </c>
      <c r="E71" s="29" t="s">
        <v>301</v>
      </c>
      <c r="F71" s="211">
        <v>2861</v>
      </c>
      <c r="G71" s="211">
        <v>2296.22</v>
      </c>
      <c r="H71" s="183">
        <v>0</v>
      </c>
    </row>
    <row r="72" spans="1:8" ht="15.75">
      <c r="A72" s="289"/>
      <c r="B72" s="20"/>
      <c r="C72" s="101"/>
      <c r="D72" s="101"/>
      <c r="E72" s="113" t="s">
        <v>125</v>
      </c>
      <c r="F72" s="372">
        <f>F73+F74+F75</f>
        <v>37510</v>
      </c>
      <c r="G72" s="372">
        <f>G73+G74+G75</f>
        <v>24870.19</v>
      </c>
      <c r="H72" s="184">
        <f t="shared" si="3"/>
        <v>0.6630282591308984</v>
      </c>
    </row>
    <row r="73" spans="1:8" ht="15.75">
      <c r="A73" s="286"/>
      <c r="B73" s="103">
        <v>801</v>
      </c>
      <c r="C73" s="45" t="s">
        <v>50</v>
      </c>
      <c r="D73" s="45" t="s">
        <v>52</v>
      </c>
      <c r="E73" s="121" t="s">
        <v>176</v>
      </c>
      <c r="F73" s="241">
        <v>35710</v>
      </c>
      <c r="G73" s="211">
        <v>24199.42</v>
      </c>
      <c r="H73" s="178">
        <f t="shared" si="3"/>
        <v>0.6776650798095771</v>
      </c>
    </row>
    <row r="74" spans="1:8" ht="15.75">
      <c r="A74" s="286"/>
      <c r="B74" s="61">
        <v>801</v>
      </c>
      <c r="C74" s="46" t="s">
        <v>50</v>
      </c>
      <c r="D74" s="22" t="s">
        <v>53</v>
      </c>
      <c r="E74" s="30" t="s">
        <v>179</v>
      </c>
      <c r="F74" s="221">
        <v>800</v>
      </c>
      <c r="G74" s="208">
        <v>504.77</v>
      </c>
      <c r="H74" s="178">
        <v>0</v>
      </c>
    </row>
    <row r="75" spans="1:8" ht="15.75">
      <c r="A75" s="289"/>
      <c r="B75" s="96">
        <v>801</v>
      </c>
      <c r="C75" s="97" t="s">
        <v>50</v>
      </c>
      <c r="D75" s="97" t="s">
        <v>54</v>
      </c>
      <c r="E75" s="88" t="s">
        <v>229</v>
      </c>
      <c r="F75" s="245">
        <v>1000</v>
      </c>
      <c r="G75" s="219">
        <v>166</v>
      </c>
      <c r="H75" s="178">
        <f t="shared" si="3"/>
        <v>0.166</v>
      </c>
    </row>
    <row r="76" spans="1:8" ht="15.75">
      <c r="A76" s="286"/>
      <c r="B76" s="20"/>
      <c r="C76" s="101"/>
      <c r="D76" s="22"/>
      <c r="E76" s="28" t="s">
        <v>231</v>
      </c>
      <c r="F76" s="373">
        <f>F77+F78+F79</f>
        <v>109400</v>
      </c>
      <c r="G76" s="373">
        <f>G77+G78+G79</f>
        <v>70306.56</v>
      </c>
      <c r="H76" s="174">
        <f>G76/F76</f>
        <v>0.6426559414990859</v>
      </c>
    </row>
    <row r="77" spans="1:8" ht="15.75">
      <c r="A77" s="286"/>
      <c r="B77" s="61">
        <v>801</v>
      </c>
      <c r="C77" s="65" t="s">
        <v>55</v>
      </c>
      <c r="D77" s="45" t="s">
        <v>52</v>
      </c>
      <c r="E77" s="68" t="s">
        <v>176</v>
      </c>
      <c r="F77" s="208">
        <v>108900</v>
      </c>
      <c r="G77" s="208">
        <v>69946</v>
      </c>
      <c r="H77" s="178">
        <f>G77/F77</f>
        <v>0.642295684113866</v>
      </c>
    </row>
    <row r="78" spans="1:8" ht="15.75">
      <c r="A78" s="286"/>
      <c r="B78" s="61">
        <v>801</v>
      </c>
      <c r="C78" s="65" t="s">
        <v>55</v>
      </c>
      <c r="D78" s="45" t="s">
        <v>53</v>
      </c>
      <c r="E78" s="67" t="s">
        <v>179</v>
      </c>
      <c r="F78" s="208">
        <v>300</v>
      </c>
      <c r="G78" s="208">
        <v>360.56</v>
      </c>
      <c r="H78" s="178">
        <f>G78/F78</f>
        <v>1.2018666666666666</v>
      </c>
    </row>
    <row r="79" spans="1:8" ht="15.75">
      <c r="A79" s="286"/>
      <c r="B79" s="23">
        <v>801</v>
      </c>
      <c r="C79" s="25" t="s">
        <v>55</v>
      </c>
      <c r="D79" s="24" t="s">
        <v>54</v>
      </c>
      <c r="E79" s="29" t="s">
        <v>193</v>
      </c>
      <c r="F79" s="219">
        <v>200</v>
      </c>
      <c r="G79" s="219">
        <v>0</v>
      </c>
      <c r="H79" s="178">
        <f>G79/F79</f>
        <v>0</v>
      </c>
    </row>
    <row r="80" spans="1:8" ht="15.75">
      <c r="A80" s="286"/>
      <c r="B80" s="44"/>
      <c r="C80" s="122"/>
      <c r="D80" s="83"/>
      <c r="E80" s="102" t="s">
        <v>232</v>
      </c>
      <c r="F80" s="220">
        <f>F81+F82</f>
        <v>0</v>
      </c>
      <c r="G80" s="220">
        <f>G81+G82</f>
        <v>165.07</v>
      </c>
      <c r="H80" s="186">
        <v>0</v>
      </c>
    </row>
    <row r="81" spans="1:8" ht="15.75">
      <c r="A81" s="289"/>
      <c r="B81" s="58">
        <v>801</v>
      </c>
      <c r="C81" s="56" t="s">
        <v>56</v>
      </c>
      <c r="D81" s="22" t="s">
        <v>53</v>
      </c>
      <c r="E81" s="30" t="s">
        <v>179</v>
      </c>
      <c r="F81" s="219">
        <v>0</v>
      </c>
      <c r="G81" s="219">
        <v>148.07</v>
      </c>
      <c r="H81" s="184">
        <v>0</v>
      </c>
    </row>
    <row r="82" spans="1:8" ht="15.75">
      <c r="A82" s="289"/>
      <c r="B82" s="130">
        <v>801</v>
      </c>
      <c r="C82" s="56" t="s">
        <v>56</v>
      </c>
      <c r="D82" s="134" t="s">
        <v>54</v>
      </c>
      <c r="E82" s="133" t="s">
        <v>192</v>
      </c>
      <c r="F82" s="245">
        <v>0</v>
      </c>
      <c r="G82" s="245">
        <v>17</v>
      </c>
      <c r="H82" s="185">
        <v>0</v>
      </c>
    </row>
    <row r="83" spans="1:8" ht="15.75">
      <c r="A83" s="289"/>
      <c r="B83" s="131"/>
      <c r="C83" s="135"/>
      <c r="D83" s="136"/>
      <c r="E83" s="29" t="s">
        <v>233</v>
      </c>
      <c r="F83" s="219">
        <f>F84+F85+F86</f>
        <v>3100</v>
      </c>
      <c r="G83" s="219">
        <f>G84+G85+G86</f>
        <v>1600.61</v>
      </c>
      <c r="H83" s="186">
        <f aca="true" t="shared" si="4" ref="H83:H88">G83/F83</f>
        <v>0.5163258064516129</v>
      </c>
    </row>
    <row r="84" spans="1:8" ht="15.75">
      <c r="A84" s="289"/>
      <c r="B84" s="131">
        <v>801</v>
      </c>
      <c r="C84" s="21" t="s">
        <v>56</v>
      </c>
      <c r="D84" s="45" t="s">
        <v>52</v>
      </c>
      <c r="E84" s="68" t="s">
        <v>176</v>
      </c>
      <c r="F84" s="208">
        <v>2000</v>
      </c>
      <c r="G84" s="208">
        <v>903.33</v>
      </c>
      <c r="H84" s="178">
        <f t="shared" si="4"/>
        <v>0.45166500000000004</v>
      </c>
    </row>
    <row r="85" spans="1:8" ht="15.75">
      <c r="A85" s="289"/>
      <c r="B85" s="137">
        <v>801</v>
      </c>
      <c r="C85" s="138" t="s">
        <v>56</v>
      </c>
      <c r="D85" s="22" t="s">
        <v>53</v>
      </c>
      <c r="E85" s="30" t="s">
        <v>179</v>
      </c>
      <c r="F85" s="208">
        <v>800</v>
      </c>
      <c r="G85" s="221">
        <v>453.68</v>
      </c>
      <c r="H85" s="178">
        <f t="shared" si="4"/>
        <v>0.5671</v>
      </c>
    </row>
    <row r="86" spans="1:8" ht="15.75">
      <c r="A86" s="289"/>
      <c r="B86" s="132">
        <v>801</v>
      </c>
      <c r="C86" s="139" t="s">
        <v>56</v>
      </c>
      <c r="D86" s="62" t="s">
        <v>54</v>
      </c>
      <c r="E86" s="88" t="s">
        <v>178</v>
      </c>
      <c r="F86" s="219">
        <v>300</v>
      </c>
      <c r="G86" s="245">
        <v>243.6</v>
      </c>
      <c r="H86" s="184">
        <f t="shared" si="4"/>
        <v>0.8119999999999999</v>
      </c>
    </row>
    <row r="87" spans="1:10" s="162" customFormat="1" ht="15.75">
      <c r="A87" s="289"/>
      <c r="B87" s="163"/>
      <c r="C87" s="164"/>
      <c r="D87" s="164"/>
      <c r="E87" s="41" t="s">
        <v>234</v>
      </c>
      <c r="F87" s="240">
        <f>F88+F89+F90+F91+F92+F93+F95+F94</f>
        <v>323800</v>
      </c>
      <c r="G87" s="240">
        <f>G88+G89+G90+G91+G92+G93+G95+G94</f>
        <v>64989.47</v>
      </c>
      <c r="H87" s="176">
        <f t="shared" si="4"/>
        <v>0.20070867819641755</v>
      </c>
      <c r="I87" s="161"/>
      <c r="J87" s="161"/>
    </row>
    <row r="88" spans="1:8" ht="13.5" customHeight="1">
      <c r="A88" s="289"/>
      <c r="B88" s="58" t="s">
        <v>57</v>
      </c>
      <c r="C88" s="63" t="s">
        <v>58</v>
      </c>
      <c r="D88" s="56" t="s">
        <v>54</v>
      </c>
      <c r="E88" s="66" t="s">
        <v>194</v>
      </c>
      <c r="F88" s="211">
        <v>144000</v>
      </c>
      <c r="G88" s="211">
        <v>0</v>
      </c>
      <c r="H88" s="179">
        <f t="shared" si="4"/>
        <v>0</v>
      </c>
    </row>
    <row r="89" spans="1:8" ht="15.75">
      <c r="A89" s="289"/>
      <c r="B89" s="58">
        <v>852</v>
      </c>
      <c r="C89" s="63" t="s">
        <v>170</v>
      </c>
      <c r="D89" s="56" t="s">
        <v>54</v>
      </c>
      <c r="E89" s="66" t="s">
        <v>195</v>
      </c>
      <c r="F89" s="211">
        <v>1000</v>
      </c>
      <c r="G89" s="211">
        <v>268.27</v>
      </c>
      <c r="H89" s="179">
        <v>0</v>
      </c>
    </row>
    <row r="90" spans="1:8" ht="25.5" customHeight="1">
      <c r="A90" s="289"/>
      <c r="B90" s="61">
        <v>852</v>
      </c>
      <c r="C90" s="45" t="s">
        <v>79</v>
      </c>
      <c r="D90" s="45" t="s">
        <v>53</v>
      </c>
      <c r="E90" s="68" t="s">
        <v>314</v>
      </c>
      <c r="F90" s="208">
        <v>4000</v>
      </c>
      <c r="G90" s="208">
        <v>2424.43</v>
      </c>
      <c r="H90" s="179">
        <f>G90/F90</f>
        <v>0.6061074999999999</v>
      </c>
    </row>
    <row r="91" spans="1:8" ht="15.75">
      <c r="A91" s="289"/>
      <c r="B91" s="58">
        <v>852</v>
      </c>
      <c r="C91" s="63" t="s">
        <v>79</v>
      </c>
      <c r="D91" s="56" t="s">
        <v>54</v>
      </c>
      <c r="E91" s="66" t="s">
        <v>310</v>
      </c>
      <c r="F91" s="211">
        <v>15000</v>
      </c>
      <c r="G91" s="211">
        <v>7565.93</v>
      </c>
      <c r="H91" s="179">
        <f>G91/F91</f>
        <v>0.5043953333333333</v>
      </c>
    </row>
    <row r="92" spans="1:8" ht="15.75">
      <c r="A92" s="289"/>
      <c r="B92" s="61">
        <v>852</v>
      </c>
      <c r="C92" s="45" t="s">
        <v>60</v>
      </c>
      <c r="D92" s="45" t="s">
        <v>54</v>
      </c>
      <c r="E92" s="68" t="s">
        <v>196</v>
      </c>
      <c r="F92" s="208">
        <v>6300</v>
      </c>
      <c r="G92" s="208">
        <v>2378.4</v>
      </c>
      <c r="H92" s="179">
        <f aca="true" t="shared" si="5" ref="H92:H100">G92/F92</f>
        <v>0.37752380952380954</v>
      </c>
    </row>
    <row r="93" spans="1:8" ht="15.75">
      <c r="A93" s="286"/>
      <c r="B93" s="61">
        <v>852</v>
      </c>
      <c r="C93" s="45" t="s">
        <v>110</v>
      </c>
      <c r="D93" s="45" t="s">
        <v>54</v>
      </c>
      <c r="E93" s="68" t="s">
        <v>310</v>
      </c>
      <c r="F93" s="219">
        <v>1500</v>
      </c>
      <c r="G93" s="208">
        <v>100</v>
      </c>
      <c r="H93" s="179">
        <f t="shared" si="5"/>
        <v>0.06666666666666667</v>
      </c>
    </row>
    <row r="94" spans="1:8" ht="15.75">
      <c r="A94" s="286"/>
      <c r="B94" s="61">
        <v>852</v>
      </c>
      <c r="C94" s="45" t="s">
        <v>61</v>
      </c>
      <c r="D94" s="338" t="s">
        <v>53</v>
      </c>
      <c r="E94" s="339" t="s">
        <v>197</v>
      </c>
      <c r="F94" s="208">
        <v>12000</v>
      </c>
      <c r="G94" s="208">
        <v>4082.04</v>
      </c>
      <c r="H94" s="184">
        <f t="shared" si="5"/>
        <v>0.34017</v>
      </c>
    </row>
    <row r="95" spans="1:8" ht="15.75">
      <c r="A95" s="286"/>
      <c r="B95" s="23">
        <v>852</v>
      </c>
      <c r="C95" s="25" t="s">
        <v>62</v>
      </c>
      <c r="D95" s="24" t="s">
        <v>52</v>
      </c>
      <c r="E95" s="88" t="s">
        <v>198</v>
      </c>
      <c r="F95" s="245">
        <v>140000</v>
      </c>
      <c r="G95" s="237">
        <v>48170.4</v>
      </c>
      <c r="H95" s="185">
        <f t="shared" si="5"/>
        <v>0.3440742857142857</v>
      </c>
    </row>
    <row r="96" spans="1:8" ht="15.75">
      <c r="A96" s="286"/>
      <c r="B96" s="20"/>
      <c r="C96" s="21"/>
      <c r="D96" s="22"/>
      <c r="E96" s="102" t="s">
        <v>235</v>
      </c>
      <c r="F96" s="220">
        <f>F97</f>
        <v>1300</v>
      </c>
      <c r="G96" s="219">
        <f>G97</f>
        <v>619.43</v>
      </c>
      <c r="H96" s="184">
        <f t="shared" si="5"/>
        <v>0.47648461538461534</v>
      </c>
    </row>
    <row r="97" spans="1:8" ht="15.75">
      <c r="A97" s="286"/>
      <c r="B97" s="96">
        <v>852</v>
      </c>
      <c r="C97" s="97" t="s">
        <v>78</v>
      </c>
      <c r="D97" s="97" t="s">
        <v>53</v>
      </c>
      <c r="E97" s="116" t="s">
        <v>197</v>
      </c>
      <c r="F97" s="232">
        <v>1300</v>
      </c>
      <c r="G97" s="259">
        <v>619.43</v>
      </c>
      <c r="H97" s="185">
        <f t="shared" si="5"/>
        <v>0.47648461538461534</v>
      </c>
    </row>
    <row r="98" spans="1:8" ht="15.75">
      <c r="A98" s="286"/>
      <c r="B98" s="112"/>
      <c r="C98" s="101"/>
      <c r="D98" s="101"/>
      <c r="E98" s="120" t="s">
        <v>236</v>
      </c>
      <c r="F98" s="219">
        <f>F99+F100+F101+F102+F103+F104+F105+F106+F107+F108+F109+F110+F111+F112+F113+F114+F115+F117+F118+F119+F120+F121+F122+F123+F124+F125+F116</f>
        <v>220119</v>
      </c>
      <c r="G98" s="219">
        <f>G99+G100+G101+G102+G103+G104+G105+G106+G107+G108+G109+G110+G111+G112+G113+G114+G115+G117+G118+G119+G120+G121+G122+G123+G124+G125+G116</f>
        <v>269849.38</v>
      </c>
      <c r="H98" s="184">
        <f t="shared" si="5"/>
        <v>1.2259249769442893</v>
      </c>
    </row>
    <row r="99" spans="1:8" ht="24.75" customHeight="1">
      <c r="A99" s="286"/>
      <c r="B99" s="61">
        <v>630</v>
      </c>
      <c r="C99" s="65" t="s">
        <v>15</v>
      </c>
      <c r="D99" s="45" t="s">
        <v>52</v>
      </c>
      <c r="E99" s="67" t="s">
        <v>224</v>
      </c>
      <c r="F99" s="208">
        <v>5000</v>
      </c>
      <c r="G99" s="208">
        <v>1587.1</v>
      </c>
      <c r="H99" s="178">
        <f t="shared" si="5"/>
        <v>0.31742</v>
      </c>
    </row>
    <row r="100" spans="1:8" ht="15.75">
      <c r="A100" s="289"/>
      <c r="B100" s="61">
        <v>630</v>
      </c>
      <c r="C100" s="127" t="s">
        <v>15</v>
      </c>
      <c r="D100" s="46" t="s">
        <v>52</v>
      </c>
      <c r="E100" s="111" t="s">
        <v>225</v>
      </c>
      <c r="F100" s="221">
        <v>500</v>
      </c>
      <c r="G100" s="208">
        <v>360</v>
      </c>
      <c r="H100" s="178">
        <f t="shared" si="5"/>
        <v>0.72</v>
      </c>
    </row>
    <row r="101" spans="1:8" ht="15.75">
      <c r="A101" s="286"/>
      <c r="B101" s="58">
        <v>700</v>
      </c>
      <c r="C101" s="127" t="s">
        <v>165</v>
      </c>
      <c r="D101" s="46" t="s">
        <v>48</v>
      </c>
      <c r="E101" s="111" t="s">
        <v>254</v>
      </c>
      <c r="F101" s="221">
        <v>0</v>
      </c>
      <c r="G101" s="211">
        <v>7724.97</v>
      </c>
      <c r="H101" s="178">
        <v>0</v>
      </c>
    </row>
    <row r="102" spans="1:9" ht="15.75">
      <c r="A102" s="286"/>
      <c r="B102" s="58">
        <v>700</v>
      </c>
      <c r="C102" s="127" t="s">
        <v>165</v>
      </c>
      <c r="D102" s="46" t="s">
        <v>54</v>
      </c>
      <c r="E102" s="111" t="s">
        <v>255</v>
      </c>
      <c r="F102" s="221">
        <v>0</v>
      </c>
      <c r="G102" s="211">
        <v>1198.41</v>
      </c>
      <c r="H102" s="178">
        <v>0</v>
      </c>
      <c r="I102" s="224"/>
    </row>
    <row r="103" spans="1:9" ht="15.75">
      <c r="A103" s="286"/>
      <c r="B103" s="58">
        <v>700</v>
      </c>
      <c r="C103" s="127" t="s">
        <v>165</v>
      </c>
      <c r="D103" s="46" t="s">
        <v>54</v>
      </c>
      <c r="E103" s="111" t="s">
        <v>283</v>
      </c>
      <c r="F103" s="221">
        <v>0</v>
      </c>
      <c r="G103" s="211">
        <v>141374.4</v>
      </c>
      <c r="H103" s="178">
        <v>0</v>
      </c>
      <c r="I103" s="224"/>
    </row>
    <row r="104" spans="1:9" ht="15.75">
      <c r="A104" s="286"/>
      <c r="B104" s="58">
        <v>700</v>
      </c>
      <c r="C104" s="127" t="s">
        <v>165</v>
      </c>
      <c r="D104" s="46" t="s">
        <v>54</v>
      </c>
      <c r="E104" s="111" t="s">
        <v>284</v>
      </c>
      <c r="F104" s="221">
        <v>0</v>
      </c>
      <c r="G104" s="211">
        <v>544</v>
      </c>
      <c r="H104" s="178">
        <v>0</v>
      </c>
      <c r="I104" s="224"/>
    </row>
    <row r="105" spans="1:8" ht="15.75">
      <c r="A105" s="286"/>
      <c r="B105" s="58">
        <v>700</v>
      </c>
      <c r="C105" s="45">
        <v>70005</v>
      </c>
      <c r="D105" s="45" t="s">
        <v>52</v>
      </c>
      <c r="E105" s="68" t="s">
        <v>199</v>
      </c>
      <c r="F105" s="208">
        <v>15000</v>
      </c>
      <c r="G105" s="211">
        <v>5244.22</v>
      </c>
      <c r="H105" s="178">
        <f>G105/F105</f>
        <v>0.3496146666666667</v>
      </c>
    </row>
    <row r="106" spans="1:8" ht="31.5" customHeight="1">
      <c r="A106" s="286"/>
      <c r="B106" s="61">
        <v>700</v>
      </c>
      <c r="C106" s="65" t="s">
        <v>25</v>
      </c>
      <c r="D106" s="45" t="s">
        <v>54</v>
      </c>
      <c r="E106" s="111" t="s">
        <v>286</v>
      </c>
      <c r="F106" s="227">
        <v>0</v>
      </c>
      <c r="G106" s="228">
        <v>3666.43</v>
      </c>
      <c r="H106" s="229">
        <v>0</v>
      </c>
    </row>
    <row r="107" spans="1:8" ht="30" customHeight="1">
      <c r="A107" s="286"/>
      <c r="B107" s="61">
        <v>700</v>
      </c>
      <c r="C107" s="21" t="s">
        <v>25</v>
      </c>
      <c r="D107" s="22" t="s">
        <v>53</v>
      </c>
      <c r="E107" s="104" t="s">
        <v>237</v>
      </c>
      <c r="F107" s="219">
        <v>15000</v>
      </c>
      <c r="G107" s="221">
        <v>30259.64</v>
      </c>
      <c r="H107" s="187">
        <f>G107/F107</f>
        <v>2.0173093333333334</v>
      </c>
    </row>
    <row r="108" spans="1:8" ht="15.75">
      <c r="A108" s="286"/>
      <c r="B108" s="58">
        <v>750</v>
      </c>
      <c r="C108" s="45" t="s">
        <v>23</v>
      </c>
      <c r="D108" s="45" t="s">
        <v>52</v>
      </c>
      <c r="E108" s="68" t="s">
        <v>226</v>
      </c>
      <c r="F108" s="208">
        <v>0</v>
      </c>
      <c r="G108" s="208">
        <v>86.99</v>
      </c>
      <c r="H108" s="187">
        <v>0</v>
      </c>
    </row>
    <row r="109" spans="1:11" ht="15.75">
      <c r="A109" s="286"/>
      <c r="B109" s="61">
        <v>750</v>
      </c>
      <c r="C109" s="65" t="s">
        <v>23</v>
      </c>
      <c r="D109" s="45" t="s">
        <v>54</v>
      </c>
      <c r="E109" s="67" t="s">
        <v>200</v>
      </c>
      <c r="F109" s="208">
        <v>0</v>
      </c>
      <c r="G109" s="208">
        <v>10811.91</v>
      </c>
      <c r="H109" s="187">
        <v>0</v>
      </c>
      <c r="K109" s="110">
        <f>G109+G110+G111+G112+G113</f>
        <v>20403.260000000002</v>
      </c>
    </row>
    <row r="110" spans="1:8" ht="30">
      <c r="A110" s="289"/>
      <c r="B110" s="123">
        <v>750</v>
      </c>
      <c r="C110" s="46" t="s">
        <v>23</v>
      </c>
      <c r="D110" s="46" t="s">
        <v>54</v>
      </c>
      <c r="E110" s="68" t="s">
        <v>295</v>
      </c>
      <c r="F110" s="221">
        <v>0</v>
      </c>
      <c r="G110" s="208">
        <v>7004.29</v>
      </c>
      <c r="H110" s="187">
        <v>0</v>
      </c>
    </row>
    <row r="111" spans="1:8" ht="30">
      <c r="A111" s="289"/>
      <c r="B111" s="61">
        <v>750</v>
      </c>
      <c r="C111" s="45" t="s">
        <v>23</v>
      </c>
      <c r="D111" s="45" t="s">
        <v>54</v>
      </c>
      <c r="E111" s="64" t="s">
        <v>201</v>
      </c>
      <c r="F111" s="208">
        <v>0</v>
      </c>
      <c r="G111" s="211">
        <v>616</v>
      </c>
      <c r="H111" s="195">
        <v>0</v>
      </c>
    </row>
    <row r="112" spans="1:8" ht="20.25" customHeight="1">
      <c r="A112" s="286"/>
      <c r="B112" s="123">
        <v>750</v>
      </c>
      <c r="C112" s="46" t="s">
        <v>23</v>
      </c>
      <c r="D112" s="45" t="s">
        <v>54</v>
      </c>
      <c r="E112" s="29" t="s">
        <v>169</v>
      </c>
      <c r="F112" s="208">
        <v>0</v>
      </c>
      <c r="G112" s="219">
        <v>1727.16</v>
      </c>
      <c r="H112" s="187">
        <v>0</v>
      </c>
    </row>
    <row r="113" spans="1:8" ht="15.75">
      <c r="A113" s="289"/>
      <c r="B113" s="61">
        <v>750</v>
      </c>
      <c r="C113" s="45" t="s">
        <v>23</v>
      </c>
      <c r="D113" s="56" t="s">
        <v>54</v>
      </c>
      <c r="E113" s="68" t="s">
        <v>202</v>
      </c>
      <c r="F113" s="211">
        <v>0</v>
      </c>
      <c r="G113" s="208">
        <v>243.9</v>
      </c>
      <c r="H113" s="195">
        <v>0</v>
      </c>
    </row>
    <row r="114" spans="1:8" ht="15.75">
      <c r="A114" s="286"/>
      <c r="B114" s="61">
        <v>750</v>
      </c>
      <c r="C114" s="65" t="s">
        <v>63</v>
      </c>
      <c r="D114" s="45" t="s">
        <v>52</v>
      </c>
      <c r="E114" s="67" t="s">
        <v>225</v>
      </c>
      <c r="F114" s="208">
        <v>0</v>
      </c>
      <c r="G114" s="208">
        <v>1065.96</v>
      </c>
      <c r="H114" s="195">
        <v>0</v>
      </c>
    </row>
    <row r="115" spans="1:8" ht="15.75">
      <c r="A115" s="330"/>
      <c r="B115" s="96">
        <v>750</v>
      </c>
      <c r="C115" s="331" t="s">
        <v>64</v>
      </c>
      <c r="D115" s="97" t="s">
        <v>54</v>
      </c>
      <c r="E115" s="332" t="s">
        <v>203</v>
      </c>
      <c r="F115" s="259">
        <v>0</v>
      </c>
      <c r="G115" s="259">
        <v>910.42</v>
      </c>
      <c r="H115" s="185">
        <v>0</v>
      </c>
    </row>
    <row r="116" spans="1:8" ht="30">
      <c r="A116" s="286"/>
      <c r="B116" s="58">
        <v>801</v>
      </c>
      <c r="C116" s="63" t="s">
        <v>55</v>
      </c>
      <c r="D116" s="56" t="s">
        <v>54</v>
      </c>
      <c r="E116" s="144" t="s">
        <v>274</v>
      </c>
      <c r="F116" s="211">
        <v>30448</v>
      </c>
      <c r="G116" s="211">
        <v>0</v>
      </c>
      <c r="H116" s="179">
        <v>0</v>
      </c>
    </row>
    <row r="117" spans="1:8" ht="15.75">
      <c r="A117" s="286"/>
      <c r="B117" s="61">
        <v>801</v>
      </c>
      <c r="C117" s="65" t="s">
        <v>56</v>
      </c>
      <c r="D117" s="45" t="s">
        <v>54</v>
      </c>
      <c r="E117" s="67" t="s">
        <v>230</v>
      </c>
      <c r="F117" s="208">
        <v>0</v>
      </c>
      <c r="G117" s="208">
        <v>0</v>
      </c>
      <c r="H117" s="178">
        <v>0</v>
      </c>
    </row>
    <row r="118" spans="1:8" ht="15.75">
      <c r="A118" s="286"/>
      <c r="B118" s="123">
        <v>801</v>
      </c>
      <c r="C118" s="45" t="s">
        <v>65</v>
      </c>
      <c r="D118" s="45" t="s">
        <v>52</v>
      </c>
      <c r="E118" s="129" t="s">
        <v>204</v>
      </c>
      <c r="F118" s="221">
        <v>0</v>
      </c>
      <c r="G118" s="221">
        <v>2386.96</v>
      </c>
      <c r="H118" s="178">
        <v>0</v>
      </c>
    </row>
    <row r="119" spans="1:8" ht="15.75">
      <c r="A119" s="286"/>
      <c r="B119" s="123">
        <v>801</v>
      </c>
      <c r="C119" s="65" t="s">
        <v>65</v>
      </c>
      <c r="D119" s="45" t="s">
        <v>54</v>
      </c>
      <c r="E119" s="69" t="s">
        <v>180</v>
      </c>
      <c r="F119" s="221">
        <v>0</v>
      </c>
      <c r="G119" s="221">
        <v>1718.4</v>
      </c>
      <c r="H119" s="178">
        <v>0</v>
      </c>
    </row>
    <row r="120" spans="1:8" ht="15.75">
      <c r="A120" s="286"/>
      <c r="B120" s="123">
        <v>852</v>
      </c>
      <c r="C120" s="45" t="s">
        <v>315</v>
      </c>
      <c r="D120" s="45" t="s">
        <v>54</v>
      </c>
      <c r="E120" s="124" t="s">
        <v>316</v>
      </c>
      <c r="F120" s="221">
        <v>0</v>
      </c>
      <c r="G120" s="221">
        <v>8805</v>
      </c>
      <c r="H120" s="178">
        <v>0</v>
      </c>
    </row>
    <row r="121" spans="1:8" ht="15.75">
      <c r="A121" s="286"/>
      <c r="B121" s="123">
        <v>852</v>
      </c>
      <c r="C121" s="45" t="s">
        <v>66</v>
      </c>
      <c r="D121" s="56" t="s">
        <v>54</v>
      </c>
      <c r="E121" s="124" t="s">
        <v>184</v>
      </c>
      <c r="F121" s="221">
        <v>0</v>
      </c>
      <c r="G121" s="221">
        <v>7128</v>
      </c>
      <c r="H121" s="178">
        <v>0</v>
      </c>
    </row>
    <row r="122" spans="1:8" ht="15.75" customHeight="1">
      <c r="A122" s="289"/>
      <c r="B122" s="61">
        <v>900</v>
      </c>
      <c r="C122" s="63" t="s">
        <v>149</v>
      </c>
      <c r="D122" s="56" t="s">
        <v>54</v>
      </c>
      <c r="E122" s="66" t="s">
        <v>239</v>
      </c>
      <c r="F122" s="208">
        <v>154171</v>
      </c>
      <c r="G122" s="208">
        <v>7242.91</v>
      </c>
      <c r="H122" s="178">
        <f>G122/F122</f>
        <v>0.046979717326864325</v>
      </c>
    </row>
    <row r="123" spans="1:8" ht="33" customHeight="1">
      <c r="A123" s="286"/>
      <c r="B123" s="61">
        <v>900</v>
      </c>
      <c r="C123" s="45" t="s">
        <v>247</v>
      </c>
      <c r="D123" s="45" t="s">
        <v>54</v>
      </c>
      <c r="E123" s="104" t="s">
        <v>320</v>
      </c>
      <c r="F123" s="221">
        <v>0</v>
      </c>
      <c r="G123" s="221">
        <v>3103.44</v>
      </c>
      <c r="H123" s="178">
        <v>0</v>
      </c>
    </row>
    <row r="124" spans="1:8" ht="30.75" customHeight="1">
      <c r="A124" s="286"/>
      <c r="B124" s="123">
        <v>900</v>
      </c>
      <c r="C124" s="45" t="s">
        <v>134</v>
      </c>
      <c r="D124" s="56" t="s">
        <v>54</v>
      </c>
      <c r="E124" s="68" t="s">
        <v>321</v>
      </c>
      <c r="F124" s="208">
        <v>0</v>
      </c>
      <c r="G124" s="208">
        <v>4006.78</v>
      </c>
      <c r="H124" s="195">
        <v>0</v>
      </c>
    </row>
    <row r="125" spans="1:8" ht="16.5" thickBot="1">
      <c r="A125" s="290"/>
      <c r="B125" s="103">
        <v>926</v>
      </c>
      <c r="C125" s="45" t="s">
        <v>68</v>
      </c>
      <c r="D125" s="56" t="s">
        <v>54</v>
      </c>
      <c r="E125" s="64" t="s">
        <v>331</v>
      </c>
      <c r="F125" s="211">
        <v>0</v>
      </c>
      <c r="G125" s="211">
        <v>21032.09</v>
      </c>
      <c r="H125" s="178">
        <v>0</v>
      </c>
    </row>
    <row r="126" spans="1:8" ht="16.5" thickBot="1">
      <c r="A126" s="341">
        <v>4</v>
      </c>
      <c r="B126" s="365"/>
      <c r="C126" s="343"/>
      <c r="D126" s="343"/>
      <c r="E126" s="358" t="s">
        <v>275</v>
      </c>
      <c r="F126" s="344">
        <f>F127+F128+F129+F130+F131+F133+F134+F135+F136+F137+F132</f>
        <v>3337636</v>
      </c>
      <c r="G126" s="344">
        <f>G127+G128+G129+G130+G131+G133+G134+G135+G136+G137+G132</f>
        <v>1504539.7399999998</v>
      </c>
      <c r="H126" s="345">
        <f aca="true" t="shared" si="6" ref="H126:H134">G126/F126</f>
        <v>0.45078005510487057</v>
      </c>
    </row>
    <row r="127" spans="1:10" s="162" customFormat="1" ht="15.75">
      <c r="A127" s="282"/>
      <c r="B127" s="70" t="s">
        <v>20</v>
      </c>
      <c r="C127" s="71" t="s">
        <v>21</v>
      </c>
      <c r="D127" s="71" t="s">
        <v>51</v>
      </c>
      <c r="E127" s="72" t="s">
        <v>163</v>
      </c>
      <c r="F127" s="214">
        <v>10500</v>
      </c>
      <c r="G127" s="214">
        <v>1173.91</v>
      </c>
      <c r="H127" s="182">
        <f t="shared" si="6"/>
        <v>0.11180095238095239</v>
      </c>
      <c r="I127" s="161"/>
      <c r="J127" s="161"/>
    </row>
    <row r="128" spans="1:8" ht="32.25" customHeight="1">
      <c r="A128" s="284"/>
      <c r="B128" s="8">
        <v>700</v>
      </c>
      <c r="C128" s="9" t="s">
        <v>165</v>
      </c>
      <c r="D128" s="9" t="s">
        <v>51</v>
      </c>
      <c r="E128" s="10" t="s">
        <v>167</v>
      </c>
      <c r="F128" s="213">
        <v>2820000</v>
      </c>
      <c r="G128" s="213">
        <v>1051241.39</v>
      </c>
      <c r="H128" s="183">
        <f t="shared" si="6"/>
        <v>0.37278063475177303</v>
      </c>
    </row>
    <row r="129" spans="1:8" ht="34.5" customHeight="1">
      <c r="A129" s="284"/>
      <c r="B129" s="13">
        <v>700</v>
      </c>
      <c r="C129" s="14" t="s">
        <v>25</v>
      </c>
      <c r="D129" s="14" t="s">
        <v>51</v>
      </c>
      <c r="E129" s="18" t="s">
        <v>273</v>
      </c>
      <c r="F129" s="215">
        <v>260300</v>
      </c>
      <c r="G129" s="215">
        <v>228503.41</v>
      </c>
      <c r="H129" s="183">
        <f t="shared" si="6"/>
        <v>0.877846369573569</v>
      </c>
    </row>
    <row r="130" spans="1:8" ht="15.75">
      <c r="A130" s="284"/>
      <c r="B130" s="42">
        <v>700</v>
      </c>
      <c r="C130" s="43" t="s">
        <v>25</v>
      </c>
      <c r="D130" s="43" t="s">
        <v>69</v>
      </c>
      <c r="E130" s="87" t="s">
        <v>168</v>
      </c>
      <c r="F130" s="225">
        <v>120000</v>
      </c>
      <c r="G130" s="225">
        <v>151391.26</v>
      </c>
      <c r="H130" s="184">
        <f t="shared" si="6"/>
        <v>1.2615938333333334</v>
      </c>
    </row>
    <row r="131" spans="1:8" ht="15.75">
      <c r="A131" s="284"/>
      <c r="B131" s="81">
        <v>710</v>
      </c>
      <c r="C131" s="82" t="s">
        <v>147</v>
      </c>
      <c r="D131" s="82" t="s">
        <v>48</v>
      </c>
      <c r="E131" s="89" t="s">
        <v>248</v>
      </c>
      <c r="F131" s="230">
        <v>97000</v>
      </c>
      <c r="G131" s="230">
        <v>61095.57</v>
      </c>
      <c r="H131" s="176">
        <f t="shared" si="6"/>
        <v>0.6298512371134021</v>
      </c>
    </row>
    <row r="132" spans="1:8" ht="30">
      <c r="A132" s="284"/>
      <c r="B132" s="81">
        <v>750</v>
      </c>
      <c r="C132" s="82" t="s">
        <v>23</v>
      </c>
      <c r="D132" s="82" t="s">
        <v>51</v>
      </c>
      <c r="E132" s="89" t="s">
        <v>289</v>
      </c>
      <c r="F132" s="230">
        <v>0</v>
      </c>
      <c r="G132" s="230">
        <v>375</v>
      </c>
      <c r="H132" s="176">
        <v>0</v>
      </c>
    </row>
    <row r="133" spans="1:8" ht="15.75">
      <c r="A133" s="284"/>
      <c r="B133" s="81">
        <v>754</v>
      </c>
      <c r="C133" s="82" t="s">
        <v>12</v>
      </c>
      <c r="D133" s="82" t="s">
        <v>51</v>
      </c>
      <c r="E133" s="89" t="s">
        <v>290</v>
      </c>
      <c r="F133" s="230">
        <v>6600</v>
      </c>
      <c r="G133" s="230">
        <v>2832.32</v>
      </c>
      <c r="H133" s="176">
        <f t="shared" si="6"/>
        <v>0.429139393939394</v>
      </c>
    </row>
    <row r="134" spans="1:8" ht="15.75">
      <c r="A134" s="284"/>
      <c r="B134" s="81">
        <v>801</v>
      </c>
      <c r="C134" s="82" t="s">
        <v>50</v>
      </c>
      <c r="D134" s="82" t="s">
        <v>51</v>
      </c>
      <c r="E134" s="89" t="s">
        <v>291</v>
      </c>
      <c r="F134" s="230">
        <v>1464</v>
      </c>
      <c r="G134" s="230">
        <v>609.75</v>
      </c>
      <c r="H134" s="176">
        <f t="shared" si="6"/>
        <v>0.41649590163934425</v>
      </c>
    </row>
    <row r="135" spans="1:8" ht="27.75" customHeight="1">
      <c r="A135" s="284"/>
      <c r="B135" s="73">
        <v>801</v>
      </c>
      <c r="C135" s="74" t="s">
        <v>55</v>
      </c>
      <c r="D135" s="74" t="s">
        <v>51</v>
      </c>
      <c r="E135" s="75" t="s">
        <v>292</v>
      </c>
      <c r="F135" s="247">
        <v>12900</v>
      </c>
      <c r="G135" s="247">
        <v>4131.63</v>
      </c>
      <c r="H135" s="184">
        <f aca="true" t="shared" si="7" ref="H135:H140">G135/F135</f>
        <v>0.3202813953488372</v>
      </c>
    </row>
    <row r="136" spans="1:8" ht="15.75" customHeight="1">
      <c r="A136" s="284"/>
      <c r="B136" s="143">
        <v>852</v>
      </c>
      <c r="C136" s="125" t="s">
        <v>61</v>
      </c>
      <c r="D136" s="125" t="s">
        <v>51</v>
      </c>
      <c r="E136" s="126" t="s">
        <v>293</v>
      </c>
      <c r="F136" s="242">
        <v>2400</v>
      </c>
      <c r="G136" s="242">
        <v>1200</v>
      </c>
      <c r="H136" s="176">
        <f t="shared" si="7"/>
        <v>0.5</v>
      </c>
    </row>
    <row r="137" spans="1:8" ht="15.75">
      <c r="A137" s="284"/>
      <c r="B137" s="73">
        <v>926</v>
      </c>
      <c r="C137" s="74" t="s">
        <v>68</v>
      </c>
      <c r="D137" s="74" t="s">
        <v>51</v>
      </c>
      <c r="E137" s="75" t="s">
        <v>294</v>
      </c>
      <c r="F137" s="247">
        <v>6472</v>
      </c>
      <c r="G137" s="247">
        <v>1985.5</v>
      </c>
      <c r="H137" s="176">
        <f t="shared" si="7"/>
        <v>0.306783065512979</v>
      </c>
    </row>
    <row r="138" spans="1:8" ht="25.5" customHeight="1" thickBot="1">
      <c r="A138" s="374">
        <v>5</v>
      </c>
      <c r="B138" s="375"/>
      <c r="C138" s="320"/>
      <c r="D138" s="320"/>
      <c r="E138" s="376" t="s">
        <v>70</v>
      </c>
      <c r="F138" s="377">
        <f>F139+F140+F141+F143+F142</f>
        <v>8350</v>
      </c>
      <c r="G138" s="377">
        <f>G139+G140+G141+G143+G142</f>
        <v>11550</v>
      </c>
      <c r="H138" s="378">
        <f t="shared" si="7"/>
        <v>1.3832335329341316</v>
      </c>
    </row>
    <row r="139" spans="1:10" s="244" customFormat="1" ht="30" customHeight="1">
      <c r="A139" s="284"/>
      <c r="B139" s="143">
        <v>754</v>
      </c>
      <c r="C139" s="125" t="s">
        <v>12</v>
      </c>
      <c r="D139" s="125" t="s">
        <v>71</v>
      </c>
      <c r="E139" s="126" t="s">
        <v>299</v>
      </c>
      <c r="F139" s="242">
        <v>4000</v>
      </c>
      <c r="G139" s="242">
        <v>4000</v>
      </c>
      <c r="H139" s="174">
        <f t="shared" si="7"/>
        <v>1</v>
      </c>
      <c r="I139" s="243"/>
      <c r="J139" s="243"/>
    </row>
    <row r="140" spans="1:8" ht="15.75">
      <c r="A140" s="284"/>
      <c r="B140" s="73">
        <v>801</v>
      </c>
      <c r="C140" s="74" t="s">
        <v>50</v>
      </c>
      <c r="D140" s="74" t="s">
        <v>71</v>
      </c>
      <c r="E140" s="75" t="s">
        <v>302</v>
      </c>
      <c r="F140" s="247">
        <v>1000</v>
      </c>
      <c r="G140" s="247">
        <v>1000</v>
      </c>
      <c r="H140" s="176">
        <f t="shared" si="7"/>
        <v>1</v>
      </c>
    </row>
    <row r="141" spans="1:8" ht="16.5" customHeight="1">
      <c r="A141" s="284"/>
      <c r="B141" s="73">
        <v>801</v>
      </c>
      <c r="C141" s="74" t="s">
        <v>56</v>
      </c>
      <c r="D141" s="74" t="s">
        <v>71</v>
      </c>
      <c r="E141" s="75" t="s">
        <v>309</v>
      </c>
      <c r="F141" s="247">
        <v>0</v>
      </c>
      <c r="G141" s="247">
        <v>500</v>
      </c>
      <c r="H141" s="176">
        <v>0</v>
      </c>
    </row>
    <row r="142" spans="1:8" ht="33" customHeight="1">
      <c r="A142" s="284"/>
      <c r="B142" s="6">
        <v>900</v>
      </c>
      <c r="C142" s="7" t="s">
        <v>247</v>
      </c>
      <c r="D142" s="82" t="s">
        <v>71</v>
      </c>
      <c r="E142" s="19" t="s">
        <v>319</v>
      </c>
      <c r="F142" s="230">
        <v>1000</v>
      </c>
      <c r="G142" s="207">
        <v>1000</v>
      </c>
      <c r="H142" s="184">
        <f>G142/F142</f>
        <v>1</v>
      </c>
    </row>
    <row r="143" spans="1:8" ht="30">
      <c r="A143" s="291"/>
      <c r="B143" s="73">
        <v>921</v>
      </c>
      <c r="C143" s="74" t="s">
        <v>87</v>
      </c>
      <c r="D143" s="82" t="s">
        <v>71</v>
      </c>
      <c r="E143" s="75" t="s">
        <v>323</v>
      </c>
      <c r="F143" s="230">
        <v>2350</v>
      </c>
      <c r="G143" s="247">
        <v>5050</v>
      </c>
      <c r="H143" s="176">
        <f>G143/F143</f>
        <v>2.148936170212766</v>
      </c>
    </row>
    <row r="144" spans="1:8" ht="36" customHeight="1">
      <c r="A144" s="379">
        <v>6</v>
      </c>
      <c r="B144" s="380"/>
      <c r="C144" s="74"/>
      <c r="D144" s="74"/>
      <c r="E144" s="381" t="s">
        <v>72</v>
      </c>
      <c r="F144" s="382">
        <f>F145+F146</f>
        <v>0</v>
      </c>
      <c r="G144" s="382">
        <f>G145+G146</f>
        <v>1058.7</v>
      </c>
      <c r="H144" s="383">
        <v>0</v>
      </c>
    </row>
    <row r="145" spans="1:8" ht="18" customHeight="1">
      <c r="A145" s="284"/>
      <c r="B145" s="81">
        <v>750</v>
      </c>
      <c r="C145" s="82" t="s">
        <v>23</v>
      </c>
      <c r="D145" s="82" t="s">
        <v>73</v>
      </c>
      <c r="E145" s="89" t="s">
        <v>243</v>
      </c>
      <c r="F145" s="230">
        <v>0</v>
      </c>
      <c r="G145" s="230">
        <v>667.1</v>
      </c>
      <c r="H145" s="183">
        <v>0</v>
      </c>
    </row>
    <row r="146" spans="1:8" ht="16.5" thickBot="1">
      <c r="A146" s="284"/>
      <c r="B146" s="81">
        <v>754</v>
      </c>
      <c r="C146" s="82" t="s">
        <v>59</v>
      </c>
      <c r="D146" s="82" t="s">
        <v>73</v>
      </c>
      <c r="E146" s="89" t="s">
        <v>244</v>
      </c>
      <c r="F146" s="230">
        <v>0</v>
      </c>
      <c r="G146" s="230">
        <v>391.6</v>
      </c>
      <c r="H146" s="183">
        <v>0</v>
      </c>
    </row>
    <row r="147" spans="1:8" ht="63" customHeight="1" thickBot="1">
      <c r="A147" s="341">
        <v>7</v>
      </c>
      <c r="B147" s="365"/>
      <c r="C147" s="343"/>
      <c r="D147" s="343"/>
      <c r="E147" s="369" t="s">
        <v>75</v>
      </c>
      <c r="F147" s="344">
        <f>F148+F149+F150+F151+F152</f>
        <v>29300</v>
      </c>
      <c r="G147" s="344">
        <f>G148+G149+G150+G151+G152</f>
        <v>23267.96</v>
      </c>
      <c r="H147" s="370">
        <f>F147/G147</f>
        <v>1.2592423229195857</v>
      </c>
    </row>
    <row r="148" spans="1:8" ht="15.75">
      <c r="A148" s="292"/>
      <c r="B148" s="81">
        <v>750</v>
      </c>
      <c r="C148" s="82" t="s">
        <v>76</v>
      </c>
      <c r="D148" s="82" t="s">
        <v>77</v>
      </c>
      <c r="E148" s="170" t="s">
        <v>153</v>
      </c>
      <c r="F148" s="230">
        <v>0</v>
      </c>
      <c r="G148" s="230">
        <v>43.4</v>
      </c>
      <c r="H148" s="189">
        <v>0</v>
      </c>
    </row>
    <row r="149" spans="1:8" ht="29.25" customHeight="1">
      <c r="A149" s="281"/>
      <c r="B149" s="81">
        <v>852</v>
      </c>
      <c r="C149" s="82" t="s">
        <v>78</v>
      </c>
      <c r="D149" s="82" t="s">
        <v>77</v>
      </c>
      <c r="E149" s="89" t="s">
        <v>126</v>
      </c>
      <c r="F149" s="230">
        <v>300</v>
      </c>
      <c r="G149" s="230">
        <v>130.32</v>
      </c>
      <c r="H149" s="183">
        <f>G149/F149</f>
        <v>0.43439999999999995</v>
      </c>
    </row>
    <row r="150" spans="1:8" ht="15.75">
      <c r="A150" s="281"/>
      <c r="B150" s="52">
        <v>852</v>
      </c>
      <c r="C150" s="53" t="s">
        <v>79</v>
      </c>
      <c r="D150" s="53" t="s">
        <v>77</v>
      </c>
      <c r="E150" s="90" t="s">
        <v>127</v>
      </c>
      <c r="F150" s="269">
        <v>4000</v>
      </c>
      <c r="G150" s="269">
        <v>516.76</v>
      </c>
      <c r="H150" s="183">
        <f>G150/F150</f>
        <v>0.12919</v>
      </c>
    </row>
    <row r="151" spans="1:8" ht="15.75">
      <c r="A151" s="334"/>
      <c r="B151" s="42">
        <v>852</v>
      </c>
      <c r="C151" s="114" t="s">
        <v>79</v>
      </c>
      <c r="D151" s="335" t="s">
        <v>77</v>
      </c>
      <c r="E151" s="87" t="s">
        <v>128</v>
      </c>
      <c r="F151" s="225">
        <v>25000</v>
      </c>
      <c r="G151" s="225">
        <v>18130.85</v>
      </c>
      <c r="H151" s="176">
        <f>G151/F151</f>
        <v>0.7252339999999999</v>
      </c>
    </row>
    <row r="152" spans="1:8" ht="33" customHeight="1" thickBot="1">
      <c r="A152" s="281"/>
      <c r="B152" s="6">
        <v>852</v>
      </c>
      <c r="C152" s="7" t="s">
        <v>79</v>
      </c>
      <c r="D152" s="333" t="s">
        <v>77</v>
      </c>
      <c r="E152" s="19" t="s">
        <v>183</v>
      </c>
      <c r="F152" s="239">
        <v>0</v>
      </c>
      <c r="G152" s="239">
        <v>4446.63</v>
      </c>
      <c r="H152" s="184">
        <v>0</v>
      </c>
    </row>
    <row r="153" spans="1:8" ht="15.75" customHeight="1" thickBot="1">
      <c r="A153" s="384">
        <v>8</v>
      </c>
      <c r="B153" s="385"/>
      <c r="C153" s="354"/>
      <c r="D153" s="361"/>
      <c r="E153" s="368" t="s">
        <v>80</v>
      </c>
      <c r="F153" s="363">
        <v>0</v>
      </c>
      <c r="G153" s="363">
        <v>0</v>
      </c>
      <c r="H153" s="345">
        <v>0</v>
      </c>
    </row>
    <row r="154" spans="1:8" ht="33" customHeight="1" thickBot="1">
      <c r="A154" s="341">
        <v>9</v>
      </c>
      <c r="B154" s="365"/>
      <c r="C154" s="343"/>
      <c r="D154" s="343"/>
      <c r="E154" s="369" t="s">
        <v>81</v>
      </c>
      <c r="F154" s="344">
        <f>F155+F156+F157+F158+F159+F160+F161</f>
        <v>10000</v>
      </c>
      <c r="G154" s="344">
        <f>G155+G156+G157+G158+G159+G160+G161</f>
        <v>38292.42</v>
      </c>
      <c r="H154" s="370">
        <f>G154/F154</f>
        <v>3.829242</v>
      </c>
    </row>
    <row r="155" spans="1:8" ht="14.25" customHeight="1">
      <c r="A155" s="284"/>
      <c r="B155" s="17" t="s">
        <v>20</v>
      </c>
      <c r="C155" s="302" t="s">
        <v>21</v>
      </c>
      <c r="D155" s="302" t="s">
        <v>53</v>
      </c>
      <c r="E155" s="149" t="s">
        <v>223</v>
      </c>
      <c r="F155" s="207">
        <v>0</v>
      </c>
      <c r="G155" s="216">
        <v>0</v>
      </c>
      <c r="H155" s="190">
        <v>0</v>
      </c>
    </row>
    <row r="156" spans="1:8" ht="14.25" customHeight="1">
      <c r="A156" s="284"/>
      <c r="B156" s="59" t="s">
        <v>164</v>
      </c>
      <c r="C156" s="7" t="s">
        <v>15</v>
      </c>
      <c r="D156" s="54" t="s">
        <v>253</v>
      </c>
      <c r="E156" s="60" t="s">
        <v>256</v>
      </c>
      <c r="F156" s="222">
        <v>0</v>
      </c>
      <c r="G156" s="223">
        <v>2.46</v>
      </c>
      <c r="H156" s="179">
        <v>0</v>
      </c>
    </row>
    <row r="157" spans="1:8" ht="15.75">
      <c r="A157" s="289"/>
      <c r="B157" s="20">
        <v>700</v>
      </c>
      <c r="C157" s="46" t="s">
        <v>165</v>
      </c>
      <c r="D157" s="45" t="s">
        <v>53</v>
      </c>
      <c r="E157" s="68" t="s">
        <v>166</v>
      </c>
      <c r="F157" s="208">
        <v>5000</v>
      </c>
      <c r="G157" s="208">
        <v>11748.34</v>
      </c>
      <c r="H157" s="187">
        <f>G157/F157</f>
        <v>2.349668</v>
      </c>
    </row>
    <row r="158" spans="1:8" ht="14.25" customHeight="1">
      <c r="A158" s="284"/>
      <c r="B158" s="55">
        <v>756</v>
      </c>
      <c r="C158" s="59" t="s">
        <v>227</v>
      </c>
      <c r="D158" s="59" t="s">
        <v>82</v>
      </c>
      <c r="E158" s="19" t="s">
        <v>228</v>
      </c>
      <c r="F158" s="223">
        <v>0</v>
      </c>
      <c r="G158" s="207">
        <v>11.6</v>
      </c>
      <c r="H158" s="178">
        <v>0</v>
      </c>
    </row>
    <row r="159" spans="1:8" ht="15.75">
      <c r="A159" s="289"/>
      <c r="B159" s="61">
        <v>756</v>
      </c>
      <c r="C159" s="45" t="s">
        <v>83</v>
      </c>
      <c r="D159" s="45" t="s">
        <v>82</v>
      </c>
      <c r="E159" s="68" t="s">
        <v>206</v>
      </c>
      <c r="F159" s="208">
        <v>0</v>
      </c>
      <c r="G159" s="208">
        <v>4904.85</v>
      </c>
      <c r="H159" s="184">
        <v>0</v>
      </c>
    </row>
    <row r="160" spans="1:8" ht="15.75">
      <c r="A160" s="289"/>
      <c r="B160" s="61">
        <v>756</v>
      </c>
      <c r="C160" s="22" t="s">
        <v>44</v>
      </c>
      <c r="D160" s="45" t="s">
        <v>82</v>
      </c>
      <c r="E160" s="68" t="s">
        <v>205</v>
      </c>
      <c r="F160" s="219">
        <v>5000</v>
      </c>
      <c r="G160" s="219">
        <v>21256.17</v>
      </c>
      <c r="H160" s="178">
        <f>G160/F160</f>
        <v>4.251233999999999</v>
      </c>
    </row>
    <row r="161" spans="1:8" ht="16.5" thickBot="1">
      <c r="A161" s="289"/>
      <c r="B161" s="20">
        <v>900</v>
      </c>
      <c r="C161" s="264" t="s">
        <v>238</v>
      </c>
      <c r="D161" s="264" t="s">
        <v>82</v>
      </c>
      <c r="E161" s="30" t="s">
        <v>267</v>
      </c>
      <c r="F161" s="263">
        <v>0</v>
      </c>
      <c r="G161" s="263">
        <v>369</v>
      </c>
      <c r="H161" s="184">
        <v>0</v>
      </c>
    </row>
    <row r="162" spans="1:10" s="392" customFormat="1" ht="56.25" customHeight="1" thickBot="1">
      <c r="A162" s="296">
        <v>10</v>
      </c>
      <c r="B162" s="386">
        <v>758</v>
      </c>
      <c r="C162" s="387" t="s">
        <v>13</v>
      </c>
      <c r="D162" s="387" t="s">
        <v>53</v>
      </c>
      <c r="E162" s="388" t="s">
        <v>157</v>
      </c>
      <c r="F162" s="389">
        <v>20000</v>
      </c>
      <c r="G162" s="389">
        <v>66101.53</v>
      </c>
      <c r="H162" s="390">
        <f>G162/F162</f>
        <v>3.3050764999999998</v>
      </c>
      <c r="I162" s="391"/>
      <c r="J162" s="391"/>
    </row>
    <row r="163" spans="1:8" ht="34.5" customHeight="1" thickBot="1">
      <c r="A163" s="341">
        <v>11</v>
      </c>
      <c r="B163" s="365"/>
      <c r="C163" s="343"/>
      <c r="D163" s="343"/>
      <c r="E163" s="358" t="s">
        <v>85</v>
      </c>
      <c r="F163" s="344">
        <f>F164+F167</f>
        <v>50400</v>
      </c>
      <c r="G163" s="344">
        <f>G164+G167</f>
        <v>33468.880000000005</v>
      </c>
      <c r="H163" s="370">
        <f>G163/F163</f>
        <v>0.6640650793650794</v>
      </c>
    </row>
    <row r="164" spans="1:10" s="244" customFormat="1" ht="45" customHeight="1">
      <c r="A164" s="284"/>
      <c r="B164" s="324"/>
      <c r="C164" s="7"/>
      <c r="D164" s="7"/>
      <c r="E164" s="149" t="s">
        <v>348</v>
      </c>
      <c r="F164" s="216">
        <f>F165+F166</f>
        <v>50400</v>
      </c>
      <c r="G164" s="216">
        <f>G165+G166</f>
        <v>24450</v>
      </c>
      <c r="H164" s="253">
        <f>G164/F164</f>
        <v>0.4851190476190476</v>
      </c>
      <c r="I164" s="243"/>
      <c r="J164" s="243"/>
    </row>
    <row r="165" spans="1:8" ht="30" customHeight="1">
      <c r="A165" s="284"/>
      <c r="B165" s="59" t="s">
        <v>57</v>
      </c>
      <c r="C165" s="59" t="s">
        <v>250</v>
      </c>
      <c r="D165" s="59" t="s">
        <v>86</v>
      </c>
      <c r="E165" s="60" t="s">
        <v>281</v>
      </c>
      <c r="F165" s="222">
        <v>48900</v>
      </c>
      <c r="G165" s="222">
        <v>24450</v>
      </c>
      <c r="H165" s="175">
        <f>G165/F165</f>
        <v>0.5</v>
      </c>
    </row>
    <row r="166" spans="1:8" ht="30" customHeight="1">
      <c r="A166" s="284"/>
      <c r="B166" s="7" t="s">
        <v>240</v>
      </c>
      <c r="C166" s="59" t="s">
        <v>67</v>
      </c>
      <c r="D166" s="276" t="s">
        <v>86</v>
      </c>
      <c r="E166" s="325" t="s">
        <v>268</v>
      </c>
      <c r="F166" s="222">
        <v>1500</v>
      </c>
      <c r="G166" s="223">
        <v>0</v>
      </c>
      <c r="H166" s="175">
        <f>G166/F166</f>
        <v>0</v>
      </c>
    </row>
    <row r="167" spans="1:8" ht="44.25" customHeight="1">
      <c r="A167" s="284"/>
      <c r="B167" s="275"/>
      <c r="C167" s="275"/>
      <c r="D167" s="275"/>
      <c r="E167" s="322" t="s">
        <v>272</v>
      </c>
      <c r="F167" s="393">
        <f>F168+F169</f>
        <v>0</v>
      </c>
      <c r="G167" s="393">
        <f>G168+G169</f>
        <v>9018.880000000001</v>
      </c>
      <c r="H167" s="186">
        <v>0</v>
      </c>
    </row>
    <row r="168" spans="1:8" ht="30">
      <c r="A168" s="284"/>
      <c r="B168" s="7" t="s">
        <v>177</v>
      </c>
      <c r="C168" s="54" t="s">
        <v>55</v>
      </c>
      <c r="D168" s="54" t="s">
        <v>261</v>
      </c>
      <c r="E168" s="309" t="s">
        <v>262</v>
      </c>
      <c r="F168" s="223">
        <v>0</v>
      </c>
      <c r="G168" s="222">
        <v>8609.2</v>
      </c>
      <c r="H168" s="175">
        <v>0</v>
      </c>
    </row>
    <row r="169" spans="1:8" ht="16.5" thickBot="1">
      <c r="A169" s="284"/>
      <c r="B169" s="217" t="s">
        <v>177</v>
      </c>
      <c r="C169" s="217" t="s">
        <v>55</v>
      </c>
      <c r="D169" s="217" t="s">
        <v>261</v>
      </c>
      <c r="E169" s="218" t="s">
        <v>263</v>
      </c>
      <c r="F169" s="394">
        <v>0</v>
      </c>
      <c r="G169" s="315">
        <v>409.68</v>
      </c>
      <c r="H169" s="188">
        <v>0</v>
      </c>
    </row>
    <row r="170" spans="1:8" ht="33" customHeight="1" thickBot="1">
      <c r="A170" s="341">
        <v>12</v>
      </c>
      <c r="B170" s="365"/>
      <c r="C170" s="343"/>
      <c r="D170" s="343"/>
      <c r="E170" s="358" t="s">
        <v>88</v>
      </c>
      <c r="F170" s="344">
        <f>F171+F174+F179+F180+F181+F178</f>
        <v>71515</v>
      </c>
      <c r="G170" s="344">
        <f>G171+G174+G179+G180+G181+G178</f>
        <v>89536.45000000001</v>
      </c>
      <c r="H170" s="370">
        <f>G170/F170</f>
        <v>1.2519953855834443</v>
      </c>
    </row>
    <row r="171" spans="1:8" ht="15.75">
      <c r="A171" s="293"/>
      <c r="B171" s="94"/>
      <c r="C171" s="57"/>
      <c r="D171" s="165"/>
      <c r="E171" s="166" t="s">
        <v>129</v>
      </c>
      <c r="F171" s="395">
        <f>F172+F173</f>
        <v>0</v>
      </c>
      <c r="G171" s="395">
        <f>G172+G173</f>
        <v>12117.279999999999</v>
      </c>
      <c r="H171" s="199">
        <v>0</v>
      </c>
    </row>
    <row r="172" spans="1:8" ht="15.75">
      <c r="A172" s="289"/>
      <c r="B172" s="20">
        <v>756</v>
      </c>
      <c r="C172" s="109" t="s">
        <v>44</v>
      </c>
      <c r="D172" s="109" t="s">
        <v>48</v>
      </c>
      <c r="E172" s="115" t="s">
        <v>207</v>
      </c>
      <c r="F172" s="234">
        <v>0</v>
      </c>
      <c r="G172" s="219">
        <v>3962</v>
      </c>
      <c r="H172" s="192">
        <v>0</v>
      </c>
    </row>
    <row r="173" spans="1:8" ht="15.75">
      <c r="A173" s="289"/>
      <c r="B173" s="316">
        <v>900</v>
      </c>
      <c r="C173" s="21" t="s">
        <v>84</v>
      </c>
      <c r="D173" s="22" t="s">
        <v>48</v>
      </c>
      <c r="E173" s="30" t="s">
        <v>267</v>
      </c>
      <c r="F173" s="262">
        <v>0</v>
      </c>
      <c r="G173" s="262">
        <v>8155.28</v>
      </c>
      <c r="H173" s="194">
        <v>0</v>
      </c>
    </row>
    <row r="174" spans="1:8" ht="45">
      <c r="A174" s="289"/>
      <c r="B174" s="98"/>
      <c r="C174" s="99"/>
      <c r="D174" s="101"/>
      <c r="E174" s="120" t="s">
        <v>257</v>
      </c>
      <c r="F174" s="396">
        <f>F175+F176+F177</f>
        <v>0</v>
      </c>
      <c r="G174" s="396">
        <f>G175+G176+G177</f>
        <v>2106.03</v>
      </c>
      <c r="H174" s="193">
        <v>0</v>
      </c>
    </row>
    <row r="175" spans="1:8" ht="30" customHeight="1">
      <c r="A175" s="286"/>
      <c r="B175" s="61">
        <v>630</v>
      </c>
      <c r="C175" s="45" t="s">
        <v>15</v>
      </c>
      <c r="D175" s="56" t="s">
        <v>156</v>
      </c>
      <c r="E175" s="64" t="s">
        <v>282</v>
      </c>
      <c r="F175" s="208">
        <v>0</v>
      </c>
      <c r="G175" s="208">
        <v>100.1</v>
      </c>
      <c r="H175" s="194">
        <v>0</v>
      </c>
    </row>
    <row r="176" spans="1:8" ht="30">
      <c r="A176" s="286"/>
      <c r="B176" s="123">
        <v>921</v>
      </c>
      <c r="C176" s="46" t="s">
        <v>326</v>
      </c>
      <c r="D176" s="22" t="s">
        <v>156</v>
      </c>
      <c r="E176" s="30" t="s">
        <v>327</v>
      </c>
      <c r="F176" s="208">
        <v>0</v>
      </c>
      <c r="G176" s="221">
        <v>126.93</v>
      </c>
      <c r="H176" s="187">
        <v>0</v>
      </c>
    </row>
    <row r="177" spans="1:9" ht="15.75">
      <c r="A177" s="286"/>
      <c r="B177" s="123">
        <v>926</v>
      </c>
      <c r="C177" s="46" t="s">
        <v>333</v>
      </c>
      <c r="D177" s="97" t="s">
        <v>156</v>
      </c>
      <c r="E177" s="119" t="s">
        <v>334</v>
      </c>
      <c r="F177" s="259">
        <v>0</v>
      </c>
      <c r="G177" s="259">
        <v>1879</v>
      </c>
      <c r="H177" s="303">
        <v>0</v>
      </c>
      <c r="I177" s="243" t="s">
        <v>335</v>
      </c>
    </row>
    <row r="178" spans="1:8" ht="15.75">
      <c r="A178" s="286"/>
      <c r="B178" s="150">
        <v>756</v>
      </c>
      <c r="C178" s="109" t="s">
        <v>91</v>
      </c>
      <c r="D178" s="109" t="s">
        <v>54</v>
      </c>
      <c r="E178" s="100" t="s">
        <v>258</v>
      </c>
      <c r="F178" s="262">
        <v>0</v>
      </c>
      <c r="G178" s="262">
        <v>0</v>
      </c>
      <c r="H178" s="196">
        <v>0</v>
      </c>
    </row>
    <row r="179" spans="1:8" ht="27.75" customHeight="1">
      <c r="A179" s="289"/>
      <c r="B179" s="48">
        <v>900</v>
      </c>
      <c r="C179" s="49" t="s">
        <v>74</v>
      </c>
      <c r="D179" s="50" t="s">
        <v>48</v>
      </c>
      <c r="E179" s="115" t="s">
        <v>339</v>
      </c>
      <c r="F179" s="232">
        <v>65000</v>
      </c>
      <c r="G179" s="232">
        <v>54911.04</v>
      </c>
      <c r="H179" s="192">
        <f>G179/F179</f>
        <v>0.8447852307692307</v>
      </c>
    </row>
    <row r="180" spans="1:8" ht="15.75">
      <c r="A180" s="289"/>
      <c r="B180" s="20">
        <v>900</v>
      </c>
      <c r="C180" s="21" t="s">
        <v>154</v>
      </c>
      <c r="D180" s="22" t="s">
        <v>155</v>
      </c>
      <c r="E180" s="31" t="s">
        <v>340</v>
      </c>
      <c r="F180" s="237">
        <v>0</v>
      </c>
      <c r="G180" s="237">
        <v>1143.33</v>
      </c>
      <c r="H180" s="192">
        <v>0</v>
      </c>
    </row>
    <row r="181" spans="1:8" ht="14.25" customHeight="1">
      <c r="A181" s="289"/>
      <c r="B181" s="26"/>
      <c r="C181" s="27"/>
      <c r="D181" s="83"/>
      <c r="E181" s="102" t="s">
        <v>341</v>
      </c>
      <c r="F181" s="372">
        <f>F182+F183+F184</f>
        <v>6515</v>
      </c>
      <c r="G181" s="372">
        <f>G182+G183+G184</f>
        <v>19258.77</v>
      </c>
      <c r="H181" s="193">
        <f>G181/F181</f>
        <v>2.9560660015349196</v>
      </c>
    </row>
    <row r="182" spans="1:8" ht="14.25" customHeight="1">
      <c r="A182" s="289"/>
      <c r="B182" s="61">
        <v>710</v>
      </c>
      <c r="C182" s="45" t="s">
        <v>287</v>
      </c>
      <c r="D182" s="22" t="s">
        <v>89</v>
      </c>
      <c r="E182" s="29" t="s">
        <v>288</v>
      </c>
      <c r="F182" s="211">
        <v>0</v>
      </c>
      <c r="G182" s="211">
        <v>12743</v>
      </c>
      <c r="H182" s="177">
        <v>0</v>
      </c>
    </row>
    <row r="183" spans="1:8" ht="15.75">
      <c r="A183" s="329"/>
      <c r="B183" s="96">
        <v>852</v>
      </c>
      <c r="C183" s="97" t="s">
        <v>61</v>
      </c>
      <c r="D183" s="97" t="s">
        <v>89</v>
      </c>
      <c r="E183" s="119" t="s">
        <v>313</v>
      </c>
      <c r="F183" s="232">
        <v>0</v>
      </c>
      <c r="G183" s="232">
        <v>0.77</v>
      </c>
      <c r="H183" s="192">
        <v>0</v>
      </c>
    </row>
    <row r="184" spans="1:8" ht="26.25" customHeight="1" thickBot="1">
      <c r="A184" s="289"/>
      <c r="B184" s="20">
        <v>921</v>
      </c>
      <c r="C184" s="22" t="s">
        <v>151</v>
      </c>
      <c r="D184" s="22" t="s">
        <v>89</v>
      </c>
      <c r="E184" s="30" t="s">
        <v>347</v>
      </c>
      <c r="F184" s="219">
        <v>6515</v>
      </c>
      <c r="G184" s="219">
        <v>6515</v>
      </c>
      <c r="H184" s="194">
        <f>G184/F184</f>
        <v>1</v>
      </c>
    </row>
    <row r="185" spans="1:8" ht="30.75" customHeight="1" thickBot="1">
      <c r="A185" s="429">
        <v>13</v>
      </c>
      <c r="B185" s="397" t="s">
        <v>90</v>
      </c>
      <c r="C185" s="398" t="s">
        <v>91</v>
      </c>
      <c r="D185" s="398" t="s">
        <v>92</v>
      </c>
      <c r="E185" s="399" t="s">
        <v>93</v>
      </c>
      <c r="F185" s="430">
        <v>7774023</v>
      </c>
      <c r="G185" s="430">
        <v>3443517</v>
      </c>
      <c r="H185" s="431">
        <f aca="true" t="shared" si="8" ref="H185:H191">G185/F185</f>
        <v>0.44295173811551625</v>
      </c>
    </row>
    <row r="186" spans="1:8" ht="30.75" customHeight="1" thickBot="1">
      <c r="A186" s="400">
        <v>14</v>
      </c>
      <c r="B186" s="401" t="s">
        <v>90</v>
      </c>
      <c r="C186" s="402" t="s">
        <v>91</v>
      </c>
      <c r="D186" s="403" t="s">
        <v>94</v>
      </c>
      <c r="E186" s="404" t="s">
        <v>95</v>
      </c>
      <c r="F186" s="405">
        <v>310000</v>
      </c>
      <c r="G186" s="406">
        <v>220086.69</v>
      </c>
      <c r="H186" s="407">
        <f t="shared" si="8"/>
        <v>0.709957064516129</v>
      </c>
    </row>
    <row r="187" spans="1:8" ht="16.5" thickBot="1">
      <c r="A187" s="408">
        <v>15</v>
      </c>
      <c r="B187" s="401"/>
      <c r="C187" s="402"/>
      <c r="D187" s="403"/>
      <c r="E187" s="409" t="s">
        <v>96</v>
      </c>
      <c r="F187" s="410">
        <f>F188+F189+F190</f>
        <v>16684030</v>
      </c>
      <c r="G187" s="410">
        <f>G188+G189+G190</f>
        <v>9239422</v>
      </c>
      <c r="H187" s="411">
        <f t="shared" si="8"/>
        <v>0.5537883832623173</v>
      </c>
    </row>
    <row r="188" spans="1:8" ht="15.75">
      <c r="A188" s="294"/>
      <c r="B188" s="34" t="s">
        <v>97</v>
      </c>
      <c r="C188" s="35" t="s">
        <v>98</v>
      </c>
      <c r="D188" s="36" t="s">
        <v>99</v>
      </c>
      <c r="E188" s="37" t="s">
        <v>130</v>
      </c>
      <c r="F188" s="235">
        <v>7777523</v>
      </c>
      <c r="G188" s="236">
        <v>4786168</v>
      </c>
      <c r="H188" s="191">
        <f t="shared" si="8"/>
        <v>0.6153846153846154</v>
      </c>
    </row>
    <row r="189" spans="1:8" ht="15.75">
      <c r="A189" s="289"/>
      <c r="B189" s="20" t="s">
        <v>97</v>
      </c>
      <c r="C189" s="21" t="s">
        <v>100</v>
      </c>
      <c r="D189" s="22" t="s">
        <v>99</v>
      </c>
      <c r="E189" s="30" t="s">
        <v>245</v>
      </c>
      <c r="F189" s="237">
        <v>8121850</v>
      </c>
      <c r="G189" s="237">
        <v>4060926</v>
      </c>
      <c r="H189" s="197">
        <f t="shared" si="8"/>
        <v>0.5000001231246576</v>
      </c>
    </row>
    <row r="190" spans="1:8" ht="16.5" thickBot="1">
      <c r="A190" s="295"/>
      <c r="B190" s="79">
        <v>758</v>
      </c>
      <c r="C190" s="80" t="s">
        <v>101</v>
      </c>
      <c r="D190" s="80" t="s">
        <v>99</v>
      </c>
      <c r="E190" s="91" t="s">
        <v>246</v>
      </c>
      <c r="F190" s="238">
        <v>784657</v>
      </c>
      <c r="G190" s="239">
        <v>392328</v>
      </c>
      <c r="H190" s="198">
        <f t="shared" si="8"/>
        <v>0.49999936277889573</v>
      </c>
    </row>
    <row r="191" spans="1:8" ht="16.5" thickBot="1">
      <c r="A191" s="400">
        <v>16</v>
      </c>
      <c r="B191" s="412"/>
      <c r="C191" s="413"/>
      <c r="D191" s="414"/>
      <c r="E191" s="404" t="s">
        <v>102</v>
      </c>
      <c r="F191" s="405">
        <f>F192+F204+F216+F217</f>
        <v>8901812.51</v>
      </c>
      <c r="G191" s="405">
        <f>G192+G204+G216+G217</f>
        <v>5018582.4399999995</v>
      </c>
      <c r="H191" s="415">
        <f t="shared" si="8"/>
        <v>0.563770853897708</v>
      </c>
    </row>
    <row r="192" spans="1:8" ht="47.25" customHeight="1">
      <c r="A192" s="296"/>
      <c r="B192" s="167"/>
      <c r="C192" s="168"/>
      <c r="D192" s="168"/>
      <c r="E192" s="169" t="s">
        <v>161</v>
      </c>
      <c r="F192" s="395">
        <f>F193+F194+F195+F196+F197+F198+F199+F200+F201+F202+F203</f>
        <v>5715401.51</v>
      </c>
      <c r="G192" s="395">
        <f>G193+G194+G195+G196+G197+G198+G199+G200+G201+G202+G203</f>
        <v>3372373.44</v>
      </c>
      <c r="H192" s="199">
        <f aca="true" t="shared" si="9" ref="H192:H198">G192/F192</f>
        <v>0.5900501363026724</v>
      </c>
    </row>
    <row r="193" spans="1:8" ht="30">
      <c r="A193" s="297"/>
      <c r="B193" s="98" t="s">
        <v>17</v>
      </c>
      <c r="C193" s="160" t="s">
        <v>18</v>
      </c>
      <c r="D193" s="101" t="s">
        <v>103</v>
      </c>
      <c r="E193" s="28" t="s">
        <v>208</v>
      </c>
      <c r="F193" s="219">
        <v>327881.51</v>
      </c>
      <c r="G193" s="211">
        <v>327881.51</v>
      </c>
      <c r="H193" s="203">
        <f t="shared" si="9"/>
        <v>1</v>
      </c>
    </row>
    <row r="194" spans="1:8" ht="15.75">
      <c r="A194" s="297"/>
      <c r="B194" s="61">
        <v>750</v>
      </c>
      <c r="C194" s="65" t="s">
        <v>76</v>
      </c>
      <c r="D194" s="45" t="s">
        <v>103</v>
      </c>
      <c r="E194" s="67" t="s">
        <v>209</v>
      </c>
      <c r="F194" s="208">
        <v>110567</v>
      </c>
      <c r="G194" s="208">
        <v>59535</v>
      </c>
      <c r="H194" s="195">
        <f t="shared" si="9"/>
        <v>0.5384517984570442</v>
      </c>
    </row>
    <row r="195" spans="1:8" ht="15.75">
      <c r="A195" s="298"/>
      <c r="B195" s="61">
        <v>751</v>
      </c>
      <c r="C195" s="127" t="s">
        <v>104</v>
      </c>
      <c r="D195" s="45" t="s">
        <v>103</v>
      </c>
      <c r="E195" s="111" t="s">
        <v>210</v>
      </c>
      <c r="F195" s="221">
        <v>3457</v>
      </c>
      <c r="G195" s="208">
        <v>1728</v>
      </c>
      <c r="H195" s="195">
        <f t="shared" si="9"/>
        <v>0.49985536592421176</v>
      </c>
    </row>
    <row r="196" spans="1:8" ht="15.75">
      <c r="A196" s="298"/>
      <c r="B196" s="61">
        <v>751</v>
      </c>
      <c r="C196" s="127" t="s">
        <v>296</v>
      </c>
      <c r="D196" s="45" t="s">
        <v>103</v>
      </c>
      <c r="E196" s="111" t="s">
        <v>297</v>
      </c>
      <c r="F196" s="221">
        <v>46406</v>
      </c>
      <c r="G196" s="208">
        <v>45925.93</v>
      </c>
      <c r="H196" s="195">
        <f t="shared" si="9"/>
        <v>0.9896550015084257</v>
      </c>
    </row>
    <row r="197" spans="1:8" ht="15.75">
      <c r="A197" s="297"/>
      <c r="B197" s="61">
        <v>752</v>
      </c>
      <c r="C197" s="45" t="s">
        <v>298</v>
      </c>
      <c r="D197" s="45" t="s">
        <v>103</v>
      </c>
      <c r="E197" s="68" t="s">
        <v>211</v>
      </c>
      <c r="F197" s="208">
        <v>300</v>
      </c>
      <c r="G197" s="208">
        <v>300</v>
      </c>
      <c r="H197" s="195">
        <f t="shared" si="9"/>
        <v>1</v>
      </c>
    </row>
    <row r="198" spans="1:8" ht="15.75">
      <c r="A198" s="297"/>
      <c r="B198" s="61">
        <v>754</v>
      </c>
      <c r="C198" s="45" t="s">
        <v>105</v>
      </c>
      <c r="D198" s="45" t="s">
        <v>103</v>
      </c>
      <c r="E198" s="68" t="s">
        <v>212</v>
      </c>
      <c r="F198" s="208">
        <v>1000</v>
      </c>
      <c r="G198" s="208">
        <v>1000</v>
      </c>
      <c r="H198" s="195">
        <f t="shared" si="9"/>
        <v>1</v>
      </c>
    </row>
    <row r="199" spans="1:8" ht="15.75">
      <c r="A199" s="298"/>
      <c r="B199" s="61">
        <v>852</v>
      </c>
      <c r="C199" s="127" t="s">
        <v>78</v>
      </c>
      <c r="D199" s="45" t="s">
        <v>103</v>
      </c>
      <c r="E199" s="104" t="s">
        <v>213</v>
      </c>
      <c r="F199" s="221">
        <v>508440</v>
      </c>
      <c r="G199" s="208">
        <v>256040</v>
      </c>
      <c r="H199" s="195">
        <f aca="true" t="shared" si="10" ref="H199:H230">G199/F199</f>
        <v>0.503579576744552</v>
      </c>
    </row>
    <row r="200" spans="1:8" ht="13.5" customHeight="1">
      <c r="A200" s="297"/>
      <c r="B200" s="20">
        <v>852</v>
      </c>
      <c r="C200" s="45" t="s">
        <v>79</v>
      </c>
      <c r="D200" s="22" t="s">
        <v>103</v>
      </c>
      <c r="E200" s="68" t="s">
        <v>106</v>
      </c>
      <c r="F200" s="208">
        <v>4568000</v>
      </c>
      <c r="G200" s="211">
        <v>2581000</v>
      </c>
      <c r="H200" s="177">
        <f t="shared" si="10"/>
        <v>0.5650175131348512</v>
      </c>
    </row>
    <row r="201" spans="1:8" ht="15.75">
      <c r="A201" s="299"/>
      <c r="B201" s="77">
        <v>852</v>
      </c>
      <c r="C201" s="65" t="s">
        <v>107</v>
      </c>
      <c r="D201" s="45" t="s">
        <v>103</v>
      </c>
      <c r="E201" s="92" t="s">
        <v>214</v>
      </c>
      <c r="F201" s="248">
        <v>37700</v>
      </c>
      <c r="G201" s="208">
        <v>16000</v>
      </c>
      <c r="H201" s="195">
        <f t="shared" si="10"/>
        <v>0.4244031830238727</v>
      </c>
    </row>
    <row r="202" spans="1:8" ht="15.75">
      <c r="A202" s="299"/>
      <c r="B202" s="103">
        <v>852</v>
      </c>
      <c r="C202" s="45" t="s">
        <v>311</v>
      </c>
      <c r="D202" s="45" t="s">
        <v>103</v>
      </c>
      <c r="E202" s="92" t="s">
        <v>312</v>
      </c>
      <c r="F202" s="271">
        <v>20634</v>
      </c>
      <c r="G202" s="208">
        <v>20634</v>
      </c>
      <c r="H202" s="195">
        <f t="shared" si="10"/>
        <v>1</v>
      </c>
    </row>
    <row r="203" spans="1:8" ht="15.75">
      <c r="A203" s="299"/>
      <c r="B203" s="103">
        <v>852</v>
      </c>
      <c r="C203" s="21" t="s">
        <v>66</v>
      </c>
      <c r="D203" s="45" t="s">
        <v>103</v>
      </c>
      <c r="E203" s="92" t="s">
        <v>160</v>
      </c>
      <c r="F203" s="271">
        <v>91016</v>
      </c>
      <c r="G203" s="211">
        <v>62329</v>
      </c>
      <c r="H203" s="194">
        <f t="shared" si="10"/>
        <v>0.6848136591368551</v>
      </c>
    </row>
    <row r="204" spans="1:8" ht="30">
      <c r="A204" s="299"/>
      <c r="B204" s="78"/>
      <c r="C204" s="33"/>
      <c r="D204" s="32"/>
      <c r="E204" s="38" t="s">
        <v>131</v>
      </c>
      <c r="F204" s="416">
        <f>F209+F210+F211+F212+F213+F214+F215+F205+F206+F207+F208</f>
        <v>2950517</v>
      </c>
      <c r="G204" s="416">
        <f>G209+G210+G211+G212+G213+G214+G215+G205+G206+G207+G208</f>
        <v>1566409</v>
      </c>
      <c r="H204" s="197">
        <f aca="true" t="shared" si="11" ref="H204:H209">G204/F204</f>
        <v>0.5308930604365268</v>
      </c>
    </row>
    <row r="205" spans="1:9" ht="15.75">
      <c r="A205" s="299"/>
      <c r="B205" s="249">
        <v>600</v>
      </c>
      <c r="C205" s="250" t="s">
        <v>251</v>
      </c>
      <c r="D205" s="83" t="s">
        <v>109</v>
      </c>
      <c r="E205" s="102" t="s">
        <v>252</v>
      </c>
      <c r="F205" s="220">
        <v>583261</v>
      </c>
      <c r="G205" s="220">
        <v>0</v>
      </c>
      <c r="H205" s="203">
        <v>0</v>
      </c>
      <c r="I205" s="110">
        <v>0</v>
      </c>
    </row>
    <row r="206" spans="1:8" ht="15.75">
      <c r="A206" s="299"/>
      <c r="B206" s="103">
        <v>801</v>
      </c>
      <c r="C206" s="46" t="s">
        <v>259</v>
      </c>
      <c r="D206" s="45" t="s">
        <v>109</v>
      </c>
      <c r="E206" s="68" t="s">
        <v>260</v>
      </c>
      <c r="F206" s="219">
        <v>76103</v>
      </c>
      <c r="G206" s="219">
        <v>38049</v>
      </c>
      <c r="H206" s="195">
        <f t="shared" si="11"/>
        <v>0.4999671497838456</v>
      </c>
    </row>
    <row r="207" spans="1:8" ht="15.75">
      <c r="A207" s="299"/>
      <c r="B207" s="103">
        <v>801</v>
      </c>
      <c r="C207" s="45" t="s">
        <v>55</v>
      </c>
      <c r="D207" s="45" t="s">
        <v>109</v>
      </c>
      <c r="E207" s="251" t="s">
        <v>260</v>
      </c>
      <c r="F207" s="252">
        <v>451779</v>
      </c>
      <c r="G207" s="208">
        <v>225888</v>
      </c>
      <c r="H207" s="195">
        <f t="shared" si="11"/>
        <v>0.4999966797925534</v>
      </c>
    </row>
    <row r="208" spans="1:8" ht="15.75">
      <c r="A208" s="299"/>
      <c r="B208" s="103">
        <v>801</v>
      </c>
      <c r="C208" s="21" t="s">
        <v>264</v>
      </c>
      <c r="D208" s="22" t="s">
        <v>109</v>
      </c>
      <c r="E208" s="92" t="s">
        <v>260</v>
      </c>
      <c r="F208" s="248">
        <v>21744</v>
      </c>
      <c r="G208" s="219">
        <v>10872</v>
      </c>
      <c r="H208" s="194">
        <f t="shared" si="11"/>
        <v>0.5</v>
      </c>
    </row>
    <row r="209" spans="1:8" ht="15.75">
      <c r="A209" s="299"/>
      <c r="B209" s="39">
        <v>852</v>
      </c>
      <c r="C209" s="45" t="s">
        <v>181</v>
      </c>
      <c r="D209" s="46" t="s">
        <v>109</v>
      </c>
      <c r="E209" s="68" t="s">
        <v>182</v>
      </c>
      <c r="F209" s="219">
        <v>43230</v>
      </c>
      <c r="G209" s="208">
        <v>0</v>
      </c>
      <c r="H209" s="187">
        <f t="shared" si="11"/>
        <v>0</v>
      </c>
    </row>
    <row r="210" spans="1:10" s="162" customFormat="1" ht="15.75">
      <c r="A210" s="299"/>
      <c r="B210" s="256">
        <v>852</v>
      </c>
      <c r="C210" s="22" t="s">
        <v>107</v>
      </c>
      <c r="D210" s="45" t="s">
        <v>109</v>
      </c>
      <c r="E210" s="68" t="s">
        <v>215</v>
      </c>
      <c r="F210" s="208">
        <v>34500</v>
      </c>
      <c r="G210" s="219">
        <v>23800</v>
      </c>
      <c r="H210" s="187">
        <f t="shared" si="10"/>
        <v>0.6898550724637681</v>
      </c>
      <c r="I210" s="161"/>
      <c r="J210" s="161"/>
    </row>
    <row r="211" spans="1:8" ht="15.75">
      <c r="A211" s="299"/>
      <c r="B211" s="103">
        <v>852</v>
      </c>
      <c r="C211" s="45" t="s">
        <v>60</v>
      </c>
      <c r="D211" s="45" t="s">
        <v>109</v>
      </c>
      <c r="E211" s="29" t="s">
        <v>216</v>
      </c>
      <c r="F211" s="219">
        <v>378000</v>
      </c>
      <c r="G211" s="208">
        <v>276000</v>
      </c>
      <c r="H211" s="195">
        <f t="shared" si="10"/>
        <v>0.7301587301587301</v>
      </c>
    </row>
    <row r="212" spans="1:8" ht="15.75">
      <c r="A212" s="299"/>
      <c r="B212" s="118">
        <v>852</v>
      </c>
      <c r="C212" s="45" t="s">
        <v>110</v>
      </c>
      <c r="D212" s="45" t="s">
        <v>109</v>
      </c>
      <c r="E212" s="68" t="s">
        <v>217</v>
      </c>
      <c r="F212" s="221">
        <v>347000</v>
      </c>
      <c r="G212" s="208">
        <v>282000</v>
      </c>
      <c r="H212" s="187">
        <f t="shared" si="10"/>
        <v>0.8126801152737753</v>
      </c>
    </row>
    <row r="213" spans="1:8" ht="15.75">
      <c r="A213" s="299"/>
      <c r="B213" s="103">
        <v>852</v>
      </c>
      <c r="C213" s="21" t="s">
        <v>61</v>
      </c>
      <c r="D213" s="22" t="s">
        <v>109</v>
      </c>
      <c r="E213" s="68" t="s">
        <v>218</v>
      </c>
      <c r="F213" s="208">
        <v>446900</v>
      </c>
      <c r="G213" s="270">
        <v>240800</v>
      </c>
      <c r="H213" s="200">
        <f t="shared" si="10"/>
        <v>0.5388230029089282</v>
      </c>
    </row>
    <row r="214" spans="1:8" ht="15.75">
      <c r="A214" s="299"/>
      <c r="B214" s="77">
        <v>852</v>
      </c>
      <c r="C214" s="65" t="s">
        <v>66</v>
      </c>
      <c r="D214" s="45" t="s">
        <v>109</v>
      </c>
      <c r="E214" s="68" t="s">
        <v>219</v>
      </c>
      <c r="F214" s="208">
        <v>364000</v>
      </c>
      <c r="G214" s="272">
        <v>265000</v>
      </c>
      <c r="H214" s="201">
        <f t="shared" si="10"/>
        <v>0.728021978021978</v>
      </c>
    </row>
    <row r="215" spans="1:8" ht="15.75">
      <c r="A215" s="299"/>
      <c r="B215" s="76">
        <v>854</v>
      </c>
      <c r="C215" s="97" t="s">
        <v>108</v>
      </c>
      <c r="D215" s="97" t="s">
        <v>109</v>
      </c>
      <c r="E215" s="88" t="s">
        <v>220</v>
      </c>
      <c r="F215" s="219">
        <v>204000</v>
      </c>
      <c r="G215" s="219">
        <v>204000</v>
      </c>
      <c r="H215" s="202">
        <f t="shared" si="10"/>
        <v>1</v>
      </c>
    </row>
    <row r="216" spans="1:8" ht="19.5" customHeight="1">
      <c r="A216" s="297"/>
      <c r="B216" s="48">
        <v>758</v>
      </c>
      <c r="C216" s="50" t="s">
        <v>13</v>
      </c>
      <c r="D216" s="50" t="s">
        <v>111</v>
      </c>
      <c r="E216" s="41" t="s">
        <v>132</v>
      </c>
      <c r="F216" s="240">
        <v>133594</v>
      </c>
      <c r="G216" s="240">
        <v>0</v>
      </c>
      <c r="H216" s="197">
        <f t="shared" si="10"/>
        <v>0</v>
      </c>
    </row>
    <row r="217" spans="1:8" ht="60" customHeight="1">
      <c r="A217" s="298"/>
      <c r="B217" s="98"/>
      <c r="C217" s="99"/>
      <c r="D217" s="128"/>
      <c r="E217" s="113" t="s">
        <v>148</v>
      </c>
      <c r="F217" s="372">
        <f>F218+F219</f>
        <v>102300</v>
      </c>
      <c r="G217" s="372">
        <f>G218+G219</f>
        <v>79800</v>
      </c>
      <c r="H217" s="203">
        <f>G217/F217</f>
        <v>0.7800586510263929</v>
      </c>
    </row>
    <row r="218" spans="1:8" ht="19.5" customHeight="1">
      <c r="A218" s="297"/>
      <c r="B218" s="123">
        <v>150</v>
      </c>
      <c r="C218" s="46" t="s">
        <v>278</v>
      </c>
      <c r="D218" s="46" t="s">
        <v>159</v>
      </c>
      <c r="E218" s="104" t="s">
        <v>279</v>
      </c>
      <c r="F218" s="208">
        <v>22500</v>
      </c>
      <c r="G218" s="221">
        <v>0</v>
      </c>
      <c r="H218" s="194">
        <f>G218/F218</f>
        <v>0</v>
      </c>
    </row>
    <row r="219" spans="1:8" ht="19.5" customHeight="1" thickBot="1">
      <c r="A219" s="297"/>
      <c r="B219" s="256">
        <v>852</v>
      </c>
      <c r="C219" s="46" t="s">
        <v>66</v>
      </c>
      <c r="D219" s="46" t="s">
        <v>159</v>
      </c>
      <c r="E219" s="104" t="s">
        <v>317</v>
      </c>
      <c r="F219" s="219">
        <v>79800</v>
      </c>
      <c r="G219" s="221">
        <v>79800</v>
      </c>
      <c r="H219" s="187">
        <f>G219/F219</f>
        <v>1</v>
      </c>
    </row>
    <row r="220" spans="1:8" ht="42.75" customHeight="1" thickBot="1">
      <c r="A220" s="429">
        <v>17</v>
      </c>
      <c r="B220" s="444"/>
      <c r="C220" s="445"/>
      <c r="D220" s="446"/>
      <c r="E220" s="447" t="s">
        <v>112</v>
      </c>
      <c r="F220" s="448">
        <f>F221</f>
        <v>6500</v>
      </c>
      <c r="G220" s="449">
        <f>G221</f>
        <v>4500</v>
      </c>
      <c r="H220" s="450">
        <f t="shared" si="10"/>
        <v>0.6923076923076923</v>
      </c>
    </row>
    <row r="221" spans="1:8" ht="30.75" customHeight="1">
      <c r="A221" s="289"/>
      <c r="B221" s="48"/>
      <c r="C221" s="336"/>
      <c r="D221" s="336"/>
      <c r="E221" s="337" t="s">
        <v>133</v>
      </c>
      <c r="F221" s="432">
        <f>F222+F223</f>
        <v>6500</v>
      </c>
      <c r="G221" s="209">
        <f>G222+G223</f>
        <v>4500</v>
      </c>
      <c r="H221" s="437">
        <f t="shared" si="10"/>
        <v>0.6923076923076923</v>
      </c>
    </row>
    <row r="222" spans="1:8" ht="15.75">
      <c r="A222" s="286"/>
      <c r="B222" s="254">
        <v>921</v>
      </c>
      <c r="C222" s="255" t="s">
        <v>152</v>
      </c>
      <c r="D222" s="45" t="s">
        <v>113</v>
      </c>
      <c r="E222" s="261" t="s">
        <v>329</v>
      </c>
      <c r="F222" s="433">
        <v>2000</v>
      </c>
      <c r="G222" s="441">
        <v>2000</v>
      </c>
      <c r="H222" s="438">
        <f>G222/F223</f>
        <v>0.4444444444444444</v>
      </c>
    </row>
    <row r="223" spans="1:8" ht="35.25" customHeight="1" thickBot="1">
      <c r="A223" s="286"/>
      <c r="B223" s="254">
        <v>921</v>
      </c>
      <c r="C223" s="260" t="s">
        <v>152</v>
      </c>
      <c r="D223" s="139" t="s">
        <v>113</v>
      </c>
      <c r="E223" s="92" t="s">
        <v>330</v>
      </c>
      <c r="F223" s="433">
        <v>4500</v>
      </c>
      <c r="G223" s="441">
        <v>2500</v>
      </c>
      <c r="H223" s="439">
        <f>G223/F223</f>
        <v>0.5555555555555556</v>
      </c>
    </row>
    <row r="224" spans="1:10" s="424" customFormat="1" ht="43.5" customHeight="1" thickBot="1">
      <c r="A224" s="417">
        <v>18</v>
      </c>
      <c r="B224" s="418"/>
      <c r="C224" s="419"/>
      <c r="D224" s="420"/>
      <c r="E224" s="350" t="s">
        <v>117</v>
      </c>
      <c r="F224" s="421">
        <f>F225+F226+F227+F228+F229</f>
        <v>825245</v>
      </c>
      <c r="G224" s="442">
        <f>G225+G226+G227+G228+G229</f>
        <v>618912.0900000001</v>
      </c>
      <c r="H224" s="422">
        <f t="shared" si="10"/>
        <v>0.7499737532490353</v>
      </c>
      <c r="I224" s="423"/>
      <c r="J224" s="423"/>
    </row>
    <row r="225" spans="1:8" ht="33" customHeight="1">
      <c r="A225" s="308"/>
      <c r="B225" s="152" t="s">
        <v>17</v>
      </c>
      <c r="C225" s="154" t="s">
        <v>114</v>
      </c>
      <c r="D225" s="153" t="s">
        <v>115</v>
      </c>
      <c r="E225" s="151" t="s">
        <v>277</v>
      </c>
      <c r="F225" s="434">
        <v>381124</v>
      </c>
      <c r="G225" s="209">
        <v>381124</v>
      </c>
      <c r="H225" s="437">
        <f>G225/F225</f>
        <v>1</v>
      </c>
    </row>
    <row r="226" spans="1:8" ht="24.75" customHeight="1">
      <c r="A226" s="286"/>
      <c r="B226" s="152" t="s">
        <v>177</v>
      </c>
      <c r="C226" s="152" t="s">
        <v>158</v>
      </c>
      <c r="D226" s="152" t="s">
        <v>307</v>
      </c>
      <c r="E226" s="155" t="s">
        <v>350</v>
      </c>
      <c r="F226" s="434">
        <v>9280</v>
      </c>
      <c r="G226" s="462">
        <v>16395</v>
      </c>
      <c r="H226" s="463">
        <f>G226/F226</f>
        <v>1.7667025862068966</v>
      </c>
    </row>
    <row r="227" spans="1:8" ht="33.75" customHeight="1">
      <c r="A227" s="286"/>
      <c r="B227" s="304" t="s">
        <v>177</v>
      </c>
      <c r="C227" s="21" t="s">
        <v>158</v>
      </c>
      <c r="D227" s="305" t="s">
        <v>115</v>
      </c>
      <c r="E227" s="327" t="s">
        <v>318</v>
      </c>
      <c r="F227" s="435">
        <v>35700</v>
      </c>
      <c r="G227" s="209">
        <v>26393.09</v>
      </c>
      <c r="H227" s="438">
        <f>G227/F227</f>
        <v>0.7393022408963585</v>
      </c>
    </row>
    <row r="228" spans="1:8" ht="15.75">
      <c r="A228" s="286"/>
      <c r="B228" s="150">
        <v>852</v>
      </c>
      <c r="C228" s="109" t="s">
        <v>61</v>
      </c>
      <c r="D228" s="109" t="s">
        <v>115</v>
      </c>
      <c r="E228" s="75" t="s">
        <v>332</v>
      </c>
      <c r="F228" s="436">
        <v>303007</v>
      </c>
      <c r="G228" s="209">
        <v>195000</v>
      </c>
      <c r="H228" s="440">
        <f>G228/F228</f>
        <v>0.6435494889557007</v>
      </c>
    </row>
    <row r="229" spans="1:8" ht="16.5" customHeight="1" thickBot="1">
      <c r="A229" s="286"/>
      <c r="B229" s="451" t="s">
        <v>242</v>
      </c>
      <c r="C229" s="452" t="s">
        <v>333</v>
      </c>
      <c r="D229" s="99" t="s">
        <v>115</v>
      </c>
      <c r="E229" s="453" t="s">
        <v>345</v>
      </c>
      <c r="F229" s="454">
        <v>96134</v>
      </c>
      <c r="G229" s="443">
        <v>0</v>
      </c>
      <c r="H229" s="440">
        <f>G229/F229</f>
        <v>0</v>
      </c>
    </row>
    <row r="230" spans="1:12" ht="16.5" thickBot="1">
      <c r="A230" s="455"/>
      <c r="B230" s="456"/>
      <c r="C230" s="457"/>
      <c r="D230" s="457"/>
      <c r="E230" s="458" t="s">
        <v>116</v>
      </c>
      <c r="F230" s="448">
        <f>F8+F37</f>
        <v>60345921.51</v>
      </c>
      <c r="G230" s="449">
        <f>G8+G37</f>
        <v>32849323.979999997</v>
      </c>
      <c r="H230" s="450">
        <f t="shared" si="10"/>
        <v>0.5443503580363173</v>
      </c>
      <c r="I230" s="425"/>
      <c r="K230" s="110"/>
      <c r="L230" s="110"/>
    </row>
    <row r="231" spans="1:8" ht="15.75">
      <c r="A231" s="300"/>
      <c r="B231" s="40"/>
      <c r="C231" s="21"/>
      <c r="D231" s="21"/>
      <c r="E231" s="93"/>
      <c r="F231" s="426"/>
      <c r="G231" s="426"/>
      <c r="H231" s="204"/>
    </row>
    <row r="232" spans="1:8" ht="15.75">
      <c r="A232" s="300"/>
      <c r="B232" s="40"/>
      <c r="C232" s="21"/>
      <c r="D232" s="21"/>
      <c r="E232" s="93"/>
      <c r="F232" s="426"/>
      <c r="G232" s="426"/>
      <c r="H232" s="204"/>
    </row>
    <row r="233" spans="1:8" ht="15.75">
      <c r="A233" s="300"/>
      <c r="B233" s="40"/>
      <c r="C233" s="21"/>
      <c r="D233" s="21"/>
      <c r="E233" s="93"/>
      <c r="F233" s="426">
        <v>60345921.51</v>
      </c>
      <c r="G233" s="426">
        <v>32849323.98</v>
      </c>
      <c r="H233" s="204"/>
    </row>
    <row r="234" spans="1:8" ht="15.75">
      <c r="A234" s="300"/>
      <c r="B234" s="40"/>
      <c r="C234" s="21"/>
      <c r="D234" s="21"/>
      <c r="E234" s="93"/>
      <c r="F234" s="426">
        <f>F230-F233</f>
        <v>0</v>
      </c>
      <c r="G234" s="426">
        <f>G230-G233</f>
        <v>0</v>
      </c>
      <c r="H234" s="204"/>
    </row>
    <row r="235" spans="1:8" ht="15.75">
      <c r="A235" s="300"/>
      <c r="B235" s="40"/>
      <c r="C235" s="21"/>
      <c r="D235" s="21"/>
      <c r="E235" s="93"/>
      <c r="F235" s="426"/>
      <c r="G235" s="426"/>
      <c r="H235" s="204"/>
    </row>
    <row r="236" spans="1:8" ht="15.75">
      <c r="A236" s="300"/>
      <c r="B236" s="40"/>
      <c r="C236" s="21"/>
      <c r="D236" s="21"/>
      <c r="E236" s="93"/>
      <c r="F236" s="426"/>
      <c r="G236" s="426"/>
      <c r="H236" s="204"/>
    </row>
    <row r="237" spans="1:8" ht="15.75">
      <c r="A237" s="300"/>
      <c r="B237" s="40"/>
      <c r="C237" s="21"/>
      <c r="D237" s="21"/>
      <c r="E237" s="93"/>
      <c r="F237" s="426"/>
      <c r="G237" s="426"/>
      <c r="H237" s="204"/>
    </row>
    <row r="238" spans="1:8" ht="15.75">
      <c r="A238" s="300"/>
      <c r="B238" s="40"/>
      <c r="C238" s="21"/>
      <c r="D238" s="21"/>
      <c r="E238" s="93"/>
      <c r="F238" s="426"/>
      <c r="G238" s="426"/>
      <c r="H238" s="204"/>
    </row>
    <row r="239" spans="1:8" ht="15.75">
      <c r="A239" s="300"/>
      <c r="B239" s="40"/>
      <c r="C239" s="21"/>
      <c r="D239" s="21"/>
      <c r="E239" s="93"/>
      <c r="F239" s="426"/>
      <c r="G239" s="426"/>
      <c r="H239" s="204"/>
    </row>
    <row r="240" spans="1:8" ht="15.75">
      <c r="A240" s="300"/>
      <c r="B240" s="40"/>
      <c r="C240" s="21"/>
      <c r="D240" s="21"/>
      <c r="E240" s="93"/>
      <c r="F240" s="426"/>
      <c r="G240" s="426"/>
      <c r="H240" s="204"/>
    </row>
    <row r="241" spans="1:8" ht="15.75">
      <c r="A241" s="300"/>
      <c r="B241" s="40"/>
      <c r="C241" s="21"/>
      <c r="D241" s="21"/>
      <c r="E241" s="93"/>
      <c r="F241" s="426"/>
      <c r="G241" s="426"/>
      <c r="H241" s="204"/>
    </row>
    <row r="242" spans="1:8" ht="15.75">
      <c r="A242" s="300"/>
      <c r="B242" s="40"/>
      <c r="C242" s="21"/>
      <c r="D242" s="21"/>
      <c r="E242" s="93"/>
      <c r="F242" s="426"/>
      <c r="G242" s="426"/>
      <c r="H242" s="204"/>
    </row>
    <row r="243" spans="1:8" ht="15.75">
      <c r="A243" s="300"/>
      <c r="B243" s="40"/>
      <c r="C243" s="21"/>
      <c r="D243" s="21"/>
      <c r="E243" s="93"/>
      <c r="F243" s="426"/>
      <c r="G243" s="426"/>
      <c r="H243" s="204"/>
    </row>
    <row r="244" spans="1:8" ht="15.75">
      <c r="A244" s="300"/>
      <c r="B244" s="40"/>
      <c r="C244" s="21"/>
      <c r="D244" s="21"/>
      <c r="E244" s="93"/>
      <c r="F244" s="426"/>
      <c r="G244" s="426"/>
      <c r="H244" s="204"/>
    </row>
    <row r="245" spans="1:8" ht="15.75">
      <c r="A245" s="300"/>
      <c r="B245" s="40"/>
      <c r="C245" s="21"/>
      <c r="D245" s="21"/>
      <c r="E245" s="93"/>
      <c r="F245" s="426"/>
      <c r="G245" s="426"/>
      <c r="H245" s="204"/>
    </row>
    <row r="246" spans="1:8" ht="15.75">
      <c r="A246" s="300"/>
      <c r="B246" s="40"/>
      <c r="C246" s="21"/>
      <c r="D246" s="21"/>
      <c r="E246" s="93"/>
      <c r="F246" s="426"/>
      <c r="G246" s="426"/>
      <c r="H246" s="204"/>
    </row>
    <row r="247" spans="1:8" ht="15.75">
      <c r="A247" s="300"/>
      <c r="B247" s="40"/>
      <c r="C247" s="21"/>
      <c r="D247" s="21"/>
      <c r="E247" s="93"/>
      <c r="F247" s="426"/>
      <c r="G247" s="426"/>
      <c r="H247" s="204"/>
    </row>
    <row r="248" spans="1:8" ht="15.75">
      <c r="A248" s="300"/>
      <c r="B248" s="40"/>
      <c r="C248" s="21"/>
      <c r="D248" s="21"/>
      <c r="E248" s="93"/>
      <c r="F248" s="426"/>
      <c r="G248" s="426"/>
      <c r="H248" s="204"/>
    </row>
    <row r="249" spans="1:8" ht="15.75">
      <c r="A249" s="300"/>
      <c r="B249" s="40"/>
      <c r="C249" s="21"/>
      <c r="D249" s="21"/>
      <c r="E249" s="93"/>
      <c r="F249" s="426"/>
      <c r="G249" s="426"/>
      <c r="H249" s="204"/>
    </row>
    <row r="250" spans="1:8" ht="15.75">
      <c r="A250" s="300"/>
      <c r="B250" s="40"/>
      <c r="C250" s="21"/>
      <c r="D250" s="21"/>
      <c r="E250" s="93"/>
      <c r="F250" s="426"/>
      <c r="G250" s="426"/>
      <c r="H250" s="204"/>
    </row>
    <row r="251" spans="1:8" ht="15.75">
      <c r="A251" s="300"/>
      <c r="B251" s="40"/>
      <c r="C251" s="21"/>
      <c r="D251" s="21"/>
      <c r="E251" s="93"/>
      <c r="F251" s="426"/>
      <c r="G251" s="426"/>
      <c r="H251" s="204"/>
    </row>
    <row r="252" spans="1:8" ht="15.75">
      <c r="A252" s="300"/>
      <c r="B252" s="40"/>
      <c r="C252" s="21"/>
      <c r="D252" s="21"/>
      <c r="E252" s="93"/>
      <c r="F252" s="426"/>
      <c r="G252" s="426"/>
      <c r="H252" s="204"/>
    </row>
    <row r="253" spans="1:8" ht="15.75">
      <c r="A253" s="300"/>
      <c r="B253" s="40"/>
      <c r="C253" s="21"/>
      <c r="D253" s="21"/>
      <c r="E253" s="93"/>
      <c r="F253" s="426"/>
      <c r="G253" s="426"/>
      <c r="H253" s="204"/>
    </row>
    <row r="254" spans="1:8" ht="15.75">
      <c r="A254" s="300"/>
      <c r="B254" s="40"/>
      <c r="C254" s="21"/>
      <c r="D254" s="21"/>
      <c r="E254" s="93"/>
      <c r="F254" s="426"/>
      <c r="G254" s="426"/>
      <c r="H254" s="204"/>
    </row>
    <row r="255" spans="1:8" ht="15.75">
      <c r="A255" s="300"/>
      <c r="B255" s="40"/>
      <c r="C255" s="21"/>
      <c r="D255" s="21"/>
      <c r="E255" s="93"/>
      <c r="F255" s="426"/>
      <c r="G255" s="426"/>
      <c r="H255" s="204"/>
    </row>
    <row r="256" spans="1:8" ht="15.75">
      <c r="A256" s="300"/>
      <c r="B256" s="40"/>
      <c r="C256" s="21"/>
      <c r="D256" s="21"/>
      <c r="E256" s="93"/>
      <c r="F256" s="426"/>
      <c r="G256" s="426"/>
      <c r="H256" s="204"/>
    </row>
    <row r="257" spans="1:8" ht="15.75">
      <c r="A257" s="300"/>
      <c r="B257" s="40"/>
      <c r="C257" s="21"/>
      <c r="D257" s="21"/>
      <c r="E257" s="93"/>
      <c r="F257" s="426"/>
      <c r="G257" s="427"/>
      <c r="H257" s="204"/>
    </row>
    <row r="258" spans="1:8" ht="15.75">
      <c r="A258" s="300"/>
      <c r="B258" s="40"/>
      <c r="C258" s="21"/>
      <c r="D258" s="21"/>
      <c r="E258" s="93"/>
      <c r="F258" s="426"/>
      <c r="G258" s="426"/>
      <c r="H258" s="204"/>
    </row>
    <row r="259" spans="1:8" ht="15.75">
      <c r="A259" s="300"/>
      <c r="B259" s="40"/>
      <c r="C259" s="21"/>
      <c r="D259" s="21"/>
      <c r="E259" s="93"/>
      <c r="F259" s="426"/>
      <c r="G259" s="426"/>
      <c r="H259" s="204"/>
    </row>
    <row r="260" spans="1:8" ht="15.75">
      <c r="A260" s="300"/>
      <c r="B260" s="40"/>
      <c r="C260" s="21"/>
      <c r="D260" s="21"/>
      <c r="E260" s="93"/>
      <c r="F260" s="426"/>
      <c r="G260" s="426"/>
      <c r="H260" s="204"/>
    </row>
    <row r="261" spans="1:8" ht="15.75">
      <c r="A261" s="300"/>
      <c r="B261" s="40"/>
      <c r="C261" s="21"/>
      <c r="D261" s="21"/>
      <c r="E261" s="93"/>
      <c r="F261" s="426"/>
      <c r="G261" s="426"/>
      <c r="H261" s="204"/>
    </row>
    <row r="262" spans="1:8" ht="15.75">
      <c r="A262" s="300"/>
      <c r="B262" s="40"/>
      <c r="C262" s="21"/>
      <c r="D262" s="21"/>
      <c r="E262" s="93"/>
      <c r="F262" s="426"/>
      <c r="G262" s="426"/>
      <c r="H262" s="204"/>
    </row>
    <row r="263" spans="1:8" ht="15.75">
      <c r="A263" s="300"/>
      <c r="B263" s="40"/>
      <c r="C263" s="21"/>
      <c r="D263" s="21"/>
      <c r="E263" s="93"/>
      <c r="F263" s="426"/>
      <c r="G263" s="426"/>
      <c r="H263" s="204"/>
    </row>
    <row r="264" spans="1:8" ht="15.75">
      <c r="A264" s="300"/>
      <c r="B264" s="40"/>
      <c r="C264" s="21"/>
      <c r="D264" s="21"/>
      <c r="E264" s="93"/>
      <c r="F264" s="426"/>
      <c r="G264" s="426"/>
      <c r="H264" s="204"/>
    </row>
    <row r="265" spans="1:8" ht="15.75">
      <c r="A265" s="300"/>
      <c r="B265" s="40"/>
      <c r="C265" s="21"/>
      <c r="D265" s="21"/>
      <c r="E265" s="93"/>
      <c r="F265" s="426"/>
      <c r="G265" s="426"/>
      <c r="H265" s="204"/>
    </row>
    <row r="266" spans="1:8" ht="15.75">
      <c r="A266" s="300"/>
      <c r="B266" s="40"/>
      <c r="C266" s="21"/>
      <c r="D266" s="21"/>
      <c r="E266" s="93"/>
      <c r="F266" s="426"/>
      <c r="G266" s="426"/>
      <c r="H266" s="204"/>
    </row>
    <row r="267" spans="1:8" ht="15.75">
      <c r="A267" s="300"/>
      <c r="B267" s="40"/>
      <c r="C267" s="21"/>
      <c r="D267" s="21"/>
      <c r="E267" s="93"/>
      <c r="F267" s="426"/>
      <c r="G267" s="426"/>
      <c r="H267" s="204"/>
    </row>
    <row r="268" ht="15.75">
      <c r="D268" s="21"/>
    </row>
  </sheetData>
  <sheetProtection selectLockedCells="1" selectUnlockedCells="1"/>
  <mergeCells count="7">
    <mergeCell ref="G66:G67"/>
    <mergeCell ref="F66:F67"/>
    <mergeCell ref="D4:E4"/>
    <mergeCell ref="C66:C67"/>
    <mergeCell ref="B66:B67"/>
    <mergeCell ref="A66:A67"/>
    <mergeCell ref="D66:D67"/>
  </mergeCells>
  <printOptions/>
  <pageMargins left="0.18" right="0.19027777777777777" top="0.74" bottom="0.42" header="0.48" footer="0.2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Anna</dc:creator>
  <cp:keywords/>
  <dc:description/>
  <cp:lastModifiedBy>Janina.Gunia</cp:lastModifiedBy>
  <cp:lastPrinted>2014-08-26T10:58:15Z</cp:lastPrinted>
  <dcterms:created xsi:type="dcterms:W3CDTF">2010-07-29T17:03:46Z</dcterms:created>
  <dcterms:modified xsi:type="dcterms:W3CDTF">2014-09-04T12:59:09Z</dcterms:modified>
  <cp:category/>
  <cp:version/>
  <cp:contentType/>
  <cp:contentStatus/>
</cp:coreProperties>
</file>