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9140" windowHeight="8410" activeTab="2"/>
  </bookViews>
  <sheets>
    <sheet name="zał 3 żródła" sheetId="1" r:id="rId1"/>
    <sheet name="zał.4 dochody" sheetId="2" r:id="rId2"/>
    <sheet name="zał.10" sheetId="3" r:id="rId3"/>
    <sheet name="zal.11 ochrona środowiska" sheetId="4" r:id="rId4"/>
  </sheets>
  <externalReferences>
    <externalReference r:id="rId7"/>
  </externalReferences>
  <definedNames>
    <definedName name="_xlnm.Print_Area" localSheetId="3">'zal.11 ochrona środowiska'!$A$1:$G$23</definedName>
    <definedName name="_xlnm.Print_Area" localSheetId="0">'zał 3 żródła'!$A$1:$H$265</definedName>
    <definedName name="_xlnm.Print_Area" localSheetId="2">'zał.10'!$A$1:$G$27</definedName>
    <definedName name="_xlnm.Print_Area" localSheetId="1">'zał.4 dochody'!$A$1:$H$516</definedName>
    <definedName name="_xlnm.Print_Titles" localSheetId="0">'zał 3 żródła'!$4:$4</definedName>
    <definedName name="_xlnm.Print_Titles" localSheetId="1">'zał.4 dochody'!$5:$5</definedName>
  </definedNames>
  <calcPr fullCalcOnLoad="1"/>
</workbook>
</file>

<file path=xl/sharedStrings.xml><?xml version="1.0" encoding="utf-8"?>
<sst xmlns="http://schemas.openxmlformats.org/spreadsheetml/2006/main" count="1329" uniqueCount="912">
  <si>
    <t>5. Nadleśnictwo Bystrzyca Kłodzka-Sołectwo Stara Łomnica zakup krzewów przy obelisku</t>
  </si>
  <si>
    <t>6. Nadleśnictwo Międzylesie-Rada Sołecka Miedzygórze-zagospodarowanie terenu przez domem kultury, placu zawab i przy remizie strażackiej</t>
  </si>
  <si>
    <t xml:space="preserve">7. Nadleśnictwo Międzylesie-Sołectwo Marianówka-ławostoły </t>
  </si>
  <si>
    <t>92105</t>
  </si>
  <si>
    <t>8. GBS Strzelin-Bystrzycka Złota Jesień</t>
  </si>
  <si>
    <t>9. imprezy kulturalne organizowane przy MGOK</t>
  </si>
  <si>
    <t>10. Nadleśnictwo Miedzylesie-Mistrzostwa Polski w Biegach Górskich-XXIV Bieg Śnieżnicki</t>
  </si>
  <si>
    <t>11. Nadleśnictwo Bystrzyca-Zarzad Osiedla Nr 1-organizacja zawodów Street Workout</t>
  </si>
  <si>
    <t>Dochody z kar pieniężnych i grzywien określonych w odrębnych przepisach</t>
  </si>
  <si>
    <t>0570</t>
  </si>
  <si>
    <t>1. Uszkodzony infokiosk</t>
  </si>
  <si>
    <t>2. bezumowne korzystanie z garażu</t>
  </si>
  <si>
    <t>0580</t>
  </si>
  <si>
    <t xml:space="preserve">2. dokumentacja stadion </t>
  </si>
  <si>
    <t>Dochody uzyskiwane na w związku z realizacją zadań z administracji rządowej oraz innych zadań zleconych ustawami</t>
  </si>
  <si>
    <t>75011</t>
  </si>
  <si>
    <t>2360</t>
  </si>
  <si>
    <t>1. prowizja 5% dane osobowe</t>
  </si>
  <si>
    <t>2. prowizja 5%-wyżywienie przy Ośrodku Wsparcia</t>
  </si>
  <si>
    <t>3. prowizja 50% zaliczka alimentacyjna</t>
  </si>
  <si>
    <t>4. prowizja fundusz alimentacyjny</t>
  </si>
  <si>
    <t xml:space="preserve">Odsetki od pożyczek udzielanych przez gminę </t>
  </si>
  <si>
    <t>Odsetki od nieterminowo przekazywanych należności stanowiących dochody gminy</t>
  </si>
  <si>
    <t>* obsługa gospodarki mieszkaniowej</t>
  </si>
  <si>
    <t>* administrowanie cmentarzem</t>
  </si>
  <si>
    <t>* czynsz OSP</t>
  </si>
  <si>
    <t>0910</t>
  </si>
  <si>
    <t>* wpływy z podatków osoby fizyczne</t>
  </si>
  <si>
    <t>* gospodarowanie odpadami komunalnymi</t>
  </si>
  <si>
    <t>0900</t>
  </si>
  <si>
    <t>* Równi choć różni-odsetki od rozliczenia dotacji z roku 2016</t>
  </si>
  <si>
    <t>Odsetki od środków finansowych gromadzonych na rachunkach bankowych gminy</t>
  </si>
  <si>
    <t>Dotacje z budżetów innych jednostek samorządu terytorialnego</t>
  </si>
  <si>
    <t>1. dotacje celowe otrzymywane z tytułu pomocy finansowej udzielanej między jst na dofinansowanie własnych zadań bieżących</t>
  </si>
  <si>
    <t>01008</t>
  </si>
  <si>
    <t>2710</t>
  </si>
  <si>
    <t>* UMWD-konserwacja gruntowa urządzeń melioracyjnych</t>
  </si>
  <si>
    <t>630</t>
  </si>
  <si>
    <t>* Powiat Kłodzki-Odnowa Dolnośląskiej Wsi-Sołectwo Gorzanów ,, Serce ziemi kłodzkiej na szlaku turystycznym"</t>
  </si>
  <si>
    <t>* UMWD Wrocław-Odnowa Dolnośląskiej Wsi-wyposażenie świetlicy wiejskiej w Długopolu Zdróju i w Szklarce</t>
  </si>
  <si>
    <t>* Powiat kłodzki-Najlepsze inicjatywy społeczności lokalnych-Sołectwo Nowa Bystrzyca ,,Wiejski rozrusznik"</t>
  </si>
  <si>
    <t>2. dotacje celowe otrzymane z gminy na zadania bieżące realizowane na podstawie porozumień (umów) miedzy jst</t>
  </si>
  <si>
    <t>801</t>
  </si>
  <si>
    <t>2310</t>
  </si>
  <si>
    <t>* wychowanie przedszkolne</t>
  </si>
  <si>
    <t>Inne dochody należne gminie na podstawie odrębnych przepisów</t>
  </si>
  <si>
    <t>1. koszty postępowania egzekucyjnego w tym:</t>
  </si>
  <si>
    <t>* administracja cmentarzem</t>
  </si>
  <si>
    <t>* wpływy z podatków i opłat osoby prawne</t>
  </si>
  <si>
    <t>* wpływy z podatków i opłat osoby fizyczne</t>
  </si>
  <si>
    <t>90019</t>
  </si>
  <si>
    <t>2. UMWD-wpływy za korzystanie ze środowiska</t>
  </si>
  <si>
    <t>90020</t>
  </si>
  <si>
    <t>0040</t>
  </si>
  <si>
    <t>3. opłata produktowa</t>
  </si>
  <si>
    <t>4. pozostałość środków wydatki niewygasające:</t>
  </si>
  <si>
    <t>71104</t>
  </si>
  <si>
    <t>2990</t>
  </si>
  <si>
    <t>* mzpz Topolice</t>
  </si>
  <si>
    <t>710</t>
  </si>
  <si>
    <t>71095</t>
  </si>
  <si>
    <t>* opracowanie lokalnego programu rewitalizacji</t>
  </si>
  <si>
    <t>90005</t>
  </si>
  <si>
    <t>* Plan Gospodarki Niskoemisyjnej</t>
  </si>
  <si>
    <t>5. zwrot dotacji pobranych w nadmiernej wysokości lub pobranych nienależnie</t>
  </si>
  <si>
    <t>2910</t>
  </si>
  <si>
    <t>* Waliszowskie Stowarzyszenie Edukacyjne-zwrot dotacji z roku 2015-wyposażenie szkół w podręczniki</t>
  </si>
  <si>
    <t>* Szkoła Podstawowa w Pławnicy-zwrot dotacji z roku 2015-wyposażenie szkół w podreczniki</t>
  </si>
  <si>
    <t>* Powiat Kłodzki-zwrot dotacji z roku 2015-oddziały sportowe ZSO</t>
  </si>
  <si>
    <t>92116</t>
  </si>
  <si>
    <t>* Biblioteka Publiczna-zwrot dotacji za rok 2015</t>
  </si>
  <si>
    <t>* LZS SPARTA-zwrot dotacja za rok 2015</t>
  </si>
  <si>
    <t>6. odsetki od rachunku bankowego Pomoc pogorzelcom</t>
  </si>
  <si>
    <t>756</t>
  </si>
  <si>
    <t>75621</t>
  </si>
  <si>
    <t>0010</t>
  </si>
  <si>
    <t>Udziały we wpływach z podatku dochodowego od osób fizycznych</t>
  </si>
  <si>
    <t>0020</t>
  </si>
  <si>
    <t>Udziały we wpływach z podatku dochodowego od osób prawnych</t>
  </si>
  <si>
    <t>Subwencje</t>
  </si>
  <si>
    <t>758</t>
  </si>
  <si>
    <t>75801</t>
  </si>
  <si>
    <t>2920</t>
  </si>
  <si>
    <t>1. oświatowa</t>
  </si>
  <si>
    <t>75807</t>
  </si>
  <si>
    <t>2. wyrównawcza</t>
  </si>
  <si>
    <t>75831</t>
  </si>
  <si>
    <t>3. równoważąca</t>
  </si>
  <si>
    <t>Dotacje celowe z budżetu państwa</t>
  </si>
  <si>
    <t>1. dotacje celowe otrzymane z BP na zadania bieżące z zakresu administracji rzadowej zleconych gminie</t>
  </si>
  <si>
    <t>2010</t>
  </si>
  <si>
    <t>* zwrot podatku akcyzowego zawartego w cenie paliwa</t>
  </si>
  <si>
    <t>* Urzędy Wojewódzkie</t>
  </si>
  <si>
    <t>75101</t>
  </si>
  <si>
    <t>* aktualizacja rejestru wyborców</t>
  </si>
  <si>
    <t>75212</t>
  </si>
  <si>
    <t>* pozostałe wydatki obronne</t>
  </si>
  <si>
    <t>75414</t>
  </si>
  <si>
    <t>* obrona cywilna</t>
  </si>
  <si>
    <t>* wyposażenie szkół w podręczniki</t>
  </si>
  <si>
    <t>80150</t>
  </si>
  <si>
    <t>85195</t>
  </si>
  <si>
    <t>* ochrona zdrowia</t>
  </si>
  <si>
    <t>* Ośrodki wsparcia</t>
  </si>
  <si>
    <t>85211</t>
  </si>
  <si>
    <t>2060</t>
  </si>
  <si>
    <t>* świadczenia wychowawcze 500+</t>
  </si>
  <si>
    <t>* świadczenia rodzinne oraz składki na ubezpiecz.</t>
  </si>
  <si>
    <t>85213</t>
  </si>
  <si>
    <t>* składki na ubezpieczenia zdrowotne</t>
  </si>
  <si>
    <t>85215</t>
  </si>
  <si>
    <t>* dodatki energetyczne</t>
  </si>
  <si>
    <t>* KDR</t>
  </si>
  <si>
    <t>2. dotacje celowe z BP na zadania własne bieżące gmin</t>
  </si>
  <si>
    <t>60078</t>
  </si>
  <si>
    <t>2030</t>
  </si>
  <si>
    <t>* usuwanie skutków klęsk żywiołowych</t>
  </si>
  <si>
    <t>* zwrot części wydatków poniesionych w ramach funduszu sołeckiego</t>
  </si>
  <si>
    <t>* narodowy program rozwoju czytelnictwa</t>
  </si>
  <si>
    <t>80106</t>
  </si>
  <si>
    <t>85206</t>
  </si>
  <si>
    <t>* asystent rodziny</t>
  </si>
  <si>
    <t>* składki na ubezpieczenie zdrowotne</t>
  </si>
  <si>
    <t>* zasiłki i pomoc w naturze</t>
  </si>
  <si>
    <t>* zasiłki stałe</t>
  </si>
  <si>
    <t>* Ośrodki Pomocy Społecznej</t>
  </si>
  <si>
    <t>* posiłek dla potrzebujących</t>
  </si>
  <si>
    <t>* Narodowy Program Stypendialny</t>
  </si>
  <si>
    <t>2870</t>
  </si>
  <si>
    <t>3. dotacja z BP dla gminy uzdrowiskowej</t>
  </si>
  <si>
    <t>4. dotacje celowe otrzymane z budżetu państwa na zadania bieżące realizowane przez gminę na podstawie porozumień z organami administracji rządowej</t>
  </si>
  <si>
    <t>70095</t>
  </si>
  <si>
    <t>2020</t>
  </si>
  <si>
    <t>* Program romski Nowy Dom</t>
  </si>
  <si>
    <t>80195</t>
  </si>
  <si>
    <t>* Program romski-zakup podręczników</t>
  </si>
  <si>
    <t>85412</t>
  </si>
  <si>
    <t>* Program romski-wyjazd integracyjny uczniów</t>
  </si>
  <si>
    <t>5. dotacje celowe otrzymane z budżetu państwa na realizację zadań bieżących z zakresu edukacyjnej opieki wychowawczej</t>
  </si>
  <si>
    <t>2040</t>
  </si>
  <si>
    <t>* wyprawka szkolna</t>
  </si>
  <si>
    <t>Środki na dofinansowanie własnych zadań bieżących pozyskane z innych źródeł</t>
  </si>
  <si>
    <t>2700</t>
  </si>
  <si>
    <t>* FLMŚ-RS Ponikwa -Ćwiczenia pod chmurką-rozliczenie grantu z roku 2015</t>
  </si>
  <si>
    <t>75075</t>
  </si>
  <si>
    <t>2007</t>
  </si>
  <si>
    <t>* Czesko-polskie pogranicze</t>
  </si>
  <si>
    <t>2057</t>
  </si>
  <si>
    <t>* wsparcie osób zagrożonych wykluczeniem społecznym</t>
  </si>
  <si>
    <t>Ogółem</t>
  </si>
  <si>
    <t>Rb 27S</t>
  </si>
  <si>
    <t>różnica</t>
  </si>
  <si>
    <t xml:space="preserve">Szczegółowy opis planowanych i wykonanych dochodów budżetowych </t>
  </si>
  <si>
    <t>gminy wg klasyfikacji budżetowej na dzień 31 grudnia 2016 roku</t>
  </si>
  <si>
    <t>Rozdział</t>
  </si>
  <si>
    <t>Treść</t>
  </si>
  <si>
    <t>Plan na 01.01.2016</t>
  </si>
  <si>
    <t>Plan po zmianie na 31.12.2016</t>
  </si>
  <si>
    <t>Wykonanie na 31.12.2016</t>
  </si>
  <si>
    <t xml:space="preserve"> (%) realizacji</t>
  </si>
  <si>
    <t>Rolnictwo i łowiectwo</t>
  </si>
  <si>
    <t>Melioracje wodne</t>
  </si>
  <si>
    <t>Dotacja celowa otrzymana z tytułu pomocy finansowej udzielanej między jednostkami samorządu terytorialnego na dofinansowanie własnych zadań bieżacych</t>
  </si>
  <si>
    <t>* Urząd Marszałkowski Województwa Dolnośląskiego-utrzymanie urządzeń melioracyjnych wodnych szczegółowych będacych własnością gminy</t>
  </si>
  <si>
    <t>Pozostała działalność</t>
  </si>
  <si>
    <t>Wpłaty z tytułu odpłatnego nabycia prawa własności oraz prawa użytkowania wieczystego nieruchomości - sprzedaż gruntów na cele rolne</t>
  </si>
  <si>
    <t xml:space="preserve">Dotacje celowe otrzymane z budżetu państwa na realizację zadań bieżących </t>
  </si>
  <si>
    <t>z zakresu administracji rządowej oraz innych zadań zleconych gminie (związkom gmin, związkom powiatowo-gminnym) ustawami - zwrot podatku akcyzowego producentom rolnym oraz pokrycie kosztów postępowania w sprawie zwrotu podatku, w tym:</t>
  </si>
  <si>
    <t>* zwrot podatku akcyzowego producentom rolnym</t>
  </si>
  <si>
    <t>* zwrot kosztów postępowania dotyczących zwrotu podatku</t>
  </si>
  <si>
    <t>Leśnictwo</t>
  </si>
  <si>
    <t>Gospodarka leśna</t>
  </si>
  <si>
    <t>Wpływy z najmu i dzierżawy składników majątkowych Skarbu Państwa, jednostek samorządu terytorialnego lub innych jednostek zaliczanych do sektora finansów publicznych oraz innych umów o podobnym charakterze - dzierżawa obwodów łowieckich</t>
  </si>
  <si>
    <t>Wpływy ze sprzedaży składników majątkowych - sprzedaż drewna</t>
  </si>
  <si>
    <t>Transport i łączność</t>
  </si>
  <si>
    <t>Drogi publiczne gminne</t>
  </si>
  <si>
    <t>Wpływy z różnych dochodów, w tym:</t>
  </si>
  <si>
    <t xml:space="preserve"> * dochody wykonywane przez Ośrodek Pomocy Społecznej w Bystrzycy Kł - refundacja wynagrodzeń wraz ze składkami z PUP Kłodzko pracowników zatrudnionych w ramach robót publicznych 
</t>
  </si>
  <si>
    <t xml:space="preserve">* odszkodowania za zniszczone znaki drogowe infromujące o dojazdach do posesji </t>
  </si>
  <si>
    <t>* odszkodowanie za wybitą szybę na przystanku PKS</t>
  </si>
  <si>
    <t>Drogi wewnętrzne</t>
  </si>
  <si>
    <t>Wpłata środków finansowych z niewykorzystanych w terminie wydatków niewygasających, kóre nie wygasają z wpływem roku budżetowego</t>
  </si>
  <si>
    <t>niewykonane wydatki niewygasające z upływem roku 2015, w tym:</t>
  </si>
  <si>
    <t>* Kompleksowe uzbrojenie terenów WSSE Inwest Park podstrefa Bystrzyca Kłodzka-dokumentacja techniczna budowy zjazdu z drogi powiatowej na teren podstrefy</t>
  </si>
  <si>
    <t>* Przebudowa drogi gminnej  cześc dz. nr 584 obręb Pławnica i dz. nr 960 obręb Stary Waliszów-wykonanie map i dokumentacji projektowo-kosztorysowej</t>
  </si>
  <si>
    <t>Usuwanie skutków klęsk żywiołowych</t>
  </si>
  <si>
    <t xml:space="preserve">Dotacje celowe otrzymane z budżetu państwa na realizację własnych zadań bieżących gmin (związków gmin, zwiazków powiatowo-gminnych) </t>
  </si>
  <si>
    <t>w tym:</t>
  </si>
  <si>
    <t>* Wilkanów-remont drogi gminnej od drogi powiatowej nr 3231D w kier.pos. 181,206,213 w m. Wilkanów-intensywne opady deszczu czerwiec, lipiec 2013r.</t>
  </si>
  <si>
    <t>Nowy Waliszów-remont drogi gminnej dz. nr 678 od drogi powiatowej nr 3228 D w kier. Pos. Nr 87,88,89</t>
  </si>
  <si>
    <t>Turystyka</t>
  </si>
  <si>
    <t>Zadania w zakresie upowszechniania turystyki</t>
  </si>
  <si>
    <t>Wpływy z tytułu grzywien, mandatów i innych kar pieniężnych od osób fizycznych-kara za uszkodzony infokiosk</t>
  </si>
  <si>
    <t>Wpływy z usług, w tym:</t>
  </si>
  <si>
    <t>* sprzedaż biletów wstępu na Basztę Kłodzką</t>
  </si>
  <si>
    <t>* opłata za reklamę na słupach drogowskazach</t>
  </si>
  <si>
    <t xml:space="preserve">Dotacja celowa otrzymana z tytułu pomocy finansowej udzielanej między jednostkami samorządu terytorialnego na dofinansowanie własnych zadań </t>
  </si>
  <si>
    <t>bieżących-Powiat Kłodzki Najlepsze inicjatywy społeczności lokalnych w ramach programu ,,Odnowa wsi powiatu kłodzkiego"-Sołectwo Gorzanów projekt pn. ,,Serce ziemi kłodzkiej na szlaku turystycznym"</t>
  </si>
  <si>
    <t>*adaptacja pomieszczeń w budynku przy Pl.Wolności w Bystrzycy Kłodzkiej na potrzeby Infromacji Turystycznej</t>
  </si>
  <si>
    <t>* Góra Parkowa-dokumentacja-utworzenie systemu tras spacerowych, rowerowych i biegowych</t>
  </si>
  <si>
    <t>Gospodarka mieszkaniowa</t>
  </si>
  <si>
    <t>Różne jednostki obsługi gospodarki mieszkaniowej</t>
  </si>
  <si>
    <t>Wpływy z różnych opłat - zwrot kosztów procesu-gospodarowanie lokalami komunalnymi</t>
  </si>
  <si>
    <t>Na dzień 31.12.2016r. Zaległości z tyt. kosztów procesu wynoszą 32.931,15 zł.</t>
  </si>
  <si>
    <t>Wpływy z najmu i dzierżawy składników majątkowych Skarbu Państwa, jednostek samorządu terytorialnego lub innych jednostek zaliczanych do sektora finansów publicznych oraz innych umów o podobnym charakterze, w tym:</t>
  </si>
  <si>
    <t xml:space="preserve">* czynsze i dzierżawy </t>
  </si>
  <si>
    <t>* wpływy od wspólnot mieszkaniowych</t>
  </si>
  <si>
    <t>Na dzień 31.12.2016r. zaległości z tytułu czynszów wynoszą 451.196,04 zł.</t>
  </si>
  <si>
    <t>Wpływy z pozostałych odsetek- odsetki od nieterminowo dokonywanych wpłat należności czynszowych</t>
  </si>
  <si>
    <t>Na dzień 31.12.2016r. zaległości z tyt. odsetek wynoszą 60.288,03 zł.</t>
  </si>
  <si>
    <t>* rozliczenie funduszu remontowego za lata ubiegłe</t>
  </si>
  <si>
    <t>* rozliczenie kosztów lokali komunalnych z roku 2015</t>
  </si>
  <si>
    <t>* zwrot poniesionych wydatków-za zajęcie pasa drogowego</t>
  </si>
  <si>
    <t>* zwrot zaliczek komorniczych</t>
  </si>
  <si>
    <t xml:space="preserve">* zwroty podatku VAT </t>
  </si>
  <si>
    <t>Na dzień 31.12.2016r. zaległości z tytułu rozliczenia kosztów lokali komunalnych wynoszą 21.775,04 zł.</t>
  </si>
  <si>
    <t>Gospodarka gruntami i nieruchomościami</t>
  </si>
  <si>
    <t>Wpływy z opłat za trwały zarząd, użytkowanie i  służebności</t>
  </si>
  <si>
    <t>* trwały zarząd</t>
  </si>
  <si>
    <t>Wpływy z opłat z tytułu użytkowania wieczystego nieruchomości, w tym:</t>
  </si>
  <si>
    <t>* wieczyste użytkowanie - osoby fizyczne</t>
  </si>
  <si>
    <t>* wieczyste użytkowanie - osoby prawne</t>
  </si>
  <si>
    <t>Na dzień 31.12.2016r. zaległości z tytułu wieczystego użytkowania wynoszą 73.736,25 zł.</t>
  </si>
  <si>
    <t>Wpływy z tytułu grzywien, mandatów i innych kar pieniężnych od osób fizycznych -bezumowne korzystanie z mienia-garaż przy ul. W.Polskiego w Bystrzycy Kłodzkiej</t>
  </si>
  <si>
    <t>Wpływy z najmu i dzierżawy składników majątkowych Skarbu Państwa, jednostek samorządu terytorialnego lub innych jednostek zaliczanych do sektora finansów publicznych oraz innych umów o podobnym charakterze - dzierżawa gruntów i lokali, w tym:</t>
  </si>
  <si>
    <t xml:space="preserve">* dzierżawa gruntów </t>
  </si>
  <si>
    <t>* dzierżawa terenu</t>
  </si>
  <si>
    <t>* dzierżawa lokali i mieszkań</t>
  </si>
  <si>
    <t>* dzierżawa mienia pod reklamę</t>
  </si>
  <si>
    <t>Na dzień 31.12.2016r. zaległości z tytułu czynszów wynoszą 65.039,78zł.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</si>
  <si>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</si>
  <si>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nieruchomości, w tym:</t>
  </si>
  <si>
    <t>* sprzedaż lokali mieszkalnych, użytkowych i budynków oraz budowli</t>
  </si>
  <si>
    <t>* sprzedaż gruntów na cele budowlane</t>
  </si>
  <si>
    <t>Na dzień 31.12.2016r. zaległości z tytułu sprzedaży lokali i gruntów wynoszą 22.627,50 zł.</t>
  </si>
  <si>
    <t>Wpływy z usług - usługi geodezyjne</t>
  </si>
  <si>
    <t>Wpływy z pozostałych odsetek - odsetki od nieterminowych wpłat oraz spłat rozłożonych na raty - za sprzedaż mienia</t>
  </si>
  <si>
    <t>Na dzień 31.12.2016r. zaległości z tytułu przypisu odsetek wynoszą 82.164,85 zł.</t>
  </si>
  <si>
    <t>* zwrot za skradzione grzejniki-mienie po BFM</t>
  </si>
  <si>
    <t>* rozliczenie z tytułu wystawionych faktur korygujących za zrealizowane wydatki w roku 2015</t>
  </si>
  <si>
    <t>* zaokrąglenia deklaracji VAT</t>
  </si>
  <si>
    <t>Środki na dofinansowanie własnych inwestycji gmin, powiatów (związków gmin, zwiazków powiatowo-gminnych, związków powiatów) samorządów województw, pozyskane z innych źródeł- Przebudowa budynku ul. Strażacka 3-40% wsparcie finansowe z BGK</t>
  </si>
  <si>
    <t>Wpłata środków finansowych z niewykorzystanych w terminie wydatków, które nie wygasają z upływem roku budżetowego-niewykonane wydatki niewygasające z upływem roku 2015, w tym:</t>
  </si>
  <si>
    <t>* remont lokalu Pod Makami na potrzeby UMiG-wykonanie dokumentacji na adaptację pomieszczeń</t>
  </si>
  <si>
    <t>* Wieża widokowa Jagodna-dokumentacja projektowa</t>
  </si>
  <si>
    <t>Dotacje celowe otrzymane z budżetu państwa na zadania bieżące realizowane przez gminę na podstawie porozumień z organami administracji rządowej-Program na rzecz integracji społeczności romskiej w w Polsce na lata 2014-2020-Nowy Dom -X etap</t>
  </si>
  <si>
    <t>Działalność usługowa</t>
  </si>
  <si>
    <t>Plany zagospodarowania przestrzennego</t>
  </si>
  <si>
    <t>Wpływy z otrzymanych spadków, zapisów i darowizn w postaci pieniężnej:</t>
  </si>
  <si>
    <t>* sporządzenie mpzp dla działek 95/1, 96/2, 96/3, 97 i 98 oraz dla części dz. 105 i 126 w obrębie Nowa Bystrzyca</t>
  </si>
  <si>
    <t>Wpłata środków finansowych z niewykorzystanych w terminie wydatków, które nie wygasają z upływem roku budżetowego-niewykorzystane wydatki niewygasające z upływem roku 2015-mpzp Topolice</t>
  </si>
  <si>
    <t>Cmentarze</t>
  </si>
  <si>
    <t>Wpływy z różnych opłat, w tym:</t>
  </si>
  <si>
    <t>* wpływy z opłat za cmentarz</t>
  </si>
  <si>
    <t xml:space="preserve">* koszty upomnienia </t>
  </si>
  <si>
    <t>Na dzień 31.12.2016r. zaległości z tyt. opłat za cmentarz wynoszą 6.270,22 zł.</t>
  </si>
  <si>
    <t xml:space="preserve">Wpływy z pozostałych odsetek- odsetki z tytułu nieterminowych wpłat </t>
  </si>
  <si>
    <t xml:space="preserve">Wpłata środków finansowych z niewykorzystanych w terminie wydatków, które nie wygasają z upływem roku budżetowego niewykonane wydatki </t>
  </si>
  <si>
    <t>niewygasające z upływem roku 2015-Wykonanie dokumentacji dot. rozbudowy kaplicy cmentarnej przy ul. 1-go Maja w Bystrzycy Kłodzkiej</t>
  </si>
  <si>
    <t>opracowanie Lokalnego Programu Rewitalizacji dla miasta Bystrzyca Kłodzka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</si>
  <si>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</si>
  <si>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</si>
  <si>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gmin, związkom powiatowo-gminnym) ustawami, w tym:</t>
  </si>
  <si>
    <t xml:space="preserve">*finansowanie, nadzór i kontrola realizacji zadań z zakresu adm.rządowej-dowody osobiste, ewidencja ludności, rejestracja stanu cywilnego </t>
  </si>
  <si>
    <t>* finansowanie, nadzór i kontrola realizacji zadań z zakresu adm.rządowej związanych z obsługą obywateli i wydawaniem zezwoleń</t>
  </si>
  <si>
    <t>Dochody jednostek samorządu terytorialnego związane z realizacją zadań z zakresu administracji rządowej  oraz innych zadań zleconych ustawami- należne dla gmin 5% prowizji za udostępnienie danych osobowych</t>
  </si>
  <si>
    <t>Urzędy gmin (miast i miast na prawach powiatu)</t>
  </si>
  <si>
    <t>Wpływy z najmu i dzierżawy składników majątkowych Skarbu Państwa, jednostek samorządu terytorialnego lub innych jednostek zaliczanych do sektora finansów publicznych oraz innych umów o podobnym charakterze - dzierżawa pod antenę internetową w Ratuszu</t>
  </si>
  <si>
    <t>* opłata za ksero</t>
  </si>
  <si>
    <t xml:space="preserve">* pracownicy UMiG zwrot za rozmowy telefoniczne </t>
  </si>
  <si>
    <t>Wpływy ze sprzedaży składników majątkowych -aparaty telefoniczne komórkowe</t>
  </si>
  <si>
    <t>Wpływy z różnych dochodów w tym:</t>
  </si>
  <si>
    <t>* UMiG B-ca Kł. - refundacja płac z PUP K-ko na pracowników zatrudnianych w ramach robót interwencyjnych</t>
  </si>
  <si>
    <t>* prowizja za terminowe opłacanie zaliczek na podatek dochodowy</t>
  </si>
  <si>
    <t>* US Bystrzyca Kłodzka-zwrot nadpłaty zaliczki za lata 2014-2015</t>
  </si>
  <si>
    <t>* zwrot za energię elektryczną mammobus</t>
  </si>
  <si>
    <t>* zwrot składki za ubezpiecznie mienia-jednostki organizacyjne</t>
  </si>
  <si>
    <t>Promocja jednostek samorządu terytorialnego</t>
  </si>
  <si>
    <t>Dotacje celowe w ramach programów finansowanych z udziałem środków europejskich oraz środków, o których mowa w art. 5 ust. 1 pkt 3 oraz ust. 3 pkt 5 i 6 ustawy, lub płatności w ramach środków europejskich, z wyłączeniem</t>
  </si>
  <si>
    <t>dochodów klasyfikowanych w paragrafie 205- refundacja mikroprojektu</t>
  </si>
  <si>
    <t xml:space="preserve"> ,,Czesko-polskie pogranicze - region nieograniczonych możliwości"</t>
  </si>
  <si>
    <t>Wpływy z różnych dochodów - sprzedaż materiałów promocyjnych przez Związek Gmin Śnieżnickich w Bystrzycy Kłodzkiej</t>
  </si>
  <si>
    <t>Urzędy naczelnych organów władzy państwowej, kontroli i ochrony prawa oraz sądownictwa</t>
  </si>
  <si>
    <t>Urzędu naczelnych organów władzy państwowej, kontroli i ochrony prawa</t>
  </si>
  <si>
    <t>Dotacje celowe otrzymane z budżetu państwa na realizację zadań bieżących z zakresu administracji rządowej oraz innych zadań zleconych gminie (związkom gmin, związkom powiatowo-gminnym) ustawami-Krajowe Biuro Wyborcze Delegatura w Wałbrzychu, w tym:</t>
  </si>
  <si>
    <t>* prowadzenie i aktualizacja stałego rejestru wyborców w gminach</t>
  </si>
  <si>
    <t>* zakup urn wyborczych</t>
  </si>
  <si>
    <t>Obrona narodowa</t>
  </si>
  <si>
    <t>Pozostałe wydatki obronne</t>
  </si>
  <si>
    <t>Dotacje celowe otrzymane z budżetu państwa na realizację zadań bieżących z zakresu administracji rządowej oraz innych zadań zleconych gminie (związkom gmin, związkom powiatowo-gminnym) ustawami - zaspakajanie potrzeb</t>
  </si>
  <si>
    <t xml:space="preserve"> Sił Zbrojntch i wojsk sojuszniczych przez sektor pozamilitarny</t>
  </si>
  <si>
    <t>Bezpieczeństwo publiczne i ochrona przeciwpożarowa</t>
  </si>
  <si>
    <t>Ochotnicze straże pożarne</t>
  </si>
  <si>
    <t>Wpływy z najmu, dzierżawy składników majątkowych Skarbu Państwa, jednostek samorządu terytorialnego oraz innych jednostek zaliczanych do sektora finansów publicznych oraz innych umów o podobnym charakterze :</t>
  </si>
  <si>
    <t>czynsz za mieszkania w budynkach OSP Gorzanów i Stara Łomnica</t>
  </si>
  <si>
    <t xml:space="preserve">Pozostałe odsetki- odsetki z tytułu nieterminowych wpłat </t>
  </si>
  <si>
    <t xml:space="preserve">Dotacje celowe w ramach programów finansowanych z udziałem środków europejskich oraz środków, o których mowa w art. 5 ust. 1 pkt 3 oraz ust. 3 pkt 5 i 6 ustawy, lub płatności w ramach środków europejskich, z wyłączeniem </t>
  </si>
  <si>
    <t xml:space="preserve"> dochodów klasyfikowanych w paragrafie 205-POWTRCz-RP -Modernizacja systemu ochronnego Orlickich i Bystrzyckich Gór w zwiazku z przystapienien do strefy Schengen-zakup auta i motopompy dla OSP Wilkanów</t>
  </si>
  <si>
    <t>Środki na dofinansowanie własnych inwestycji gmin, powiatów (zwiazków gmin, związków powiatowo-gminnych, zwiazków powiatów)samorządów województw pozyskane z innych źródeł-PZU SA na zakup motopompy pożarniczej</t>
  </si>
  <si>
    <t xml:space="preserve"> dla jednostki OSP w Idzikowie</t>
  </si>
  <si>
    <t>Wpłata środków finansowych z niewykorzystanych w terminie wydatków, które nie wygasają z upływem roku budżetowego -pozostałość środków wydatki</t>
  </si>
  <si>
    <t xml:space="preserve"> niewygasające z upływem roku 2015-budowa garażu OSP Pławnica-zakup i montaż bramy do garażu</t>
  </si>
  <si>
    <t>Obrona cywilna</t>
  </si>
  <si>
    <t>Dotacje celowe otrzymane z budżetu państwa na realizację zadań bieżących z zakresu administracji rządowej  oraz innych zadań zleconych gminie (związkom gmin, związkom powiatowo-gminnym) ustawami - szkolenia i akcje</t>
  </si>
  <si>
    <t xml:space="preserve">informacyjne z zakresu obrony cywilnej oraz realizacja zadań OC 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</si>
  <si>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</si>
  <si>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</si>
  <si>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od działalności gospodarczej osób fizycznych, opłacany w formie karty podatkowej-wykonany przez I Urząd Skarbowy w Bydgoszczy</t>
  </si>
  <si>
    <t>Na dzień 31.12.2016r.zaległości z tytułu karty podatkowej wynoszą 48.102,58 zł.</t>
  </si>
  <si>
    <t>Wpływy z podatku rolnego, podatku leśnego, podatku od czynności cywilno-prawnych, podatków i opłat lokalnych od osób prawnych i innych jednostek organizacyjnych</t>
  </si>
  <si>
    <t xml:space="preserve">Wpływy z podatku od nieruchomości </t>
  </si>
  <si>
    <t>Na dzień 31.12.2016r. zaległości z tytułu podatku od nieruchomości wynoszą 379.664,46 zł., w tym zabezpieczone hipotecznie na nieruchomościach 178.749,00 zł.</t>
  </si>
  <si>
    <t xml:space="preserve">Wpływy z podatku rolnego </t>
  </si>
  <si>
    <t>Na dzień 31.12.2016r. zaległości z tytułu podatku rolnego wynoszą 356,00 zł.</t>
  </si>
  <si>
    <t xml:space="preserve">Wpływy z podatku leśnego </t>
  </si>
  <si>
    <t>Na dzień 31.12.2016r. zaległości z tytułu podatku leśnego wynoszą 17,00 zł.</t>
  </si>
  <si>
    <t>Wpływy z podatku od środków transportowych</t>
  </si>
  <si>
    <t>Na dzień 31.12.2016r. zaległości z tytułu podatku od środków transportu wynoszą 5.670,00 zł.</t>
  </si>
  <si>
    <t>Wpływy z podatek od czynności cywilno-prawnych, wykonany przez I Urząd Skarbowy w Bydgoszczy</t>
  </si>
  <si>
    <t>Wpływy z różnych opłat-koszty egzekucyjne</t>
  </si>
  <si>
    <t>Wpływy z odsetek od nieterminowych wpłat z tytułu podatków i opłat, w tym wykonane przez:</t>
  </si>
  <si>
    <t>* UMiG w Bystrzycy Kłodzkiej</t>
  </si>
  <si>
    <t>* I Urząd Skarbowy w Bydgoszczy</t>
  </si>
  <si>
    <t>Wpływy z podatku rolnego, podatku leśnego, podatku od spadków i darowizn, podatku od czynności cywilno-prawnych oraz podatków i opłat lokalnych od osób fizycznych</t>
  </si>
  <si>
    <t>Wpływy z podatku od nieruchomości</t>
  </si>
  <si>
    <t>Na dzień 31.12.2016r. zaległości z tytułu podatku od nieruchomości wynoszą 1.495.768,95 zł., w tym zabezpieczone hipotecznie na nieruchomościach 574.429,27 zł.</t>
  </si>
  <si>
    <t>Wpływy z podatku rolnego</t>
  </si>
  <si>
    <t>Na dzień 31.12.2016 r. zaległości z tytułu podatku rolnego wynoszą 93.476,27zł., w tym zabezpieczone hipotecznie na nieruchomościach 70.503,10 zł.</t>
  </si>
  <si>
    <t>Wpływy z podatku leśnego</t>
  </si>
  <si>
    <t>Na dzień 31.12.2016r. zaległości z tytułu podatku leśnego wynoszą 1.590,50 zł., w tym zabezpieczone hipotecznie na nieruchomościach 773,10zł.</t>
  </si>
  <si>
    <t>Na dzień 31.12.2016r. zaległości z tytułu podatku od środków transportu wynoszą10.824,70 zł.</t>
  </si>
  <si>
    <t>Wpływy z podatku od spadków darowizn, wykonywany przez I  Urząd Skarbowy w Bydgoszczy</t>
  </si>
  <si>
    <t>Na dzień 31.12.2016r. zaległości z tytułu podatku od spadków i darowizn wynoszą 725,00 zł.</t>
  </si>
  <si>
    <t>Wpływy z opłaty od posiadania psów</t>
  </si>
  <si>
    <t>Na dzień 31.12.2016r. zaległości z tytułu opłaty od posiadania psa wynoszą 750,00 zł.</t>
  </si>
  <si>
    <t>Wpływy z opłaty uzdrowiskowej, pobieranej w gminach posiadających status gminy uzdrowiskowej</t>
  </si>
  <si>
    <t>Wpływy z opłaty targowej</t>
  </si>
  <si>
    <t>Wpływy z opłaty miejscowej</t>
  </si>
  <si>
    <t>Wpływy z podatku od czynności cywilno-prawnych,  wykonywany przez  I Urząd Skarbowy w Bydgoszczy</t>
  </si>
  <si>
    <t>Na dzień 31.12.2016r. zaległości z tytułu podatku od czynności cywilno-prawnych wynoszą 4.899,58 zł.</t>
  </si>
  <si>
    <t>Wpływy z różnych opłat - opłaty za czynności egzekucyjne</t>
  </si>
  <si>
    <t xml:space="preserve">Wpływy z odsetek od nieterminowych wpłat z tytułu podatków i opłat, w tym wykonane przez:   </t>
  </si>
  <si>
    <t>* UMiG Bystrzyca Kłodzka</t>
  </si>
  <si>
    <t>Wpływy z innych opłat stanowiących dochody jednostek samorządu terytorialnego na podstawie ustaw</t>
  </si>
  <si>
    <t>Wpływy z opłaty skarbowej, w tym:</t>
  </si>
  <si>
    <t>* wpływy z opłaty skarbowej</t>
  </si>
  <si>
    <t>* opłata skarbowa za wydane opinie urbanistyczne</t>
  </si>
  <si>
    <t>Wpływy z opłaty eksploatacyjnej, w tym:</t>
  </si>
  <si>
    <t>* Omya Sp z o.o. Warszawa</t>
  </si>
  <si>
    <t>* Uzdrowisko Lądek Długopole</t>
  </si>
  <si>
    <t>* DOLOMIT Wydobywanie, Produkcja Wyrobów ze Skał i Kamienia Naturalnego Budziszewice</t>
  </si>
  <si>
    <t>Wpływy z opłat za zezwolenia na sprzedaż napojów alkoholowych</t>
  </si>
  <si>
    <t>Wpływy z innych lokalnych opłat pobieranych przez jednostki samorządu terytorialnego na podstawie odrębnych ustaw, w tym:</t>
  </si>
  <si>
    <t>* opłaty za zajęcie pasa drogowego</t>
  </si>
  <si>
    <t>Wpływy z opłat za koncesje i licencje-koncesja taxi</t>
  </si>
  <si>
    <t>Udziały gmin w podatkach stanowiących dochód budżetu państwa</t>
  </si>
  <si>
    <t>Wpływy z podatku dochodowego od osób fizycznych - udziały w podatku dochodowym od osób fizycznych</t>
  </si>
  <si>
    <t>Wpływy z podatku dochodowego od osób prawnych -udziały w podatku dochodowym  wykonywany od osób prawnych przez Urzędy Skarbowe</t>
  </si>
  <si>
    <t>Różne rozliczenia</t>
  </si>
  <si>
    <t>Część oświatowa subwencji ogólnej dla jednostek samorządu terytorialnego</t>
  </si>
  <si>
    <t>Subwencje ogólne z budżetu państwa-subwencja oświatowa</t>
  </si>
  <si>
    <t>*  część oświatowa subwnecji ogólnej dla gmin</t>
  </si>
  <si>
    <t>* rezerwa części oświatowej subwnecji ogólnej</t>
  </si>
  <si>
    <t>Część wyrównawcza subwencji ogólnej dla gmin</t>
  </si>
  <si>
    <t>Subwencje ogólne z budżetu państwa - część wyrównawcza subwencji ogólnej dla gmin</t>
  </si>
  <si>
    <t>Różne rozliczenia finasowe</t>
  </si>
  <si>
    <t>Wpływy z pozostałych odsetek -odsetki naliczone przez bank od środków zgromadzonych na rachunkach bankowych Gminy</t>
  </si>
  <si>
    <t>Dotacje celowe otrzymane z budżetu państwa na realizację własnych zadań bieżących gmin (związków gmin, zwiążków powiatowo-gminnych)-zwrot części wydatków poniesionych w ramach funduszu sołeckiego w roku 2015</t>
  </si>
  <si>
    <t>Dotacja z budżetu państwa dla gmin uzdrowiskowych - nadzór i kontrola nad leczeniem uzdrowiskowym oraz gminami uzdrowiskowymi-zachowanie funkcji leczniczych uzdrowiska</t>
  </si>
  <si>
    <t>Dotacje celowe otrzymane z budżetu państwa na realizację inwestycji i zakupów inwestycyjnych własnych gmin (związków gmin, związków powiatowo-gminnych)-zwrot cześci poniesionych wydatków w ramach funduszu sołeckiego w roku 2015</t>
  </si>
  <si>
    <t>Część równoważąca subwencji ogólnej dla gmin</t>
  </si>
  <si>
    <t>Subwencje ogólne z budżetu państwa - część równoważąca subwencji ogólnej dla gmin</t>
  </si>
  <si>
    <t>Oświata i wychowanie</t>
  </si>
  <si>
    <t>Szkoły podstawowe</t>
  </si>
  <si>
    <t>* Szkoła Podstawowa  Nr  1 - wpływy z usług:</t>
  </si>
  <si>
    <t>a.wynajem pomieszczeń dla potrzeb LO ,,OMEGA" Gorzanów</t>
  </si>
  <si>
    <t>b. wynajem pomnieszczeń kuchni Spółdzielnia ,,Igliczna"</t>
  </si>
  <si>
    <t>* Szkoła Podstawowa  Nr 2 - wynajem pomieszczeń</t>
  </si>
  <si>
    <t>Wpływy z pozostałych odsetek - odsetki naliczone przez bank od środków na rachunkach bankowych, w tym:</t>
  </si>
  <si>
    <t>* Szkoła Podstawowa Nr 1</t>
  </si>
  <si>
    <t>* Szkoła Podstawowa Nr  2</t>
  </si>
  <si>
    <t>* Szkoła Podstawowa Nr 1- prowizja płatnika</t>
  </si>
  <si>
    <t>* Szkoła Podstawowa Nr 2- prowizja płatnika</t>
  </si>
  <si>
    <t>Dotacje celowe otrzymane z budżetu państwa na realizację zadań bieżących z zakresu administracji rządowej oraz innych zadań zleconych gminie (zwiazkom gmin, związkom powiatowo-gminnym) ustawami- wyposażenie szkół</t>
  </si>
  <si>
    <t>w podręczniki, materiały edukacyjne lub materiały ćwiczeniowe</t>
  </si>
  <si>
    <t xml:space="preserve">Dotacje celowe otrzymane z budżetu państwa na realizację własnych zadań bieżących gmin (zwiazków gmin, związków powiatowo-gminnych) </t>
  </si>
  <si>
    <t>Naradowy Program Rozwoju Czytelnictwa-zakup nowości wydawniczych do bibliotek szkolnych i pedagogicznych</t>
  </si>
  <si>
    <t>Wpływy ze zwrotów dotacji oraz płatności, w tym wykorzystanych niezgodnie z przeznaczeniem lub wykorzystanych z naruszeniem procedur, o których mowa w art. 184 ustawy, pobranych nienależnie lub w nadmiernej wysokości, w tym:</t>
  </si>
  <si>
    <t>* Waliszowskie Stowarzyszenie Edukacyjne -zwrot niewykorzystanej dotacji w 2015 roku na wyposażenie w podręczniki</t>
  </si>
  <si>
    <t>* Szkoła Podstawowa w Pławnicy-zwrot niewykorzystanej dotacji w 2015 roku na wyposażenie w podręczniki</t>
  </si>
  <si>
    <t>Oddziały przedszkolne w szkołach podstawowych</t>
  </si>
  <si>
    <t>Wpływy z otrzymanych spadków, zapisów i darowizn w postaci pieniężnej</t>
  </si>
  <si>
    <t>Nadleśnictwo Bystrzyca Kłodzka-darowizna dla Zespołu Szkół w Wilkanowie na zorganizowanie wycieczki dzieci do Muzeum Papiernictwa w Dusznikach Zdroju</t>
  </si>
  <si>
    <t xml:space="preserve">Dotacje celowe otrzymane z budżetu państwa na realizację własnych zadań bieżących gmin (zwiazków gmin, związków powiatowo-gminnych)- realizacja </t>
  </si>
  <si>
    <t xml:space="preserve"> zadań z zakresu wychowania przedszkolnego w ramach działania - Upowszechnianie wychowania przedszkolnego i wczesnej edukacji dzieci do podjęcia obowiązku szkolnego </t>
  </si>
  <si>
    <t>Dotacje celowe otrzymane z gminy na zadania bieżące realizowane na podstawie porozumień (umów) między jednostkami samorządu terytorialnego, w tym:</t>
  </si>
  <si>
    <t>* Gmina Miejska Kłodzko za pobyt dziecka w oddziale przedszkolnym w Gorzanowie</t>
  </si>
  <si>
    <t xml:space="preserve"> </t>
  </si>
  <si>
    <t>* UMIG Międzylesie za pobyt dziecka w oddziale przedszkolnym w Długopolu Dolnym</t>
  </si>
  <si>
    <t>* Gmina Lądek Zdrój za pobyt dziecka w oddziale przedszkolnym w Długopolu Dolnym</t>
  </si>
  <si>
    <t>Przedszkola</t>
  </si>
  <si>
    <t>Wpływy z opłat za korzystanie w wychowania przedszkolnego- odpłatność za pobyt dzieci w przedszkolu-godziny ponad podstawę programową</t>
  </si>
  <si>
    <t xml:space="preserve">Dochody wykonywane przez Przedszkole Nr 2 w Bystrzycy Kłodzkiej </t>
  </si>
  <si>
    <t>Wpływy z opłat za korzystanie z wyżywienia w jednostkach realizujących zadania w zakresie wychowania przedszkolnego</t>
  </si>
  <si>
    <t>Wpływy z najmu i dzierżawy składników majątkowych Skarbu Państwa, jednostek samorządu terytorialnego lub innych jednostek zaliczanych do sektora finansów publicznych oraz innych umów o podobnym charakterze w tym:</t>
  </si>
  <si>
    <t>* wynajem terenu pod reklamę P.Blachowicz</t>
  </si>
  <si>
    <t>* wynajem terenu pod reklamę TERG</t>
  </si>
  <si>
    <t>* wynajem terenu pod reklamę VIFOX Studio</t>
  </si>
  <si>
    <t>* wynajem terenu pod reklamę MEDIAEXPERT</t>
  </si>
  <si>
    <t>* czynsz Fundacja Szansa-za kuchnię</t>
  </si>
  <si>
    <t>* wynajem pomieszczeń kuchennych</t>
  </si>
  <si>
    <t>Wpływy ze sprzedaży składników majątkowych-złomowanie piecy</t>
  </si>
  <si>
    <t xml:space="preserve">załącznik nr 11 do sprawozdania  z wykonania </t>
  </si>
  <si>
    <t>za korzystanie ze środowiska  za 2016 rok</t>
  </si>
  <si>
    <t>budżetu gminy  za 2016 rok</t>
  </si>
  <si>
    <t xml:space="preserve">załącznik nr 10 do sprawozdania z wykonania </t>
  </si>
  <si>
    <t xml:space="preserve"> budżetu Gminy za 2016 rok </t>
  </si>
  <si>
    <t xml:space="preserve">Wpływy z pozostałych odsetek - odsetki naliczone przez bank od środków na rachunku bankowym-dochody wykonywane przez Przedszkole Nr 2 w Bystrzycy Kłodzkiej </t>
  </si>
  <si>
    <t>* odszkodowanie z TUW za zniszczenia na placu zabaw przy ul.Mickiewicza 10</t>
  </si>
  <si>
    <t xml:space="preserve">Dotacje celowe otrzymane z budżetu państwa na realizację własnych zadań bieżących gmin (zwiazków gmin, związkom powiatowo-gminnych)- realizacja </t>
  </si>
  <si>
    <t>zadań z zakresu wychowania przedszkolnego w ramach działania: Upowszechnianie wychowania przedszkolnego i wczesnej edukacji dzieci do podjęcia obowiązku szkolnego</t>
  </si>
  <si>
    <t>* Gmina Miejska Kłodzko za pobyt dziecka w Przedszkolu Nr 2</t>
  </si>
  <si>
    <t>* Gmina Kłodzko za pobyt dziecka w Przedszkolu Nr 2 i w Bystrzakach</t>
  </si>
  <si>
    <t>* Gmina Międzylesie  za pobyt dziecka w Przedszkolu Bystrzaki</t>
  </si>
  <si>
    <t>* Gmina Złoty Stok za pobyt dziecka w Przedszkolu Bystrzaki</t>
  </si>
  <si>
    <t xml:space="preserve">Wpłata środków finansowych z niewykorzystanych w terminie wydatków, które nie wygasają z upływem roku budżetowego- niewykonane wydatki </t>
  </si>
  <si>
    <t>niewygasające z upływem roku 2015- Przebudowa budynków Przedszkola nr 2 w Bystrzycy Kłodzkiej-wykonanie dokumentacji projektowo-kosztorysowej</t>
  </si>
  <si>
    <t>Inne formy wychowania przedszkolnego</t>
  </si>
  <si>
    <t>Dotacje celowe otrzymane z budżetu państwa na realizację własnych zadań bieżących gmin (zwiazków gmin, związków powiatowo-gminnych)- realizacja</t>
  </si>
  <si>
    <t xml:space="preserve"> zadań z zakresu wychowania przedszkolnego w ramach działania -  Upowszechnianie wychowania przedszkolnego i wczesnej edukacji dzieci do podjęcia obowiązku szkolnego</t>
  </si>
  <si>
    <t>Gimnazja</t>
  </si>
  <si>
    <t>* Zespół Szkół w Wilkanowie - czynsz najmu lokalu na sklepik szkolny</t>
  </si>
  <si>
    <t>Wpływy z pozostałych odsetek - odsetki naliczone przez bank od środków na rachunku bankowym, w tym:</t>
  </si>
  <si>
    <t>* Publiczne Gimnazjum dla Dorosłych</t>
  </si>
  <si>
    <t>* Zespół Szkół w Wilkanowie</t>
  </si>
  <si>
    <t>Nadleśnictwo Bystrzyca Kłodzka darowizna dla Zespołu Szkół w Wilkanowie na współpracę z Zakladni Skola w Rokytnicy</t>
  </si>
  <si>
    <t>* Zespół Szkół w Wilkanowie -zwrot kosztów wydania decyzji o nierealizowaniu obowiazku szkolnego, prowizja płatnika</t>
  </si>
  <si>
    <t>* Publiczne Gimnazjum dla Dorosłych - prowizja płatnika</t>
  </si>
  <si>
    <t>Wpływy ze zwrotów dotacji oraz płatności, w tym wykorzystanych niezgodnie z przeznaczeniem lub wykorzystanych z naruszeniem procedur, o których mowa w art. 184 ustawy, pobranych nienależnie lub w nadmiernej wysokości-</t>
  </si>
  <si>
    <t>Powiat kłodzki-zwrot niewykorzystanej w 2015 roku dotacji na funkcjonowanie oddziałów sportowych w Gimnazjum nr 1 w Bystrzycy Kłodzkiej</t>
  </si>
  <si>
    <t>Dowożenie uczniów do szkół</t>
  </si>
  <si>
    <t>Wpływy z usług - odpłatność za wynajem samochodów</t>
  </si>
  <si>
    <t>* refundacja z PUP K-ko pracowników zatrudnionych w ramach robót interwencyjnych</t>
  </si>
  <si>
    <t>Szkoły artystyczne</t>
  </si>
  <si>
    <t>dochody wykonywane przez Szkołę Muzyczną II Stopnia w Bystrzycy Kłodzkiej</t>
  </si>
  <si>
    <t>Wpływy z pozostałych odsetek - odsetki naliczone przez bank od środków na rachunku bankowym</t>
  </si>
  <si>
    <t>Wpływy z różnych dochodów- prowizja płatnika</t>
  </si>
  <si>
    <t>Realizacja zadań wymagających stosowania specjalnej organizacji nauli i metod pracy dla dzieci i młodzieży w szkołach podstawowych, gimnazjach, liceach ogólnokształcących, liceach profilowanych i szkołach zawodowych oraz szkołach artystycznych</t>
  </si>
  <si>
    <t xml:space="preserve">Dotacje celowe otrzymane z budżetu państwa na zadania realizowane przez gmine na podstawie porozumień z organami administracji rządowej </t>
  </si>
  <si>
    <t>Program integracji społeczności romskiej w Polsce- na lata 2014-2020</t>
  </si>
  <si>
    <t>Wyprawka szkolna-zakup podręczników, materiałów ćwiczeniowych i kart pracy dla uczniów romskich</t>
  </si>
  <si>
    <t>Ochrona zdrowia</t>
  </si>
  <si>
    <t>Dotacje celowe otrzymane z budżetu państwa na realizację zadań bieżących z zakresu administracji rządowej oraz innych zadań zleconych gminie (związkom gmin, związkom powiatowo-gminnym) ustawami</t>
  </si>
  <si>
    <t>pokrycie kosztów wydawania decyzji w sprawach świadczeniobiorców innych niż ubezpieczeni, potwierdzajace prawo do świadczeń opieki zdrowotnej</t>
  </si>
  <si>
    <t>Pomoc społeczna</t>
  </si>
  <si>
    <t>Domy pomocy społecznej</t>
  </si>
  <si>
    <t>Wpływy  z różnych dochodów, w tym:</t>
  </si>
  <si>
    <t>* odpłatność za pobyt w Domu Pomocy Społecznej</t>
  </si>
  <si>
    <t>Na dzień 31.12.2016r. zaległości z tytułu odpłatności za pobyt w DPS wynoszą 83.356,55 zł.  Dochody wykonywane przez Ośrodek Pomocy Społecznej  w Bystrzycy Kłodzkiej</t>
  </si>
  <si>
    <t>Ośrodki wsparcia</t>
  </si>
  <si>
    <t>Wpływy z pozostałych odsetek-Środowiskowy Dom Samopomocy -odsetki naliczone przez bank od środków na rachunkach bankowych</t>
  </si>
  <si>
    <t>*wsparcie osób z zaburzeniami psychicznymi- funkcjonowanie Środowiskowego Domu Samopomocy PRZYSTAŃ</t>
  </si>
  <si>
    <t>Dochody jednostek samorządu terytorialnego związane z realizacją zadań z zakresu administracji rządowej  oraz innych zadań zleconych ustawami - należne dla gmin 5% prowizji z tytułu odprowadzania dochodów budżetu</t>
  </si>
  <si>
    <t>centralnego-wyżywienie przy Ośrodku wsparcia</t>
  </si>
  <si>
    <t>Wspieranie rodziny</t>
  </si>
  <si>
    <t>Dotacje celowe otrzymane z budżetu państwa na realizację własnych zadań bieżących gmin ( związków gmin, zwiazków powiatowo-gminnych) - asystent rodzinny i koordynator rodzinnej pieczy zastępczej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</si>
  <si>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</si>
  <si>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</t>
  </si>
  <si>
    <t>pomoc państwa w wychowaniu dzieci-Program Rodzina 500+. Wypłacono 13.818 świadczeń dla 998 rodzin,  w tym 6.976 na pierwsze dziecko</t>
  </si>
  <si>
    <t>Świadczenia rodzinne, świadczenia z funduszu alimentacyjnego oraz składki na ubezpieczenia emerytalne i rentowe z ubezpieczenia społecznego</t>
  </si>
  <si>
    <t>Wpływy z pozostałych odsetek -Ośrodek Pomocy Społecznej -odsetki od zwrotu nienależnie pobranych świadczeń za lata ubiegłe</t>
  </si>
  <si>
    <t>Wpływy z różnych dochodów-Ośrodek Pomocy Społecznej -zwrot nienależnie pobranych świadczeń za lata ubiegłe- świadczenia rodzinne</t>
  </si>
  <si>
    <t>Na dzień 31.12.2016r. należności z tytułu zwrotu nienależnie pobranych świadczeń rodzinnych wynoszą 43.507,91 zł.</t>
  </si>
  <si>
    <t>Dotacje celowe otrzymane z budżetu państwa, na realizację zadań bieżących z zakresu administracji rządowej, oraz innych zadań zleconych gminie (związkom gmin, związkom powiatowo-gminnym), ustawami-świadczenia rodzinne oraz</t>
  </si>
  <si>
    <t xml:space="preserve">świadczenia z funduszu alimentacyjnego. </t>
  </si>
  <si>
    <t xml:space="preserve">W roku 2016 wypłacono 28.021 świadczeń </t>
  </si>
  <si>
    <t xml:space="preserve">Dochody jednostek samorządu terytorialnego, związane z realizacją zadań z zakresu administracji rządowej, oraz innych zadań zleconych ustawami </t>
  </si>
  <si>
    <t>* należne dla gminy dłużnika 50% prowizji z tytułu odprowadzania dochodów budżetu centralnego - zaliczka alimentacyjna</t>
  </si>
  <si>
    <t>* należne dla gminy dłużnika   40% prowizji z tytułu wyegzekwowanych należnych świadczeń z funduszu alimentacyjnego</t>
  </si>
  <si>
    <t>Na dzień 31.12.2016r. zaległości z tytułu zaliczki alimentacyjnej wynoszą 640.699,38zł., a z tytułu funduszu alimentacyjnego 2.003.970,45 zł.</t>
  </si>
  <si>
    <t>Składki na ubezpieczenie zdrowotne opłacane za osoby pobierające niektóre świadczenia z pomocy społecznej, niektóre świadczenia rodzinne oraz za osoby uczestniczące w zajęciach centrum intergacji społecznej</t>
  </si>
  <si>
    <t>Dotacje celowe otrzymane z budżetu państwa na realizację zadań bieżących z zakresu administracji rządowej  oraz innych zadań zleconych gminie (związkom gmin, związkom powiatowo-gminnym) ustawami opłącanie i refundacja</t>
  </si>
  <si>
    <t xml:space="preserve"> składek na ubezpieczenie zdrowotne z budżetu państwa za osoby uprawnione-składki na ubezpieczenie zdrowotne - świadczenia pielęgnacyjne</t>
  </si>
  <si>
    <t xml:space="preserve">Dotacje celowe otrzymane z budżetu państwa na realizację własnych zadań bieżących gmin ( związków gmin, związków powiatowo-gminnych) </t>
  </si>
  <si>
    <t>opłacanie i refundacja składek na ubezpieczenie zdrowotne z budżetu państwa za osoby uprawnione-składki na ubezpieczenie zdrowotne za osoby pobierające zasiłek stały</t>
  </si>
  <si>
    <t>Zasiłki i pomoc w naturze oraz składki na ubezpieczenia emerytalne i rentowe</t>
  </si>
  <si>
    <t>Wpływy z różnych dochodów -dochody wykonywane przez Ośrodek Pomocy Społecznej w Bystrzycy Kłodzkiej, w tym:</t>
  </si>
  <si>
    <t>* dopłata rodziców do dożywiania uczniów w szkołach (obiady szkolne)</t>
  </si>
  <si>
    <t>* zwrot nienależnie pobranych świadczeń za lata ubiegłe</t>
  </si>
  <si>
    <t>Na dzień 31.12.2016r. należności z tytułu zwrotu nienależnie pobranych zasiłków wynoszą 3.604,77 zł.</t>
  </si>
  <si>
    <t xml:space="preserve">Dotacje celowe otrzymane z budżetu państwa na realizację własnych zadań bieżących gmin ( związków gmin, związków powiatowo-gminnych)-wsparcie finansowe i realizacja zadań pomocy społecznej </t>
  </si>
  <si>
    <t>Wypłata zasiłków przyznanych z powodu bezrobocia, długotrwałej choroby, niepełnosprawności i innych zdarzeń losowych między innymi wypłata zasiłków celowych dla osób, których dochódprzekracza kryterium dochodowe</t>
  </si>
  <si>
    <t>ale wymagających pomocy finansowej, dofinansowanie do posiłków, pobyt w schronisku, zasiłek celowy w formie opału, zasiłki do sklepów na zakup żywności oraz praca socjalna</t>
  </si>
  <si>
    <t xml:space="preserve">Przyzano 931 świadczeń dla 685 rodzin </t>
  </si>
  <si>
    <t>Dodatki mieszkaniowe</t>
  </si>
  <si>
    <t>Dotacje celowe otrzymane z budżetu państwa na realizację zadań bieżących z zakresu administracji rządowej  oraz innych zadań zleconych gminie (związkom gmin, związkom powiatowo-gminnym) ustawami -wypłata zryczałtowanych</t>
  </si>
  <si>
    <t>dodatków energetycznych dla odbiorców wrażliwych energii elektrycznej oraz na koszty obsługi tego zadania realizowanego przez gminy w wysokości 2%</t>
  </si>
  <si>
    <t>Zasiłki stałe</t>
  </si>
  <si>
    <t>Wpływy z różnych dochodów- Ośrodek Pomocy Społecznej-zwrot nienależnie pobranych świadczeń za lata ubiegłe-zasiłek stały</t>
  </si>
  <si>
    <t>Na dzień 31.12.2016r. należności z tytułu zwrotu nienależnie pobranych zasiłków stałych wynoszą 2.516,47 zł.</t>
  </si>
  <si>
    <t>Dotacje celowe otrzymane z budżetu państwa na realizację własnych zadań bieżących gmin (związków gmin, związków powiatowo-gminnych) -wsparcie finansowe zadań i programów realizacji zadań pomocy społecznej-zasiłki stałe</t>
  </si>
  <si>
    <t>Wypłacono 1.426 świadczenia dla 145 osób</t>
  </si>
  <si>
    <t>Ośrodki pomocy społecznej</t>
  </si>
  <si>
    <t>Wpływy z najmu i dzierżawy składników majątkowych Skarbu Państwa, jednostek samorządu terytorialnego lub innych jednostek zaliczanych do sektora finansów publicznych oraz innych umów o podobnym charakterze</t>
  </si>
  <si>
    <t>Ośrodek Pomocy Społecznej-wynajem pomieszczeń na potrzeby Środowiskowego Domu Samopomocy w Bystrzycy Kłodzkiej</t>
  </si>
  <si>
    <t>Wpływy z pozostałych odsetek-Ośrodek Pomocy Społęcznej-odsetki naliczone przez bank od środków na rachunkach bankowych</t>
  </si>
  <si>
    <t>Dochody wykonywane przez Ośrodek Pomocy Społecznej w Bystrzycy Kłodzkiej, w tym:</t>
  </si>
  <si>
    <t xml:space="preserve">* prowizja płatnika </t>
  </si>
  <si>
    <t>* odszkodowanie za szkody na mieniu-zalanie pomieszczeń</t>
  </si>
  <si>
    <t>* refundacja z PUP Kłodzko pracownika zatrudnionego w ramach robót interwencyjnych</t>
  </si>
  <si>
    <t>Dotacje celowe otrzymane z budżetu państwa na realizację własnych zadań bieżących gmin ( związków gmin, związków powiatowo-gminnych):</t>
  </si>
  <si>
    <t>Wsparcie finansowe zadań i programów realizacji zadań pomocy społecznej- działalność Ośrodka Pomocy Społecznej w Bystrzycy Kłodzkiej</t>
  </si>
  <si>
    <t xml:space="preserve"> Usługi opiekuńcze i specjalistyczne usługi opiekuńcze</t>
  </si>
  <si>
    <t>Dochody wykonywane przez Ośrodek Pomocy Społecznej w Bystrzycy Kłodzkiej</t>
  </si>
  <si>
    <t>Wpływy z usług , w tym:</t>
  </si>
  <si>
    <t xml:space="preserve">* odpłatność za usługi opiekuńcze </t>
  </si>
  <si>
    <t xml:space="preserve">* odpłatność za wydawane obiady </t>
  </si>
  <si>
    <t>Wpływy z pozostałych odsetk-odsetki od środków zgromadzonych na rachunku bankowym Pomoc pogorzelcom</t>
  </si>
  <si>
    <t>darowizny dla pogorzelców z Wójtowic, w tym:</t>
  </si>
  <si>
    <t>* wpłaty od osób fizycznych</t>
  </si>
  <si>
    <t>* Powiat kłodzki</t>
  </si>
  <si>
    <t>* Nadleśnictwo Międzylesie</t>
  </si>
  <si>
    <t>* ZNP Zarzad Oddziału Wrocław Fabryczna</t>
  </si>
  <si>
    <t>* LIONS CLUB Duszniki Zdrój</t>
  </si>
  <si>
    <t>* Zarząd Powiatu kłodzkiego</t>
  </si>
  <si>
    <t>* Stowarzyszenie Dziecko Gostyń</t>
  </si>
  <si>
    <t>* Miedzyzakładowy Klub Sportowy SUDETY Międzylesie</t>
  </si>
  <si>
    <t>* Pracownicy Zakładu DZIANEL</t>
  </si>
  <si>
    <t>* Zespół OSET Goworów</t>
  </si>
  <si>
    <t>* Dom Pomocy Społecznej w Bystrzycy Kłodzkiej, ul. Górna-mieszkańcy i pracownicy</t>
  </si>
  <si>
    <t>* Seniorzy UTW UE Wrocław</t>
  </si>
  <si>
    <t xml:space="preserve">* Gmina Lądek Zdrój    </t>
  </si>
  <si>
    <t>* OSP Goworów</t>
  </si>
  <si>
    <t>*  zbiórka publiczna</t>
  </si>
  <si>
    <t>* Gmina Międzylesie zbiórka publiczna</t>
  </si>
  <si>
    <t xml:space="preserve">* UMiG - refundacja z PUP Kłodzko płac pracowników zatrudnianych w ramach prac społecznie użytecznych. </t>
  </si>
  <si>
    <t>* program dla rodzin wielodzietnych-karta dużej rodziny</t>
  </si>
  <si>
    <t>Dotacje celowe otrzymane z budżetu państwa na realizację własnych zadań bieżących gmin (związków gmin, zwiazkom powiatowo-gminnym) - realizacja wieloletniego programu pt. ,,Pomoc państwa w zakresie dożywiania oraz pomoc żywieniowa dla najuboższych"</t>
  </si>
  <si>
    <t>Programem objęto 1098 osób, w tym 417 dzieci i uczniowie, 681 pozostałe</t>
  </si>
  <si>
    <t>Dotacje celowe w ramach programów finansowanych z udziałem środków europejskich oraz środków, o których mowa w art. 5 ust. 1 pkt 3 oraz ust. 3 pkt 5 i 6 ustawy, lub płatności w ramach środków europejskich, realizowanych przez</t>
  </si>
  <si>
    <t>jednostki samorządu terytorialnego-projekt pn. ,,Wsparcie osób zagrożonych wykluczeniem społecznym w Gminie Bystrzyca Kłodzka" realizowany przez Centrum integracji Społecznej</t>
  </si>
  <si>
    <t>Edukacyjna opieka wychowawcza</t>
  </si>
  <si>
    <t xml:space="preserve">Kolonie, obozy oraz inne formy wypoczynku dzieci i młodzież szkolnej, a także szkolenia młodzieży </t>
  </si>
  <si>
    <t>Dotacje celowe otrzymane z budżetu państwa na zadania bieżące realizowane przez gminę na podstawie porozumień z organami administracji rządowej -Program na rzecz integracji społeczności romskiej w Polsce na lata 2014 - 2020</t>
  </si>
  <si>
    <t>Program realizowany przez Szkołę Podstawową Nr 1 w Bystrzycy Kłodzkiej-wyjazd na kolonię do Chorwacji</t>
  </si>
  <si>
    <t>Pomoc materialna dla uczniów</t>
  </si>
  <si>
    <t>Wpływy z różnych dochodów-zwrot nienależnie pobranego stypendium szkolnego</t>
  </si>
  <si>
    <t xml:space="preserve">Dotacje celowe otrzymane z budżetu państwa na realizację własnych zadań bieżących gmin ( związków gmin, zwiazków powiatowo-gminnych) - Narodowy Program Stypendialny - dofinansowanie świadczeń pomocy materialnej dla uczniów o charakterze </t>
  </si>
  <si>
    <t>socjalnym. Refundacja dla rodziców uczniów poniesionych wydatków na cele edukacyjne</t>
  </si>
  <si>
    <t>Dotacje celowe otrzymane z budżetu państwa na realizację zadań bieżących gmin z zakresu eukacyjnej opieki wychowawczej finansowanych w całości przez budżet państwa w ramach programów rzadowych</t>
  </si>
  <si>
    <t>Rządowy program pomocy uczniom -,,Wyprawka szkolna''</t>
  </si>
  <si>
    <t>Gospodarka komunalna i ochrona środowiska</t>
  </si>
  <si>
    <t>Gospodarka śćiekowa i ochrona wód</t>
  </si>
  <si>
    <t>Wpłata środków finansowych z niewykorzystanych w terminie wydatków, które nie wygasają z upływem roku budżetowego- pozostałość środków wydatki</t>
  </si>
  <si>
    <t>niewygasające z upływem roku 2015-teren podstrefy -wykonanie dokumentacji projektowo-kosztorysowej gospodarki wodno-ściekowej</t>
  </si>
  <si>
    <t>Gospodarka odpadami</t>
  </si>
  <si>
    <t>Wpływy z innychlokalnych  opłat pobieranych przez jednostki samorządu terytorialnego na podstawie odrębnych ustaw - opłaty za gospodarowanie odpadami komunalnymi</t>
  </si>
  <si>
    <t>Na dzień 31.12.2016r. zaległości z tytułu opłat za gospodarowanie odpadami komunalnymi wynoszą 538.233,23 zł.</t>
  </si>
  <si>
    <t>Wpływy z różnych opłat - koszty upomnienia</t>
  </si>
  <si>
    <t>Odsetki od nieterminowych wpłat z tytułu podatków i opłat - odsetki od nieterminowych wpłat opłat za gospodarowanie odpadami komunalnymi</t>
  </si>
  <si>
    <t>Oczyszczanie miast i wsi</t>
  </si>
  <si>
    <t>*Wpływy z różnych dochodów-refundacja płac z PUP w Kłodzku z tytułu zatrudnienia  pracowników w ramach robót publicznych w roku 2016</t>
  </si>
  <si>
    <t>Utrzymanie zieleni w miastach i gminach</t>
  </si>
  <si>
    <t>Wpływy z otrzymanych spadków, zapisów i darowizn w postaci pieniężnej, wtym:</t>
  </si>
  <si>
    <t>* Lasy Państwowe Nadleśnictwo Bystrzyca Kłodzka-darowizna dla Sołectawa Stara Łomnica z przeznaczeniem na zakup krzewów do posadzenia przy obelisku upamietniającym 700 lecie wsi</t>
  </si>
  <si>
    <t>* Nadleśnictwo Międzylesie-darowizna dla Sołectwa Miedzygórze z przeznaczeniem na zagospodarowanie terenu zieleni przez domem kultury, placu zabaw i przy remizie strażackiej</t>
  </si>
  <si>
    <t>* Nadleśnictwo Międzylesie-darowizna dla Sołectwa Marianówka z przeznaczeniem na doposażenie placu wiejskiego w ławostoły i podest drewniany</t>
  </si>
  <si>
    <t>Wpływy z różnych dochodów-refundacja płac z PUP Kłodzko z tytułu zatrudnienia 1 pracownika w ramach utrzymania zieleni w Parku Zdrojowym w Długopolu Zdrój</t>
  </si>
  <si>
    <t>Ochrona powietrza atmosferycznego i klimatu</t>
  </si>
  <si>
    <t xml:space="preserve">Wpłata środków finansowych z niewykorzystanych w terminie wydatków, które nie wygasają z upływem roku budżetowego - niewykonane wydatki </t>
  </si>
  <si>
    <t>niewygasające z upływem roku 2015-Plan Gospodarki Niskoemisyjnej dla Gminy Bystrzyca Kłodzka wraz z elementami Planu Mobilności Miejskiej- Efektywność energetyczna w budynkach użyteczności publicznej i sektorze mieszkaniowym</t>
  </si>
  <si>
    <t>Oświetlenie ulic, placów i dróg</t>
  </si>
  <si>
    <t>Wpływy z róznych dochodów- MTU odszkodowanie za uszkodzone latarnie oświetlenia ulicznego</t>
  </si>
  <si>
    <t>Wpływy i wydatki związane z gromadzeniem środków z opłat i kar za korzystanie ze środowiska</t>
  </si>
  <si>
    <t>Wpływy z różnych dochodów - Urząd Marszałkowski Województwa Dolnośląskiego - kary i opłaty za korzystanie ze środowiska</t>
  </si>
  <si>
    <t>Wpływy i wydatki zwiazane z gromadzeniem środków z opłat produktowych</t>
  </si>
  <si>
    <t xml:space="preserve">Wpływy z opłaty produktowej </t>
  </si>
  <si>
    <t>Wpływy przekazane przez Wojewódzki Fundusz Ochrony Środowiska i Gospodarki Wodnej we Wrocławiu środki z opłaty produktowej I rata za lata 2006-2013 oraz za lata 2003-2005 i 2008-2013</t>
  </si>
  <si>
    <t>niewygasające z upływem roku 2015-zagospodarowanie terenu rekreacyjnego w Długopolu Zdrój</t>
  </si>
  <si>
    <t>Kultura i ochrona dziedzictwa narodowego</t>
  </si>
  <si>
    <t>Pozostałe zadania w zakresie kultury</t>
  </si>
  <si>
    <t>Gospodarczy Bank Spółdzielczy w Strzelinie darowizna na zorganizowanie  Bystrzyckiej Złotej Jesieni z Muzyką Organową i Kameralną</t>
  </si>
  <si>
    <t>Domy i ośrodki kultury, świetlice i kluby</t>
  </si>
  <si>
    <t>Wpływy z otrzymanych spadków, zapisów i darowzin w postaci pieniężnej-imprezy kulturalne organizowane przy MGOK w Bystrzycy Kłodzkiej</t>
  </si>
  <si>
    <t>Wpływy z różnych dochodów-Miejsko Gminny Ośrodek Kultury w Bystrzycy Kłodzkiej rozliczenie podatku VAT, w tym:</t>
  </si>
  <si>
    <t>*zakup przyczepy ciężarowej w 2015 roku</t>
  </si>
  <si>
    <t>bieżących, tym:</t>
  </si>
  <si>
    <t>* Urząd Marszałkowski Województwa Dolnośląskiego we Wrocławiu dofinansowanie w ramach konkursu ,,Odnowa Dolnośląskiej Wsi" na Zakup wyposażenia do świetlicy wiejskiej w Długopolu Zdroju i Szklarce</t>
  </si>
  <si>
    <t>* Powiat Kłodzki Najlepsze inicjatywy społecznosci lokalnych w ramach programu Odnowa wsi powiatu kłodzkiego-sołectwo Nowa Bystrzyca projekt ,,Wiejski rozrusznik"</t>
  </si>
  <si>
    <t>W dniu 21.11.2016r. Sołtys Sołectwa Nowa Bystrzyca złożył informację, iż projekt nie może być zrealizowany wobec braku zaangażowania społecznosci lokalnej i wskutek wystąpienia nieprzewidzialnych kosztów realizacji zadania.</t>
  </si>
  <si>
    <t>Środki na dofinansowanie własnych inwestycji gmin, powiatów (związków gmin, związków powiatowo-gminnych, związków powiatów), samorzadów województw, pozyskane z innych źródeł-Nadleśnictwo Międzylesie-</t>
  </si>
  <si>
    <t>refundacja poniesionych wydatków na wykonanie nawierzchni z kostki granitowej przy Wiejskim Ośrodku Kultury w Nowym Waliszowie</t>
  </si>
  <si>
    <t>Biblioteki</t>
  </si>
  <si>
    <t>Wpływy ze zwrotów dotacji wykorzystanych niezgodnie z przeznaczeniem lub pobranych w nadmiernej wysokości-Biblioteka Publiczna Miasta i Gminy-rozliczenie dotacji z roku 2015</t>
  </si>
  <si>
    <t>Ochrona zabytków i opieka nad zabytkami</t>
  </si>
  <si>
    <t>Dotacje celowe otrzymane z budżetu na finansowanie lub dofinansowanie zadań inwestycyjnych obiektów zabytkowych, wykonywanych przez jednostki zaliczane do sektora finansów publicznych -środki z Ministerstwa Kultury i Dziedzictwa</t>
  </si>
  <si>
    <t>Narodowego w ramach programu Dziedzictwo Kulturowe, w tym:</t>
  </si>
  <si>
    <t>* system fortyfikacji średniowiecznych(XIV w)-prace konserwatorskie i renowacyjne północnej części fortyfikacji - etap II kontynuacja</t>
  </si>
  <si>
    <t>* Bystrzyca Kłodzka, baszta Kłodzka (XIV w): przeprowadzenie niezbednych robót budowlanych oraz prac konserwatorskich i renowacyjnych -etap III</t>
  </si>
  <si>
    <t>Wpłata środków finansowych z niewykorzystanych w terminie wydatków, które nie wygasają z upływem roku budżetowego -niewykonane wydatki</t>
  </si>
  <si>
    <t>niewygasające z upływem roku 2015-zabezpieczenie części podziemnych dawnego więzienia zlokalizowanego przy ul. Kupieckiej oraz od ul.Siemiradzkiego i ul. Międzyleśnej-dokumentacja techniczna</t>
  </si>
  <si>
    <t>Dotacje otrzymane z państwowych funduszy celowych na finansowanie lub dofinansowanie kosztów realizacji inwestycji i zakupów inwestycyjnych jednostek sektora finansów publicznych</t>
  </si>
  <si>
    <t>Środki z ministerstwa Kultury i Dziedzictwa Narodowego z Funduszu Promocji Kultury na zakup instrumentów muzycznych dla Szkoły Muzycznej II Stopnia</t>
  </si>
  <si>
    <t>Kultura fizyczna i sport</t>
  </si>
  <si>
    <t>Obiekty sportowe</t>
  </si>
  <si>
    <t>Wpływy z tytułu grzywien i innych kar pieniężnych od osób prawnych i innych jednostek organizacyjnych-kara umowna za nieterminowe wykonanie umowy-Przebudowa stadionu w Bystrzycy Kłodzkiej-dokumentacja</t>
  </si>
  <si>
    <t>Na dzień 31.12.2016r. Zaległości z tytułu kary umownej za niewykonanie umowy wynoszą 5.032,28 zł.</t>
  </si>
  <si>
    <t>Wpływy z różnych opłat-zwrot opłaty sądowej</t>
  </si>
  <si>
    <t>Wpływy  z najmu i dzierżawy składników majątkowych Państwa, jednostek</t>
  </si>
  <si>
    <t xml:space="preserve"> samorządu terytorialnego lub innych jednostek zaliczanych do sektora finansów publicznych oraz innych umów o podobnym charakterze, w tym:</t>
  </si>
  <si>
    <t xml:space="preserve">* dochody z dzierżawy kortów </t>
  </si>
  <si>
    <t>* czynsz za mieszkanie</t>
  </si>
  <si>
    <t>* dierżawa terenu</t>
  </si>
  <si>
    <t>*dochody z dzierżawy stadionu</t>
  </si>
  <si>
    <t>Na dzień 31.12.2016r. zaległości z tytułu dzierżawy wynoszą 6.874,51 zł.</t>
  </si>
  <si>
    <t>Zadania w zakresie kultury fizycznej</t>
  </si>
  <si>
    <t>Wpływy z różnych opłat-opłata startowa</t>
  </si>
  <si>
    <t>Wpływy z odsetek od dotacji oraz płatności wykorzystanych niezgodnie z przeznaczeniem lub wykorzystanych z naruszeniem procedur, o których mowa w art. 184 ustawy, pobranych nienależnie lub w nadmiernej wysokości</t>
  </si>
  <si>
    <t>Fundacja Równi choć różni -rozliczenie dotacji z 2016 roku projekt ,,Aktywność dzieci jest najważniejsza"</t>
  </si>
  <si>
    <t>Wpływy z otrzymanych spadków, zapisów i darowizn w postaci pieniężnej, w tym:</t>
  </si>
  <si>
    <t xml:space="preserve">* Nadleśnictwo Międzylesie darowizna z przeznaczeniem na organizację Mistrzostw Polski w Biegach Górskich-XXIV Bieg Śnieżnicki </t>
  </si>
  <si>
    <t xml:space="preserve">* Lasy Państwowe Nadleśnictwo Bystrzyca Kłodzka-darowizna dla Zarządu Osiedla Nr 2 w Bystrzycy Kłodzkiej z przeznaczeniem na organizację zawodów Street Workout  </t>
  </si>
  <si>
    <t>Środki na dofinansowanie własnych zadań bieżących gmin (związków gmin), powiatów (związków powiatów), samorządów województw pozyskane z innych źródeł, w tym:</t>
  </si>
  <si>
    <t>" Ćwiczenia pod chmurką-pół godzinki dla słoninki "-Fundusz Lokalny Masywu Śnieżnika w Wójtowicach grant dla Rady Sołeckiej w Ponikwie w ramach programu Działaj Lokalnie-roliczenie projektu realizowanego w 2015 roku</t>
  </si>
  <si>
    <t>Wpływy ze zwrotów dotacji wykorzystanych niezgodnie z przeznaczeniem lub pobranych w nadmiernej wysokości LZS SPARTA Stary Waliszów -rozliczenie dotacji z 2015 roku</t>
  </si>
  <si>
    <t>Razem</t>
  </si>
  <si>
    <t>RB 27</t>
  </si>
  <si>
    <t xml:space="preserve">Planowane i wykonane  dochody i wydatki związane z gospodarowaniem </t>
  </si>
  <si>
    <t>odpadami komunalnymi na dzień 31 grudnia 2016 roku</t>
  </si>
  <si>
    <t>Plan na 31.12.2016</t>
  </si>
  <si>
    <t>% realizacji</t>
  </si>
  <si>
    <t>DOCHODY</t>
  </si>
  <si>
    <t>900</t>
  </si>
  <si>
    <t>Wpływy z innych opłat pobieranych przez jednostki samorządu terytorialnego na podstawie odrębnych ustaw-opłaty za gospodarowanie odpadami komunalnymi</t>
  </si>
  <si>
    <t>Wpływy z różnych opłat-koszty upomnienia</t>
  </si>
  <si>
    <t>Odsetki od nieterminowych wpłat z tytułu podatków i opłat</t>
  </si>
  <si>
    <t>OR-Wydatki związane z realizacją zadań w zakresie gospodarowania odpadami komunalnymi-obsługa administracyjna, w tym: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</si>
  <si>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</si>
  <si>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</si>
  <si>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</si>
  <si>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</si>
  <si>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</si>
  <si>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</si>
  <si>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</si>
  <si>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</si>
  <si>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</si>
  <si>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</si>
  <si>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4280</t>
  </si>
  <si>
    <t>Zakup usług zdrowotnych</t>
  </si>
  <si>
    <t>4300</t>
  </si>
  <si>
    <t>Zakup usług pozostałych</t>
  </si>
  <si>
    <t>4440</t>
  </si>
  <si>
    <t>Odpisy na zakładowy fundusz świadczeń socjalnych</t>
  </si>
  <si>
    <t>4700</t>
  </si>
  <si>
    <t>Szkolenia pracowników niebędących członkami korpusu służby cywilnej</t>
  </si>
  <si>
    <t>RGŻ-wydatki związane z gospodarowaniem odpadami komunalnymi</t>
  </si>
  <si>
    <t>4610</t>
  </si>
  <si>
    <t>Koszty postępwania sądowego i prokuratorskiego</t>
  </si>
  <si>
    <t>Planowane i wykonane  dochody i wydatki związane z gromadzeniem środków z opłat i kar</t>
  </si>
  <si>
    <t>Wpływy z różnych opłat</t>
  </si>
  <si>
    <t>* przekazane z Urzędu Marszałkowskiego kary i opłaty</t>
  </si>
  <si>
    <t xml:space="preserve">WYDATKI </t>
  </si>
  <si>
    <t>01010</t>
  </si>
  <si>
    <t>Infrastruktura wodociągowa i sanitarna wsi</t>
  </si>
  <si>
    <t>6230</t>
  </si>
  <si>
    <t>Dotacje celowe z budżetu na finansowanie lub dofinansowanie kosztów realizacji inwestycji i zakupów inwestycyjnych jednostek nie zaliczanych do sektora finansów publicznych, w tym:</t>
  </si>
  <si>
    <t>* dofinansowanie do budowy studni</t>
  </si>
  <si>
    <t>* dofinansowanie kosztów budowy przyłączy kanalizacyjnych na terenie wiejskim Gminy Bystrzyca Kłodzka</t>
  </si>
  <si>
    <t>Gospodarka ściekowa i ochrona wód</t>
  </si>
  <si>
    <t>* dofinansowanie kosztów budowy przyłączy kanalizacyjnych na terenie miejskim Gminy Bystrzyca Kłodzka</t>
  </si>
  <si>
    <t>* dofinansowanie do budowy przydomowych oczyszczalni ścieków</t>
  </si>
  <si>
    <t>4159</t>
  </si>
  <si>
    <t>Dopłaty w spólkach prawa handlowego</t>
  </si>
  <si>
    <t>* Dopłaty na pokrycie części wkładu własnego inwestycji realizowanej w ramach projektu ,,Rekultywacja dolnośląskich składowisk odpadów komunalnych"-Dolnośląska Inicjatywa Samorządowa Sp z. o. Wrocław</t>
  </si>
  <si>
    <t xml:space="preserve">załącznik nr 4 do  sprawozdania  </t>
  </si>
  <si>
    <t>z wykonania budżetu Gminy za 2016 r.</t>
  </si>
  <si>
    <t>Wykonane dochody budżetu gminy wg źródeł</t>
  </si>
  <si>
    <t>na dzień 31 grudnia 2016  roku</t>
  </si>
  <si>
    <t>Lp</t>
  </si>
  <si>
    <t>Dział</t>
  </si>
  <si>
    <t>Roz.</t>
  </si>
  <si>
    <t>§</t>
  </si>
  <si>
    <t>Wyszczególnienie</t>
  </si>
  <si>
    <t xml:space="preserve">Plan </t>
  </si>
  <si>
    <t>Wykonanie</t>
  </si>
  <si>
    <t>%</t>
  </si>
  <si>
    <t>I</t>
  </si>
  <si>
    <t>Dochody majątkowe</t>
  </si>
  <si>
    <t>Dotacje i środki otrzymane na inwestycje</t>
  </si>
  <si>
    <t>1. środki na dofinansowanie własnych inwestycji gmin pozyskane z innych źródeł</t>
  </si>
  <si>
    <t>70005</t>
  </si>
  <si>
    <t>6290</t>
  </si>
  <si>
    <t>* BGK-przebudowa budynku Strażacka 3</t>
  </si>
  <si>
    <t>75412</t>
  </si>
  <si>
    <t>* PZU SA zakup motopompy pożarniczej dla OSP Idzików</t>
  </si>
  <si>
    <t>92109</t>
  </si>
  <si>
    <t>* Nadleśnictwo Międzylesie-wyłożenie kostki granitowej przy WOK w Nowym Waliszowie</t>
  </si>
  <si>
    <t xml:space="preserve">2. Dotacje celowe otrzymane z funduszy celowych na finansowanie lub dofinansowanie kosztów realizacji inwestycji i zakupów inwestycyjnych gmin </t>
  </si>
  <si>
    <t>92195</t>
  </si>
  <si>
    <t>6260</t>
  </si>
  <si>
    <t>* MKiDZN-zakup instrumentów dla Szkoły Muzycznej II Stopnia</t>
  </si>
  <si>
    <t>3. Dotacje celowe otrzymane z budżetu na finansowanie lub dofinansowanie zadań inwestycyjnych obiektów zabytkowych</t>
  </si>
  <si>
    <t>92120</t>
  </si>
  <si>
    <t>6560</t>
  </si>
  <si>
    <t>* Min.Kultury i Dz.Narodowego-baszta kłodzka</t>
  </si>
  <si>
    <t>* Min.Kultury i Dz.Narodowego-mury obronne</t>
  </si>
  <si>
    <t>4. dotacje celowe otrzymane z tytułu pomocy finansowej udzielanej miedzy JST na dofinansowanie własnych zadań inwestycyjnych i zakupów inwestycyjnych</t>
  </si>
  <si>
    <t>5. dotacje celowe otrzymane z budżetu państwa na realizację inwestycji i zakupów inwestycyjnych własnych gmin</t>
  </si>
  <si>
    <t>75814</t>
  </si>
  <si>
    <t>6330</t>
  </si>
  <si>
    <t>* zwrot części poniesionych wydatków w ramach funduszu sołeckiego w roku 2015</t>
  </si>
  <si>
    <t>Dotacje celowe w ramach programów finasowanych z udziałem środków europejskich</t>
  </si>
  <si>
    <t>754</t>
  </si>
  <si>
    <t>6207</t>
  </si>
  <si>
    <t>* POWTRCZ RP zakup auta i motopompy OSP Wilkanów</t>
  </si>
  <si>
    <t>Dochody ze sprzedaży majątku</t>
  </si>
  <si>
    <t>010</t>
  </si>
  <si>
    <t>01095</t>
  </si>
  <si>
    <t>0770</t>
  </si>
  <si>
    <t>1. sprzedaż gruntów rolnych</t>
  </si>
  <si>
    <t>020</t>
  </si>
  <si>
    <t>02001</t>
  </si>
  <si>
    <t>0870</t>
  </si>
  <si>
    <t>2. sprzedaż drzewa</t>
  </si>
  <si>
    <t>3. sprzedaż gruntów, lokali, budynków</t>
  </si>
  <si>
    <t>75023</t>
  </si>
  <si>
    <t xml:space="preserve">4. sprzedaż aparatów telefonicznych komórkowych </t>
  </si>
  <si>
    <t>80104</t>
  </si>
  <si>
    <t>5. sprzedaż składników majątkowych-Przedszkole Nr 2</t>
  </si>
  <si>
    <t>Przekształcenie i wykup prawa użytkowanie wieczystego w prawo własności</t>
  </si>
  <si>
    <t>0760</t>
  </si>
  <si>
    <t>1. wpływy z tytułu przekształcenia prawa użytkowania wieczystego przysługujące osobom fizycznym w prawo własności</t>
  </si>
  <si>
    <t>Wpłata środków finansowych z niewykorzystanych w terminie wydatków, które nie wygasają z upływem roku budżetowego</t>
  </si>
  <si>
    <t>60017</t>
  </si>
  <si>
    <t>6680</t>
  </si>
  <si>
    <t>1. przebudowa drogi Pławnica-Stary Waliszów</t>
  </si>
  <si>
    <t>2. kompleksowe uzbrojenie terenów WSSE</t>
  </si>
  <si>
    <t>63003</t>
  </si>
  <si>
    <t>3. adaptacja pomieszczeń ksiegarni na IT</t>
  </si>
  <si>
    <t>4. system tras spacerowych-dokumentacja</t>
  </si>
  <si>
    <t>5. Remont lokal Pod Makami</t>
  </si>
  <si>
    <t>6. wieża widokowa Jagodna</t>
  </si>
  <si>
    <t>71035</t>
  </si>
  <si>
    <t>7. rozbudowa kaplicy cmentarnej</t>
  </si>
  <si>
    <t>8. brama garażowa OSP Pławnica</t>
  </si>
  <si>
    <t>9. przebudowa budynku Przedszkola Nr 2</t>
  </si>
  <si>
    <t>90001</t>
  </si>
  <si>
    <t>10. wykonanie dokumentacji projektowo-kosztorysowej gospodarki wodno-ściekowej w podstrefie</t>
  </si>
  <si>
    <t>90095</t>
  </si>
  <si>
    <t>11. zagospodarowanie terenu rekreacyjnego w Długopolu Zdrój</t>
  </si>
  <si>
    <t>12. zabezpieczenie części podziemnych  dawne więzienie</t>
  </si>
  <si>
    <t>II</t>
  </si>
  <si>
    <t>Dochody bieżące</t>
  </si>
  <si>
    <t xml:space="preserve">Wpływy z podatków </t>
  </si>
  <si>
    <t>75615</t>
  </si>
  <si>
    <t>0310</t>
  </si>
  <si>
    <t>1. podatek od nieruchomości  osoby prawne</t>
  </si>
  <si>
    <t>0320</t>
  </si>
  <si>
    <t>2. podatek rolny osoby prawne</t>
  </si>
  <si>
    <t>0330</t>
  </si>
  <si>
    <t>3. podatek leśny osoby prawne</t>
  </si>
  <si>
    <t>0340</t>
  </si>
  <si>
    <t>4. podatek od środków transportowych osoby prawne</t>
  </si>
  <si>
    <t>75616</t>
  </si>
  <si>
    <t>5. podatek od nieruchomości osoby fizyczne</t>
  </si>
  <si>
    <t>6. podatek rolny osoby fizyczne</t>
  </si>
  <si>
    <t>7. podatek leśny osoby fizyczne</t>
  </si>
  <si>
    <t>8. podatek od środków transportu osoby fizyczne</t>
  </si>
  <si>
    <t>0350</t>
  </si>
  <si>
    <t>9. podatek dochodowy od osób fizycznych prowadzących działalność gospodarczą opłacany w formie karty podatkowej</t>
  </si>
  <si>
    <t>0360</t>
  </si>
  <si>
    <t>10. podatek od spadków i darowizn</t>
  </si>
  <si>
    <t>11. podatek od czynności cywilnoprawnych,w tym:</t>
  </si>
  <si>
    <t>0500</t>
  </si>
  <si>
    <t>* osoby prawne</t>
  </si>
  <si>
    <t>* osoby fizyczne</t>
  </si>
  <si>
    <t>Wpływy z opłat</t>
  </si>
  <si>
    <t>0370</t>
  </si>
  <si>
    <t>1. opłata od posiadania psów</t>
  </si>
  <si>
    <t>0390</t>
  </si>
  <si>
    <t>2. wpływy z opłaty uzdrowiskowej</t>
  </si>
  <si>
    <t>0430</t>
  </si>
  <si>
    <t>3. wpływy z opłaty targowej</t>
  </si>
  <si>
    <t>0440</t>
  </si>
  <si>
    <t xml:space="preserve">załącznik nr 3 do sprawozdania </t>
  </si>
  <si>
    <t xml:space="preserve"> z wykonania budżetu  za 2016 r.</t>
  </si>
  <si>
    <t>4 wpływy z opłaty miejscowej</t>
  </si>
  <si>
    <t>75618</t>
  </si>
  <si>
    <t>0460</t>
  </si>
  <si>
    <t>5. wpływy z opłaty eksploatacyjnej</t>
  </si>
  <si>
    <t>6. wpływy z innych opłat stanowiących dochód gminy uiszczanych na podstawie odrębnych przepisów, w tym:</t>
  </si>
  <si>
    <t>0410</t>
  </si>
  <si>
    <t>* opłaty za wydane opinie urbanistyczne</t>
  </si>
  <si>
    <t>* opłata skarbowa</t>
  </si>
  <si>
    <t>0480</t>
  </si>
  <si>
    <t>* wpływy z opłat za wydane zezwolenia na sprzedaż alkoholu</t>
  </si>
  <si>
    <t>0490</t>
  </si>
  <si>
    <t>* wpływy z opłaty parkingowej</t>
  </si>
  <si>
    <t>* za zajęcie pasa drogowego</t>
  </si>
  <si>
    <t>0590</t>
  </si>
  <si>
    <t>* koncesja taxi</t>
  </si>
  <si>
    <t>90002</t>
  </si>
  <si>
    <t>*opłaty za gospod.odpadami komunalnymi</t>
  </si>
  <si>
    <t>Dochody uzyskiwane przez gminne jednostki budżetowe oraz wpłaty od gminnych zakładów budżetowych i gospodarstw pomocniczych jednostek budżetowych</t>
  </si>
  <si>
    <t>1. Szkoła  Podstawowa  Nr 1, w tym:</t>
  </si>
  <si>
    <t>80101</t>
  </si>
  <si>
    <t>0830</t>
  </si>
  <si>
    <t>* wpływy z usług</t>
  </si>
  <si>
    <t>0920</t>
  </si>
  <si>
    <t>* pozostałe odsetki</t>
  </si>
  <si>
    <t>0970</t>
  </si>
  <si>
    <t>* prowizja płatnika</t>
  </si>
  <si>
    <t>2. Szkoła Podstawowa Nr 2, w tym:</t>
  </si>
  <si>
    <t>3. Przedszkole Nr 2, w tym:</t>
  </si>
  <si>
    <t>0660</t>
  </si>
  <si>
    <t>* za korzystanie z wychowania przedszkolnego</t>
  </si>
  <si>
    <t>0670</t>
  </si>
  <si>
    <t>* za wyżywienie</t>
  </si>
  <si>
    <t>* prowizja płatnika, odszkodowania za szody na mieniu</t>
  </si>
  <si>
    <t xml:space="preserve">4. Gimnazjum dla Dorosłych, w tym: </t>
  </si>
  <si>
    <t>80110</t>
  </si>
  <si>
    <t>5.Zespół Szkół w Wilkanowie</t>
  </si>
  <si>
    <t>* wpływy z różnych dochodów</t>
  </si>
  <si>
    <t>6. Szkoła Muzyczna II Stopnia</t>
  </si>
  <si>
    <t>80132</t>
  </si>
  <si>
    <t>7. Ośrodek Pomocy Społecznej, w tym:</t>
  </si>
  <si>
    <t>60016</t>
  </si>
  <si>
    <t>* refundacja płac</t>
  </si>
  <si>
    <t>85202</t>
  </si>
  <si>
    <t>* odpłatność za pobyt w DPS</t>
  </si>
  <si>
    <t>85212</t>
  </si>
  <si>
    <t>* odsetki zwrot nienależnie pobranych świadczeń</t>
  </si>
  <si>
    <t>* zwrot nienależnie pobranych świadczeń</t>
  </si>
  <si>
    <t>85214</t>
  </si>
  <si>
    <t>* odpłatność rodziców- dożywianie dzieci</t>
  </si>
  <si>
    <t>85216</t>
  </si>
  <si>
    <t>85219</t>
  </si>
  <si>
    <t>* odsetki od środków na rachunku bankowym</t>
  </si>
  <si>
    <t>* prowizja płatnika, refundacja płac, odszkodowania za szkody na mieniu</t>
  </si>
  <si>
    <t>85228</t>
  </si>
  <si>
    <t>* usługi opiekuńcze</t>
  </si>
  <si>
    <t>* odszkodowania na mieniu</t>
  </si>
  <si>
    <t>8.Środowiskowy Dom Samopomocy</t>
  </si>
  <si>
    <t>85203</t>
  </si>
  <si>
    <t>9.UMIG, w tym:</t>
  </si>
  <si>
    <t>* za zniszczone znaki drogowe  i wybitą szybę PKS</t>
  </si>
  <si>
    <t>* wpływy z biletów wstępu na basztę, magnesów</t>
  </si>
  <si>
    <t>* reklama na drogowskazach</t>
  </si>
  <si>
    <t>70004</t>
  </si>
  <si>
    <t>0690</t>
  </si>
  <si>
    <t>* zwrot kosztów procesu</t>
  </si>
  <si>
    <t xml:space="preserve">* koszty procesów i zastępstwa procesowego </t>
  </si>
  <si>
    <t>* rozliczenie kosztów lokali komunalnych 2015</t>
  </si>
  <si>
    <t>* zwrot podatku VAT</t>
  </si>
  <si>
    <t>* zwrot za zajęcie pasa drogowego</t>
  </si>
  <si>
    <t>* rozliczenie funduszu remontowego</t>
  </si>
  <si>
    <t>* odsetki od wpłat oraz spłat rozłożonych na raty</t>
  </si>
  <si>
    <t>* usługi geodezyjne</t>
  </si>
  <si>
    <t>* zaokrąglenie VAT, rozliczenia z roku 2015 i zwrot za skradzione grzejniki</t>
  </si>
  <si>
    <t>* zwrot kosztów procesu-cmentarz</t>
  </si>
  <si>
    <t>* za rozmowy telefoniczne i ksero</t>
  </si>
  <si>
    <t>* refundacja płac roboty interwencyjne</t>
  </si>
  <si>
    <t>* prowizja za terminowe odprowadzanie zaliczek na pdof</t>
  </si>
  <si>
    <t>* za używanie samochodu służbowego</t>
  </si>
  <si>
    <t>* energia mammobus</t>
  </si>
  <si>
    <t>* zwrot zaliczki PPR za lata 2014-2015</t>
  </si>
  <si>
    <t>* zwrot składki za ubezpieczenie mienia</t>
  </si>
  <si>
    <t>75095</t>
  </si>
  <si>
    <t>* sprzedaż wydawnictw-promocja i reklama</t>
  </si>
  <si>
    <t>80113</t>
  </si>
  <si>
    <t>* wynajem samochodów dowóz dzieci</t>
  </si>
  <si>
    <t>* refundacja płac dowóz</t>
  </si>
  <si>
    <t>85295</t>
  </si>
  <si>
    <t>* refundacja płac prace społecznie użyteczne</t>
  </si>
  <si>
    <t>85415</t>
  </si>
  <si>
    <t>* zwrot nienależnie pobranego stypendium</t>
  </si>
  <si>
    <t>90003</t>
  </si>
  <si>
    <t>* refundacja płac oczyszczanie</t>
  </si>
  <si>
    <t>90004</t>
  </si>
  <si>
    <t>* refundacja płac utrzymanie zieleni</t>
  </si>
  <si>
    <t>90015</t>
  </si>
  <si>
    <t>* zwrot za uszkodzone latarnie oświetlenia ulicznego</t>
  </si>
  <si>
    <t>* rozliczenie z tyt.faktur korygujących</t>
  </si>
  <si>
    <t>* roliczenie podatku VAT-MGOK</t>
  </si>
  <si>
    <t>92601</t>
  </si>
  <si>
    <t>* opłata sądowa</t>
  </si>
  <si>
    <t>92605</t>
  </si>
  <si>
    <t>* opłata startowa</t>
  </si>
  <si>
    <t>Dochody z mienia gminy</t>
  </si>
  <si>
    <t>0750</t>
  </si>
  <si>
    <t>1. dzierżawa obwodów  łowieckich</t>
  </si>
  <si>
    <t>2. obsługa gospodarki mieszkniowej-czynsze i dzierżawy</t>
  </si>
  <si>
    <t>0470</t>
  </si>
  <si>
    <t>3. trwały zarząd</t>
  </si>
  <si>
    <t>0550</t>
  </si>
  <si>
    <t>4. wieczyste użytkowanie</t>
  </si>
  <si>
    <t>5. dzierżawa gruntów i lokali</t>
  </si>
  <si>
    <t>6. dzierżawa  mienia pod reklamę</t>
  </si>
  <si>
    <t>7. opłata za cmentarz</t>
  </si>
  <si>
    <t>8. dzierżawa pod antenę inetrnetową na ratuszu</t>
  </si>
  <si>
    <t>9. czynsz za mieszkanie OSP</t>
  </si>
  <si>
    <t>10. Przedszkole Nr 2- dzierżawa terenu pod reklamę</t>
  </si>
  <si>
    <t>11. OPS-wynajem pomieszczeń</t>
  </si>
  <si>
    <t>12. dzierżawa korty, basen, stadion</t>
  </si>
  <si>
    <t>Spadki, zapisy i darowizny na rzecz gminy</t>
  </si>
  <si>
    <t>71004</t>
  </si>
  <si>
    <t>0960</t>
  </si>
  <si>
    <t>1. zmiana mpzp</t>
  </si>
  <si>
    <t>80103</t>
  </si>
  <si>
    <t>2. Nadleśnictwo Bystrzyca Kłodzka-wycieczka do Muzeum Papiernictwa dla dzieci Zespołu Szkół w Wilkanowie</t>
  </si>
  <si>
    <t>3. Nadleśnictwo Bystrzyca Kłodzka-współpraca Zespołu Szkół w Wilkanowie z Zakladni Skola w Rokytnicy</t>
  </si>
  <si>
    <t>4. pomoc pogorzelcom z Wójtowic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</si>
</sst>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00"/>
    <numFmt numFmtId="167" formatCode="00000"/>
    <numFmt numFmtId="168" formatCode="????"/>
    <numFmt numFmtId="169" formatCode="0000"/>
  </numFmts>
  <fonts count="43"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6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20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hair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thin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hair"/>
      <bottom style="thin">
        <color indexed="8"/>
      </bottom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98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 vertical="center"/>
    </xf>
    <xf numFmtId="164" fontId="2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3" fontId="1" fillId="0" borderId="30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164" fontId="2" fillId="0" borderId="32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3" fontId="1" fillId="0" borderId="33" xfId="0" applyNumberFormat="1" applyFont="1" applyFill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3" fontId="1" fillId="0" borderId="36" xfId="0" applyNumberFormat="1" applyFont="1" applyFill="1" applyBorder="1" applyAlignment="1">
      <alignment horizontal="right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3" fontId="1" fillId="0" borderId="35" xfId="0" applyNumberFormat="1" applyFont="1" applyFill="1" applyBorder="1" applyAlignment="1">
      <alignment horizontal="right" vertical="center"/>
    </xf>
    <xf numFmtId="164" fontId="2" fillId="0" borderId="38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vertical="center" wrapText="1"/>
    </xf>
    <xf numFmtId="3" fontId="1" fillId="0" borderId="40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0" fontId="1" fillId="0" borderId="41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3" fontId="1" fillId="0" borderId="44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/>
    </xf>
    <xf numFmtId="164" fontId="2" fillId="0" borderId="4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 wrapText="1"/>
    </xf>
    <xf numFmtId="3" fontId="1" fillId="0" borderId="47" xfId="0" applyNumberFormat="1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 wrapText="1"/>
    </xf>
    <xf numFmtId="3" fontId="1" fillId="0" borderId="49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horizontal="right" vertical="center"/>
    </xf>
    <xf numFmtId="164" fontId="2" fillId="0" borderId="54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3" fontId="1" fillId="0" borderId="58" xfId="0" applyNumberFormat="1" applyFont="1" applyFill="1" applyBorder="1" applyAlignment="1">
      <alignment horizontal="right" vertical="center"/>
    </xf>
    <xf numFmtId="3" fontId="1" fillId="0" borderId="57" xfId="0" applyNumberFormat="1" applyFont="1" applyFill="1" applyBorder="1" applyAlignment="1">
      <alignment horizontal="right" vertical="center"/>
    </xf>
    <xf numFmtId="0" fontId="1" fillId="0" borderId="59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3" fontId="5" fillId="0" borderId="59" xfId="0" applyNumberFormat="1" applyFont="1" applyFill="1" applyBorder="1" applyAlignment="1">
      <alignment horizontal="right" vertical="center"/>
    </xf>
    <xf numFmtId="0" fontId="1" fillId="0" borderId="60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3" fontId="1" fillId="0" borderId="60" xfId="0" applyNumberFormat="1" applyFont="1" applyFill="1" applyBorder="1" applyAlignment="1">
      <alignment horizontal="right" vertical="center"/>
    </xf>
    <xf numFmtId="164" fontId="2" fillId="0" borderId="61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 wrapText="1"/>
    </xf>
    <xf numFmtId="0" fontId="1" fillId="0" borderId="62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 wrapText="1"/>
    </xf>
    <xf numFmtId="3" fontId="1" fillId="0" borderId="62" xfId="0" applyNumberFormat="1" applyFont="1" applyFill="1" applyBorder="1" applyAlignment="1">
      <alignment horizontal="right" vertical="center"/>
    </xf>
    <xf numFmtId="164" fontId="2" fillId="0" borderId="42" xfId="0" applyNumberFormat="1" applyFont="1" applyFill="1" applyBorder="1" applyAlignment="1">
      <alignment horizontal="right" vertical="center"/>
    </xf>
    <xf numFmtId="0" fontId="1" fillId="0" borderId="39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right" vertical="center"/>
    </xf>
    <xf numFmtId="0" fontId="1" fillId="0" borderId="34" xfId="0" applyNumberFormat="1" applyFont="1" applyFill="1" applyBorder="1" applyAlignment="1">
      <alignment horizontal="center" vertical="center"/>
    </xf>
    <xf numFmtId="49" fontId="1" fillId="0" borderId="67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right" vertical="center"/>
    </xf>
    <xf numFmtId="3" fontId="1" fillId="0" borderId="67" xfId="0" applyNumberFormat="1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 wrapText="1"/>
    </xf>
    <xf numFmtId="0" fontId="1" fillId="0" borderId="67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164" fontId="2" fillId="0" borderId="68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 wrapText="1"/>
    </xf>
    <xf numFmtId="4" fontId="4" fillId="0" borderId="69" xfId="0" applyNumberFormat="1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1" fillId="0" borderId="70" xfId="0" applyNumberFormat="1" applyFont="1" applyFill="1" applyBorder="1" applyAlignment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center" wrapText="1"/>
    </xf>
    <xf numFmtId="3" fontId="1" fillId="0" borderId="70" xfId="0" applyNumberFormat="1" applyFont="1" applyFill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right" vertical="center"/>
    </xf>
    <xf numFmtId="0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horizontal="right" vertical="center"/>
    </xf>
    <xf numFmtId="0" fontId="1" fillId="0" borderId="72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NumberFormat="1" applyFont="1" applyFill="1" applyBorder="1" applyAlignment="1">
      <alignment horizontal="center" vertical="center"/>
    </xf>
    <xf numFmtId="49" fontId="1" fillId="0" borderId="74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 wrapText="1"/>
    </xf>
    <xf numFmtId="3" fontId="1" fillId="0" borderId="74" xfId="0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0" fontId="2" fillId="0" borderId="75" xfId="0" applyFont="1" applyFill="1" applyBorder="1" applyAlignment="1">
      <alignment vertical="center" wrapText="1"/>
    </xf>
    <xf numFmtId="3" fontId="1" fillId="0" borderId="76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vertical="center" wrapText="1"/>
    </xf>
    <xf numFmtId="3" fontId="1" fillId="0" borderId="77" xfId="0" applyNumberFormat="1" applyFont="1" applyFill="1" applyBorder="1" applyAlignment="1">
      <alignment horizontal="right" vertical="center"/>
    </xf>
    <xf numFmtId="49" fontId="1" fillId="0" borderId="78" xfId="0" applyNumberFormat="1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vertical="center" wrapText="1"/>
    </xf>
    <xf numFmtId="49" fontId="1" fillId="0" borderId="80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vertical="center" wrapText="1"/>
    </xf>
    <xf numFmtId="0" fontId="1" fillId="0" borderId="47" xfId="0" applyNumberFormat="1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/>
    </xf>
    <xf numFmtId="0" fontId="1" fillId="0" borderId="58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77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/>
    </xf>
    <xf numFmtId="49" fontId="1" fillId="0" borderId="86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164" fontId="2" fillId="0" borderId="87" xfId="0" applyNumberFormat="1" applyFont="1" applyFill="1" applyBorder="1" applyAlignment="1">
      <alignment horizontal="right" vertical="center"/>
    </xf>
    <xf numFmtId="49" fontId="1" fillId="0" borderId="81" xfId="0" applyNumberFormat="1" applyFont="1" applyFill="1" applyBorder="1" applyAlignment="1">
      <alignment horizontal="center" vertical="center"/>
    </xf>
    <xf numFmtId="49" fontId="1" fillId="0" borderId="88" xfId="0" applyNumberFormat="1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49" fontId="1" fillId="0" borderId="75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49" fontId="1" fillId="0" borderId="90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/>
    </xf>
    <xf numFmtId="0" fontId="1" fillId="0" borderId="92" xfId="0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right" vertical="center"/>
    </xf>
    <xf numFmtId="0" fontId="2" fillId="0" borderId="91" xfId="0" applyFont="1" applyFill="1" applyBorder="1" applyAlignment="1">
      <alignment vertical="center" wrapText="1" shrinkToFit="1"/>
    </xf>
    <xf numFmtId="0" fontId="2" fillId="0" borderId="79" xfId="0" applyFont="1" applyFill="1" applyBorder="1" applyAlignment="1">
      <alignment vertical="center" wrapText="1" shrinkToFit="1"/>
    </xf>
    <xf numFmtId="0" fontId="2" fillId="0" borderId="22" xfId="0" applyFont="1" applyFill="1" applyBorder="1" applyAlignment="1">
      <alignment vertical="center" wrapText="1" shrinkToFit="1"/>
    </xf>
    <xf numFmtId="0" fontId="2" fillId="0" borderId="89" xfId="0" applyFont="1" applyFill="1" applyBorder="1" applyAlignment="1">
      <alignment vertical="center" wrapText="1" shrinkToFit="1"/>
    </xf>
    <xf numFmtId="0" fontId="1" fillId="0" borderId="91" xfId="0" applyNumberFormat="1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49" fontId="1" fillId="0" borderId="94" xfId="0" applyNumberFormat="1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vertical="center" wrapText="1"/>
    </xf>
    <xf numFmtId="3" fontId="1" fillId="0" borderId="94" xfId="0" applyNumberFormat="1" applyFont="1" applyFill="1" applyBorder="1" applyAlignment="1">
      <alignment horizontal="right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wrapText="1"/>
    </xf>
    <xf numFmtId="49" fontId="1" fillId="0" borderId="95" xfId="0" applyNumberFormat="1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vertical="center" wrapText="1"/>
    </xf>
    <xf numFmtId="3" fontId="1" fillId="0" borderId="97" xfId="0" applyNumberFormat="1" applyFont="1" applyFill="1" applyBorder="1" applyAlignment="1">
      <alignment horizontal="right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NumberFormat="1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vertical="center" wrapText="1"/>
    </xf>
    <xf numFmtId="0" fontId="5" fillId="0" borderId="5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3" fontId="5" fillId="0" borderId="102" xfId="0" applyNumberFormat="1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5" fillId="0" borderId="103" xfId="0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3" fontId="1" fillId="0" borderId="106" xfId="0" applyNumberFormat="1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3" fontId="5" fillId="0" borderId="107" xfId="0" applyNumberFormat="1" applyFont="1" applyFill="1" applyBorder="1" applyAlignment="1">
      <alignment horizontal="right" vertical="center"/>
    </xf>
    <xf numFmtId="0" fontId="1" fillId="0" borderId="10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vertical="center"/>
    </xf>
    <xf numFmtId="49" fontId="5" fillId="0" borderId="59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49" fontId="1" fillId="0" borderId="108" xfId="0" applyNumberFormat="1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vertical="center" wrapText="1"/>
    </xf>
    <xf numFmtId="3" fontId="1" fillId="0" borderId="108" xfId="0" applyNumberFormat="1" applyFont="1" applyFill="1" applyBorder="1" applyAlignment="1">
      <alignment horizontal="right" vertical="center"/>
    </xf>
    <xf numFmtId="0" fontId="1" fillId="0" borderId="109" xfId="0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vertical="center" wrapText="1"/>
    </xf>
    <xf numFmtId="49" fontId="1" fillId="0" borderId="69" xfId="0" applyNumberFormat="1" applyFont="1" applyFill="1" applyBorder="1" applyAlignment="1">
      <alignment horizontal="center" vertical="center"/>
    </xf>
    <xf numFmtId="0" fontId="1" fillId="0" borderId="102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 wrapText="1"/>
    </xf>
    <xf numFmtId="3" fontId="5" fillId="0" borderId="51" xfId="0" applyNumberFormat="1" applyFont="1" applyFill="1" applyBorder="1" applyAlignment="1">
      <alignment horizontal="right" vertical="center"/>
    </xf>
    <xf numFmtId="0" fontId="5" fillId="0" borderId="112" xfId="0" applyNumberFormat="1" applyFont="1" applyFill="1" applyBorder="1" applyAlignment="1">
      <alignment horizontal="center" vertical="center"/>
    </xf>
    <xf numFmtId="49" fontId="5" fillId="0" borderId="113" xfId="0" applyNumberFormat="1" applyFont="1" applyFill="1" applyBorder="1" applyAlignment="1">
      <alignment horizontal="center" vertical="center"/>
    </xf>
    <xf numFmtId="49" fontId="5" fillId="0" borderId="107" xfId="0" applyNumberFormat="1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vertical="center" wrapText="1"/>
    </xf>
    <xf numFmtId="3" fontId="5" fillId="0" borderId="114" xfId="0" applyNumberFormat="1" applyFont="1" applyFill="1" applyBorder="1" applyAlignment="1">
      <alignment horizontal="right" vertical="center"/>
    </xf>
    <xf numFmtId="0" fontId="1" fillId="0" borderId="115" xfId="0" applyNumberFormat="1" applyFont="1" applyFill="1" applyBorder="1" applyAlignment="1">
      <alignment horizontal="center" vertical="center"/>
    </xf>
    <xf numFmtId="49" fontId="1" fillId="0" borderId="116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vertical="center" wrapText="1"/>
    </xf>
    <xf numFmtId="3" fontId="1" fillId="0" borderId="117" xfId="0" applyNumberFormat="1" applyFont="1" applyFill="1" applyBorder="1" applyAlignment="1">
      <alignment horizontal="right" vertical="center"/>
    </xf>
    <xf numFmtId="3" fontId="1" fillId="0" borderId="115" xfId="0" applyNumberFormat="1" applyFont="1" applyFill="1" applyBorder="1" applyAlignment="1">
      <alignment horizontal="right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1" fillId="0" borderId="7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3" fontId="1" fillId="0" borderId="79" xfId="0" applyNumberFormat="1" applyFont="1" applyFill="1" applyBorder="1" applyAlignment="1">
      <alignment horizontal="right" vertical="center"/>
    </xf>
    <xf numFmtId="3" fontId="1" fillId="0" borderId="91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center" vertical="center"/>
    </xf>
    <xf numFmtId="49" fontId="1" fillId="0" borderId="119" xfId="0" applyNumberFormat="1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1" fillId="0" borderId="76" xfId="0" applyNumberFormat="1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vertical="center" wrapText="1"/>
    </xf>
    <xf numFmtId="3" fontId="1" fillId="0" borderId="87" xfId="0" applyNumberFormat="1" applyFont="1" applyFill="1" applyBorder="1" applyAlignment="1">
      <alignment horizontal="right" vertical="center"/>
    </xf>
    <xf numFmtId="164" fontId="2" fillId="0" borderId="122" xfId="0" applyNumberFormat="1" applyFont="1" applyFill="1" applyBorder="1" applyAlignment="1">
      <alignment horizontal="right" vertical="center"/>
    </xf>
    <xf numFmtId="0" fontId="1" fillId="0" borderId="8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1" fillId="0" borderId="124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 wrapText="1"/>
    </xf>
    <xf numFmtId="0" fontId="1" fillId="0" borderId="125" xfId="0" applyNumberFormat="1" applyFont="1" applyFill="1" applyBorder="1" applyAlignment="1">
      <alignment horizontal="center" vertical="center"/>
    </xf>
    <xf numFmtId="49" fontId="1" fillId="0" borderId="125" xfId="0" applyNumberFormat="1" applyFont="1" applyFill="1" applyBorder="1" applyAlignment="1">
      <alignment horizontal="center" vertical="center"/>
    </xf>
    <xf numFmtId="49" fontId="1" fillId="0" borderId="99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vertical="center" wrapText="1"/>
    </xf>
    <xf numFmtId="3" fontId="1" fillId="0" borderId="127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28" xfId="0" applyNumberFormat="1" applyFont="1" applyFill="1" applyBorder="1" applyAlignment="1">
      <alignment horizontal="center" vertical="center"/>
    </xf>
    <xf numFmtId="49" fontId="5" fillId="0" borderId="129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vertical="center" wrapText="1"/>
    </xf>
    <xf numFmtId="3" fontId="5" fillId="0" borderId="13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3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3" fontId="1" fillId="0" borderId="56" xfId="0" applyNumberFormat="1" applyFont="1" applyFill="1" applyBorder="1" applyAlignment="1">
      <alignment horizontal="right" vertical="center"/>
    </xf>
    <xf numFmtId="0" fontId="1" fillId="0" borderId="132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vertical="center" wrapText="1"/>
    </xf>
    <xf numFmtId="3" fontId="1" fillId="0" borderId="48" xfId="0" applyNumberFormat="1" applyFont="1" applyFill="1" applyBorder="1" applyAlignment="1">
      <alignment horizontal="right" vertical="center"/>
    </xf>
    <xf numFmtId="164" fontId="2" fillId="0" borderId="134" xfId="0" applyNumberFormat="1" applyFont="1" applyFill="1" applyBorder="1" applyAlignment="1">
      <alignment horizontal="right" vertical="center"/>
    </xf>
    <xf numFmtId="0" fontId="1" fillId="0" borderId="135" xfId="0" applyFont="1" applyFill="1" applyBorder="1" applyAlignment="1">
      <alignment horizontal="center" vertical="center"/>
    </xf>
    <xf numFmtId="0" fontId="1" fillId="0" borderId="128" xfId="0" applyNumberFormat="1" applyFont="1" applyFill="1" applyBorder="1" applyAlignment="1">
      <alignment horizontal="center" vertical="center"/>
    </xf>
    <xf numFmtId="49" fontId="1" fillId="0" borderId="128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3" fontId="5" fillId="0" borderId="129" xfId="0" applyNumberFormat="1" applyFont="1" applyFill="1" applyBorder="1" applyAlignment="1">
      <alignment horizontal="right" vertical="center"/>
    </xf>
    <xf numFmtId="3" fontId="5" fillId="0" borderId="53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165" fontId="1" fillId="0" borderId="0" xfId="42" applyNumberFormat="1" applyFont="1" applyFill="1" applyAlignment="1">
      <alignment/>
    </xf>
    <xf numFmtId="165" fontId="1" fillId="0" borderId="0" xfId="42" applyNumberFormat="1" applyFont="1" applyFill="1" applyBorder="1" applyAlignment="1">
      <alignment/>
    </xf>
    <xf numFmtId="1" fontId="1" fillId="0" borderId="36" xfId="42" applyNumberFormat="1" applyFont="1" applyFill="1" applyBorder="1" applyAlignment="1">
      <alignment horizontal="center" vertical="center"/>
    </xf>
    <xf numFmtId="168" fontId="1" fillId="0" borderId="27" xfId="42" applyNumberFormat="1" applyFont="1" applyFill="1" applyBorder="1" applyAlignment="1">
      <alignment horizontal="center" vertical="top"/>
    </xf>
    <xf numFmtId="43" fontId="1" fillId="0" borderId="71" xfId="42" applyFont="1" applyFill="1" applyBorder="1" applyAlignment="1">
      <alignment horizontal="left" vertical="top" wrapText="1"/>
    </xf>
    <xf numFmtId="3" fontId="1" fillId="0" borderId="120" xfId="42" applyNumberFormat="1" applyFont="1" applyFill="1" applyBorder="1" applyAlignment="1">
      <alignment horizontal="right" vertical="top"/>
    </xf>
    <xf numFmtId="3" fontId="1" fillId="0" borderId="71" xfId="42" applyNumberFormat="1" applyFont="1" applyFill="1" applyBorder="1" applyAlignment="1">
      <alignment horizontal="right" vertical="top"/>
    </xf>
    <xf numFmtId="3" fontId="1" fillId="0" borderId="31" xfId="42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1" fontId="1" fillId="0" borderId="137" xfId="42" applyNumberFormat="1" applyFont="1" applyFill="1" applyBorder="1" applyAlignment="1">
      <alignment horizontal="center" vertical="center"/>
    </xf>
    <xf numFmtId="169" fontId="1" fillId="0" borderId="138" xfId="42" applyNumberFormat="1" applyFont="1" applyFill="1" applyBorder="1" applyAlignment="1">
      <alignment horizontal="center" vertical="top"/>
    </xf>
    <xf numFmtId="43" fontId="1" fillId="0" borderId="139" xfId="42" applyFont="1" applyFill="1" applyBorder="1" applyAlignment="1">
      <alignment horizontal="left" vertical="top" wrapText="1"/>
    </xf>
    <xf numFmtId="3" fontId="1" fillId="0" borderId="63" xfId="42" applyNumberFormat="1" applyFont="1" applyFill="1" applyBorder="1" applyAlignment="1">
      <alignment horizontal="right" vertical="top"/>
    </xf>
    <xf numFmtId="3" fontId="1" fillId="0" borderId="140" xfId="42" applyNumberFormat="1" applyFont="1" applyFill="1" applyBorder="1" applyAlignment="1">
      <alignment horizontal="right" vertical="top"/>
    </xf>
    <xf numFmtId="1" fontId="1" fillId="0" borderId="32" xfId="42" applyNumberFormat="1" applyFont="1" applyFill="1" applyBorder="1" applyAlignment="1">
      <alignment horizontal="center" vertical="center"/>
    </xf>
    <xf numFmtId="0" fontId="1" fillId="0" borderId="20" xfId="42" applyNumberFormat="1" applyFont="1" applyFill="1" applyBorder="1" applyAlignment="1">
      <alignment horizontal="center" vertical="top"/>
    </xf>
    <xf numFmtId="43" fontId="1" fillId="0" borderId="14" xfId="42" applyFont="1" applyFill="1" applyBorder="1" applyAlignment="1">
      <alignment horizontal="left" vertical="top" wrapText="1"/>
    </xf>
    <xf numFmtId="3" fontId="1" fillId="0" borderId="15" xfId="42" applyNumberFormat="1" applyFont="1" applyFill="1" applyBorder="1" applyAlignment="1">
      <alignment horizontal="right" vertical="top"/>
    </xf>
    <xf numFmtId="43" fontId="1" fillId="0" borderId="20" xfId="42" applyFont="1" applyFill="1" applyBorder="1" applyAlignment="1">
      <alignment horizontal="left" vertical="top" wrapText="1"/>
    </xf>
    <xf numFmtId="3" fontId="1" fillId="0" borderId="14" xfId="42" applyNumberFormat="1" applyFont="1" applyFill="1" applyBorder="1" applyAlignment="1">
      <alignment horizontal="right" vertical="top"/>
    </xf>
    <xf numFmtId="3" fontId="1" fillId="0" borderId="58" xfId="42" applyNumberFormat="1" applyFont="1" applyFill="1" applyBorder="1" applyAlignment="1">
      <alignment horizontal="right" vertical="top"/>
    </xf>
    <xf numFmtId="3" fontId="1" fillId="0" borderId="32" xfId="42" applyNumberFormat="1" applyFont="1" applyFill="1" applyBorder="1" applyAlignment="1">
      <alignment horizontal="right" vertical="top"/>
    </xf>
    <xf numFmtId="1" fontId="1" fillId="0" borderId="0" xfId="42" applyNumberFormat="1" applyFont="1" applyFill="1" applyBorder="1" applyAlignment="1">
      <alignment horizontal="center" vertical="center"/>
    </xf>
    <xf numFmtId="43" fontId="1" fillId="0" borderId="122" xfId="42" applyFont="1" applyFill="1" applyBorder="1" applyAlignment="1">
      <alignment horizontal="left" vertical="top" wrapText="1"/>
    </xf>
    <xf numFmtId="3" fontId="1" fillId="0" borderId="25" xfId="42" applyNumberFormat="1" applyFont="1" applyFill="1" applyBorder="1" applyAlignment="1">
      <alignment horizontal="right" vertical="top"/>
    </xf>
    <xf numFmtId="3" fontId="1" fillId="0" borderId="26" xfId="42" applyNumberFormat="1" applyFont="1" applyFill="1" applyBorder="1" applyAlignment="1">
      <alignment horizontal="right" vertical="top"/>
    </xf>
    <xf numFmtId="43" fontId="1" fillId="0" borderId="141" xfId="42" applyFont="1" applyFill="1" applyBorder="1" applyAlignment="1">
      <alignment horizontal="left" vertical="top" wrapText="1"/>
    </xf>
    <xf numFmtId="3" fontId="1" fillId="0" borderId="142" xfId="42" applyNumberFormat="1" applyFont="1" applyFill="1" applyBorder="1" applyAlignment="1">
      <alignment horizontal="right" vertical="top"/>
    </xf>
    <xf numFmtId="3" fontId="1" fillId="0" borderId="77" xfId="42" applyNumberFormat="1" applyFont="1" applyFill="1" applyBorder="1" applyAlignment="1">
      <alignment horizontal="right" vertical="top"/>
    </xf>
    <xf numFmtId="3" fontId="1" fillId="0" borderId="84" xfId="42" applyNumberFormat="1" applyFont="1" applyFill="1" applyBorder="1" applyAlignment="1">
      <alignment horizontal="right" vertical="top"/>
    </xf>
    <xf numFmtId="169" fontId="1" fillId="0" borderId="143" xfId="42" applyNumberFormat="1" applyFont="1" applyFill="1" applyBorder="1" applyAlignment="1">
      <alignment horizontal="center" vertical="top"/>
    </xf>
    <xf numFmtId="43" fontId="1" fillId="0" borderId="144" xfId="42" applyFont="1" applyFill="1" applyBorder="1" applyAlignment="1">
      <alignment horizontal="left" vertical="top" wrapText="1"/>
    </xf>
    <xf numFmtId="3" fontId="1" fillId="0" borderId="0" xfId="42" applyNumberFormat="1" applyFont="1" applyFill="1" applyBorder="1" applyAlignment="1">
      <alignment horizontal="right" vertical="top"/>
    </xf>
    <xf numFmtId="169" fontId="1" fillId="0" borderId="145" xfId="42" applyNumberFormat="1" applyFont="1" applyFill="1" applyBorder="1" applyAlignment="1">
      <alignment horizontal="center" vertical="top"/>
    </xf>
    <xf numFmtId="3" fontId="1" fillId="0" borderId="70" xfId="42" applyNumberFormat="1" applyFont="1" applyFill="1" applyBorder="1" applyAlignment="1">
      <alignment horizontal="right" vertical="top"/>
    </xf>
    <xf numFmtId="3" fontId="1" fillId="0" borderId="146" xfId="42" applyNumberFormat="1" applyFont="1" applyFill="1" applyBorder="1" applyAlignment="1">
      <alignment horizontal="right" vertical="top"/>
    </xf>
    <xf numFmtId="1" fontId="1" fillId="0" borderId="42" xfId="42" applyNumberFormat="1" applyFont="1" applyFill="1" applyBorder="1" applyAlignment="1">
      <alignment horizontal="center" vertical="center"/>
    </xf>
    <xf numFmtId="169" fontId="1" fillId="0" borderId="120" xfId="42" applyNumberFormat="1" applyFont="1" applyFill="1" applyBorder="1" applyAlignment="1">
      <alignment horizontal="center" vertical="top"/>
    </xf>
    <xf numFmtId="43" fontId="1" fillId="0" borderId="86" xfId="42" applyFont="1" applyFill="1" applyBorder="1" applyAlignment="1">
      <alignment horizontal="left" vertical="top" wrapText="1"/>
    </xf>
    <xf numFmtId="3" fontId="1" fillId="0" borderId="147" xfId="42" applyNumberFormat="1" applyFont="1" applyFill="1" applyBorder="1" applyAlignment="1">
      <alignment horizontal="right" vertical="top"/>
    </xf>
    <xf numFmtId="169" fontId="1" fillId="0" borderId="20" xfId="42" applyNumberFormat="1" applyFont="1" applyFill="1" applyBorder="1" applyAlignment="1">
      <alignment horizontal="center" vertical="top"/>
    </xf>
    <xf numFmtId="43" fontId="1" fillId="0" borderId="89" xfId="42" applyFont="1" applyFill="1" applyBorder="1" applyAlignment="1">
      <alignment horizontal="left" vertical="top" wrapText="1"/>
    </xf>
    <xf numFmtId="3" fontId="1" fillId="0" borderId="33" xfId="42" applyNumberFormat="1" applyFont="1" applyFill="1" applyBorder="1" applyAlignment="1">
      <alignment horizontal="right" vertical="top"/>
    </xf>
    <xf numFmtId="43" fontId="1" fillId="0" borderId="81" xfId="42" applyFont="1" applyFill="1" applyBorder="1" applyAlignment="1">
      <alignment horizontal="left" vertical="top" wrapText="1"/>
    </xf>
    <xf numFmtId="3" fontId="1" fillId="0" borderId="22" xfId="42" applyNumberFormat="1" applyFont="1" applyFill="1" applyBorder="1" applyAlignment="1">
      <alignment horizontal="right" vertical="top"/>
    </xf>
    <xf numFmtId="43" fontId="1" fillId="0" borderId="120" xfId="42" applyFont="1" applyFill="1" applyBorder="1" applyAlignment="1">
      <alignment horizontal="center" vertical="top"/>
    </xf>
    <xf numFmtId="43" fontId="1" fillId="0" borderId="148" xfId="42" applyFont="1" applyFill="1" applyBorder="1" applyAlignment="1">
      <alignment horizontal="left" vertical="top" wrapText="1"/>
    </xf>
    <xf numFmtId="3" fontId="1" fillId="0" borderId="29" xfId="42" applyNumberFormat="1" applyFont="1" applyFill="1" applyBorder="1" applyAlignment="1">
      <alignment horizontal="right" vertical="top"/>
    </xf>
    <xf numFmtId="169" fontId="1" fillId="0" borderId="149" xfId="42" applyNumberFormat="1" applyFont="1" applyFill="1" applyBorder="1" applyAlignment="1">
      <alignment horizontal="center" vertical="top"/>
    </xf>
    <xf numFmtId="43" fontId="1" fillId="0" borderId="149" xfId="42" applyFont="1" applyFill="1" applyBorder="1" applyAlignment="1">
      <alignment horizontal="left" vertical="top" wrapText="1"/>
    </xf>
    <xf numFmtId="3" fontId="1" fillId="0" borderId="149" xfId="42" applyNumberFormat="1" applyFont="1" applyFill="1" applyBorder="1" applyAlignment="1">
      <alignment horizontal="right" vertical="top"/>
    </xf>
    <xf numFmtId="43" fontId="1" fillId="0" borderId="76" xfId="42" applyFont="1" applyFill="1" applyBorder="1" applyAlignment="1">
      <alignment horizontal="left" vertical="top" wrapText="1"/>
    </xf>
    <xf numFmtId="43" fontId="1" fillId="0" borderId="25" xfId="42" applyFont="1" applyFill="1" applyBorder="1" applyAlignment="1">
      <alignment horizontal="left" vertical="top" wrapText="1"/>
    </xf>
    <xf numFmtId="3" fontId="1" fillId="0" borderId="23" xfId="42" applyNumberFormat="1" applyFont="1" applyFill="1" applyBorder="1" applyAlignment="1">
      <alignment horizontal="right" vertical="top"/>
    </xf>
    <xf numFmtId="43" fontId="1" fillId="0" borderId="14" xfId="42" applyFont="1" applyFill="1" applyBorder="1" applyAlignment="1">
      <alignment horizontal="left" wrapText="1"/>
    </xf>
    <xf numFmtId="169" fontId="1" fillId="0" borderId="150" xfId="42" applyNumberFormat="1" applyFont="1" applyFill="1" applyBorder="1" applyAlignment="1">
      <alignment horizontal="center" vertical="top"/>
    </xf>
    <xf numFmtId="43" fontId="1" fillId="0" borderId="150" xfId="42" applyFont="1" applyFill="1" applyBorder="1" applyAlignment="1">
      <alignment horizontal="left" wrapText="1"/>
    </xf>
    <xf numFmtId="3" fontId="1" fillId="0" borderId="150" xfId="42" applyNumberFormat="1" applyFont="1" applyFill="1" applyBorder="1" applyAlignment="1">
      <alignment horizontal="right" vertical="top"/>
    </xf>
    <xf numFmtId="43" fontId="1" fillId="0" borderId="27" xfId="42" applyFont="1" applyFill="1" applyBorder="1" applyAlignment="1">
      <alignment horizontal="left" wrapText="1"/>
    </xf>
    <xf numFmtId="43" fontId="1" fillId="0" borderId="151" xfId="42" applyFont="1" applyFill="1" applyBorder="1" applyAlignment="1">
      <alignment horizontal="left" wrapText="1"/>
    </xf>
    <xf numFmtId="1" fontId="1" fillId="0" borderId="20" xfId="42" applyNumberFormat="1" applyFont="1" applyFill="1" applyBorder="1" applyAlignment="1">
      <alignment horizontal="center" vertical="center"/>
    </xf>
    <xf numFmtId="169" fontId="1" fillId="0" borderId="27" xfId="42" applyNumberFormat="1" applyFont="1" applyFill="1" applyBorder="1" applyAlignment="1">
      <alignment horizontal="center" vertical="top"/>
    </xf>
    <xf numFmtId="43" fontId="1" fillId="0" borderId="55" xfId="42" applyFont="1" applyFill="1" applyBorder="1" applyAlignment="1">
      <alignment horizontal="left" wrapText="1"/>
    </xf>
    <xf numFmtId="1" fontId="1" fillId="0" borderId="120" xfId="42" applyNumberFormat="1" applyFont="1" applyFill="1" applyBorder="1" applyAlignment="1">
      <alignment horizontal="center" vertical="center"/>
    </xf>
    <xf numFmtId="43" fontId="1" fillId="0" borderId="71" xfId="42" applyFont="1" applyFill="1" applyBorder="1" applyAlignment="1">
      <alignment horizontal="left" wrapText="1"/>
    </xf>
    <xf numFmtId="3" fontId="1" fillId="0" borderId="148" xfId="42" applyNumberFormat="1" applyFont="1" applyFill="1" applyBorder="1" applyAlignment="1">
      <alignment horizontal="right" vertical="top"/>
    </xf>
    <xf numFmtId="43" fontId="1" fillId="0" borderId="31" xfId="42" applyFont="1" applyFill="1" applyBorder="1" applyAlignment="1">
      <alignment horizontal="left" vertical="top" wrapText="1"/>
    </xf>
    <xf numFmtId="3" fontId="1" fillId="0" borderId="39" xfId="42" applyNumberFormat="1" applyFont="1" applyFill="1" applyBorder="1" applyAlignment="1">
      <alignment horizontal="right" vertical="top"/>
    </xf>
    <xf numFmtId="0" fontId="1" fillId="0" borderId="20" xfId="42" applyNumberFormat="1" applyFont="1" applyFill="1" applyBorder="1" applyAlignment="1">
      <alignment vertical="top"/>
    </xf>
    <xf numFmtId="43" fontId="1" fillId="0" borderId="21" xfId="42" applyFont="1" applyFill="1" applyBorder="1" applyAlignment="1">
      <alignment horizontal="left" vertical="top" wrapText="1"/>
    </xf>
    <xf numFmtId="43" fontId="1" fillId="0" borderId="151" xfId="42" applyFont="1" applyFill="1" applyBorder="1" applyAlignment="1">
      <alignment horizontal="left" vertical="top" wrapText="1"/>
    </xf>
    <xf numFmtId="3" fontId="1" fillId="0" borderId="34" xfId="42" applyNumberFormat="1" applyFont="1" applyFill="1" applyBorder="1" applyAlignment="1">
      <alignment horizontal="right" vertical="top"/>
    </xf>
    <xf numFmtId="43" fontId="1" fillId="0" borderId="28" xfId="42" applyFont="1" applyFill="1" applyBorder="1" applyAlignment="1">
      <alignment horizontal="left" vertical="top" wrapText="1"/>
    </xf>
    <xf numFmtId="3" fontId="1" fillId="0" borderId="34" xfId="42" applyNumberFormat="1" applyFont="1" applyFill="1" applyBorder="1" applyAlignment="1" quotePrefix="1">
      <alignment horizontal="right" vertical="top"/>
    </xf>
    <xf numFmtId="169" fontId="1" fillId="0" borderId="92" xfId="42" applyNumberFormat="1" applyFont="1" applyFill="1" applyBorder="1" applyAlignment="1">
      <alignment horizontal="center" vertical="top"/>
    </xf>
    <xf numFmtId="43" fontId="1" fillId="0" borderId="37" xfId="42" applyFont="1" applyFill="1" applyBorder="1" applyAlignment="1">
      <alignment horizontal="left" vertical="top" wrapText="1"/>
    </xf>
    <xf numFmtId="43" fontId="1" fillId="0" borderId="20" xfId="42" applyFont="1" applyFill="1" applyBorder="1" applyAlignment="1">
      <alignment horizontal="center" vertical="top"/>
    </xf>
    <xf numFmtId="3" fontId="1" fillId="0" borderId="152" xfId="42" applyNumberFormat="1" applyFont="1" applyFill="1" applyBorder="1" applyAlignment="1">
      <alignment horizontal="right" vertical="top"/>
    </xf>
    <xf numFmtId="3" fontId="1" fillId="0" borderId="76" xfId="42" applyNumberFormat="1" applyFont="1" applyFill="1" applyBorder="1" applyAlignment="1">
      <alignment horizontal="right" vertical="top"/>
    </xf>
    <xf numFmtId="3" fontId="1" fillId="0" borderId="36" xfId="42" applyNumberFormat="1" applyFont="1" applyFill="1" applyBorder="1" applyAlignment="1">
      <alignment horizontal="right" vertical="top"/>
    </xf>
    <xf numFmtId="43" fontId="1" fillId="0" borderId="101" xfId="42" applyFont="1" applyFill="1" applyBorder="1" applyAlignment="1">
      <alignment horizontal="left" vertical="top" wrapText="1"/>
    </xf>
    <xf numFmtId="3" fontId="1" fillId="0" borderId="67" xfId="42" applyNumberFormat="1" applyFont="1" applyFill="1" applyBorder="1" applyAlignment="1">
      <alignment horizontal="right" vertical="top"/>
    </xf>
    <xf numFmtId="3" fontId="1" fillId="0" borderId="153" xfId="42" applyNumberFormat="1" applyFont="1" applyFill="1" applyBorder="1" applyAlignment="1">
      <alignment horizontal="right" vertical="top"/>
    </xf>
    <xf numFmtId="3" fontId="1" fillId="0" borderId="154" xfId="42" applyNumberFormat="1" applyFont="1" applyFill="1" applyBorder="1" applyAlignment="1">
      <alignment horizontal="right" vertical="top"/>
    </xf>
    <xf numFmtId="1" fontId="11" fillId="0" borderId="36" xfId="42" applyNumberFormat="1" applyFont="1" applyFill="1" applyBorder="1" applyAlignment="1">
      <alignment horizontal="center" vertical="center"/>
    </xf>
    <xf numFmtId="169" fontId="11" fillId="0" borderId="20" xfId="42" applyNumberFormat="1" applyFont="1" applyFill="1" applyBorder="1" applyAlignment="1">
      <alignment horizontal="center" vertical="top"/>
    </xf>
    <xf numFmtId="1" fontId="11" fillId="0" borderId="32" xfId="42" applyNumberFormat="1" applyFont="1" applyFill="1" applyBorder="1" applyAlignment="1">
      <alignment horizontal="center" vertical="center"/>
    </xf>
    <xf numFmtId="169" fontId="11" fillId="0" borderId="120" xfId="42" applyNumberFormat="1" applyFont="1" applyFill="1" applyBorder="1" applyAlignment="1">
      <alignment horizontal="center" vertical="top"/>
    </xf>
    <xf numFmtId="43" fontId="1" fillId="0" borderId="150" xfId="42" applyFont="1" applyFill="1" applyBorder="1" applyAlignment="1">
      <alignment horizontal="left" vertical="top" wrapText="1"/>
    </xf>
    <xf numFmtId="43" fontId="1" fillId="0" borderId="122" xfId="42" applyFont="1" applyFill="1" applyBorder="1" applyAlignment="1">
      <alignment horizontal="left" wrapText="1"/>
    </xf>
    <xf numFmtId="3" fontId="1" fillId="0" borderId="122" xfId="42" applyNumberFormat="1" applyFont="1" applyFill="1" applyBorder="1" applyAlignment="1">
      <alignment horizontal="right" vertical="top"/>
    </xf>
    <xf numFmtId="3" fontId="1" fillId="0" borderId="155" xfId="42" applyNumberFormat="1" applyFont="1" applyFill="1" applyBorder="1" applyAlignment="1">
      <alignment horizontal="right" vertical="top"/>
    </xf>
    <xf numFmtId="3" fontId="1" fillId="0" borderId="28" xfId="42" applyNumberFormat="1" applyFont="1" applyFill="1" applyBorder="1" applyAlignment="1">
      <alignment horizontal="right" vertical="top"/>
    </xf>
    <xf numFmtId="43" fontId="1" fillId="0" borderId="20" xfId="42" applyFont="1" applyFill="1" applyBorder="1" applyAlignment="1">
      <alignment horizontal="left" wrapText="1"/>
    </xf>
    <xf numFmtId="3" fontId="1" fillId="0" borderId="156" xfId="42" applyNumberFormat="1" applyFont="1" applyFill="1" applyBorder="1" applyAlignment="1">
      <alignment horizontal="right" vertical="top"/>
    </xf>
    <xf numFmtId="0" fontId="1" fillId="0" borderId="27" xfId="0" applyFont="1" applyFill="1" applyBorder="1" applyAlignment="1">
      <alignment/>
    </xf>
    <xf numFmtId="1" fontId="1" fillId="0" borderId="157" xfId="42" applyNumberFormat="1" applyFont="1" applyFill="1" applyBorder="1" applyAlignment="1">
      <alignment horizontal="center" vertical="center"/>
    </xf>
    <xf numFmtId="43" fontId="1" fillId="0" borderId="120" xfId="42" applyFont="1" applyFill="1" applyBorder="1" applyAlignment="1">
      <alignment horizontal="left" vertical="top" wrapText="1"/>
    </xf>
    <xf numFmtId="1" fontId="1" fillId="0" borderId="69" xfId="42" applyNumberFormat="1" applyFont="1" applyFill="1" applyBorder="1" applyAlignment="1">
      <alignment horizontal="center" vertical="center"/>
    </xf>
    <xf numFmtId="43" fontId="1" fillId="0" borderId="31" xfId="42" applyFont="1" applyFill="1" applyBorder="1" applyAlignment="1">
      <alignment horizontal="left" wrapText="1"/>
    </xf>
    <xf numFmtId="1" fontId="1" fillId="0" borderId="150" xfId="42" applyNumberFormat="1" applyFont="1" applyFill="1" applyBorder="1" applyAlignment="1">
      <alignment horizontal="center" vertical="center"/>
    </xf>
    <xf numFmtId="168" fontId="1" fillId="0" borderId="150" xfId="42" applyNumberFormat="1" applyFont="1" applyFill="1" applyBorder="1" applyAlignment="1">
      <alignment horizontal="center" vertical="top"/>
    </xf>
    <xf numFmtId="168" fontId="1" fillId="0" borderId="20" xfId="42" applyNumberFormat="1" applyFont="1" applyFill="1" applyBorder="1" applyAlignment="1">
      <alignment horizontal="center" vertical="top"/>
    </xf>
    <xf numFmtId="168" fontId="1" fillId="0" borderId="120" xfId="42" applyNumberFormat="1" applyFont="1" applyFill="1" applyBorder="1" applyAlignment="1">
      <alignment horizontal="center" vertical="top"/>
    </xf>
    <xf numFmtId="1" fontId="1" fillId="0" borderId="40" xfId="42" applyNumberFormat="1" applyFont="1" applyFill="1" applyBorder="1" applyAlignment="1">
      <alignment horizontal="center" vertical="center"/>
    </xf>
    <xf numFmtId="3" fontId="1" fillId="0" borderId="69" xfId="42" applyNumberFormat="1" applyFont="1" applyFill="1" applyBorder="1" applyAlignment="1">
      <alignment horizontal="right" vertical="top"/>
    </xf>
    <xf numFmtId="43" fontId="1" fillId="0" borderId="46" xfId="42" applyFont="1" applyFill="1" applyBorder="1" applyAlignment="1">
      <alignment horizontal="left" vertical="top" wrapText="1"/>
    </xf>
    <xf numFmtId="3" fontId="1" fillId="0" borderId="24" xfId="42" applyNumberFormat="1" applyFont="1" applyFill="1" applyBorder="1" applyAlignment="1">
      <alignment horizontal="right" vertical="top"/>
    </xf>
    <xf numFmtId="3" fontId="1" fillId="0" borderId="30" xfId="42" applyNumberFormat="1" applyFont="1" applyFill="1" applyBorder="1" applyAlignment="1">
      <alignment horizontal="right" vertical="top"/>
    </xf>
    <xf numFmtId="43" fontId="1" fillId="0" borderId="43" xfId="42" applyFont="1" applyFill="1" applyBorder="1" applyAlignment="1">
      <alignment horizontal="left" vertical="top" wrapText="1"/>
    </xf>
    <xf numFmtId="3" fontId="1" fillId="0" borderId="41" xfId="42" applyNumberFormat="1" applyFont="1" applyFill="1" applyBorder="1" applyAlignment="1">
      <alignment horizontal="right" vertical="top"/>
    </xf>
    <xf numFmtId="1" fontId="1" fillId="0" borderId="158" xfId="42" applyNumberFormat="1" applyFont="1" applyFill="1" applyBorder="1" applyAlignment="1">
      <alignment horizontal="center" vertical="center"/>
    </xf>
    <xf numFmtId="168" fontId="1" fillId="0" borderId="92" xfId="42" applyNumberFormat="1" applyFont="1" applyFill="1" applyBorder="1" applyAlignment="1">
      <alignment horizontal="center" vertical="top"/>
    </xf>
    <xf numFmtId="3" fontId="1" fillId="0" borderId="81" xfId="42" applyNumberFormat="1" applyFont="1" applyFill="1" applyBorder="1" applyAlignment="1">
      <alignment horizontal="right" vertical="top"/>
    </xf>
    <xf numFmtId="1" fontId="1" fillId="0" borderId="92" xfId="42" applyNumberFormat="1" applyFont="1" applyFill="1" applyBorder="1" applyAlignment="1">
      <alignment horizontal="center" vertical="center"/>
    </xf>
    <xf numFmtId="3" fontId="1" fillId="0" borderId="47" xfId="42" applyNumberFormat="1" applyFont="1" applyFill="1" applyBorder="1" applyAlignment="1">
      <alignment horizontal="right" vertical="top"/>
    </xf>
    <xf numFmtId="43" fontId="1" fillId="0" borderId="105" xfId="42" applyFont="1" applyFill="1" applyBorder="1" applyAlignment="1">
      <alignment horizontal="left" vertical="top" wrapText="1"/>
    </xf>
    <xf numFmtId="169" fontId="1" fillId="0" borderId="159" xfId="42" applyNumberFormat="1" applyFont="1" applyFill="1" applyBorder="1" applyAlignment="1">
      <alignment horizontal="center" vertical="top"/>
    </xf>
    <xf numFmtId="43" fontId="1" fillId="0" borderId="160" xfId="42" applyFont="1" applyFill="1" applyBorder="1" applyAlignment="1">
      <alignment horizontal="left" vertical="top" wrapText="1"/>
    </xf>
    <xf numFmtId="43" fontId="1" fillId="0" borderId="96" xfId="42" applyFont="1" applyFill="1" applyBorder="1" applyAlignment="1">
      <alignment horizontal="left" vertical="top" wrapText="1"/>
    </xf>
    <xf numFmtId="43" fontId="1" fillId="0" borderId="161" xfId="42" applyFont="1" applyFill="1" applyBorder="1" applyAlignment="1">
      <alignment horizontal="left" vertical="top" wrapText="1"/>
    </xf>
    <xf numFmtId="43" fontId="1" fillId="0" borderId="162" xfId="42" applyFont="1" applyFill="1" applyBorder="1" applyAlignment="1">
      <alignment horizontal="left" vertical="top" wrapText="1"/>
    </xf>
    <xf numFmtId="3" fontId="1" fillId="0" borderId="40" xfId="42" applyNumberFormat="1" applyFont="1" applyFill="1" applyBorder="1" applyAlignment="1">
      <alignment horizontal="right" vertical="top"/>
    </xf>
    <xf numFmtId="3" fontId="1" fillId="0" borderId="44" xfId="42" applyNumberFormat="1" applyFont="1" applyFill="1" applyBorder="1" applyAlignment="1">
      <alignment horizontal="right" vertical="top"/>
    </xf>
    <xf numFmtId="43" fontId="1" fillId="0" borderId="163" xfId="42" applyFont="1" applyFill="1" applyBorder="1" applyAlignment="1">
      <alignment horizontal="left" vertical="top" wrapText="1"/>
    </xf>
    <xf numFmtId="3" fontId="1" fillId="0" borderId="164" xfId="42" applyNumberFormat="1" applyFont="1" applyFill="1" applyBorder="1" applyAlignment="1">
      <alignment horizontal="right" vertical="top"/>
    </xf>
    <xf numFmtId="43" fontId="1" fillId="0" borderId="142" xfId="42" applyFont="1" applyFill="1" applyBorder="1" applyAlignment="1">
      <alignment horizontal="left" vertical="top" wrapText="1"/>
    </xf>
    <xf numFmtId="49" fontId="1" fillId="0" borderId="150" xfId="42" applyNumberFormat="1" applyFont="1" applyFill="1" applyBorder="1" applyAlignment="1">
      <alignment horizontal="center" vertical="top"/>
    </xf>
    <xf numFmtId="43" fontId="1" fillId="0" borderId="27" xfId="42" applyFont="1" applyFill="1" applyBorder="1" applyAlignment="1">
      <alignment horizontal="center" vertical="top"/>
    </xf>
    <xf numFmtId="169" fontId="1" fillId="0" borderId="165" xfId="42" applyNumberFormat="1" applyFont="1" applyFill="1" applyBorder="1" applyAlignment="1">
      <alignment horizontal="center" vertical="top"/>
    </xf>
    <xf numFmtId="1" fontId="5" fillId="0" borderId="36" xfId="42" applyNumberFormat="1" applyFont="1" applyFill="1" applyBorder="1" applyAlignment="1">
      <alignment horizontal="center" vertical="center"/>
    </xf>
    <xf numFmtId="43" fontId="1" fillId="0" borderId="21" xfId="42" applyFont="1" applyFill="1" applyBorder="1" applyAlignment="1">
      <alignment horizontal="left" vertical="center" wrapText="1"/>
    </xf>
    <xf numFmtId="3" fontId="1" fillId="0" borderId="23" xfId="42" applyNumberFormat="1" applyFont="1" applyFill="1" applyBorder="1" applyAlignment="1">
      <alignment horizontal="right" vertical="center" wrapText="1" shrinkToFit="1"/>
    </xf>
    <xf numFmtId="3" fontId="1" fillId="0" borderId="22" xfId="42" applyNumberFormat="1" applyFont="1" applyFill="1" applyBorder="1" applyAlignment="1">
      <alignment horizontal="right" vertical="center" wrapText="1" shrinkToFit="1"/>
    </xf>
    <xf numFmtId="1" fontId="5" fillId="0" borderId="32" xfId="42" applyNumberFormat="1" applyFont="1" applyFill="1" applyBorder="1" applyAlignment="1">
      <alignment horizontal="center" vertical="center"/>
    </xf>
    <xf numFmtId="43" fontId="1" fillId="0" borderId="25" xfId="42" applyFont="1" applyFill="1" applyBorder="1" applyAlignment="1">
      <alignment horizontal="left" vertical="center" wrapText="1"/>
    </xf>
    <xf numFmtId="3" fontId="1" fillId="0" borderId="15" xfId="42" applyNumberFormat="1" applyFont="1" applyFill="1" applyBorder="1" applyAlignment="1">
      <alignment horizontal="right" vertical="center" wrapText="1" shrinkToFit="1"/>
    </xf>
    <xf numFmtId="3" fontId="1" fillId="0" borderId="22" xfId="42" applyNumberFormat="1" applyFont="1" applyFill="1" applyBorder="1" applyAlignment="1">
      <alignment horizontal="right" vertical="center"/>
    </xf>
    <xf numFmtId="3" fontId="1" fillId="0" borderId="15" xfId="42" applyNumberFormat="1" applyFont="1" applyFill="1" applyBorder="1" applyAlignment="1">
      <alignment horizontal="right" vertical="center"/>
    </xf>
    <xf numFmtId="43" fontId="1" fillId="0" borderId="27" xfId="42" applyFont="1" applyFill="1" applyBorder="1" applyAlignment="1">
      <alignment horizontal="left" vertical="top" wrapText="1"/>
    </xf>
    <xf numFmtId="3" fontId="1" fillId="0" borderId="20" xfId="42" applyNumberFormat="1" applyFont="1" applyFill="1" applyBorder="1" applyAlignment="1">
      <alignment horizontal="right" vertical="top"/>
    </xf>
    <xf numFmtId="1" fontId="1" fillId="0" borderId="27" xfId="42" applyNumberFormat="1" applyFont="1" applyFill="1" applyBorder="1" applyAlignment="1">
      <alignment horizontal="center" vertical="center"/>
    </xf>
    <xf numFmtId="3" fontId="1" fillId="0" borderId="151" xfId="42" applyNumberFormat="1" applyFont="1" applyFill="1" applyBorder="1" applyAlignment="1">
      <alignment horizontal="right" vertical="top"/>
    </xf>
    <xf numFmtId="3" fontId="1" fillId="0" borderId="158" xfId="42" applyNumberFormat="1" applyFont="1" applyFill="1" applyBorder="1" applyAlignment="1">
      <alignment horizontal="right" vertical="top"/>
    </xf>
    <xf numFmtId="3" fontId="1" fillId="0" borderId="42" xfId="42" applyNumberFormat="1" applyFont="1" applyFill="1" applyBorder="1" applyAlignment="1">
      <alignment horizontal="right" vertical="top"/>
    </xf>
    <xf numFmtId="43" fontId="1" fillId="0" borderId="92" xfId="42" applyFont="1" applyFill="1" applyBorder="1" applyAlignment="1">
      <alignment horizontal="left" vertical="top" wrapText="1"/>
    </xf>
    <xf numFmtId="3" fontId="1" fillId="0" borderId="27" xfId="42" applyNumberFormat="1" applyFont="1" applyFill="1" applyBorder="1" applyAlignment="1">
      <alignment horizontal="right" vertical="top"/>
    </xf>
    <xf numFmtId="3" fontId="1" fillId="0" borderId="45" xfId="42" applyNumberFormat="1" applyFont="1" applyFill="1" applyBorder="1" applyAlignment="1">
      <alignment horizontal="right" vertical="top"/>
    </xf>
    <xf numFmtId="3" fontId="1" fillId="0" borderId="87" xfId="42" applyNumberFormat="1" applyFont="1" applyFill="1" applyBorder="1" applyAlignment="1">
      <alignment horizontal="right" vertical="top"/>
    </xf>
    <xf numFmtId="3" fontId="1" fillId="0" borderId="21" xfId="42" applyNumberFormat="1" applyFont="1" applyFill="1" applyBorder="1" applyAlignment="1">
      <alignment horizontal="right" vertical="top"/>
    </xf>
    <xf numFmtId="43" fontId="1" fillId="0" borderId="166" xfId="42" applyFont="1" applyFill="1" applyBorder="1" applyAlignment="1">
      <alignment horizontal="left" vertical="top" wrapText="1"/>
    </xf>
    <xf numFmtId="43" fontId="1" fillId="0" borderId="69" xfId="42" applyFont="1" applyFill="1" applyBorder="1" applyAlignment="1">
      <alignment horizontal="left" vertical="top" wrapText="1"/>
    </xf>
    <xf numFmtId="43" fontId="1" fillId="0" borderId="38" xfId="42" applyFont="1" applyFill="1" applyBorder="1" applyAlignment="1">
      <alignment horizontal="left" vertical="top" wrapText="1"/>
    </xf>
    <xf numFmtId="3" fontId="1" fillId="0" borderId="38" xfId="42" applyNumberFormat="1" applyFont="1" applyFill="1" applyBorder="1" applyAlignment="1">
      <alignment horizontal="right" vertical="top"/>
    </xf>
    <xf numFmtId="3" fontId="1" fillId="0" borderId="161" xfId="42" applyNumberFormat="1" applyFont="1" applyFill="1" applyBorder="1" applyAlignment="1">
      <alignment horizontal="right" vertical="top"/>
    </xf>
    <xf numFmtId="44" fontId="1" fillId="0" borderId="20" xfId="58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left" vertical="top" wrapText="1"/>
    </xf>
    <xf numFmtId="43" fontId="1" fillId="0" borderId="167" xfId="42" applyFont="1" applyFill="1" applyBorder="1" applyAlignment="1">
      <alignment horizontal="left" vertical="top" wrapText="1"/>
    </xf>
    <xf numFmtId="3" fontId="1" fillId="0" borderId="168" xfId="42" applyNumberFormat="1" applyFont="1" applyFill="1" applyBorder="1" applyAlignment="1">
      <alignment horizontal="right" vertical="top"/>
    </xf>
    <xf numFmtId="1" fontId="1" fillId="0" borderId="164" xfId="42" applyNumberFormat="1" applyFont="1" applyFill="1" applyBorder="1" applyAlignment="1">
      <alignment horizontal="center" vertical="center"/>
    </xf>
    <xf numFmtId="168" fontId="1" fillId="0" borderId="149" xfId="42" applyNumberFormat="1" applyFont="1" applyFill="1" applyBorder="1" applyAlignment="1">
      <alignment horizontal="center" vertical="top"/>
    </xf>
    <xf numFmtId="3" fontId="1" fillId="0" borderId="165" xfId="42" applyNumberFormat="1" applyFont="1" applyFill="1" applyBorder="1" applyAlignment="1">
      <alignment horizontal="right" vertical="top"/>
    </xf>
    <xf numFmtId="168" fontId="1" fillId="0" borderId="145" xfId="42" applyNumberFormat="1" applyFont="1" applyFill="1" applyBorder="1" applyAlignment="1">
      <alignment horizontal="center" vertical="top"/>
    </xf>
    <xf numFmtId="3" fontId="1" fillId="0" borderId="92" xfId="42" applyNumberFormat="1" applyFont="1" applyFill="1" applyBorder="1" applyAlignment="1">
      <alignment horizontal="right" vertical="top"/>
    </xf>
    <xf numFmtId="1" fontId="1" fillId="0" borderId="84" xfId="42" applyNumberFormat="1" applyFont="1" applyFill="1" applyBorder="1" applyAlignment="1">
      <alignment horizontal="center" vertical="center"/>
    </xf>
    <xf numFmtId="168" fontId="1" fillId="0" borderId="143" xfId="42" applyNumberFormat="1" applyFont="1" applyFill="1" applyBorder="1" applyAlignment="1">
      <alignment horizontal="center" vertical="top"/>
    </xf>
    <xf numFmtId="1" fontId="10" fillId="0" borderId="36" xfId="4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3" fontId="1" fillId="0" borderId="169" xfId="42" applyNumberFormat="1" applyFont="1" applyFill="1" applyBorder="1" applyAlignment="1">
      <alignment horizontal="right" vertical="top"/>
    </xf>
    <xf numFmtId="3" fontId="1" fillId="0" borderId="79" xfId="42" applyNumberFormat="1" applyFont="1" applyFill="1" applyBorder="1" applyAlignment="1">
      <alignment horizontal="right" vertical="top"/>
    </xf>
    <xf numFmtId="43" fontId="1" fillId="0" borderId="149" xfId="42" applyFont="1" applyFill="1" applyBorder="1" applyAlignment="1">
      <alignment horizontal="center" vertical="top"/>
    </xf>
    <xf numFmtId="43" fontId="1" fillId="0" borderId="170" xfId="42" applyFont="1" applyFill="1" applyBorder="1" applyAlignment="1">
      <alignment horizontal="left" vertical="top" wrapText="1"/>
    </xf>
    <xf numFmtId="3" fontId="1" fillId="0" borderId="55" xfId="42" applyNumberFormat="1" applyFont="1" applyFill="1" applyBorder="1" applyAlignment="1">
      <alignment horizontal="right" vertical="top"/>
    </xf>
    <xf numFmtId="3" fontId="1" fillId="0" borderId="90" xfId="42" applyNumberFormat="1" applyFont="1" applyFill="1" applyBorder="1" applyAlignment="1">
      <alignment horizontal="right" vertical="top"/>
    </xf>
    <xf numFmtId="3" fontId="1" fillId="0" borderId="157" xfId="42" applyNumberFormat="1" applyFont="1" applyFill="1" applyBorder="1" applyAlignment="1">
      <alignment horizontal="right" vertical="top"/>
    </xf>
    <xf numFmtId="43" fontId="1" fillId="0" borderId="169" xfId="42" applyFont="1" applyFill="1" applyBorder="1" applyAlignment="1">
      <alignment horizontal="left" vertical="top" wrapText="1"/>
    </xf>
    <xf numFmtId="3" fontId="1" fillId="0" borderId="171" xfId="42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3" fontId="1" fillId="0" borderId="172" xfId="42" applyNumberFormat="1" applyFont="1" applyFill="1" applyBorder="1" applyAlignment="1">
      <alignment horizontal="right" vertical="top"/>
    </xf>
    <xf numFmtId="168" fontId="1" fillId="0" borderId="69" xfId="42" applyNumberFormat="1" applyFont="1" applyFill="1" applyBorder="1" applyAlignment="1">
      <alignment horizontal="center" vertical="top"/>
    </xf>
    <xf numFmtId="3" fontId="1" fillId="0" borderId="86" xfId="42" applyNumberFormat="1" applyFont="1" applyFill="1" applyBorder="1" applyAlignment="1">
      <alignment horizontal="right" vertical="top"/>
    </xf>
    <xf numFmtId="43" fontId="1" fillId="0" borderId="120" xfId="42" applyFont="1" applyFill="1" applyBorder="1" applyAlignment="1">
      <alignment horizontal="left" wrapText="1"/>
    </xf>
    <xf numFmtId="49" fontId="1" fillId="0" borderId="20" xfId="42" applyNumberFormat="1" applyFont="1" applyFill="1" applyBorder="1" applyAlignment="1">
      <alignment horizontal="center" vertical="top"/>
    </xf>
    <xf numFmtId="49" fontId="1" fillId="0" borderId="120" xfId="42" applyNumberFormat="1" applyFont="1" applyFill="1" applyBorder="1" applyAlignment="1">
      <alignment horizontal="center" vertical="top"/>
    </xf>
    <xf numFmtId="49" fontId="1" fillId="0" borderId="149" xfId="42" applyNumberFormat="1" applyFont="1" applyFill="1" applyBorder="1" applyAlignment="1">
      <alignment horizontal="center" vertical="top"/>
    </xf>
    <xf numFmtId="0" fontId="1" fillId="0" borderId="21" xfId="42" applyNumberFormat="1" applyFont="1" applyFill="1" applyBorder="1" applyAlignment="1">
      <alignment horizontal="left" vertical="top" wrapText="1"/>
    </xf>
    <xf numFmtId="0" fontId="1" fillId="0" borderId="120" xfId="42" applyNumberFormat="1" applyFont="1" applyFill="1" applyBorder="1" applyAlignment="1">
      <alignment horizontal="left" vertical="top" wrapText="1"/>
    </xf>
    <xf numFmtId="0" fontId="1" fillId="0" borderId="149" xfId="42" applyNumberFormat="1" applyFont="1" applyFill="1" applyBorder="1" applyAlignment="1">
      <alignment horizontal="left" vertical="top" wrapText="1"/>
    </xf>
    <xf numFmtId="0" fontId="1" fillId="0" borderId="38" xfId="42" applyNumberFormat="1" applyFont="1" applyFill="1" applyBorder="1" applyAlignment="1">
      <alignment horizontal="left" vertical="top" wrapText="1"/>
    </xf>
    <xf numFmtId="0" fontId="1" fillId="0" borderId="161" xfId="42" applyNumberFormat="1" applyFont="1" applyFill="1" applyBorder="1" applyAlignment="1">
      <alignment horizontal="left" vertical="top" wrapText="1"/>
    </xf>
    <xf numFmtId="169" fontId="1" fillId="0" borderId="173" xfId="42" applyNumberFormat="1" applyFont="1" applyFill="1" applyBorder="1" applyAlignment="1">
      <alignment horizontal="center" vertical="top"/>
    </xf>
    <xf numFmtId="43" fontId="1" fillId="0" borderId="173" xfId="42" applyFont="1" applyFill="1" applyBorder="1" applyAlignment="1">
      <alignment horizontal="left" vertical="top" wrapText="1"/>
    </xf>
    <xf numFmtId="43" fontId="1" fillId="0" borderId="145" xfId="42" applyFont="1" applyFill="1" applyBorder="1" applyAlignment="1">
      <alignment horizontal="left" vertical="top" wrapText="1"/>
    </xf>
    <xf numFmtId="3" fontId="1" fillId="0" borderId="174" xfId="42" applyNumberFormat="1" applyFont="1" applyFill="1" applyBorder="1" applyAlignment="1">
      <alignment horizontal="right" vertical="top"/>
    </xf>
    <xf numFmtId="43" fontId="1" fillId="0" borderId="156" xfId="42" applyFont="1" applyFill="1" applyBorder="1" applyAlignment="1">
      <alignment horizontal="left" vertical="top" wrapText="1"/>
    </xf>
    <xf numFmtId="169" fontId="1" fillId="0" borderId="69" xfId="42" applyNumberFormat="1" applyFont="1" applyFill="1" applyBorder="1" applyAlignment="1">
      <alignment horizontal="center" vertical="top"/>
    </xf>
    <xf numFmtId="169" fontId="1" fillId="0" borderId="156" xfId="42" applyNumberFormat="1" applyFont="1" applyFill="1" applyBorder="1" applyAlignment="1">
      <alignment horizontal="center" vertical="top"/>
    </xf>
    <xf numFmtId="43" fontId="1" fillId="0" borderId="155" xfId="42" applyFont="1" applyFill="1" applyBorder="1" applyAlignment="1">
      <alignment horizontal="left" vertical="top" wrapText="1"/>
    </xf>
    <xf numFmtId="3" fontId="1" fillId="0" borderId="175" xfId="42" applyNumberFormat="1" applyFont="1" applyFill="1" applyBorder="1" applyAlignment="1">
      <alignment horizontal="right" vertical="top"/>
    </xf>
    <xf numFmtId="1" fontId="1" fillId="0" borderId="0" xfId="42" applyNumberFormat="1" applyFont="1" applyFill="1" applyBorder="1" applyAlignment="1">
      <alignment horizontal="center"/>
    </xf>
    <xf numFmtId="43" fontId="1" fillId="0" borderId="0" xfId="42" applyFont="1" applyFill="1" applyBorder="1" applyAlignment="1">
      <alignment horizontal="center" vertical="top"/>
    </xf>
    <xf numFmtId="43" fontId="1" fillId="0" borderId="0" xfId="42" applyFont="1" applyFill="1" applyBorder="1" applyAlignment="1">
      <alignment horizontal="left" wrapText="1"/>
    </xf>
    <xf numFmtId="3" fontId="3" fillId="0" borderId="0" xfId="42" applyNumberFormat="1" applyFont="1" applyFill="1" applyBorder="1" applyAlignment="1">
      <alignment horizontal="right"/>
    </xf>
    <xf numFmtId="3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42" applyNumberFormat="1" applyFont="1" applyAlignment="1">
      <alignment horizontal="left"/>
    </xf>
    <xf numFmtId="0" fontId="14" fillId="0" borderId="0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left"/>
      <protection locked="0"/>
    </xf>
    <xf numFmtId="49" fontId="17" fillId="24" borderId="118" xfId="0" applyNumberFormat="1" applyFont="1" applyFill="1" applyBorder="1" applyAlignment="1" applyProtection="1">
      <alignment horizontal="center" vertical="center" wrapText="1"/>
      <protection locked="0"/>
    </xf>
    <xf numFmtId="49" fontId="17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17" fillId="24" borderId="62" xfId="0" applyNumberFormat="1" applyFont="1" applyFill="1" applyBorder="1" applyAlignment="1" applyProtection="1">
      <alignment horizontal="left" vertical="center" wrapText="1"/>
      <protection locked="0"/>
    </xf>
    <xf numFmtId="3" fontId="17" fillId="24" borderId="62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25" borderId="0" xfId="0" applyNumberFormat="1" applyFont="1" applyFill="1" applyBorder="1" applyAlignment="1" applyProtection="1">
      <alignment horizontal="left"/>
      <protection locked="0"/>
    </xf>
    <xf numFmtId="49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26" borderId="171" xfId="0" applyNumberFormat="1" applyFont="1" applyFill="1" applyBorder="1" applyAlignment="1" applyProtection="1">
      <alignment horizontal="center" vertical="center" wrapText="1"/>
      <protection locked="0"/>
    </xf>
    <xf numFmtId="49" fontId="18" fillId="26" borderId="150" xfId="0" applyNumberFormat="1" applyFont="1" applyFill="1" applyBorder="1" applyAlignment="1" applyProtection="1">
      <alignment horizontal="center" vertical="center" wrapText="1"/>
      <protection locked="0"/>
    </xf>
    <xf numFmtId="49" fontId="18" fillId="26" borderId="105" xfId="0" applyNumberFormat="1" applyFont="1" applyFill="1" applyBorder="1" applyAlignment="1" applyProtection="1">
      <alignment horizontal="left" vertical="center" wrapText="1"/>
      <protection locked="0"/>
    </xf>
    <xf numFmtId="3" fontId="18" fillId="26" borderId="70" xfId="0" applyNumberFormat="1" applyFont="1" applyFill="1" applyBorder="1" applyAlignment="1" applyProtection="1">
      <alignment horizontal="right" vertical="center" wrapText="1"/>
      <protection locked="0"/>
    </xf>
    <xf numFmtId="49" fontId="17" fillId="26" borderId="157" xfId="0" applyNumberFormat="1" applyFont="1" applyFill="1" applyBorder="1" applyAlignment="1" applyProtection="1">
      <alignment horizontal="center" vertical="center" wrapText="1"/>
      <protection locked="0"/>
    </xf>
    <xf numFmtId="49" fontId="18" fillId="26" borderId="149" xfId="0" applyNumberFormat="1" applyFont="1" applyFill="1" applyBorder="1" applyAlignment="1" applyProtection="1">
      <alignment horizontal="left" vertical="center" wrapText="1"/>
      <protection locked="0"/>
    </xf>
    <xf numFmtId="3" fontId="18" fillId="26" borderId="149" xfId="0" applyNumberFormat="1" applyFont="1" applyFill="1" applyBorder="1" applyAlignment="1" applyProtection="1">
      <alignment horizontal="right" vertical="center" wrapText="1"/>
      <protection locked="0"/>
    </xf>
    <xf numFmtId="49" fontId="18" fillId="26" borderId="144" xfId="0" applyNumberFormat="1" applyFont="1" applyFill="1" applyBorder="1" applyAlignment="1" applyProtection="1">
      <alignment horizontal="left" vertical="center" wrapText="1"/>
      <protection locked="0"/>
    </xf>
    <xf numFmtId="3" fontId="18" fillId="26" borderId="44" xfId="0" applyNumberFormat="1" applyFont="1" applyFill="1" applyBorder="1" applyAlignment="1" applyProtection="1">
      <alignment horizontal="right" vertical="center" wrapText="1"/>
      <protection locked="0"/>
    </xf>
    <xf numFmtId="3" fontId="18" fillId="26" borderId="158" xfId="0" applyNumberFormat="1" applyFont="1" applyFill="1" applyBorder="1" applyAlignment="1" applyProtection="1">
      <alignment horizontal="right" vertical="center" wrapText="1"/>
      <protection locked="0"/>
    </xf>
    <xf numFmtId="49" fontId="17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20" borderId="0" xfId="0" applyNumberFormat="1" applyFont="1" applyFill="1" applyBorder="1" applyAlignment="1" applyProtection="1">
      <alignment horizontal="left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7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20" borderId="0" xfId="0" applyNumberFormat="1" applyFont="1" applyFill="1" applyBorder="1" applyAlignment="1" applyProtection="1">
      <alignment horizontal="left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0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7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8" fillId="26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26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26" borderId="0" xfId="0" applyNumberFormat="1" applyFont="1" applyFill="1" applyBorder="1" applyAlignment="1" applyProtection="1">
      <alignment horizontal="right" vertical="center" wrapText="1"/>
      <protection locked="0"/>
    </xf>
    <xf numFmtId="164" fontId="18" fillId="26" borderId="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0" xfId="0" applyNumberFormat="1" applyFont="1" applyFill="1" applyBorder="1" applyAlignment="1" applyProtection="1">
      <alignment horizontal="right"/>
      <protection locked="0"/>
    </xf>
    <xf numFmtId="164" fontId="14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3" fontId="18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/>
    </xf>
    <xf numFmtId="1" fontId="1" fillId="0" borderId="0" xfId="42" applyNumberFormat="1" applyFont="1" applyFill="1" applyAlignment="1">
      <alignment horizontal="center"/>
    </xf>
    <xf numFmtId="1" fontId="1" fillId="0" borderId="0" xfId="42" applyNumberFormat="1" applyFont="1" applyFill="1" applyAlignment="1">
      <alignment horizontal="center" vertical="center"/>
    </xf>
    <xf numFmtId="43" fontId="1" fillId="0" borderId="0" xfId="42" applyFont="1" applyFill="1" applyAlignment="1">
      <alignment horizontal="center" vertical="top"/>
    </xf>
    <xf numFmtId="43" fontId="1" fillId="0" borderId="0" xfId="42" applyFont="1" applyFill="1" applyAlignment="1">
      <alignment horizontal="left" wrapText="1"/>
    </xf>
    <xf numFmtId="3" fontId="1" fillId="0" borderId="0" xfId="42" applyNumberFormat="1" applyFont="1" applyFill="1" applyAlignment="1">
      <alignment/>
    </xf>
    <xf numFmtId="3" fontId="3" fillId="0" borderId="0" xfId="42" applyNumberFormat="1" applyFont="1" applyFill="1" applyAlignment="1">
      <alignment horizontal="left"/>
    </xf>
    <xf numFmtId="165" fontId="3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" fontId="1" fillId="0" borderId="0" xfId="42" applyNumberFormat="1" applyFont="1" applyFill="1" applyAlignment="1">
      <alignment horizontal="center" vertical="top"/>
    </xf>
    <xf numFmtId="3" fontId="3" fillId="0" borderId="0" xfId="42" applyNumberFormat="1" applyFont="1" applyFill="1" applyAlignment="1">
      <alignment/>
    </xf>
    <xf numFmtId="1" fontId="1" fillId="0" borderId="0" xfId="4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3" fontId="5" fillId="0" borderId="67" xfId="42" applyNumberFormat="1" applyFont="1" applyFill="1" applyBorder="1" applyAlignment="1">
      <alignment horizontal="right" vertical="top"/>
    </xf>
    <xf numFmtId="167" fontId="1" fillId="0" borderId="36" xfId="42" applyNumberFormat="1" applyFont="1" applyFill="1" applyBorder="1" applyAlignment="1">
      <alignment horizontal="center" vertical="center"/>
    </xf>
    <xf numFmtId="167" fontId="1" fillId="0" borderId="40" xfId="42" applyNumberFormat="1" applyFont="1" applyFill="1" applyBorder="1" applyAlignment="1">
      <alignment horizontal="center" vertical="center"/>
    </xf>
    <xf numFmtId="49" fontId="1" fillId="0" borderId="0" xfId="42" applyNumberFormat="1" applyFont="1" applyFill="1" applyBorder="1" applyAlignment="1">
      <alignment horizontal="center" vertical="top"/>
    </xf>
    <xf numFmtId="167" fontId="1" fillId="0" borderId="150" xfId="42" applyNumberFormat="1" applyFont="1" applyFill="1" applyBorder="1" applyAlignment="1">
      <alignment horizontal="center" vertical="center"/>
    </xf>
    <xf numFmtId="167" fontId="1" fillId="0" borderId="20" xfId="42" applyNumberFormat="1" applyFont="1" applyFill="1" applyBorder="1" applyAlignment="1">
      <alignment horizontal="center" vertical="center"/>
    </xf>
    <xf numFmtId="167" fontId="1" fillId="0" borderId="120" xfId="42" applyNumberFormat="1" applyFont="1" applyFill="1" applyBorder="1" applyAlignment="1">
      <alignment horizontal="center" vertical="center"/>
    </xf>
    <xf numFmtId="3" fontId="5" fillId="0" borderId="120" xfId="42" applyNumberFormat="1" applyFont="1" applyFill="1" applyBorder="1" applyAlignment="1">
      <alignment horizontal="right" vertical="top"/>
    </xf>
    <xf numFmtId="3" fontId="5" fillId="0" borderId="39" xfId="42" applyNumberFormat="1" applyFont="1" applyFill="1" applyBorder="1" applyAlignment="1">
      <alignment horizontal="right" vertical="top"/>
    </xf>
    <xf numFmtId="0" fontId="1" fillId="0" borderId="69" xfId="0" applyFont="1" applyFill="1" applyBorder="1" applyAlignment="1">
      <alignment/>
    </xf>
    <xf numFmtId="3" fontId="1" fillId="0" borderId="159" xfId="42" applyNumberFormat="1" applyFont="1" applyFill="1" applyBorder="1" applyAlignment="1">
      <alignment horizontal="right" vertical="top"/>
    </xf>
    <xf numFmtId="3" fontId="5" fillId="0" borderId="34" xfId="42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1" fontId="1" fillId="22" borderId="176" xfId="42" applyNumberFormat="1" applyFont="1" applyFill="1" applyBorder="1" applyAlignment="1">
      <alignment horizontal="center" vertical="center"/>
    </xf>
    <xf numFmtId="43" fontId="1" fillId="22" borderId="153" xfId="42" applyFont="1" applyFill="1" applyBorder="1" applyAlignment="1">
      <alignment horizontal="center" vertical="top"/>
    </xf>
    <xf numFmtId="43" fontId="5" fillId="22" borderId="167" xfId="42" applyFont="1" applyFill="1" applyBorder="1" applyAlignment="1">
      <alignment horizontal="left" vertical="top" wrapText="1"/>
    </xf>
    <xf numFmtId="3" fontId="5" fillId="22" borderId="67" xfId="42" applyNumberFormat="1" applyFont="1" applyFill="1" applyBorder="1" applyAlignment="1">
      <alignment horizontal="right" vertical="top"/>
    </xf>
    <xf numFmtId="0" fontId="1" fillId="22" borderId="0" xfId="0" applyFont="1" applyFill="1" applyAlignment="1">
      <alignment/>
    </xf>
    <xf numFmtId="167" fontId="12" fillId="0" borderId="177" xfId="42" applyNumberFormat="1" applyFont="1" applyFill="1" applyBorder="1" applyAlignment="1">
      <alignment horizontal="center" vertical="center"/>
    </xf>
    <xf numFmtId="43" fontId="12" fillId="0" borderId="153" xfId="42" applyFont="1" applyFill="1" applyBorder="1" applyAlignment="1">
      <alignment horizontal="center" vertical="top"/>
    </xf>
    <xf numFmtId="43" fontId="12" fillId="0" borderId="175" xfId="42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167" fontId="12" fillId="0" borderId="178" xfId="42" applyNumberFormat="1" applyFont="1" applyFill="1" applyBorder="1" applyAlignment="1">
      <alignment horizontal="center" vertical="center"/>
    </xf>
    <xf numFmtId="43" fontId="12" fillId="0" borderId="176" xfId="42" applyFont="1" applyFill="1" applyBorder="1" applyAlignment="1">
      <alignment horizontal="center" vertical="top"/>
    </xf>
    <xf numFmtId="43" fontId="12" fillId="0" borderId="179" xfId="42" applyFont="1" applyFill="1" applyBorder="1" applyAlignment="1">
      <alignment horizontal="left" vertical="top" wrapText="1"/>
    </xf>
    <xf numFmtId="1" fontId="1" fillId="22" borderId="119" xfId="42" applyNumberFormat="1" applyFont="1" applyFill="1" applyBorder="1" applyAlignment="1">
      <alignment horizontal="center" vertical="center"/>
    </xf>
    <xf numFmtId="43" fontId="1" fillId="22" borderId="119" xfId="42" applyFont="1" applyFill="1" applyBorder="1" applyAlignment="1">
      <alignment horizontal="center" vertical="top"/>
    </xf>
    <xf numFmtId="43" fontId="5" fillId="22" borderId="118" xfId="42" applyFont="1" applyFill="1" applyBorder="1" applyAlignment="1">
      <alignment horizontal="left" vertical="top" wrapText="1"/>
    </xf>
    <xf numFmtId="3" fontId="5" fillId="22" borderId="70" xfId="42" applyNumberFormat="1" applyFont="1" applyFill="1" applyBorder="1" applyAlignment="1">
      <alignment horizontal="right" vertical="top"/>
    </xf>
    <xf numFmtId="167" fontId="12" fillId="0" borderId="104" xfId="42" applyNumberFormat="1" applyFont="1" applyFill="1" applyBorder="1" applyAlignment="1">
      <alignment horizontal="center" vertical="center"/>
    </xf>
    <xf numFmtId="43" fontId="12" fillId="0" borderId="140" xfId="42" applyFont="1" applyFill="1" applyBorder="1" applyAlignment="1">
      <alignment horizontal="center" vertical="top"/>
    </xf>
    <xf numFmtId="43" fontId="12" fillId="0" borderId="180" xfId="42" applyFont="1" applyFill="1" applyBorder="1" applyAlignment="1">
      <alignment horizontal="left" vertical="top" wrapText="1"/>
    </xf>
    <xf numFmtId="1" fontId="1" fillId="22" borderId="153" xfId="42" applyNumberFormat="1" applyFont="1" applyFill="1" applyBorder="1" applyAlignment="1">
      <alignment horizontal="center" vertical="center"/>
    </xf>
    <xf numFmtId="1" fontId="12" fillId="0" borderId="164" xfId="42" applyNumberFormat="1" applyFont="1" applyFill="1" applyBorder="1" applyAlignment="1">
      <alignment horizontal="center" vertical="center"/>
    </xf>
    <xf numFmtId="43" fontId="12" fillId="0" borderId="167" xfId="42" applyFont="1" applyFill="1" applyBorder="1" applyAlignment="1">
      <alignment horizontal="left" vertical="top" wrapText="1"/>
    </xf>
    <xf numFmtId="1" fontId="12" fillId="0" borderId="181" xfId="42" applyNumberFormat="1" applyFont="1" applyFill="1" applyBorder="1" applyAlignment="1">
      <alignment horizontal="center" vertical="center"/>
    </xf>
    <xf numFmtId="1" fontId="12" fillId="0" borderId="158" xfId="42" applyNumberFormat="1" applyFont="1" applyFill="1" applyBorder="1" applyAlignment="1">
      <alignment horizontal="center" vertical="center"/>
    </xf>
    <xf numFmtId="43" fontId="12" fillId="0" borderId="154" xfId="42" applyFont="1" applyFill="1" applyBorder="1" applyAlignment="1">
      <alignment horizontal="center" vertical="top"/>
    </xf>
    <xf numFmtId="43" fontId="12" fillId="0" borderId="96" xfId="42" applyFont="1" applyFill="1" applyBorder="1" applyAlignment="1">
      <alignment horizontal="left" vertical="top" wrapText="1"/>
    </xf>
    <xf numFmtId="1" fontId="5" fillId="22" borderId="69" xfId="42" applyNumberFormat="1" applyFont="1" applyFill="1" applyBorder="1" applyAlignment="1">
      <alignment horizontal="center" vertical="center"/>
    </xf>
    <xf numFmtId="169" fontId="5" fillId="22" borderId="69" xfId="42" applyNumberFormat="1" applyFont="1" applyFill="1" applyBorder="1" applyAlignment="1">
      <alignment horizontal="center" vertical="top"/>
    </xf>
    <xf numFmtId="43" fontId="5" fillId="22" borderId="159" xfId="42" applyFont="1" applyFill="1" applyBorder="1" applyAlignment="1">
      <alignment horizontal="left" vertical="top" wrapText="1"/>
    </xf>
    <xf numFmtId="3" fontId="5" fillId="22" borderId="120" xfId="42" applyNumberFormat="1" applyFont="1" applyFill="1" applyBorder="1" applyAlignment="1">
      <alignment horizontal="right" vertical="top"/>
    </xf>
    <xf numFmtId="0" fontId="5" fillId="22" borderId="0" xfId="0" applyFont="1" applyFill="1" applyAlignment="1">
      <alignment/>
    </xf>
    <xf numFmtId="169" fontId="12" fillId="0" borderId="154" xfId="42" applyNumberFormat="1" applyFont="1" applyFill="1" applyBorder="1" applyAlignment="1">
      <alignment horizontal="center" vertical="top"/>
    </xf>
    <xf numFmtId="43" fontId="5" fillId="22" borderId="86" xfId="42" applyFont="1" applyFill="1" applyBorder="1" applyAlignment="1">
      <alignment horizontal="left" vertical="top" wrapText="1"/>
    </xf>
    <xf numFmtId="3" fontId="5" fillId="22" borderId="39" xfId="42" applyNumberFormat="1" applyFont="1" applyFill="1" applyBorder="1" applyAlignment="1">
      <alignment horizontal="right" vertical="top"/>
    </xf>
    <xf numFmtId="168" fontId="12" fillId="0" borderId="153" xfId="42" applyNumberFormat="1" applyFont="1" applyFill="1" applyBorder="1" applyAlignment="1">
      <alignment horizontal="center" vertical="top"/>
    </xf>
    <xf numFmtId="1" fontId="5" fillId="22" borderId="140" xfId="42" applyNumberFormat="1" applyFont="1" applyFill="1" applyBorder="1" applyAlignment="1">
      <alignment horizontal="center" vertical="center"/>
    </xf>
    <xf numFmtId="43" fontId="5" fillId="22" borderId="146" xfId="42" applyFont="1" applyFill="1" applyBorder="1" applyAlignment="1">
      <alignment horizontal="center" vertical="top"/>
    </xf>
    <xf numFmtId="43" fontId="5" fillId="22" borderId="160" xfId="42" applyFont="1" applyFill="1" applyBorder="1" applyAlignment="1">
      <alignment horizontal="left" vertical="top" wrapText="1"/>
    </xf>
    <xf numFmtId="43" fontId="12" fillId="0" borderId="149" xfId="42" applyFont="1" applyFill="1" applyBorder="1" applyAlignment="1">
      <alignment horizontal="left" vertical="top" wrapText="1"/>
    </xf>
    <xf numFmtId="43" fontId="12" fillId="0" borderId="86" xfId="42" applyFont="1" applyFill="1" applyBorder="1" applyAlignment="1">
      <alignment horizontal="left" vertical="top" wrapText="1"/>
    </xf>
    <xf numFmtId="1" fontId="5" fillId="22" borderId="153" xfId="42" applyNumberFormat="1" applyFont="1" applyFill="1" applyBorder="1" applyAlignment="1">
      <alignment horizontal="center" vertical="center"/>
    </xf>
    <xf numFmtId="43" fontId="5" fillId="22" borderId="153" xfId="42" applyFont="1" applyFill="1" applyBorder="1" applyAlignment="1">
      <alignment horizontal="center" vertical="top"/>
    </xf>
    <xf numFmtId="43" fontId="12" fillId="0" borderId="69" xfId="42" applyFont="1" applyFill="1" applyBorder="1" applyAlignment="1">
      <alignment horizontal="center" vertical="top"/>
    </xf>
    <xf numFmtId="1" fontId="12" fillId="0" borderId="149" xfId="42" applyNumberFormat="1" applyFont="1" applyFill="1" applyBorder="1" applyAlignment="1">
      <alignment horizontal="center" vertical="center"/>
    </xf>
    <xf numFmtId="43" fontId="12" fillId="0" borderId="149" xfId="42" applyFont="1" applyFill="1" applyBorder="1" applyAlignment="1">
      <alignment horizontal="center" vertical="top"/>
    </xf>
    <xf numFmtId="1" fontId="12" fillId="0" borderId="104" xfId="42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/>
    </xf>
    <xf numFmtId="1" fontId="5" fillId="22" borderId="154" xfId="42" applyNumberFormat="1" applyFont="1" applyFill="1" applyBorder="1" applyAlignment="1">
      <alignment horizontal="center" vertical="center"/>
    </xf>
    <xf numFmtId="168" fontId="5" fillId="22" borderId="153" xfId="42" applyNumberFormat="1" applyFont="1" applyFill="1" applyBorder="1" applyAlignment="1">
      <alignment horizontal="center" vertical="top"/>
    </xf>
    <xf numFmtId="1" fontId="12" fillId="0" borderId="165" xfId="42" applyNumberFormat="1" applyFont="1" applyFill="1" applyBorder="1" applyAlignment="1">
      <alignment horizontal="center" vertical="center"/>
    </xf>
    <xf numFmtId="1" fontId="12" fillId="0" borderId="178" xfId="42" applyNumberFormat="1" applyFont="1" applyFill="1" applyBorder="1" applyAlignment="1">
      <alignment horizontal="center" vertical="center"/>
    </xf>
    <xf numFmtId="43" fontId="12" fillId="0" borderId="81" xfId="42" applyFont="1" applyFill="1" applyBorder="1" applyAlignment="1">
      <alignment horizontal="left" vertical="top" wrapText="1"/>
    </xf>
    <xf numFmtId="1" fontId="1" fillId="22" borderId="140" xfId="42" applyNumberFormat="1" applyFont="1" applyFill="1" applyBorder="1" applyAlignment="1">
      <alignment horizontal="center" vertical="center"/>
    </xf>
    <xf numFmtId="1" fontId="12" fillId="0" borderId="177" xfId="42" applyNumberFormat="1" applyFont="1" applyFill="1" applyBorder="1" applyAlignment="1">
      <alignment horizontal="center" vertical="center"/>
    </xf>
    <xf numFmtId="43" fontId="12" fillId="0" borderId="119" xfId="42" applyFont="1" applyFill="1" applyBorder="1" applyAlignment="1">
      <alignment horizontal="center" vertical="top"/>
    </xf>
    <xf numFmtId="43" fontId="12" fillId="0" borderId="118" xfId="42" applyFont="1" applyFill="1" applyBorder="1" applyAlignment="1">
      <alignment horizontal="left" vertical="top" wrapText="1"/>
    </xf>
    <xf numFmtId="43" fontId="1" fillId="22" borderId="176" xfId="42" applyFont="1" applyFill="1" applyBorder="1" applyAlignment="1">
      <alignment horizontal="center" vertical="top"/>
    </xf>
    <xf numFmtId="43" fontId="5" fillId="22" borderId="96" xfId="42" applyFont="1" applyFill="1" applyBorder="1" applyAlignment="1">
      <alignment horizontal="left" vertical="top" wrapText="1"/>
    </xf>
    <xf numFmtId="3" fontId="5" fillId="22" borderId="34" xfId="42" applyNumberFormat="1" applyFont="1" applyFill="1" applyBorder="1" applyAlignment="1">
      <alignment horizontal="right" vertical="top"/>
    </xf>
    <xf numFmtId="1" fontId="12" fillId="0" borderId="182" xfId="42" applyNumberFormat="1" applyFont="1" applyFill="1" applyBorder="1" applyAlignment="1">
      <alignment horizontal="center" vertical="center"/>
    </xf>
    <xf numFmtId="169" fontId="12" fillId="0" borderId="153" xfId="42" applyNumberFormat="1" applyFont="1" applyFill="1" applyBorder="1" applyAlignment="1">
      <alignment horizontal="center" vertical="top"/>
    </xf>
    <xf numFmtId="0" fontId="5" fillId="22" borderId="167" xfId="0" applyFont="1" applyFill="1" applyBorder="1" applyAlignment="1">
      <alignment horizontal="left" wrapText="1"/>
    </xf>
    <xf numFmtId="0" fontId="12" fillId="0" borderId="167" xfId="0" applyFont="1" applyFill="1" applyBorder="1" applyAlignment="1">
      <alignment horizontal="left" wrapText="1"/>
    </xf>
    <xf numFmtId="4" fontId="12" fillId="0" borderId="0" xfId="0" applyNumberFormat="1" applyFont="1" applyFill="1" applyAlignment="1">
      <alignment/>
    </xf>
    <xf numFmtId="1" fontId="12" fillId="0" borderId="36" xfId="42" applyNumberFormat="1" applyFont="1" applyFill="1" applyBorder="1" applyAlignment="1">
      <alignment horizontal="center" vertical="center"/>
    </xf>
    <xf numFmtId="43" fontId="12" fillId="0" borderId="80" xfId="42" applyFont="1" applyFill="1" applyBorder="1" applyAlignment="1">
      <alignment horizontal="center" vertical="top"/>
    </xf>
    <xf numFmtId="43" fontId="12" fillId="0" borderId="162" xfId="42" applyFont="1" applyFill="1" applyBorder="1" applyAlignment="1">
      <alignment horizontal="left" vertical="top" wrapText="1"/>
    </xf>
    <xf numFmtId="1" fontId="12" fillId="0" borderId="183" xfId="42" applyNumberFormat="1" applyFont="1" applyFill="1" applyBorder="1" applyAlignment="1">
      <alignment horizontal="center" vertical="center"/>
    </xf>
    <xf numFmtId="3" fontId="5" fillId="22" borderId="167" xfId="42" applyNumberFormat="1" applyFont="1" applyFill="1" applyBorder="1" applyAlignment="1">
      <alignment horizontal="right" vertical="top"/>
    </xf>
    <xf numFmtId="0" fontId="12" fillId="0" borderId="175" xfId="42" applyNumberFormat="1" applyFont="1" applyFill="1" applyBorder="1" applyAlignment="1">
      <alignment horizontal="left" vertical="top" wrapText="1"/>
    </xf>
    <xf numFmtId="49" fontId="12" fillId="0" borderId="153" xfId="42" applyNumberFormat="1" applyFont="1" applyFill="1" applyBorder="1" applyAlignment="1">
      <alignment horizontal="center" vertical="top"/>
    </xf>
    <xf numFmtId="0" fontId="12" fillId="0" borderId="171" xfId="42" applyNumberFormat="1" applyFont="1" applyFill="1" applyBorder="1" applyAlignment="1">
      <alignment horizontal="left" vertical="top" wrapText="1"/>
    </xf>
    <xf numFmtId="1" fontId="1" fillId="22" borderId="146" xfId="42" applyNumberFormat="1" applyFont="1" applyFill="1" applyBorder="1" applyAlignment="1">
      <alignment horizontal="center" vertical="center"/>
    </xf>
    <xf numFmtId="43" fontId="5" fillId="22" borderId="179" xfId="42" applyFont="1" applyFill="1" applyBorder="1" applyAlignment="1">
      <alignment horizontal="left" vertical="top" wrapText="1"/>
    </xf>
    <xf numFmtId="43" fontId="12" fillId="0" borderId="159" xfId="42" applyFont="1" applyFill="1" applyBorder="1" applyAlignment="1">
      <alignment horizontal="left" vertical="top" wrapText="1"/>
    </xf>
    <xf numFmtId="43" fontId="5" fillId="22" borderId="175" xfId="42" applyFont="1" applyFill="1" applyBorder="1" applyAlignment="1">
      <alignment horizontal="left" vertical="top" wrapText="1"/>
    </xf>
    <xf numFmtId="49" fontId="12" fillId="0" borderId="156" xfId="42" applyNumberFormat="1" applyFont="1" applyFill="1" applyBorder="1" applyAlignment="1">
      <alignment horizontal="center" vertical="top"/>
    </xf>
    <xf numFmtId="43" fontId="12" fillId="0" borderId="171" xfId="42" applyFont="1" applyFill="1" applyBorder="1" applyAlignment="1">
      <alignment horizontal="left" vertical="top" wrapText="1"/>
    </xf>
    <xf numFmtId="49" fontId="12" fillId="0" borderId="165" xfId="42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1" fontId="1" fillId="22" borderId="80" xfId="42" applyNumberFormat="1" applyFont="1" applyFill="1" applyBorder="1" applyAlignment="1">
      <alignment horizontal="center" vertical="center"/>
    </xf>
    <xf numFmtId="43" fontId="1" fillId="22" borderId="69" xfId="42" applyFont="1" applyFill="1" applyBorder="1" applyAlignment="1">
      <alignment horizontal="center" vertical="top"/>
    </xf>
    <xf numFmtId="1" fontId="3" fillId="0" borderId="184" xfId="42" applyNumberFormat="1" applyFont="1" applyFill="1" applyBorder="1" applyAlignment="1">
      <alignment horizontal="center" vertical="center"/>
    </xf>
    <xf numFmtId="1" fontId="3" fillId="0" borderId="185" xfId="42" applyNumberFormat="1" applyFont="1" applyFill="1" applyBorder="1" applyAlignment="1">
      <alignment horizontal="center" vertical="center"/>
    </xf>
    <xf numFmtId="43" fontId="3" fillId="0" borderId="186" xfId="42" applyFont="1" applyFill="1" applyBorder="1" applyAlignment="1">
      <alignment horizontal="center" vertical="center"/>
    </xf>
    <xf numFmtId="3" fontId="3" fillId="0" borderId="51" xfId="42" applyNumberFormat="1" applyFont="1" applyFill="1" applyBorder="1" applyAlignment="1">
      <alignment horizontal="center" vertical="center" wrapText="1" shrinkToFit="1"/>
    </xf>
    <xf numFmtId="3" fontId="3" fillId="0" borderId="51" xfId="42" applyNumberFormat="1" applyFont="1" applyFill="1" applyBorder="1" applyAlignment="1">
      <alignment horizontal="center" vertical="center" wrapText="1"/>
    </xf>
    <xf numFmtId="165" fontId="3" fillId="0" borderId="187" xfId="42" applyNumberFormat="1" applyFont="1" applyFill="1" applyBorder="1" applyAlignment="1">
      <alignment horizontal="center" vertical="center" wrapText="1"/>
    </xf>
    <xf numFmtId="166" fontId="5" fillId="22" borderId="188" xfId="42" applyNumberFormat="1" applyFont="1" applyFill="1" applyBorder="1" applyAlignment="1">
      <alignment horizontal="center" vertical="top"/>
    </xf>
    <xf numFmtId="165" fontId="5" fillId="22" borderId="189" xfId="42" applyNumberFormat="1" applyFont="1" applyFill="1" applyBorder="1" applyAlignment="1">
      <alignment horizontal="right" vertical="top"/>
    </xf>
    <xf numFmtId="166" fontId="12" fillId="0" borderId="190" xfId="42" applyNumberFormat="1" applyFont="1" applyFill="1" applyBorder="1" applyAlignment="1">
      <alignment horizontal="center" vertical="top"/>
    </xf>
    <xf numFmtId="166" fontId="1" fillId="0" borderId="190" xfId="42" applyNumberFormat="1" applyFont="1" applyFill="1" applyBorder="1" applyAlignment="1">
      <alignment horizontal="center" vertical="top"/>
    </xf>
    <xf numFmtId="165" fontId="1" fillId="0" borderId="191" xfId="42" applyNumberFormat="1" applyFont="1" applyFill="1" applyBorder="1" applyAlignment="1">
      <alignment horizontal="right" vertical="top"/>
    </xf>
    <xf numFmtId="165" fontId="1" fillId="0" borderId="192" xfId="42" applyNumberFormat="1" applyFont="1" applyFill="1" applyBorder="1" applyAlignment="1">
      <alignment horizontal="right" vertical="top"/>
    </xf>
    <xf numFmtId="1" fontId="12" fillId="0" borderId="190" xfId="42" applyNumberFormat="1" applyFont="1" applyFill="1" applyBorder="1" applyAlignment="1">
      <alignment horizontal="center"/>
    </xf>
    <xf numFmtId="1" fontId="1" fillId="0" borderId="190" xfId="42" applyNumberFormat="1" applyFont="1" applyFill="1" applyBorder="1" applyAlignment="1">
      <alignment horizontal="center"/>
    </xf>
    <xf numFmtId="165" fontId="1" fillId="0" borderId="193" xfId="42" applyNumberFormat="1" applyFont="1" applyFill="1" applyBorder="1" applyAlignment="1">
      <alignment horizontal="right" vertical="top"/>
    </xf>
    <xf numFmtId="165" fontId="1" fillId="0" borderId="194" xfId="42" applyNumberFormat="1" applyFont="1" applyFill="1" applyBorder="1" applyAlignment="1">
      <alignment horizontal="right" vertical="top"/>
    </xf>
    <xf numFmtId="165" fontId="1" fillId="0" borderId="195" xfId="42" applyNumberFormat="1" applyFont="1" applyFill="1" applyBorder="1" applyAlignment="1">
      <alignment horizontal="right" vertical="top"/>
    </xf>
    <xf numFmtId="1" fontId="1" fillId="0" borderId="196" xfId="42" applyNumberFormat="1" applyFont="1" applyFill="1" applyBorder="1" applyAlignment="1">
      <alignment horizontal="center"/>
    </xf>
    <xf numFmtId="165" fontId="1" fillId="0" borderId="197" xfId="42" applyNumberFormat="1" applyFont="1" applyFill="1" applyBorder="1" applyAlignment="1">
      <alignment horizontal="right" vertical="top"/>
    </xf>
    <xf numFmtId="165" fontId="1" fillId="0" borderId="198" xfId="42" applyNumberFormat="1" applyFont="1" applyFill="1" applyBorder="1" applyAlignment="1">
      <alignment horizontal="right" vertical="top"/>
    </xf>
    <xf numFmtId="166" fontId="5" fillId="22" borderId="199" xfId="42" applyNumberFormat="1" applyFont="1" applyFill="1" applyBorder="1" applyAlignment="1">
      <alignment horizontal="center" vertical="top"/>
    </xf>
    <xf numFmtId="165" fontId="5" fillId="22" borderId="200" xfId="42" applyNumberFormat="1" applyFont="1" applyFill="1" applyBorder="1" applyAlignment="1">
      <alignment horizontal="right" vertical="top"/>
    </xf>
    <xf numFmtId="1" fontId="12" fillId="0" borderId="201" xfId="42" applyNumberFormat="1" applyFont="1" applyFill="1" applyBorder="1" applyAlignment="1">
      <alignment horizontal="center"/>
    </xf>
    <xf numFmtId="1" fontId="1" fillId="0" borderId="201" xfId="42" applyNumberFormat="1" applyFont="1" applyFill="1" applyBorder="1" applyAlignment="1">
      <alignment horizontal="center"/>
    </xf>
    <xf numFmtId="165" fontId="1" fillId="0" borderId="202" xfId="42" applyNumberFormat="1" applyFont="1" applyFill="1" applyBorder="1" applyAlignment="1">
      <alignment horizontal="right" vertical="top"/>
    </xf>
    <xf numFmtId="1" fontId="5" fillId="22" borderId="199" xfId="42" applyNumberFormat="1" applyFont="1" applyFill="1" applyBorder="1" applyAlignment="1">
      <alignment horizontal="center" vertical="top"/>
    </xf>
    <xf numFmtId="165" fontId="5" fillId="22" borderId="203" xfId="42" applyNumberFormat="1" applyFont="1" applyFill="1" applyBorder="1" applyAlignment="1">
      <alignment horizontal="right" vertical="top"/>
    </xf>
    <xf numFmtId="165" fontId="1" fillId="0" borderId="204" xfId="42" applyNumberFormat="1" applyFont="1" applyFill="1" applyBorder="1" applyAlignment="1">
      <alignment horizontal="right" vertical="top"/>
    </xf>
    <xf numFmtId="165" fontId="1" fillId="0" borderId="205" xfId="42" applyNumberFormat="1" applyFont="1" applyFill="1" applyBorder="1" applyAlignment="1">
      <alignment horizontal="right" vertical="top"/>
    </xf>
    <xf numFmtId="165" fontId="1" fillId="0" borderId="206" xfId="42" applyNumberFormat="1" applyFont="1" applyFill="1" applyBorder="1" applyAlignment="1">
      <alignment horizontal="right" vertical="top"/>
    </xf>
    <xf numFmtId="165" fontId="1" fillId="0" borderId="207" xfId="42" applyNumberFormat="1" applyFont="1" applyFill="1" applyBorder="1" applyAlignment="1">
      <alignment horizontal="right" vertical="top"/>
    </xf>
    <xf numFmtId="166" fontId="1" fillId="0" borderId="201" xfId="42" applyNumberFormat="1" applyFont="1" applyFill="1" applyBorder="1" applyAlignment="1">
      <alignment horizontal="center" vertical="top"/>
    </xf>
    <xf numFmtId="165" fontId="1" fillId="0" borderId="208" xfId="42" applyNumberFormat="1" applyFont="1" applyFill="1" applyBorder="1" applyAlignment="1">
      <alignment horizontal="right" vertical="top"/>
    </xf>
    <xf numFmtId="1" fontId="5" fillId="22" borderId="199" xfId="42" applyNumberFormat="1" applyFont="1" applyFill="1" applyBorder="1" applyAlignment="1">
      <alignment horizontal="center"/>
    </xf>
    <xf numFmtId="165" fontId="5" fillId="22" borderId="208" xfId="42" applyNumberFormat="1" applyFont="1" applyFill="1" applyBorder="1" applyAlignment="1">
      <alignment horizontal="right" vertical="top"/>
    </xf>
    <xf numFmtId="1" fontId="12" fillId="0" borderId="209" xfId="42" applyNumberFormat="1" applyFont="1" applyFill="1" applyBorder="1" applyAlignment="1">
      <alignment horizontal="center"/>
    </xf>
    <xf numFmtId="165" fontId="1" fillId="0" borderId="210" xfId="42" applyNumberFormat="1" applyFont="1" applyFill="1" applyBorder="1" applyAlignment="1">
      <alignment horizontal="right" vertical="top"/>
    </xf>
    <xf numFmtId="165" fontId="1" fillId="0" borderId="211" xfId="42" applyNumberFormat="1" applyFont="1" applyFill="1" applyBorder="1" applyAlignment="1">
      <alignment horizontal="right" vertical="top"/>
    </xf>
    <xf numFmtId="165" fontId="5" fillId="22" borderId="192" xfId="42" applyNumberFormat="1" applyFont="1" applyFill="1" applyBorder="1" applyAlignment="1">
      <alignment horizontal="right" vertical="top"/>
    </xf>
    <xf numFmtId="1" fontId="12" fillId="0" borderId="209" xfId="42" applyNumberFormat="1" applyFont="1" applyFill="1" applyBorder="1" applyAlignment="1">
      <alignment horizontal="center" vertical="top"/>
    </xf>
    <xf numFmtId="1" fontId="1" fillId="0" borderId="190" xfId="42" applyNumberFormat="1" applyFont="1" applyFill="1" applyBorder="1" applyAlignment="1">
      <alignment horizontal="center" vertical="top"/>
    </xf>
    <xf numFmtId="165" fontId="1" fillId="0" borderId="212" xfId="42" applyNumberFormat="1" applyFont="1" applyFill="1" applyBorder="1" applyAlignment="1">
      <alignment horizontal="right" vertical="top"/>
    </xf>
    <xf numFmtId="165" fontId="1" fillId="0" borderId="213" xfId="42" applyNumberFormat="1" applyFont="1" applyFill="1" applyBorder="1" applyAlignment="1">
      <alignment horizontal="right" vertical="top"/>
    </xf>
    <xf numFmtId="165" fontId="1" fillId="0" borderId="203" xfId="42" applyNumberFormat="1" applyFont="1" applyFill="1" applyBorder="1" applyAlignment="1">
      <alignment horizontal="right" vertical="top"/>
    </xf>
    <xf numFmtId="1" fontId="11" fillId="0" borderId="201" xfId="42" applyNumberFormat="1" applyFont="1" applyFill="1" applyBorder="1" applyAlignment="1">
      <alignment horizontal="center"/>
    </xf>
    <xf numFmtId="1" fontId="11" fillId="0" borderId="190" xfId="42" applyNumberFormat="1" applyFont="1" applyFill="1" applyBorder="1" applyAlignment="1">
      <alignment horizontal="center"/>
    </xf>
    <xf numFmtId="165" fontId="1" fillId="0" borderId="214" xfId="42" applyNumberFormat="1" applyFont="1" applyFill="1" applyBorder="1" applyAlignment="1">
      <alignment horizontal="right" vertical="top"/>
    </xf>
    <xf numFmtId="1" fontId="12" fillId="0" borderId="190" xfId="42" applyNumberFormat="1" applyFont="1" applyFill="1" applyBorder="1" applyAlignment="1">
      <alignment horizontal="center" vertical="top"/>
    </xf>
    <xf numFmtId="165" fontId="1" fillId="0" borderId="215" xfId="42" applyNumberFormat="1" applyFont="1" applyFill="1" applyBorder="1" applyAlignment="1">
      <alignment horizontal="right" vertical="top"/>
    </xf>
    <xf numFmtId="1" fontId="5" fillId="22" borderId="216" xfId="42" applyNumberFormat="1" applyFont="1" applyFill="1" applyBorder="1" applyAlignment="1">
      <alignment horizontal="center" vertical="top"/>
    </xf>
    <xf numFmtId="165" fontId="1" fillId="22" borderId="206" xfId="42" applyNumberFormat="1" applyFont="1" applyFill="1" applyBorder="1" applyAlignment="1">
      <alignment horizontal="right" vertical="top"/>
    </xf>
    <xf numFmtId="1" fontId="12" fillId="0" borderId="201" xfId="42" applyNumberFormat="1" applyFont="1" applyFill="1" applyBorder="1" applyAlignment="1">
      <alignment horizontal="center" vertical="top"/>
    </xf>
    <xf numFmtId="1" fontId="1" fillId="0" borderId="196" xfId="42" applyNumberFormat="1" applyFont="1" applyFill="1" applyBorder="1" applyAlignment="1">
      <alignment horizontal="center" vertical="top"/>
    </xf>
    <xf numFmtId="1" fontId="1" fillId="0" borderId="201" xfId="42" applyNumberFormat="1" applyFont="1" applyFill="1" applyBorder="1" applyAlignment="1">
      <alignment horizontal="center" vertical="top"/>
    </xf>
    <xf numFmtId="1" fontId="1" fillId="0" borderId="217" xfId="42" applyNumberFormat="1" applyFont="1" applyFill="1" applyBorder="1" applyAlignment="1">
      <alignment horizontal="center"/>
    </xf>
    <xf numFmtId="165" fontId="2" fillId="0" borderId="194" xfId="42" applyNumberFormat="1" applyFont="1" applyFill="1" applyBorder="1" applyAlignment="1">
      <alignment horizontal="right" vertical="top"/>
    </xf>
    <xf numFmtId="165" fontId="2" fillId="0" borderId="203" xfId="42" applyNumberFormat="1" applyFont="1" applyFill="1" applyBorder="1" applyAlignment="1">
      <alignment horizontal="right" vertical="top"/>
    </xf>
    <xf numFmtId="165" fontId="2" fillId="0" borderId="213" xfId="42" applyNumberFormat="1" applyFont="1" applyFill="1" applyBorder="1" applyAlignment="1">
      <alignment horizontal="right" vertical="top"/>
    </xf>
    <xf numFmtId="165" fontId="2" fillId="0" borderId="197" xfId="42" applyNumberFormat="1" applyFont="1" applyFill="1" applyBorder="1" applyAlignment="1">
      <alignment horizontal="right" vertical="top"/>
    </xf>
    <xf numFmtId="165" fontId="2" fillId="0" borderId="218" xfId="42" applyNumberFormat="1" applyFont="1" applyFill="1" applyBorder="1" applyAlignment="1">
      <alignment horizontal="right" vertical="top"/>
    </xf>
    <xf numFmtId="165" fontId="2" fillId="0" borderId="207" xfId="42" applyNumberFormat="1" applyFont="1" applyFill="1" applyBorder="1" applyAlignment="1">
      <alignment horizontal="right" vertical="top"/>
    </xf>
    <xf numFmtId="165" fontId="5" fillId="22" borderId="213" xfId="42" applyNumberFormat="1" applyFont="1" applyFill="1" applyBorder="1" applyAlignment="1">
      <alignment horizontal="right" vertical="top"/>
    </xf>
    <xf numFmtId="165" fontId="1" fillId="0" borderId="189" xfId="42" applyNumberFormat="1" applyFont="1" applyFill="1" applyBorder="1" applyAlignment="1">
      <alignment horizontal="right" vertical="top"/>
    </xf>
    <xf numFmtId="1" fontId="12" fillId="0" borderId="219" xfId="42" applyNumberFormat="1" applyFont="1" applyFill="1" applyBorder="1" applyAlignment="1">
      <alignment horizontal="center"/>
    </xf>
    <xf numFmtId="165" fontId="1" fillId="0" borderId="220" xfId="42" applyNumberFormat="1" applyFont="1" applyFill="1" applyBorder="1" applyAlignment="1">
      <alignment horizontal="right" vertical="top"/>
    </xf>
    <xf numFmtId="165" fontId="1" fillId="0" borderId="221" xfId="42" applyNumberFormat="1" applyFont="1" applyFill="1" applyBorder="1" applyAlignment="1">
      <alignment horizontal="right" vertical="top"/>
    </xf>
    <xf numFmtId="165" fontId="1" fillId="0" borderId="222" xfId="42" applyNumberFormat="1" applyFont="1" applyFill="1" applyBorder="1" applyAlignment="1">
      <alignment horizontal="right" vertical="top"/>
    </xf>
    <xf numFmtId="1" fontId="5" fillId="22" borderId="223" xfId="42" applyNumberFormat="1" applyFont="1" applyFill="1" applyBorder="1" applyAlignment="1">
      <alignment horizontal="center" vertical="top"/>
    </xf>
    <xf numFmtId="1" fontId="1" fillId="0" borderId="224" xfId="42" applyNumberFormat="1" applyFont="1" applyFill="1" applyBorder="1" applyAlignment="1">
      <alignment horizontal="center"/>
    </xf>
    <xf numFmtId="1" fontId="12" fillId="0" borderId="225" xfId="42" applyNumberFormat="1" applyFont="1" applyFill="1" applyBorder="1" applyAlignment="1">
      <alignment horizontal="center"/>
    </xf>
    <xf numFmtId="1" fontId="5" fillId="0" borderId="201" xfId="42" applyNumberFormat="1" applyFont="1" applyFill="1" applyBorder="1" applyAlignment="1">
      <alignment horizontal="center" vertical="center"/>
    </xf>
    <xf numFmtId="165" fontId="1" fillId="0" borderId="194" xfId="42" applyNumberFormat="1" applyFont="1" applyFill="1" applyBorder="1" applyAlignment="1">
      <alignment horizontal="right" vertical="center" wrapText="1"/>
    </xf>
    <xf numFmtId="1" fontId="5" fillId="0" borderId="190" xfId="42" applyNumberFormat="1" applyFont="1" applyFill="1" applyBorder="1" applyAlignment="1">
      <alignment horizontal="center" vertical="center"/>
    </xf>
    <xf numFmtId="165" fontId="1" fillId="0" borderId="211" xfId="42" applyNumberFormat="1" applyFont="1" applyFill="1" applyBorder="1" applyAlignment="1">
      <alignment horizontal="right" vertical="center" wrapText="1"/>
    </xf>
    <xf numFmtId="165" fontId="1" fillId="0" borderId="215" xfId="42" applyNumberFormat="1" applyFont="1" applyFill="1" applyBorder="1" applyAlignment="1">
      <alignment horizontal="right" vertical="center" wrapText="1"/>
    </xf>
    <xf numFmtId="1" fontId="12" fillId="0" borderId="196" xfId="42" applyNumberFormat="1" applyFont="1" applyFill="1" applyBorder="1" applyAlignment="1">
      <alignment horizontal="center"/>
    </xf>
    <xf numFmtId="165" fontId="1" fillId="0" borderId="218" xfId="42" applyNumberFormat="1" applyFont="1" applyFill="1" applyBorder="1" applyAlignment="1">
      <alignment horizontal="right" vertical="top"/>
    </xf>
    <xf numFmtId="165" fontId="5" fillId="0" borderId="226" xfId="42" applyNumberFormat="1" applyFont="1" applyFill="1" applyBorder="1" applyAlignment="1">
      <alignment horizontal="right" vertical="top"/>
    </xf>
    <xf numFmtId="165" fontId="1" fillId="0" borderId="227" xfId="42" applyNumberFormat="1" applyFont="1" applyFill="1" applyBorder="1" applyAlignment="1">
      <alignment horizontal="right" vertical="top"/>
    </xf>
    <xf numFmtId="165" fontId="5" fillId="0" borderId="203" xfId="42" applyNumberFormat="1" applyFont="1" applyFill="1" applyBorder="1" applyAlignment="1">
      <alignment horizontal="right" vertical="top"/>
    </xf>
    <xf numFmtId="165" fontId="5" fillId="0" borderId="228" xfId="42" applyNumberFormat="1" applyFont="1" applyFill="1" applyBorder="1" applyAlignment="1">
      <alignment horizontal="right" vertical="top"/>
    </xf>
    <xf numFmtId="1" fontId="12" fillId="0" borderId="219" xfId="42" applyNumberFormat="1" applyFont="1" applyFill="1" applyBorder="1" applyAlignment="1">
      <alignment horizontal="center" vertical="top"/>
    </xf>
    <xf numFmtId="165" fontId="1" fillId="0" borderId="226" xfId="42" applyNumberFormat="1" applyFont="1" applyFill="1" applyBorder="1" applyAlignment="1">
      <alignment horizontal="right" vertical="top"/>
    </xf>
    <xf numFmtId="1" fontId="10" fillId="0" borderId="201" xfId="42" applyNumberFormat="1" applyFont="1" applyFill="1" applyBorder="1" applyAlignment="1">
      <alignment horizontal="center"/>
    </xf>
    <xf numFmtId="1" fontId="1" fillId="0" borderId="188" xfId="42" applyNumberFormat="1" applyFont="1" applyFill="1" applyBorder="1" applyAlignment="1">
      <alignment horizontal="center"/>
    </xf>
    <xf numFmtId="165" fontId="1" fillId="0" borderId="229" xfId="42" applyNumberFormat="1" applyFont="1" applyFill="1" applyBorder="1" applyAlignment="1">
      <alignment horizontal="right" vertical="top"/>
    </xf>
    <xf numFmtId="1" fontId="12" fillId="0" borderId="225" xfId="42" applyNumberFormat="1" applyFont="1" applyFill="1" applyBorder="1" applyAlignment="1">
      <alignment horizontal="center" vertical="top"/>
    </xf>
    <xf numFmtId="1" fontId="12" fillId="0" borderId="196" xfId="42" applyNumberFormat="1" applyFont="1" applyFill="1" applyBorder="1" applyAlignment="1">
      <alignment horizontal="center" vertical="top"/>
    </xf>
    <xf numFmtId="1" fontId="5" fillId="0" borderId="196" xfId="42" applyNumberFormat="1" applyFont="1" applyFill="1" applyBorder="1" applyAlignment="1">
      <alignment horizontal="center" vertical="top"/>
    </xf>
    <xf numFmtId="1" fontId="5" fillId="0" borderId="201" xfId="42" applyNumberFormat="1" applyFont="1" applyFill="1" applyBorder="1" applyAlignment="1">
      <alignment horizontal="center" vertical="top"/>
    </xf>
    <xf numFmtId="165" fontId="5" fillId="22" borderId="228" xfId="42" applyNumberFormat="1" applyFont="1" applyFill="1" applyBorder="1" applyAlignment="1">
      <alignment horizontal="right" vertical="top"/>
    </xf>
    <xf numFmtId="1" fontId="5" fillId="0" borderId="190" xfId="42" applyNumberFormat="1" applyFont="1" applyFill="1" applyBorder="1" applyAlignment="1">
      <alignment horizontal="center" vertical="top"/>
    </xf>
    <xf numFmtId="1" fontId="5" fillId="0" borderId="230" xfId="42" applyNumberFormat="1" applyFont="1" applyFill="1" applyBorder="1" applyAlignment="1">
      <alignment horizontal="center" vertical="top"/>
    </xf>
    <xf numFmtId="1" fontId="1" fillId="0" borderId="231" xfId="42" applyNumberFormat="1" applyFont="1" applyFill="1" applyBorder="1" applyAlignment="1">
      <alignment horizontal="center" vertical="center"/>
    </xf>
    <xf numFmtId="169" fontId="1" fillId="0" borderId="232" xfId="42" applyNumberFormat="1" applyFont="1" applyFill="1" applyBorder="1" applyAlignment="1">
      <alignment horizontal="center" vertical="top"/>
    </xf>
    <xf numFmtId="43" fontId="1" fillId="0" borderId="232" xfId="42" applyFont="1" applyFill="1" applyBorder="1" applyAlignment="1">
      <alignment horizontal="left" vertical="top" wrapText="1"/>
    </xf>
    <xf numFmtId="3" fontId="1" fillId="0" borderId="231" xfId="42" applyNumberFormat="1" applyFont="1" applyFill="1" applyBorder="1" applyAlignment="1">
      <alignment horizontal="right" vertical="top"/>
    </xf>
    <xf numFmtId="3" fontId="1" fillId="0" borderId="232" xfId="42" applyNumberFormat="1" applyFont="1" applyFill="1" applyBorder="1" applyAlignment="1">
      <alignment horizontal="right" vertical="top"/>
    </xf>
    <xf numFmtId="3" fontId="1" fillId="0" borderId="233" xfId="42" applyNumberFormat="1" applyFont="1" applyFill="1" applyBorder="1" applyAlignment="1">
      <alignment horizontal="right" vertical="top"/>
    </xf>
    <xf numFmtId="165" fontId="1" fillId="0" borderId="234" xfId="42" applyNumberFormat="1" applyFont="1" applyFill="1" applyBorder="1" applyAlignment="1">
      <alignment horizontal="right" vertical="top"/>
    </xf>
    <xf numFmtId="1" fontId="1" fillId="0" borderId="184" xfId="42" applyNumberFormat="1" applyFont="1" applyFill="1" applyBorder="1" applyAlignment="1">
      <alignment horizontal="center" vertical="center"/>
    </xf>
    <xf numFmtId="1" fontId="1" fillId="0" borderId="235" xfId="42" applyNumberFormat="1" applyFont="1" applyFill="1" applyBorder="1" applyAlignment="1">
      <alignment horizontal="center" vertical="center"/>
    </xf>
    <xf numFmtId="43" fontId="1" fillId="0" borderId="235" xfId="42" applyFont="1" applyFill="1" applyBorder="1" applyAlignment="1">
      <alignment horizontal="center" vertical="center"/>
    </xf>
    <xf numFmtId="10" fontId="5" fillId="0" borderId="236" xfId="42" applyNumberFormat="1" applyFont="1" applyFill="1" applyBorder="1" applyAlignment="1">
      <alignment horizontal="left" vertical="center" wrapText="1"/>
    </xf>
    <xf numFmtId="3" fontId="5" fillId="0" borderId="51" xfId="42" applyNumberFormat="1" applyFont="1" applyFill="1" applyBorder="1" applyAlignment="1">
      <alignment horizontal="right" vertical="center"/>
    </xf>
    <xf numFmtId="165" fontId="5" fillId="0" borderId="237" xfId="42" applyNumberFormat="1" applyFont="1" applyFill="1" applyBorder="1" applyAlignment="1">
      <alignment horizontal="right" vertical="center"/>
    </xf>
    <xf numFmtId="43" fontId="3" fillId="0" borderId="236" xfId="42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5" fillId="0" borderId="149" xfId="42" applyNumberFormat="1" applyFont="1" applyFill="1" applyBorder="1" applyAlignment="1">
      <alignment horizontal="right" vertical="top"/>
    </xf>
    <xf numFmtId="3" fontId="5" fillId="0" borderId="44" xfId="42" applyNumberFormat="1" applyFont="1" applyFill="1" applyBorder="1" applyAlignment="1">
      <alignment horizontal="right" vertical="top"/>
    </xf>
    <xf numFmtId="165" fontId="5" fillId="0" borderId="222" xfId="42" applyNumberFormat="1" applyFont="1" applyFill="1" applyBorder="1" applyAlignment="1">
      <alignment horizontal="right" vertical="top"/>
    </xf>
    <xf numFmtId="3" fontId="5" fillId="0" borderId="63" xfId="42" applyNumberFormat="1" applyFont="1" applyFill="1" applyBorder="1" applyAlignment="1">
      <alignment horizontal="right" vertical="top"/>
    </xf>
    <xf numFmtId="165" fontId="5" fillId="0" borderId="193" xfId="42" applyNumberFormat="1" applyFont="1" applyFill="1" applyBorder="1" applyAlignment="1">
      <alignment horizontal="right" vertical="top"/>
    </xf>
    <xf numFmtId="165" fontId="5" fillId="0" borderId="192" xfId="42" applyNumberFormat="1" applyFont="1" applyFill="1" applyBorder="1" applyAlignment="1">
      <alignment horizontal="right" vertical="top"/>
    </xf>
    <xf numFmtId="165" fontId="5" fillId="0" borderId="213" xfId="42" applyNumberFormat="1" applyFont="1" applyFill="1" applyBorder="1" applyAlignment="1">
      <alignment horizontal="right" vertical="top"/>
    </xf>
    <xf numFmtId="3" fontId="5" fillId="0" borderId="101" xfId="42" applyNumberFormat="1" applyFont="1" applyFill="1" applyBorder="1" applyAlignment="1">
      <alignment horizontal="right" vertical="top"/>
    </xf>
    <xf numFmtId="165" fontId="5" fillId="0" borderId="210" xfId="42" applyNumberFormat="1" applyFont="1" applyFill="1" applyBorder="1" applyAlignment="1">
      <alignment horizontal="right" vertical="top"/>
    </xf>
    <xf numFmtId="165" fontId="7" fillId="0" borderId="192" xfId="42" applyNumberFormat="1" applyFont="1" applyFill="1" applyBorder="1" applyAlignment="1">
      <alignment horizontal="right" vertical="top"/>
    </xf>
    <xf numFmtId="3" fontId="5" fillId="0" borderId="62" xfId="42" applyNumberFormat="1" applyFont="1" applyFill="1" applyBorder="1" applyAlignment="1">
      <alignment horizontal="right" vertical="top"/>
    </xf>
    <xf numFmtId="165" fontId="5" fillId="0" borderId="200" xfId="42" applyNumberFormat="1" applyFont="1" applyFill="1" applyBorder="1" applyAlignment="1">
      <alignment horizontal="right" vertical="top"/>
    </xf>
    <xf numFmtId="3" fontId="5" fillId="0" borderId="164" xfId="42" applyNumberFormat="1" applyFont="1" applyFill="1" applyBorder="1" applyAlignment="1">
      <alignment horizontal="right" vertical="top"/>
    </xf>
    <xf numFmtId="3" fontId="5" fillId="0" borderId="45" xfId="42" applyNumberFormat="1" applyFont="1" applyFill="1" applyBorder="1" applyAlignment="1">
      <alignment horizontal="right" vertical="top"/>
    </xf>
    <xf numFmtId="165" fontId="5" fillId="0" borderId="208" xfId="42" applyNumberFormat="1" applyFont="1" applyFill="1" applyBorder="1" applyAlignment="1">
      <alignment horizontal="right" vertical="top"/>
    </xf>
    <xf numFmtId="3" fontId="5" fillId="0" borderId="41" xfId="42" applyNumberFormat="1" applyFont="1" applyFill="1" applyBorder="1" applyAlignment="1">
      <alignment horizontal="right" vertical="top"/>
    </xf>
    <xf numFmtId="165" fontId="5" fillId="0" borderId="221" xfId="42" applyNumberFormat="1" applyFont="1" applyFill="1" applyBorder="1" applyAlignment="1">
      <alignment horizontal="right" vertical="top"/>
    </xf>
    <xf numFmtId="165" fontId="5" fillId="0" borderId="189" xfId="42" applyNumberFormat="1" applyFont="1" applyFill="1" applyBorder="1" applyAlignment="1">
      <alignment horizontal="right" vertical="top"/>
    </xf>
    <xf numFmtId="3" fontId="5" fillId="0" borderId="96" xfId="42" applyNumberFormat="1" applyFont="1" applyFill="1" applyBorder="1" applyAlignment="1">
      <alignment horizontal="right" vertical="top"/>
    </xf>
    <xf numFmtId="0" fontId="5" fillId="0" borderId="238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64" fontId="5" fillId="0" borderId="239" xfId="0" applyNumberFormat="1" applyFont="1" applyFill="1" applyBorder="1" applyAlignment="1">
      <alignment horizontal="right" vertical="center"/>
    </xf>
    <xf numFmtId="164" fontId="5" fillId="0" borderId="5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right" vertical="center"/>
    </xf>
    <xf numFmtId="164" fontId="5" fillId="0" borderId="54" xfId="0" applyNumberFormat="1" applyFont="1" applyFill="1" applyBorder="1" applyAlignment="1">
      <alignment horizontal="right" vertical="center"/>
    </xf>
    <xf numFmtId="3" fontId="1" fillId="0" borderId="81" xfId="0" applyNumberFormat="1" applyFont="1" applyFill="1" applyBorder="1" applyAlignment="1">
      <alignment horizontal="right" vertical="center"/>
    </xf>
    <xf numFmtId="0" fontId="5" fillId="0" borderId="240" xfId="0" applyFont="1" applyFill="1" applyBorder="1" applyAlignment="1">
      <alignment horizontal="center" vertical="center"/>
    </xf>
    <xf numFmtId="49" fontId="1" fillId="0" borderId="235" xfId="0" applyNumberFormat="1" applyFont="1" applyFill="1" applyBorder="1" applyAlignment="1">
      <alignment horizontal="center" vertical="center"/>
    </xf>
    <xf numFmtId="0" fontId="7" fillId="0" borderId="235" xfId="0" applyFont="1" applyFill="1" applyBorder="1" applyAlignment="1">
      <alignment vertical="center" wrapText="1"/>
    </xf>
    <xf numFmtId="164" fontId="5" fillId="0" borderId="187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" fontId="3" fillId="0" borderId="0" xfId="42" applyNumberFormat="1" applyFont="1" applyAlignment="1">
      <alignment horizontal="left"/>
    </xf>
    <xf numFmtId="3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4" fillId="22" borderId="0" xfId="0" applyNumberFormat="1" applyFont="1" applyFill="1" applyBorder="1" applyAlignment="1" applyProtection="1">
      <alignment horizontal="left"/>
      <protection locked="0"/>
    </xf>
    <xf numFmtId="49" fontId="18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8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7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83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left" wrapText="1"/>
      <protection locked="0"/>
    </xf>
    <xf numFmtId="49" fontId="18" fillId="0" borderId="70" xfId="0" applyNumberFormat="1" applyFont="1" applyFill="1" applyBorder="1" applyAlignment="1" applyProtection="1">
      <alignment horizontal="center" wrapText="1"/>
      <protection locked="0"/>
    </xf>
    <xf numFmtId="3" fontId="18" fillId="0" borderId="142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9" fontId="41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41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41" fillId="0" borderId="187" xfId="0" applyNumberFormat="1" applyFont="1" applyFill="1" applyBorder="1" applyAlignment="1" applyProtection="1">
      <alignment horizontal="right" vertical="center" wrapText="1"/>
      <protection locked="0"/>
    </xf>
    <xf numFmtId="49" fontId="41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2" xfId="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42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7" fillId="22" borderId="240" xfId="0" applyNumberFormat="1" applyFont="1" applyFill="1" applyBorder="1" applyAlignment="1" applyProtection="1">
      <alignment horizontal="center" vertical="center" wrapText="1"/>
      <protection locked="0"/>
    </xf>
    <xf numFmtId="49" fontId="17" fillId="22" borderId="242" xfId="0" applyNumberFormat="1" applyFont="1" applyFill="1" applyBorder="1" applyAlignment="1" applyProtection="1">
      <alignment horizontal="center" vertical="center" wrapText="1"/>
      <protection locked="0"/>
    </xf>
    <xf numFmtId="49" fontId="17" fillId="22" borderId="50" xfId="0" applyNumberFormat="1" applyFont="1" applyFill="1" applyBorder="1" applyAlignment="1" applyProtection="1">
      <alignment horizontal="center" vertical="center" wrapText="1"/>
      <protection locked="0"/>
    </xf>
    <xf numFmtId="49" fontId="17" fillId="22" borderId="51" xfId="0" applyNumberFormat="1" applyFont="1" applyFill="1" applyBorder="1" applyAlignment="1" applyProtection="1">
      <alignment horizontal="center" vertical="center" wrapText="1"/>
      <protection locked="0"/>
    </xf>
    <xf numFmtId="3" fontId="17" fillId="22" borderId="51" xfId="0" applyNumberFormat="1" applyFont="1" applyFill="1" applyBorder="1" applyAlignment="1" applyProtection="1">
      <alignment horizontal="right" vertical="center" wrapText="1"/>
      <protection locked="0"/>
    </xf>
    <xf numFmtId="164" fontId="17" fillId="22" borderId="187" xfId="0" applyNumberFormat="1" applyFont="1" applyFill="1" applyBorder="1" applyAlignment="1" applyProtection="1">
      <alignment horizontal="right" vertical="center" wrapText="1"/>
      <protection locked="0"/>
    </xf>
    <xf numFmtId="49" fontId="16" fillId="22" borderId="241" xfId="0" applyNumberFormat="1" applyFont="1" applyFill="1" applyBorder="1" applyAlignment="1" applyProtection="1">
      <alignment horizontal="center" vertical="center" wrapText="1"/>
      <protection locked="0"/>
    </xf>
    <xf numFmtId="49" fontId="16" fillId="22" borderId="235" xfId="0" applyNumberFormat="1" applyFont="1" applyFill="1" applyBorder="1" applyAlignment="1" applyProtection="1">
      <alignment horizontal="center" vertical="center" wrapText="1"/>
      <protection locked="0"/>
    </xf>
    <xf numFmtId="49" fontId="16" fillId="22" borderId="51" xfId="0" applyNumberFormat="1" applyFont="1" applyFill="1" applyBorder="1" applyAlignment="1" applyProtection="1">
      <alignment horizontal="center" vertical="center" wrapText="1"/>
      <protection locked="0"/>
    </xf>
    <xf numFmtId="49" fontId="16" fillId="26" borderId="243" xfId="0" applyNumberFormat="1" applyFont="1" applyFill="1" applyBorder="1" applyAlignment="1" applyProtection="1">
      <alignment horizontal="center" vertical="center" wrapText="1"/>
      <protection locked="0"/>
    </xf>
    <xf numFmtId="49" fontId="16" fillId="26" borderId="244" xfId="0" applyNumberFormat="1" applyFont="1" applyFill="1" applyBorder="1" applyAlignment="1" applyProtection="1">
      <alignment horizontal="center" vertical="center" wrapText="1"/>
      <protection locked="0"/>
    </xf>
    <xf numFmtId="49" fontId="16" fillId="26" borderId="52" xfId="0" applyNumberFormat="1" applyFont="1" applyFill="1" applyBorder="1" applyAlignment="1" applyProtection="1">
      <alignment horizontal="center" vertical="center" wrapText="1"/>
      <protection locked="0"/>
    </xf>
    <xf numFmtId="3" fontId="16" fillId="26" borderId="52" xfId="0" applyNumberFormat="1" applyFont="1" applyFill="1" applyBorder="1" applyAlignment="1" applyProtection="1">
      <alignment horizontal="center" wrapText="1"/>
      <protection locked="0"/>
    </xf>
    <xf numFmtId="3" fontId="16" fillId="26" borderId="52" xfId="0" applyNumberFormat="1" applyFont="1" applyFill="1" applyBorder="1" applyAlignment="1" applyProtection="1">
      <alignment horizontal="center" vertical="center" wrapText="1"/>
      <protection locked="0"/>
    </xf>
    <xf numFmtId="164" fontId="16" fillId="26" borderId="24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9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21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9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0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11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90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22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90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94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9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14" xfId="0" applyNumberFormat="1" applyFont="1" applyFill="1" applyBorder="1" applyAlignment="1" applyProtection="1">
      <alignment horizontal="right" vertical="center" wrapText="1"/>
      <protection locked="0"/>
    </xf>
    <xf numFmtId="164" fontId="42" fillId="0" borderId="20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2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10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4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248" xfId="0" applyFont="1" applyBorder="1" applyAlignment="1">
      <alignment horizontal="center"/>
    </xf>
    <xf numFmtId="4" fontId="3" fillId="0" borderId="0" xfId="42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8" fillId="27" borderId="160" xfId="0" applyNumberFormat="1" applyFont="1" applyFill="1" applyBorder="1" applyAlignment="1" applyProtection="1">
      <alignment horizontal="center" vertical="center" wrapText="1"/>
      <protection locked="0"/>
    </xf>
    <xf numFmtId="49" fontId="18" fillId="27" borderId="70" xfId="0" applyNumberFormat="1" applyFont="1" applyFill="1" applyBorder="1" applyAlignment="1" applyProtection="1">
      <alignment horizontal="center" vertical="center" wrapText="1"/>
      <protection locked="0"/>
    </xf>
    <xf numFmtId="49" fontId="18" fillId="27" borderId="62" xfId="0" applyNumberFormat="1" applyFont="1" applyFill="1" applyBorder="1" applyAlignment="1" applyProtection="1">
      <alignment horizontal="left" vertical="center" wrapText="1"/>
      <protection locked="0"/>
    </xf>
    <xf numFmtId="3" fontId="18" fillId="27" borderId="62" xfId="0" applyNumberFormat="1" applyFont="1" applyFill="1" applyBorder="1" applyAlignment="1" applyProtection="1">
      <alignment horizontal="right" vertical="center" wrapText="1"/>
      <protection locked="0"/>
    </xf>
    <xf numFmtId="0" fontId="18" fillId="22" borderId="0" xfId="0" applyNumberFormat="1" applyFont="1" applyFill="1" applyBorder="1" applyAlignment="1" applyProtection="1">
      <alignment horizontal="left"/>
      <protection locked="0"/>
    </xf>
    <xf numFmtId="49" fontId="19" fillId="27" borderId="62" xfId="0" applyNumberFormat="1" applyFont="1" applyFill="1" applyBorder="1" applyAlignment="1" applyProtection="1">
      <alignment horizontal="center" vertical="center" wrapText="1"/>
      <protection locked="0"/>
    </xf>
    <xf numFmtId="49" fontId="19" fillId="27" borderId="62" xfId="0" applyNumberFormat="1" applyFont="1" applyFill="1" applyBorder="1" applyAlignment="1" applyProtection="1">
      <alignment horizontal="left" vertical="center" wrapText="1"/>
      <protection locked="0"/>
    </xf>
    <xf numFmtId="3" fontId="19" fillId="27" borderId="62" xfId="0" applyNumberFormat="1" applyFont="1" applyFill="1" applyBorder="1" applyAlignment="1" applyProtection="1">
      <alignment horizontal="right" vertical="center" wrapText="1"/>
      <protection locked="0"/>
    </xf>
    <xf numFmtId="0" fontId="19" fillId="22" borderId="0" xfId="0" applyNumberFormat="1" applyFont="1" applyFill="1" applyBorder="1" applyAlignment="1" applyProtection="1">
      <alignment horizontal="left"/>
      <protection locked="0"/>
    </xf>
    <xf numFmtId="49" fontId="16" fillId="26" borderId="80" xfId="0" applyNumberFormat="1" applyFont="1" applyFill="1" applyBorder="1" applyAlignment="1" applyProtection="1">
      <alignment horizontal="center" vertical="center" wrapText="1"/>
      <protection locked="0"/>
    </xf>
    <xf numFmtId="49" fontId="16" fillId="26" borderId="41" xfId="0" applyNumberFormat="1" applyFont="1" applyFill="1" applyBorder="1" applyAlignment="1" applyProtection="1">
      <alignment horizontal="center" vertical="center" wrapText="1"/>
      <protection locked="0"/>
    </xf>
    <xf numFmtId="49" fontId="17" fillId="26" borderId="41" xfId="0" applyNumberFormat="1" applyFont="1" applyFill="1" applyBorder="1" applyAlignment="1" applyProtection="1">
      <alignment horizontal="center" vertical="center" wrapText="1"/>
      <protection locked="0"/>
    </xf>
    <xf numFmtId="3" fontId="17" fillId="26" borderId="41" xfId="0" applyNumberFormat="1" applyFont="1" applyFill="1" applyBorder="1" applyAlignment="1" applyProtection="1">
      <alignment horizontal="right" vertical="center" wrapText="1"/>
      <protection locked="0"/>
    </xf>
    <xf numFmtId="49" fontId="16" fillId="26" borderId="241" xfId="0" applyNumberFormat="1" applyFont="1" applyFill="1" applyBorder="1" applyAlignment="1" applyProtection="1">
      <alignment horizontal="center" vertical="center" wrapText="1"/>
      <protection locked="0"/>
    </xf>
    <xf numFmtId="49" fontId="16" fillId="26" borderId="236" xfId="0" applyNumberFormat="1" applyFont="1" applyFill="1" applyBorder="1" applyAlignment="1" applyProtection="1">
      <alignment horizontal="center" vertical="center" wrapText="1"/>
      <protection locked="0"/>
    </xf>
    <xf numFmtId="49" fontId="16" fillId="26" borderId="51" xfId="0" applyNumberFormat="1" applyFont="1" applyFill="1" applyBorder="1" applyAlignment="1" applyProtection="1">
      <alignment horizontal="center" vertical="center" wrapText="1"/>
      <protection locked="0"/>
    </xf>
    <xf numFmtId="3" fontId="16" fillId="26" borderId="51" xfId="0" applyNumberFormat="1" applyFont="1" applyFill="1" applyBorder="1" applyAlignment="1" applyProtection="1">
      <alignment horizontal="center" wrapText="1"/>
      <protection locked="0"/>
    </xf>
    <xf numFmtId="3" fontId="16" fillId="26" borderId="51" xfId="0" applyNumberFormat="1" applyFont="1" applyFill="1" applyBorder="1" applyAlignment="1" applyProtection="1">
      <alignment horizontal="center" vertical="center" wrapText="1"/>
      <protection locked="0"/>
    </xf>
    <xf numFmtId="164" fontId="16" fillId="26" borderId="187" xfId="0" applyNumberFormat="1" applyFont="1" applyFill="1" applyBorder="1" applyAlignment="1" applyProtection="1">
      <alignment horizontal="center" vertical="center" wrapText="1"/>
      <protection locked="0"/>
    </xf>
    <xf numFmtId="49" fontId="16" fillId="26" borderId="249" xfId="0" applyNumberFormat="1" applyFont="1" applyFill="1" applyBorder="1" applyAlignment="1" applyProtection="1">
      <alignment horizontal="center" vertical="center" wrapText="1"/>
      <protection locked="0"/>
    </xf>
    <xf numFmtId="164" fontId="17" fillId="26" borderId="221" xfId="0" applyNumberFormat="1" applyFont="1" applyFill="1" applyBorder="1" applyAlignment="1" applyProtection="1">
      <alignment horizontal="right" vertical="center" wrapText="1"/>
      <protection locked="0"/>
    </xf>
    <xf numFmtId="49" fontId="17" fillId="24" borderId="250" xfId="0" applyNumberFormat="1" applyFont="1" applyFill="1" applyBorder="1" applyAlignment="1" applyProtection="1">
      <alignment horizontal="center" vertical="center" wrapText="1"/>
      <protection locked="0"/>
    </xf>
    <xf numFmtId="164" fontId="17" fillId="24" borderId="200" xfId="0" applyNumberFormat="1" applyFont="1" applyFill="1" applyBorder="1" applyAlignment="1" applyProtection="1">
      <alignment horizontal="right" vertical="center" wrapText="1"/>
      <protection locked="0"/>
    </xf>
    <xf numFmtId="49" fontId="18" fillId="22" borderId="196" xfId="0" applyNumberFormat="1" applyFont="1" applyFill="1" applyBorder="1" applyAlignment="1" applyProtection="1">
      <alignment horizontal="center" vertical="center" wrapText="1"/>
      <protection locked="0"/>
    </xf>
    <xf numFmtId="164" fontId="17" fillId="27" borderId="200" xfId="0" applyNumberFormat="1" applyFont="1" applyFill="1" applyBorder="1" applyAlignment="1" applyProtection="1">
      <alignment horizontal="right" vertical="center" wrapText="1"/>
      <protection locked="0"/>
    </xf>
    <xf numFmtId="49" fontId="17" fillId="26" borderId="196" xfId="0" applyNumberFormat="1" applyFont="1" applyFill="1" applyBorder="1" applyAlignment="1" applyProtection="1">
      <alignment horizontal="center" vertical="center" wrapText="1"/>
      <protection locked="0"/>
    </xf>
    <xf numFmtId="49" fontId="17" fillId="24" borderId="251" xfId="0" applyNumberFormat="1" applyFont="1" applyFill="1" applyBorder="1" applyAlignment="1" applyProtection="1">
      <alignment horizontal="center" vertical="center" wrapText="1"/>
      <protection locked="0"/>
    </xf>
    <xf numFmtId="49" fontId="19" fillId="22" borderId="190" xfId="0" applyNumberFormat="1" applyFont="1" applyFill="1" applyBorder="1" applyAlignment="1" applyProtection="1">
      <alignment horizontal="center" vertical="center" wrapText="1"/>
      <protection locked="0"/>
    </xf>
    <xf numFmtId="164" fontId="19" fillId="27" borderId="200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9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00" xfId="0" applyNumberFormat="1" applyFont="1" applyFill="1" applyBorder="1" applyAlignment="1" applyProtection="1">
      <alignment horizontal="right" vertical="center" wrapText="1"/>
      <protection locked="0"/>
    </xf>
    <xf numFmtId="49" fontId="18" fillId="26" borderId="190" xfId="0" applyNumberFormat="1" applyFont="1" applyFill="1" applyBorder="1" applyAlignment="1" applyProtection="1">
      <alignment horizontal="center" vertical="center" wrapText="1"/>
      <protection locked="0"/>
    </xf>
    <xf numFmtId="49" fontId="18" fillId="26" borderId="24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6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106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25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is&#243;wki%202016%20AK\dochody%20&#378;r&#243;d&#322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36">
          <cell r="B36">
            <v>67917277.33000001</v>
          </cell>
          <cell r="C36">
            <v>68108061.33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zoomScalePageLayoutView="0" workbookViewId="0" topLeftCell="A259">
      <selection activeCell="K10" sqref="K10"/>
    </sheetView>
  </sheetViews>
  <sheetFormatPr defaultColWidth="9.140625" defaultRowHeight="15"/>
  <cols>
    <col min="1" max="1" width="3.57421875" style="330" customWidth="1"/>
    <col min="2" max="2" width="4.421875" style="331" customWidth="1"/>
    <col min="3" max="3" width="7.421875" style="330" customWidth="1"/>
    <col min="4" max="4" width="5.140625" style="330" customWidth="1"/>
    <col min="5" max="5" width="48.421875" style="4" customWidth="1"/>
    <col min="6" max="6" width="10.8515625" style="332" customWidth="1"/>
    <col min="7" max="7" width="11.140625" style="332" customWidth="1"/>
    <col min="8" max="8" width="6.28125" style="333" customWidth="1"/>
    <col min="9" max="9" width="16.57421875" style="5" customWidth="1"/>
    <col min="10" max="10" width="13.57421875" style="5" customWidth="1"/>
    <col min="11" max="11" width="15.00390625" style="6" customWidth="1"/>
    <col min="12" max="12" width="15.421875" style="6" customWidth="1"/>
    <col min="13" max="16384" width="9.140625" style="6" customWidth="1"/>
  </cols>
  <sheetData>
    <row r="1" spans="1:8" ht="15" customHeight="1">
      <c r="A1" s="1"/>
      <c r="B1" s="2"/>
      <c r="C1" s="856" t="s">
        <v>676</v>
      </c>
      <c r="D1" s="857"/>
      <c r="E1" s="857"/>
      <c r="F1" s="860" t="s">
        <v>784</v>
      </c>
      <c r="G1" s="860"/>
      <c r="H1" s="860"/>
    </row>
    <row r="2" spans="1:8" ht="15">
      <c r="A2" s="1"/>
      <c r="B2" s="2"/>
      <c r="C2" s="858" t="s">
        <v>677</v>
      </c>
      <c r="D2" s="859"/>
      <c r="E2" s="859"/>
      <c r="F2" s="860" t="s">
        <v>785</v>
      </c>
      <c r="G2" s="860"/>
      <c r="H2" s="860"/>
    </row>
    <row r="3" spans="1:8" ht="13.5" customHeight="1">
      <c r="A3" s="7"/>
      <c r="B3" s="8"/>
      <c r="C3" s="3"/>
      <c r="D3" s="3"/>
      <c r="E3" s="9"/>
      <c r="F3" s="10"/>
      <c r="G3" s="10"/>
      <c r="H3" s="11"/>
    </row>
    <row r="4" spans="1:8" ht="25.5" customHeight="1" thickBot="1">
      <c r="A4" s="12" t="s">
        <v>678</v>
      </c>
      <c r="B4" s="13" t="s">
        <v>679</v>
      </c>
      <c r="C4" s="14" t="s">
        <v>680</v>
      </c>
      <c r="D4" s="14" t="s">
        <v>681</v>
      </c>
      <c r="E4" s="15" t="s">
        <v>682</v>
      </c>
      <c r="F4" s="16" t="s">
        <v>683</v>
      </c>
      <c r="G4" s="16" t="s">
        <v>684</v>
      </c>
      <c r="H4" s="847" t="s">
        <v>685</v>
      </c>
    </row>
    <row r="5" spans="1:8" ht="21" customHeight="1" thickBot="1">
      <c r="A5" s="17" t="s">
        <v>686</v>
      </c>
      <c r="B5" s="18"/>
      <c r="C5" s="19"/>
      <c r="D5" s="19"/>
      <c r="E5" s="20" t="s">
        <v>687</v>
      </c>
      <c r="F5" s="21">
        <f>F7+F20+F22+F28+F30</f>
        <v>3872100.9499999997</v>
      </c>
      <c r="G5" s="21">
        <f>G7+G20+G22+G28+G30</f>
        <v>3888099.29</v>
      </c>
      <c r="H5" s="855">
        <f>G5/F5*100</f>
        <v>100.4131694965236</v>
      </c>
    </row>
    <row r="6" spans="1:11" ht="15.75" thickBot="1">
      <c r="A6" s="22"/>
      <c r="B6" s="23"/>
      <c r="C6" s="24"/>
      <c r="D6" s="24"/>
      <c r="E6" s="20"/>
      <c r="F6" s="25"/>
      <c r="G6" s="25"/>
      <c r="H6" s="26"/>
      <c r="K6" s="5"/>
    </row>
    <row r="7" spans="1:8" ht="15.75" thickBot="1">
      <c r="A7" s="17">
        <v>1</v>
      </c>
      <c r="B7" s="18"/>
      <c r="C7" s="19"/>
      <c r="D7" s="19"/>
      <c r="E7" s="20" t="s">
        <v>688</v>
      </c>
      <c r="F7" s="21">
        <f>F8+F12+F14+F17+F18</f>
        <v>2902113.9499999997</v>
      </c>
      <c r="G7" s="21">
        <f>G8+G12+G14+G17+F18</f>
        <v>2888740.41</v>
      </c>
      <c r="H7" s="855">
        <f>G7/F7*100</f>
        <v>99.53917936268493</v>
      </c>
    </row>
    <row r="8" spans="1:11" ht="27.75">
      <c r="A8" s="27"/>
      <c r="B8" s="28"/>
      <c r="C8" s="29"/>
      <c r="D8" s="29"/>
      <c r="E8" s="30" t="s">
        <v>689</v>
      </c>
      <c r="F8" s="25">
        <f>F9+F10+F11</f>
        <v>2508926</v>
      </c>
      <c r="G8" s="25">
        <f>G9+G10+G11</f>
        <v>2497245.7</v>
      </c>
      <c r="H8" s="31">
        <f>G8/F8*100</f>
        <v>99.53445019900946</v>
      </c>
      <c r="K8" s="5"/>
    </row>
    <row r="9" spans="1:8" ht="15">
      <c r="A9" s="32"/>
      <c r="B9" s="33">
        <v>700</v>
      </c>
      <c r="C9" s="34" t="s">
        <v>690</v>
      </c>
      <c r="D9" s="35" t="s">
        <v>691</v>
      </c>
      <c r="E9" s="36" t="s">
        <v>692</v>
      </c>
      <c r="F9" s="37">
        <v>2481246</v>
      </c>
      <c r="G9" s="38">
        <v>2481245.7</v>
      </c>
      <c r="H9" s="39">
        <f aca="true" t="shared" si="0" ref="H9:H72">G9/F9*100</f>
        <v>99.99998790930042</v>
      </c>
    </row>
    <row r="10" spans="1:8" ht="27.75">
      <c r="A10" s="40"/>
      <c r="B10" s="33">
        <v>754</v>
      </c>
      <c r="C10" s="24" t="s">
        <v>693</v>
      </c>
      <c r="D10" s="35" t="s">
        <v>691</v>
      </c>
      <c r="E10" s="36" t="s">
        <v>694</v>
      </c>
      <c r="F10" s="37">
        <v>8000</v>
      </c>
      <c r="G10" s="38">
        <v>0</v>
      </c>
      <c r="H10" s="39">
        <f t="shared" si="0"/>
        <v>0</v>
      </c>
    </row>
    <row r="11" spans="1:8" ht="27.75">
      <c r="A11" s="40"/>
      <c r="B11" s="41">
        <v>921</v>
      </c>
      <c r="C11" s="42" t="s">
        <v>695</v>
      </c>
      <c r="D11" s="42" t="s">
        <v>691</v>
      </c>
      <c r="E11" s="43" t="s">
        <v>696</v>
      </c>
      <c r="F11" s="44">
        <v>19680</v>
      </c>
      <c r="G11" s="45">
        <v>16000</v>
      </c>
      <c r="H11" s="46">
        <f t="shared" si="0"/>
        <v>81.30081300813008</v>
      </c>
    </row>
    <row r="12" spans="1:11" ht="42">
      <c r="A12" s="47"/>
      <c r="B12" s="48"/>
      <c r="C12" s="49"/>
      <c r="D12" s="50"/>
      <c r="E12" s="51" t="s">
        <v>697</v>
      </c>
      <c r="F12" s="52">
        <f>F13</f>
        <v>25000</v>
      </c>
      <c r="G12" s="52">
        <f>G13</f>
        <v>23306.25</v>
      </c>
      <c r="H12" s="53">
        <f t="shared" si="0"/>
        <v>93.22500000000001</v>
      </c>
      <c r="K12" s="5"/>
    </row>
    <row r="13" spans="1:11" ht="27.75">
      <c r="A13" s="54"/>
      <c r="B13" s="55">
        <v>921</v>
      </c>
      <c r="C13" s="24" t="s">
        <v>698</v>
      </c>
      <c r="D13" s="42" t="s">
        <v>699</v>
      </c>
      <c r="E13" s="56" t="s">
        <v>700</v>
      </c>
      <c r="F13" s="57">
        <v>25000</v>
      </c>
      <c r="G13" s="44">
        <v>23306.25</v>
      </c>
      <c r="H13" s="46">
        <f t="shared" si="0"/>
        <v>93.22500000000001</v>
      </c>
      <c r="K13" s="5"/>
    </row>
    <row r="14" spans="1:10" s="63" customFormat="1" ht="42">
      <c r="A14" s="40"/>
      <c r="B14" s="58"/>
      <c r="C14" s="49"/>
      <c r="D14" s="49"/>
      <c r="E14" s="59" t="s">
        <v>701</v>
      </c>
      <c r="F14" s="60">
        <f>F15+F16</f>
        <v>291932.4</v>
      </c>
      <c r="G14" s="60">
        <f>G15+G16</f>
        <v>291932.91000000003</v>
      </c>
      <c r="H14" s="61">
        <f t="shared" si="0"/>
        <v>100.00017469797804</v>
      </c>
      <c r="I14" s="62"/>
      <c r="J14" s="62"/>
    </row>
    <row r="15" spans="1:10" s="63" customFormat="1" ht="15">
      <c r="A15" s="40"/>
      <c r="B15" s="64">
        <v>921</v>
      </c>
      <c r="C15" s="34" t="s">
        <v>702</v>
      </c>
      <c r="D15" s="35" t="s">
        <v>703</v>
      </c>
      <c r="E15" s="65" t="s">
        <v>704</v>
      </c>
      <c r="F15" s="66">
        <v>180913.41</v>
      </c>
      <c r="G15" s="67">
        <v>180913.41</v>
      </c>
      <c r="H15" s="39">
        <f t="shared" si="0"/>
        <v>100</v>
      </c>
      <c r="I15" s="62"/>
      <c r="J15" s="62"/>
    </row>
    <row r="16" spans="1:10" s="63" customFormat="1" ht="15">
      <c r="A16" s="40"/>
      <c r="B16" s="41">
        <v>921</v>
      </c>
      <c r="C16" s="42" t="s">
        <v>702</v>
      </c>
      <c r="D16" s="35" t="s">
        <v>703</v>
      </c>
      <c r="E16" s="68" t="s">
        <v>705</v>
      </c>
      <c r="F16" s="69">
        <v>111018.99</v>
      </c>
      <c r="G16" s="70">
        <v>111019.5</v>
      </c>
      <c r="H16" s="71">
        <f t="shared" si="0"/>
        <v>100.00045938086808</v>
      </c>
      <c r="I16" s="62"/>
      <c r="J16" s="62"/>
    </row>
    <row r="17" spans="1:8" ht="42">
      <c r="A17" s="22"/>
      <c r="B17" s="72"/>
      <c r="C17" s="73"/>
      <c r="D17" s="74"/>
      <c r="E17" s="75" t="s">
        <v>706</v>
      </c>
      <c r="F17" s="76">
        <v>0</v>
      </c>
      <c r="G17" s="77">
        <v>0</v>
      </c>
      <c r="H17" s="78">
        <v>0</v>
      </c>
    </row>
    <row r="18" spans="1:8" ht="42">
      <c r="A18" s="22"/>
      <c r="B18" s="23"/>
      <c r="C18" s="24"/>
      <c r="D18" s="74"/>
      <c r="E18" s="79" t="s">
        <v>707</v>
      </c>
      <c r="F18" s="80">
        <f>F19</f>
        <v>76255.55</v>
      </c>
      <c r="G18" s="80">
        <f>G19</f>
        <v>76255.55</v>
      </c>
      <c r="H18" s="53">
        <f t="shared" si="0"/>
        <v>100</v>
      </c>
    </row>
    <row r="19" spans="1:8" ht="28.5" thickBot="1">
      <c r="A19" s="22"/>
      <c r="B19" s="23">
        <v>758</v>
      </c>
      <c r="C19" s="24" t="s">
        <v>708</v>
      </c>
      <c r="D19" s="81" t="s">
        <v>709</v>
      </c>
      <c r="E19" s="82" t="s">
        <v>710</v>
      </c>
      <c r="F19" s="25">
        <v>76255.55</v>
      </c>
      <c r="G19" s="83">
        <v>76255.55</v>
      </c>
      <c r="H19" s="46">
        <f t="shared" si="0"/>
        <v>100</v>
      </c>
    </row>
    <row r="20" spans="1:8" ht="28.5" thickBot="1">
      <c r="A20" s="84">
        <v>2</v>
      </c>
      <c r="B20" s="85"/>
      <c r="C20" s="86"/>
      <c r="D20" s="87"/>
      <c r="E20" s="88" t="s">
        <v>711</v>
      </c>
      <c r="F20" s="89">
        <f>F21</f>
        <v>49274</v>
      </c>
      <c r="G20" s="89">
        <f>G21</f>
        <v>49274.15</v>
      </c>
      <c r="H20" s="848">
        <f t="shared" si="0"/>
        <v>100.00030442018104</v>
      </c>
    </row>
    <row r="21" spans="1:8" ht="28.5" thickBot="1">
      <c r="A21" s="91"/>
      <c r="B21" s="92" t="s">
        <v>712</v>
      </c>
      <c r="C21" s="93" t="s">
        <v>693</v>
      </c>
      <c r="D21" s="94" t="s">
        <v>713</v>
      </c>
      <c r="E21" s="95" t="s">
        <v>714</v>
      </c>
      <c r="F21" s="96">
        <v>49274</v>
      </c>
      <c r="G21" s="97">
        <v>49274.15</v>
      </c>
      <c r="H21" s="90">
        <f t="shared" si="0"/>
        <v>100.00030442018104</v>
      </c>
    </row>
    <row r="22" spans="1:8" ht="15.75" thickBot="1">
      <c r="A22" s="17">
        <v>3</v>
      </c>
      <c r="B22" s="98"/>
      <c r="C22" s="99"/>
      <c r="D22" s="99"/>
      <c r="E22" s="100" t="s">
        <v>715</v>
      </c>
      <c r="F22" s="101">
        <f>F23+F24+F25+F26+F27</f>
        <v>637633</v>
      </c>
      <c r="G22" s="101">
        <f>G23+G24+G25+G26+G27</f>
        <v>662374.75</v>
      </c>
      <c r="H22" s="848">
        <f t="shared" si="0"/>
        <v>103.88024929700941</v>
      </c>
    </row>
    <row r="23" spans="1:8" ht="15">
      <c r="A23" s="27"/>
      <c r="B23" s="102" t="s">
        <v>716</v>
      </c>
      <c r="C23" s="103" t="s">
        <v>717</v>
      </c>
      <c r="D23" s="103" t="s">
        <v>718</v>
      </c>
      <c r="E23" s="104" t="s">
        <v>719</v>
      </c>
      <c r="F23" s="105">
        <v>400000</v>
      </c>
      <c r="G23" s="105">
        <v>403018</v>
      </c>
      <c r="H23" s="106">
        <f t="shared" si="0"/>
        <v>100.7545</v>
      </c>
    </row>
    <row r="24" spans="1:8" ht="15">
      <c r="A24" s="47"/>
      <c r="B24" s="72" t="s">
        <v>720</v>
      </c>
      <c r="C24" s="73" t="s">
        <v>721</v>
      </c>
      <c r="D24" s="73" t="s">
        <v>722</v>
      </c>
      <c r="E24" s="107" t="s">
        <v>723</v>
      </c>
      <c r="F24" s="77">
        <v>47000</v>
      </c>
      <c r="G24" s="77">
        <v>47800.56</v>
      </c>
      <c r="H24" s="46">
        <f t="shared" si="0"/>
        <v>101.70331914893616</v>
      </c>
    </row>
    <row r="25" spans="1:8" ht="15">
      <c r="A25" s="47"/>
      <c r="B25" s="108">
        <v>700</v>
      </c>
      <c r="C25" s="109">
        <v>70005</v>
      </c>
      <c r="D25" s="109" t="s">
        <v>718</v>
      </c>
      <c r="E25" s="110" t="s">
        <v>724</v>
      </c>
      <c r="F25" s="111">
        <v>190633</v>
      </c>
      <c r="G25" s="111">
        <v>210738.98</v>
      </c>
      <c r="H25" s="112">
        <f t="shared" si="0"/>
        <v>110.54695671788201</v>
      </c>
    </row>
    <row r="26" spans="1:8" ht="15">
      <c r="A26" s="47"/>
      <c r="B26" s="113">
        <v>750</v>
      </c>
      <c r="C26" s="114" t="s">
        <v>725</v>
      </c>
      <c r="D26" s="115" t="s">
        <v>722</v>
      </c>
      <c r="E26" s="68" t="s">
        <v>726</v>
      </c>
      <c r="F26" s="116">
        <v>0</v>
      </c>
      <c r="G26" s="116">
        <v>525.21</v>
      </c>
      <c r="H26" s="78">
        <v>0</v>
      </c>
    </row>
    <row r="27" spans="1:8" ht="15.75" thickBot="1">
      <c r="A27" s="47"/>
      <c r="B27" s="23">
        <v>801</v>
      </c>
      <c r="C27" s="24" t="s">
        <v>727</v>
      </c>
      <c r="D27" s="24" t="s">
        <v>722</v>
      </c>
      <c r="E27" s="117" t="s">
        <v>728</v>
      </c>
      <c r="F27" s="25">
        <v>0</v>
      </c>
      <c r="G27" s="25">
        <v>292</v>
      </c>
      <c r="H27" s="46">
        <v>0</v>
      </c>
    </row>
    <row r="28" spans="1:8" ht="28.5" thickBot="1">
      <c r="A28" s="17">
        <v>4</v>
      </c>
      <c r="B28" s="18"/>
      <c r="C28" s="19"/>
      <c r="D28" s="19"/>
      <c r="E28" s="118" t="s">
        <v>729</v>
      </c>
      <c r="F28" s="21">
        <f>F29</f>
        <v>19300</v>
      </c>
      <c r="G28" s="21">
        <f>G29</f>
        <v>22453</v>
      </c>
      <c r="H28" s="849">
        <f t="shared" si="0"/>
        <v>116.33678756476684</v>
      </c>
    </row>
    <row r="29" spans="1:8" ht="42" thickBot="1">
      <c r="A29" s="119"/>
      <c r="B29" s="28">
        <v>700</v>
      </c>
      <c r="C29" s="29" t="s">
        <v>690</v>
      </c>
      <c r="D29" s="29" t="s">
        <v>730</v>
      </c>
      <c r="E29" s="120" t="s">
        <v>731</v>
      </c>
      <c r="F29" s="121">
        <v>19300</v>
      </c>
      <c r="G29" s="122">
        <v>22453</v>
      </c>
      <c r="H29" s="90">
        <f t="shared" si="0"/>
        <v>116.33678756476684</v>
      </c>
    </row>
    <row r="30" spans="1:8" ht="42" thickBot="1">
      <c r="A30" s="123">
        <v>5</v>
      </c>
      <c r="B30" s="98"/>
      <c r="C30" s="99"/>
      <c r="D30" s="99"/>
      <c r="E30" s="124" t="s">
        <v>732</v>
      </c>
      <c r="F30" s="101">
        <f>F31+F32+F33+F34+F35+F36+F37+F38+F39+F40+F41+F42</f>
        <v>263780</v>
      </c>
      <c r="G30" s="101">
        <f>G31+G32+G33+G34+G35+G36+G37+G38+G39+G40+G41+G42</f>
        <v>265256.98</v>
      </c>
      <c r="H30" s="849">
        <f t="shared" si="0"/>
        <v>100.55992872848584</v>
      </c>
    </row>
    <row r="31" spans="1:8" ht="15">
      <c r="A31" s="125"/>
      <c r="B31" s="102">
        <v>600</v>
      </c>
      <c r="C31" s="103" t="s">
        <v>733</v>
      </c>
      <c r="D31" s="103" t="s">
        <v>734</v>
      </c>
      <c r="E31" s="104" t="s">
        <v>735</v>
      </c>
      <c r="F31" s="105">
        <v>0</v>
      </c>
      <c r="G31" s="105">
        <v>1476</v>
      </c>
      <c r="H31" s="106">
        <v>0</v>
      </c>
    </row>
    <row r="32" spans="1:8" ht="15">
      <c r="A32" s="47"/>
      <c r="B32" s="23">
        <v>600</v>
      </c>
      <c r="C32" s="114" t="s">
        <v>733</v>
      </c>
      <c r="D32" s="24" t="s">
        <v>734</v>
      </c>
      <c r="E32" s="68" t="s">
        <v>736</v>
      </c>
      <c r="F32" s="25">
        <v>12300</v>
      </c>
      <c r="G32" s="126">
        <v>12300</v>
      </c>
      <c r="H32" s="46">
        <f t="shared" si="0"/>
        <v>100</v>
      </c>
    </row>
    <row r="33" spans="1:8" ht="15">
      <c r="A33" s="47"/>
      <c r="B33" s="127">
        <v>630</v>
      </c>
      <c r="C33" s="24" t="s">
        <v>737</v>
      </c>
      <c r="D33" s="128" t="s">
        <v>734</v>
      </c>
      <c r="E33" s="117" t="s">
        <v>738</v>
      </c>
      <c r="F33" s="129">
        <v>35055</v>
      </c>
      <c r="G33" s="130">
        <v>35055</v>
      </c>
      <c r="H33" s="112">
        <f t="shared" si="0"/>
        <v>100</v>
      </c>
    </row>
    <row r="34" spans="1:8" ht="15">
      <c r="A34" s="47"/>
      <c r="B34" s="127">
        <v>630</v>
      </c>
      <c r="C34" s="128" t="s">
        <v>737</v>
      </c>
      <c r="D34" s="50" t="s">
        <v>734</v>
      </c>
      <c r="E34" s="131" t="s">
        <v>739</v>
      </c>
      <c r="F34" s="129">
        <v>0</v>
      </c>
      <c r="G34" s="25">
        <v>0.01</v>
      </c>
      <c r="H34" s="112">
        <v>0</v>
      </c>
    </row>
    <row r="35" spans="1:8" ht="15">
      <c r="A35" s="47"/>
      <c r="B35" s="132">
        <v>700</v>
      </c>
      <c r="C35" s="128" t="s">
        <v>690</v>
      </c>
      <c r="D35" s="128" t="s">
        <v>734</v>
      </c>
      <c r="E35" s="131" t="s">
        <v>740</v>
      </c>
      <c r="F35" s="130">
        <v>22140</v>
      </c>
      <c r="G35" s="130">
        <v>22140</v>
      </c>
      <c r="H35" s="78">
        <f t="shared" si="0"/>
        <v>100</v>
      </c>
    </row>
    <row r="36" spans="1:8" ht="15">
      <c r="A36" s="47"/>
      <c r="B36" s="23">
        <v>700</v>
      </c>
      <c r="C36" s="24" t="s">
        <v>690</v>
      </c>
      <c r="D36" s="24" t="s">
        <v>734</v>
      </c>
      <c r="E36" s="117" t="s">
        <v>741</v>
      </c>
      <c r="F36" s="25">
        <v>24600</v>
      </c>
      <c r="G36" s="126">
        <v>24600</v>
      </c>
      <c r="H36" s="46">
        <f t="shared" si="0"/>
        <v>100</v>
      </c>
    </row>
    <row r="37" spans="1:8" ht="15">
      <c r="A37" s="47"/>
      <c r="B37" s="127">
        <v>710</v>
      </c>
      <c r="C37" s="50" t="s">
        <v>742</v>
      </c>
      <c r="D37" s="50" t="s">
        <v>734</v>
      </c>
      <c r="E37" s="133" t="s">
        <v>743</v>
      </c>
      <c r="F37" s="129">
        <v>5900</v>
      </c>
      <c r="G37" s="25">
        <v>5900</v>
      </c>
      <c r="H37" s="112">
        <f t="shared" si="0"/>
        <v>100</v>
      </c>
    </row>
    <row r="38" spans="1:8" ht="15">
      <c r="A38" s="47"/>
      <c r="B38" s="127">
        <v>754</v>
      </c>
      <c r="C38" s="50" t="s">
        <v>693</v>
      </c>
      <c r="D38" s="50" t="s">
        <v>734</v>
      </c>
      <c r="E38" s="133" t="s">
        <v>744</v>
      </c>
      <c r="F38" s="129">
        <v>0</v>
      </c>
      <c r="G38" s="130">
        <v>0.97</v>
      </c>
      <c r="H38" s="112">
        <v>0</v>
      </c>
    </row>
    <row r="39" spans="1:8" ht="15">
      <c r="A39" s="47"/>
      <c r="B39" s="127">
        <v>801</v>
      </c>
      <c r="C39" s="50" t="s">
        <v>727</v>
      </c>
      <c r="D39" s="50" t="s">
        <v>734</v>
      </c>
      <c r="E39" s="133" t="s">
        <v>745</v>
      </c>
      <c r="F39" s="129">
        <v>4500</v>
      </c>
      <c r="G39" s="130">
        <v>4500</v>
      </c>
      <c r="H39" s="112">
        <f t="shared" si="0"/>
        <v>100</v>
      </c>
    </row>
    <row r="40" spans="1:8" ht="27.75">
      <c r="A40" s="47"/>
      <c r="B40" s="127">
        <v>900</v>
      </c>
      <c r="C40" s="50" t="s">
        <v>746</v>
      </c>
      <c r="D40" s="50" t="s">
        <v>734</v>
      </c>
      <c r="E40" s="133" t="s">
        <v>747</v>
      </c>
      <c r="F40" s="129">
        <v>87330</v>
      </c>
      <c r="G40" s="130">
        <v>87330</v>
      </c>
      <c r="H40" s="78">
        <f t="shared" si="0"/>
        <v>100</v>
      </c>
    </row>
    <row r="41" spans="1:8" ht="27.75">
      <c r="A41" s="47"/>
      <c r="B41" s="132">
        <v>900</v>
      </c>
      <c r="C41" s="50" t="s">
        <v>748</v>
      </c>
      <c r="D41" s="50" t="s">
        <v>734</v>
      </c>
      <c r="E41" s="133" t="s">
        <v>749</v>
      </c>
      <c r="F41" s="129">
        <v>19680</v>
      </c>
      <c r="G41" s="129">
        <v>19680</v>
      </c>
      <c r="H41" s="46">
        <f t="shared" si="0"/>
        <v>100</v>
      </c>
    </row>
    <row r="42" spans="1:8" ht="15.75" thickBot="1">
      <c r="A42" s="47"/>
      <c r="B42" s="113">
        <v>921</v>
      </c>
      <c r="C42" s="128" t="s">
        <v>702</v>
      </c>
      <c r="D42" s="128" t="s">
        <v>734</v>
      </c>
      <c r="E42" s="131" t="s">
        <v>750</v>
      </c>
      <c r="F42" s="130">
        <v>52275</v>
      </c>
      <c r="G42" s="130">
        <v>52275</v>
      </c>
      <c r="H42" s="134">
        <f t="shared" si="0"/>
        <v>100</v>
      </c>
    </row>
    <row r="43" spans="1:8" ht="23.25" customHeight="1" thickBot="1">
      <c r="A43" s="17" t="s">
        <v>751</v>
      </c>
      <c r="B43" s="135"/>
      <c r="C43" s="136"/>
      <c r="D43" s="136"/>
      <c r="E43" s="20" t="s">
        <v>752</v>
      </c>
      <c r="F43" s="21">
        <f>F44+F58+F72+F144+F157+F169+F173+F178+F179+F187+F188+F197+F216+F217+F218+F222+F260+F262</f>
        <v>64045176.38</v>
      </c>
      <c r="G43" s="21">
        <f>G44+G58+G72+G144+G157+G169+G173+G178+G179+G187+G188+G197+G216+G217+G218+G222+G260+G262</f>
        <v>64219962.04</v>
      </c>
      <c r="H43" s="849">
        <f t="shared" si="0"/>
        <v>100.27290995181734</v>
      </c>
    </row>
    <row r="44" spans="1:8" ht="15.75" thickBot="1">
      <c r="A44" s="17">
        <v>1</v>
      </c>
      <c r="B44" s="18"/>
      <c r="C44" s="19"/>
      <c r="D44" s="19"/>
      <c r="E44" s="118" t="s">
        <v>753</v>
      </c>
      <c r="F44" s="21">
        <f>F45+F46+F47+F48+F49+F50+F51+F52+F53+F54+F55</f>
        <v>10493187</v>
      </c>
      <c r="G44" s="21">
        <f>G45+G46+G47+G48+G49+G50+G51+G52+G53+G54+G55</f>
        <v>10605369.57</v>
      </c>
      <c r="H44" s="849">
        <f t="shared" si="0"/>
        <v>101.06909912117263</v>
      </c>
    </row>
    <row r="45" spans="1:8" ht="15">
      <c r="A45" s="27"/>
      <c r="B45" s="102">
        <v>756</v>
      </c>
      <c r="C45" s="103" t="s">
        <v>754</v>
      </c>
      <c r="D45" s="103" t="s">
        <v>755</v>
      </c>
      <c r="E45" s="104" t="s">
        <v>756</v>
      </c>
      <c r="F45" s="105">
        <v>5408665</v>
      </c>
      <c r="G45" s="105">
        <v>5430280.14</v>
      </c>
      <c r="H45" s="106">
        <f t="shared" si="0"/>
        <v>100.39963909763314</v>
      </c>
    </row>
    <row r="46" spans="1:8" ht="15">
      <c r="A46" s="47"/>
      <c r="B46" s="72">
        <v>756</v>
      </c>
      <c r="C46" s="73">
        <v>75615</v>
      </c>
      <c r="D46" s="73" t="s">
        <v>757</v>
      </c>
      <c r="E46" s="107" t="s">
        <v>758</v>
      </c>
      <c r="F46" s="77">
        <v>24000</v>
      </c>
      <c r="G46" s="77">
        <v>26456.96</v>
      </c>
      <c r="H46" s="78">
        <f t="shared" si="0"/>
        <v>110.23733333333332</v>
      </c>
    </row>
    <row r="47" spans="1:8" ht="15">
      <c r="A47" s="47"/>
      <c r="B47" s="108">
        <v>756</v>
      </c>
      <c r="C47" s="109">
        <v>75615</v>
      </c>
      <c r="D47" s="109" t="s">
        <v>759</v>
      </c>
      <c r="E47" s="110" t="s">
        <v>760</v>
      </c>
      <c r="F47" s="111">
        <v>534000</v>
      </c>
      <c r="G47" s="111">
        <v>534959</v>
      </c>
      <c r="H47" s="78">
        <f t="shared" si="0"/>
        <v>100.17958801498128</v>
      </c>
    </row>
    <row r="48" spans="1:8" ht="15">
      <c r="A48" s="47"/>
      <c r="B48" s="137">
        <v>756</v>
      </c>
      <c r="C48" s="115" t="s">
        <v>754</v>
      </c>
      <c r="D48" s="115" t="s">
        <v>761</v>
      </c>
      <c r="E48" s="138" t="s">
        <v>762</v>
      </c>
      <c r="F48" s="116">
        <v>109000</v>
      </c>
      <c r="G48" s="116">
        <v>108908</v>
      </c>
      <c r="H48" s="46">
        <f t="shared" si="0"/>
        <v>99.91559633027522</v>
      </c>
    </row>
    <row r="49" spans="1:8" ht="15">
      <c r="A49" s="47"/>
      <c r="B49" s="113">
        <v>756</v>
      </c>
      <c r="C49" s="114" t="s">
        <v>763</v>
      </c>
      <c r="D49" s="114" t="s">
        <v>755</v>
      </c>
      <c r="E49" s="68" t="s">
        <v>764</v>
      </c>
      <c r="F49" s="126">
        <v>2964000</v>
      </c>
      <c r="G49" s="126">
        <v>3045289.6</v>
      </c>
      <c r="H49" s="78">
        <f t="shared" si="0"/>
        <v>102.7425641025641</v>
      </c>
    </row>
    <row r="50" spans="1:8" ht="15">
      <c r="A50" s="47"/>
      <c r="B50" s="113">
        <v>756</v>
      </c>
      <c r="C50" s="114">
        <v>75616</v>
      </c>
      <c r="D50" s="114" t="s">
        <v>757</v>
      </c>
      <c r="E50" s="68" t="s">
        <v>765</v>
      </c>
      <c r="F50" s="126">
        <v>571722</v>
      </c>
      <c r="G50" s="126">
        <v>580911.47</v>
      </c>
      <c r="H50" s="78">
        <f t="shared" si="0"/>
        <v>101.607331885077</v>
      </c>
    </row>
    <row r="51" spans="1:10" s="140" customFormat="1" ht="15">
      <c r="A51" s="47"/>
      <c r="B51" s="113">
        <v>756</v>
      </c>
      <c r="C51" s="114" t="s">
        <v>763</v>
      </c>
      <c r="D51" s="114" t="s">
        <v>759</v>
      </c>
      <c r="E51" s="68" t="s">
        <v>766</v>
      </c>
      <c r="F51" s="126">
        <v>18600</v>
      </c>
      <c r="G51" s="126">
        <v>20079.36</v>
      </c>
      <c r="H51" s="78">
        <f t="shared" si="0"/>
        <v>107.95354838709679</v>
      </c>
      <c r="I51" s="139"/>
      <c r="J51" s="139"/>
    </row>
    <row r="52" spans="1:8" ht="15">
      <c r="A52" s="47"/>
      <c r="B52" s="72">
        <v>756</v>
      </c>
      <c r="C52" s="73">
        <v>75616</v>
      </c>
      <c r="D52" s="73" t="s">
        <v>761</v>
      </c>
      <c r="E52" s="107" t="s">
        <v>767</v>
      </c>
      <c r="F52" s="77">
        <v>254200</v>
      </c>
      <c r="G52" s="77">
        <v>257278.1</v>
      </c>
      <c r="H52" s="78">
        <f t="shared" si="0"/>
        <v>101.21089693154997</v>
      </c>
    </row>
    <row r="53" spans="1:8" ht="42">
      <c r="A53" s="47"/>
      <c r="B53" s="108">
        <v>756</v>
      </c>
      <c r="C53" s="109">
        <v>75601</v>
      </c>
      <c r="D53" s="109" t="s">
        <v>768</v>
      </c>
      <c r="E53" s="110" t="s">
        <v>769</v>
      </c>
      <c r="F53" s="111">
        <v>30000</v>
      </c>
      <c r="G53" s="111">
        <v>37235.99</v>
      </c>
      <c r="H53" s="78">
        <f t="shared" si="0"/>
        <v>124.11996666666667</v>
      </c>
    </row>
    <row r="54" spans="1:8" ht="15">
      <c r="A54" s="47"/>
      <c r="B54" s="108">
        <v>756</v>
      </c>
      <c r="C54" s="109">
        <v>75616</v>
      </c>
      <c r="D54" s="109" t="s">
        <v>770</v>
      </c>
      <c r="E54" s="110" t="s">
        <v>771</v>
      </c>
      <c r="F54" s="111">
        <v>57000</v>
      </c>
      <c r="G54" s="111">
        <v>60875.82</v>
      </c>
      <c r="H54" s="78">
        <f t="shared" si="0"/>
        <v>106.79968421052632</v>
      </c>
    </row>
    <row r="55" spans="1:8" ht="15">
      <c r="A55" s="47"/>
      <c r="B55" s="141"/>
      <c r="C55" s="142"/>
      <c r="D55" s="142"/>
      <c r="E55" s="143" t="s">
        <v>772</v>
      </c>
      <c r="F55" s="144">
        <f>F56+F57</f>
        <v>522000</v>
      </c>
      <c r="G55" s="144">
        <f>G56+G57</f>
        <v>503095.13</v>
      </c>
      <c r="H55" s="46">
        <f t="shared" si="0"/>
        <v>96.37837739463602</v>
      </c>
    </row>
    <row r="56" spans="1:8" ht="15">
      <c r="A56" s="47"/>
      <c r="B56" s="145">
        <v>756</v>
      </c>
      <c r="C56" s="34">
        <v>75615</v>
      </c>
      <c r="D56" s="34" t="s">
        <v>773</v>
      </c>
      <c r="E56" s="65" t="s">
        <v>774</v>
      </c>
      <c r="F56" s="146">
        <v>5400</v>
      </c>
      <c r="G56" s="146">
        <v>5232.71</v>
      </c>
      <c r="H56" s="39">
        <f t="shared" si="0"/>
        <v>96.90203703703703</v>
      </c>
    </row>
    <row r="57" spans="1:8" ht="15.75" thickBot="1">
      <c r="A57" s="47"/>
      <c r="B57" s="147">
        <v>756</v>
      </c>
      <c r="C57" s="42">
        <v>75616</v>
      </c>
      <c r="D57" s="148" t="s">
        <v>773</v>
      </c>
      <c r="E57" s="149" t="s">
        <v>775</v>
      </c>
      <c r="F57" s="70">
        <v>516600</v>
      </c>
      <c r="G57" s="25">
        <v>497862.42</v>
      </c>
      <c r="H57" s="46">
        <f t="shared" si="0"/>
        <v>96.37290360046458</v>
      </c>
    </row>
    <row r="58" spans="1:8" ht="15.75" thickBot="1">
      <c r="A58" s="17">
        <v>2</v>
      </c>
      <c r="B58" s="135"/>
      <c r="C58" s="19"/>
      <c r="D58" s="19"/>
      <c r="E58" s="124" t="s">
        <v>776</v>
      </c>
      <c r="F58" s="21">
        <f>F59+F60+F61+F62+F63+F64</f>
        <v>4012600</v>
      </c>
      <c r="G58" s="21">
        <f>G59+G60+G61+G62+G63+G64</f>
        <v>3936591.52</v>
      </c>
      <c r="H58" s="849">
        <f t="shared" si="0"/>
        <v>98.10575487215272</v>
      </c>
    </row>
    <row r="59" spans="1:8" ht="15">
      <c r="A59" s="27"/>
      <c r="B59" s="72">
        <v>756</v>
      </c>
      <c r="C59" s="115" t="s">
        <v>763</v>
      </c>
      <c r="D59" s="115" t="s">
        <v>777</v>
      </c>
      <c r="E59" s="138" t="s">
        <v>778</v>
      </c>
      <c r="F59" s="77">
        <v>3000</v>
      </c>
      <c r="G59" s="77">
        <v>3080</v>
      </c>
      <c r="H59" s="106">
        <f t="shared" si="0"/>
        <v>102.66666666666666</v>
      </c>
    </row>
    <row r="60" spans="1:8" ht="15">
      <c r="A60" s="47"/>
      <c r="B60" s="108">
        <v>756</v>
      </c>
      <c r="C60" s="109">
        <v>75616</v>
      </c>
      <c r="D60" s="73" t="s">
        <v>779</v>
      </c>
      <c r="E60" s="107" t="s">
        <v>780</v>
      </c>
      <c r="F60" s="111">
        <v>172000</v>
      </c>
      <c r="G60" s="111">
        <v>193867</v>
      </c>
      <c r="H60" s="46">
        <f t="shared" si="0"/>
        <v>112.71337209302325</v>
      </c>
    </row>
    <row r="61" spans="1:8" ht="15">
      <c r="A61" s="47"/>
      <c r="B61" s="108">
        <v>756</v>
      </c>
      <c r="C61" s="109">
        <v>75616</v>
      </c>
      <c r="D61" s="109" t="s">
        <v>781</v>
      </c>
      <c r="E61" s="110" t="s">
        <v>782</v>
      </c>
      <c r="F61" s="111">
        <v>130000</v>
      </c>
      <c r="G61" s="111">
        <v>140100</v>
      </c>
      <c r="H61" s="78">
        <f t="shared" si="0"/>
        <v>107.76923076923077</v>
      </c>
    </row>
    <row r="62" spans="1:8" ht="15">
      <c r="A62" s="47"/>
      <c r="B62" s="72">
        <v>756</v>
      </c>
      <c r="C62" s="73">
        <v>75616</v>
      </c>
      <c r="D62" s="73" t="s">
        <v>783</v>
      </c>
      <c r="E62" s="110" t="s">
        <v>786</v>
      </c>
      <c r="F62" s="77">
        <v>10000</v>
      </c>
      <c r="G62" s="77">
        <v>7971.6</v>
      </c>
      <c r="H62" s="46">
        <f t="shared" si="0"/>
        <v>79.71600000000001</v>
      </c>
    </row>
    <row r="63" spans="1:8" ht="15">
      <c r="A63" s="47"/>
      <c r="B63" s="137">
        <v>756</v>
      </c>
      <c r="C63" s="109" t="s">
        <v>787</v>
      </c>
      <c r="D63" s="109" t="s">
        <v>788</v>
      </c>
      <c r="E63" s="110" t="s">
        <v>789</v>
      </c>
      <c r="F63" s="116">
        <v>23800</v>
      </c>
      <c r="G63" s="116">
        <v>23847.45</v>
      </c>
      <c r="H63" s="78">
        <f t="shared" si="0"/>
        <v>100.19936974789915</v>
      </c>
    </row>
    <row r="64" spans="1:8" ht="27.75">
      <c r="A64" s="47"/>
      <c r="B64" s="23"/>
      <c r="C64" s="24"/>
      <c r="D64" s="24"/>
      <c r="E64" s="117" t="s">
        <v>790</v>
      </c>
      <c r="F64" s="25">
        <f>F65+F66+F67+F68+F69+F70+F71</f>
        <v>3673800</v>
      </c>
      <c r="G64" s="25">
        <f>G65+G66+G67+G68+G69+G70+G71</f>
        <v>3567725.47</v>
      </c>
      <c r="H64" s="46">
        <f t="shared" si="0"/>
        <v>97.1126754314334</v>
      </c>
    </row>
    <row r="65" spans="1:8" ht="15">
      <c r="A65" s="47"/>
      <c r="B65" s="150">
        <v>756</v>
      </c>
      <c r="C65" s="35" t="s">
        <v>787</v>
      </c>
      <c r="D65" s="35" t="s">
        <v>791</v>
      </c>
      <c r="E65" s="65" t="s">
        <v>792</v>
      </c>
      <c r="F65" s="146">
        <v>4700</v>
      </c>
      <c r="G65" s="151">
        <v>5448</v>
      </c>
      <c r="H65" s="39">
        <f t="shared" si="0"/>
        <v>115.91489361702128</v>
      </c>
    </row>
    <row r="66" spans="1:8" ht="15">
      <c r="A66" s="47"/>
      <c r="B66" s="145">
        <v>756</v>
      </c>
      <c r="C66" s="34" t="s">
        <v>787</v>
      </c>
      <c r="D66" s="34" t="s">
        <v>791</v>
      </c>
      <c r="E66" s="117" t="s">
        <v>793</v>
      </c>
      <c r="F66" s="96">
        <v>130000</v>
      </c>
      <c r="G66" s="146">
        <v>123751</v>
      </c>
      <c r="H66" s="46">
        <f t="shared" si="0"/>
        <v>95.19307692307693</v>
      </c>
    </row>
    <row r="67" spans="1:8" ht="27.75">
      <c r="A67" s="47"/>
      <c r="B67" s="145">
        <v>756</v>
      </c>
      <c r="C67" s="34">
        <v>75618</v>
      </c>
      <c r="D67" s="34" t="s">
        <v>794</v>
      </c>
      <c r="E67" s="65" t="s">
        <v>795</v>
      </c>
      <c r="F67" s="96">
        <v>390000</v>
      </c>
      <c r="G67" s="146">
        <v>395951.74</v>
      </c>
      <c r="H67" s="152">
        <f t="shared" si="0"/>
        <v>101.52608717948716</v>
      </c>
    </row>
    <row r="68" spans="1:8" ht="15">
      <c r="A68" s="47"/>
      <c r="B68" s="145">
        <v>756</v>
      </c>
      <c r="C68" s="34" t="s">
        <v>787</v>
      </c>
      <c r="D68" s="34" t="s">
        <v>796</v>
      </c>
      <c r="E68" s="65" t="s">
        <v>797</v>
      </c>
      <c r="F68" s="146">
        <v>18000</v>
      </c>
      <c r="G68" s="146">
        <v>15796.73</v>
      </c>
      <c r="H68" s="152">
        <f t="shared" si="0"/>
        <v>87.75961111111111</v>
      </c>
    </row>
    <row r="69" spans="1:8" ht="15">
      <c r="A69" s="47"/>
      <c r="B69" s="145">
        <v>756</v>
      </c>
      <c r="C69" s="34">
        <v>75618</v>
      </c>
      <c r="D69" s="34" t="s">
        <v>796</v>
      </c>
      <c r="E69" s="117" t="s">
        <v>798</v>
      </c>
      <c r="F69" s="146">
        <v>10000</v>
      </c>
      <c r="G69" s="146">
        <v>9762.05</v>
      </c>
      <c r="H69" s="39">
        <f t="shared" si="0"/>
        <v>97.62049999999999</v>
      </c>
    </row>
    <row r="70" spans="1:8" ht="15">
      <c r="A70" s="91"/>
      <c r="B70" s="64">
        <v>756</v>
      </c>
      <c r="C70" s="34" t="s">
        <v>787</v>
      </c>
      <c r="D70" s="34" t="s">
        <v>799</v>
      </c>
      <c r="E70" s="65" t="s">
        <v>800</v>
      </c>
      <c r="F70" s="146">
        <v>700</v>
      </c>
      <c r="G70" s="146">
        <v>685</v>
      </c>
      <c r="H70" s="39">
        <f t="shared" si="0"/>
        <v>97.85714285714285</v>
      </c>
    </row>
    <row r="71" spans="1:8" ht="15.75" thickBot="1">
      <c r="A71" s="91"/>
      <c r="B71" s="153">
        <v>900</v>
      </c>
      <c r="C71" s="24" t="s">
        <v>801</v>
      </c>
      <c r="D71" s="24" t="s">
        <v>796</v>
      </c>
      <c r="E71" s="154" t="s">
        <v>802</v>
      </c>
      <c r="F71" s="83">
        <v>3120400</v>
      </c>
      <c r="G71" s="83">
        <v>3016330.95</v>
      </c>
      <c r="H71" s="46">
        <f t="shared" si="0"/>
        <v>96.66488110498655</v>
      </c>
    </row>
    <row r="72" spans="1:8" ht="46.5" customHeight="1" thickBot="1">
      <c r="A72" s="842">
        <v>3</v>
      </c>
      <c r="B72" s="843"/>
      <c r="C72" s="87"/>
      <c r="D72" s="87"/>
      <c r="E72" s="155" t="s">
        <v>803</v>
      </c>
      <c r="F72" s="156">
        <f>F73+F77+F81+F86+F89+F96+F109+F111+F93</f>
        <v>729178</v>
      </c>
      <c r="G72" s="156">
        <f>G73+G77+G81+G86+G89+G96+G109+G111+G93</f>
        <v>803435.8300000001</v>
      </c>
      <c r="H72" s="845">
        <f t="shared" si="0"/>
        <v>110.18377268650454</v>
      </c>
    </row>
    <row r="73" spans="1:8" ht="15">
      <c r="A73" s="157"/>
      <c r="B73" s="158"/>
      <c r="C73" s="159"/>
      <c r="D73" s="159"/>
      <c r="E73" s="160" t="s">
        <v>804</v>
      </c>
      <c r="F73" s="161">
        <f>F74+F75+F76</f>
        <v>15203</v>
      </c>
      <c r="G73" s="161">
        <f>G74+G75+G76</f>
        <v>17097.15</v>
      </c>
      <c r="H73" s="106">
        <f aca="true" t="shared" si="1" ref="H73:H136">G73/F73*100</f>
        <v>112.45905413405251</v>
      </c>
    </row>
    <row r="74" spans="1:8" ht="15">
      <c r="A74" s="91"/>
      <c r="B74" s="23">
        <v>801</v>
      </c>
      <c r="C74" s="24" t="s">
        <v>805</v>
      </c>
      <c r="D74" s="24" t="s">
        <v>806</v>
      </c>
      <c r="E74" s="117" t="s">
        <v>807</v>
      </c>
      <c r="F74" s="96">
        <v>14703</v>
      </c>
      <c r="G74" s="25">
        <v>15629.54</v>
      </c>
      <c r="H74" s="46">
        <f t="shared" si="1"/>
        <v>106.30170713459839</v>
      </c>
    </row>
    <row r="75" spans="1:8" ht="15">
      <c r="A75" s="47"/>
      <c r="B75" s="150">
        <v>801</v>
      </c>
      <c r="C75" s="35" t="s">
        <v>805</v>
      </c>
      <c r="D75" s="35" t="s">
        <v>808</v>
      </c>
      <c r="E75" s="36" t="s">
        <v>809</v>
      </c>
      <c r="F75" s="25">
        <v>500</v>
      </c>
      <c r="G75" s="146">
        <v>1010.61</v>
      </c>
      <c r="H75" s="39">
        <f t="shared" si="1"/>
        <v>202.122</v>
      </c>
    </row>
    <row r="76" spans="1:8" ht="15">
      <c r="A76" s="47"/>
      <c r="B76" s="147">
        <v>801</v>
      </c>
      <c r="C76" s="42" t="s">
        <v>805</v>
      </c>
      <c r="D76" s="42" t="s">
        <v>810</v>
      </c>
      <c r="E76" s="43" t="s">
        <v>811</v>
      </c>
      <c r="F76" s="162">
        <v>0</v>
      </c>
      <c r="G76" s="96">
        <v>457</v>
      </c>
      <c r="H76" s="46">
        <v>0</v>
      </c>
    </row>
    <row r="77" spans="1:8" ht="15">
      <c r="A77" s="47"/>
      <c r="B77" s="23"/>
      <c r="C77" s="49"/>
      <c r="D77" s="49"/>
      <c r="E77" s="133" t="s">
        <v>812</v>
      </c>
      <c r="F77" s="52">
        <f>F78+F79+F80</f>
        <v>39000</v>
      </c>
      <c r="G77" s="52">
        <f>G78+G79+G80</f>
        <v>46596.66</v>
      </c>
      <c r="H77" s="53">
        <f t="shared" si="1"/>
        <v>119.4786153846154</v>
      </c>
    </row>
    <row r="78" spans="1:8" ht="15">
      <c r="A78" s="91"/>
      <c r="B78" s="64">
        <v>801</v>
      </c>
      <c r="C78" s="34" t="s">
        <v>805</v>
      </c>
      <c r="D78" s="34" t="s">
        <v>806</v>
      </c>
      <c r="E78" s="163" t="s">
        <v>807</v>
      </c>
      <c r="F78" s="164">
        <v>38000</v>
      </c>
      <c r="G78" s="96">
        <v>45733.08</v>
      </c>
      <c r="H78" s="46">
        <f t="shared" si="1"/>
        <v>120.3502105263158</v>
      </c>
    </row>
    <row r="79" spans="1:8" ht="15">
      <c r="A79" s="91"/>
      <c r="B79" s="145">
        <v>801</v>
      </c>
      <c r="C79" s="35" t="s">
        <v>805</v>
      </c>
      <c r="D79" s="24" t="s">
        <v>808</v>
      </c>
      <c r="E79" s="117" t="s">
        <v>809</v>
      </c>
      <c r="F79" s="151">
        <v>500</v>
      </c>
      <c r="G79" s="146">
        <v>517.58</v>
      </c>
      <c r="H79" s="152">
        <f t="shared" si="1"/>
        <v>103.516</v>
      </c>
    </row>
    <row r="80" spans="1:8" ht="15">
      <c r="A80" s="47"/>
      <c r="B80" s="147">
        <v>801</v>
      </c>
      <c r="C80" s="42" t="s">
        <v>805</v>
      </c>
      <c r="D80" s="42" t="s">
        <v>810</v>
      </c>
      <c r="E80" s="165" t="s">
        <v>811</v>
      </c>
      <c r="F80" s="166">
        <v>500</v>
      </c>
      <c r="G80" s="25">
        <v>346</v>
      </c>
      <c r="H80" s="152">
        <f t="shared" si="1"/>
        <v>69.19999999999999</v>
      </c>
    </row>
    <row r="81" spans="1:8" ht="15">
      <c r="A81" s="91"/>
      <c r="B81" s="23"/>
      <c r="C81" s="49"/>
      <c r="D81" s="24"/>
      <c r="E81" s="143" t="s">
        <v>813</v>
      </c>
      <c r="F81" s="144">
        <f>F82+F83+F84+F85</f>
        <v>122890</v>
      </c>
      <c r="G81" s="144">
        <f>G82+G83+G84+G85</f>
        <v>128165.17</v>
      </c>
      <c r="H81" s="53">
        <f t="shared" si="1"/>
        <v>104.29259500366182</v>
      </c>
    </row>
    <row r="82" spans="1:8" ht="15">
      <c r="A82" s="91"/>
      <c r="B82" s="145">
        <v>801</v>
      </c>
      <c r="C82" s="167" t="s">
        <v>727</v>
      </c>
      <c r="D82" s="34" t="s">
        <v>814</v>
      </c>
      <c r="E82" s="65" t="s">
        <v>815</v>
      </c>
      <c r="F82" s="146">
        <v>17500</v>
      </c>
      <c r="G82" s="146">
        <v>22787.5</v>
      </c>
      <c r="H82" s="152">
        <f t="shared" si="1"/>
        <v>130.2142857142857</v>
      </c>
    </row>
    <row r="83" spans="1:8" ht="15">
      <c r="A83" s="91"/>
      <c r="B83" s="145">
        <v>801</v>
      </c>
      <c r="C83" s="167" t="s">
        <v>727</v>
      </c>
      <c r="D83" s="34" t="s">
        <v>816</v>
      </c>
      <c r="E83" s="168" t="s">
        <v>817</v>
      </c>
      <c r="F83" s="146">
        <v>104730</v>
      </c>
      <c r="G83" s="146">
        <v>103642</v>
      </c>
      <c r="H83" s="152">
        <f t="shared" si="1"/>
        <v>98.96113816480474</v>
      </c>
    </row>
    <row r="84" spans="1:8" ht="15">
      <c r="A84" s="91"/>
      <c r="B84" s="145">
        <v>801</v>
      </c>
      <c r="C84" s="167" t="s">
        <v>727</v>
      </c>
      <c r="D84" s="34" t="s">
        <v>808</v>
      </c>
      <c r="E84" s="168" t="s">
        <v>809</v>
      </c>
      <c r="F84" s="146">
        <v>460</v>
      </c>
      <c r="G84" s="146">
        <v>752.25</v>
      </c>
      <c r="H84" s="152">
        <f t="shared" si="1"/>
        <v>163.5326086956522</v>
      </c>
    </row>
    <row r="85" spans="1:8" ht="15">
      <c r="A85" s="91"/>
      <c r="B85" s="72">
        <v>801</v>
      </c>
      <c r="C85" s="169" t="s">
        <v>727</v>
      </c>
      <c r="D85" s="73" t="s">
        <v>810</v>
      </c>
      <c r="E85" s="170" t="s">
        <v>818</v>
      </c>
      <c r="F85" s="25">
        <v>200</v>
      </c>
      <c r="G85" s="25">
        <v>983.42</v>
      </c>
      <c r="H85" s="152">
        <f t="shared" si="1"/>
        <v>491.71</v>
      </c>
    </row>
    <row r="86" spans="1:9" ht="15">
      <c r="A86" s="91"/>
      <c r="B86" s="171"/>
      <c r="C86" s="172"/>
      <c r="D86" s="173"/>
      <c r="E86" s="174" t="s">
        <v>819</v>
      </c>
      <c r="F86" s="80">
        <f>F87+F88</f>
        <v>0</v>
      </c>
      <c r="G86" s="80">
        <f>G87+G88</f>
        <v>83.05</v>
      </c>
      <c r="H86" s="53">
        <v>0</v>
      </c>
      <c r="I86" s="175"/>
    </row>
    <row r="87" spans="1:9" ht="15">
      <c r="A87" s="47"/>
      <c r="B87" s="176">
        <v>801</v>
      </c>
      <c r="C87" s="177" t="s">
        <v>820</v>
      </c>
      <c r="D87" s="24" t="s">
        <v>808</v>
      </c>
      <c r="E87" s="117" t="s">
        <v>809</v>
      </c>
      <c r="F87" s="25">
        <v>0</v>
      </c>
      <c r="G87" s="25">
        <v>52.05</v>
      </c>
      <c r="H87" s="39">
        <v>0</v>
      </c>
      <c r="I87" s="175"/>
    </row>
    <row r="88" spans="1:8" ht="15">
      <c r="A88" s="47"/>
      <c r="B88" s="178">
        <v>801</v>
      </c>
      <c r="C88" s="177" t="s">
        <v>820</v>
      </c>
      <c r="D88" s="179" t="s">
        <v>810</v>
      </c>
      <c r="E88" s="180" t="s">
        <v>811</v>
      </c>
      <c r="F88" s="166">
        <v>0</v>
      </c>
      <c r="G88" s="166">
        <v>31</v>
      </c>
      <c r="H88" s="46">
        <v>0</v>
      </c>
    </row>
    <row r="89" spans="1:8" ht="15">
      <c r="A89" s="47"/>
      <c r="B89" s="181"/>
      <c r="C89" s="182"/>
      <c r="D89" s="183"/>
      <c r="E89" s="170" t="s">
        <v>821</v>
      </c>
      <c r="F89" s="25">
        <f>F90+F91+F92</f>
        <v>3000</v>
      </c>
      <c r="G89" s="25">
        <f>G90+G91+G92</f>
        <v>921.84</v>
      </c>
      <c r="H89" s="53">
        <f t="shared" si="1"/>
        <v>30.728</v>
      </c>
    </row>
    <row r="90" spans="1:8" ht="15">
      <c r="A90" s="47"/>
      <c r="B90" s="181">
        <v>801</v>
      </c>
      <c r="C90" s="184" t="s">
        <v>820</v>
      </c>
      <c r="D90" s="34" t="s">
        <v>806</v>
      </c>
      <c r="E90" s="65" t="s">
        <v>807</v>
      </c>
      <c r="F90" s="146">
        <v>2000</v>
      </c>
      <c r="G90" s="146">
        <v>0</v>
      </c>
      <c r="H90" s="39">
        <f t="shared" si="1"/>
        <v>0</v>
      </c>
    </row>
    <row r="91" spans="1:8" ht="15">
      <c r="A91" s="47"/>
      <c r="B91" s="185">
        <v>801</v>
      </c>
      <c r="C91" s="186" t="s">
        <v>820</v>
      </c>
      <c r="D91" s="24" t="s">
        <v>808</v>
      </c>
      <c r="E91" s="117" t="s">
        <v>809</v>
      </c>
      <c r="F91" s="146">
        <v>700</v>
      </c>
      <c r="G91" s="151">
        <v>363.64</v>
      </c>
      <c r="H91" s="46">
        <f t="shared" si="1"/>
        <v>51.94857142857142</v>
      </c>
    </row>
    <row r="92" spans="1:8" ht="15">
      <c r="A92" s="47"/>
      <c r="B92" s="187">
        <v>801</v>
      </c>
      <c r="C92" s="188" t="s">
        <v>820</v>
      </c>
      <c r="D92" s="189" t="s">
        <v>810</v>
      </c>
      <c r="E92" s="165" t="s">
        <v>822</v>
      </c>
      <c r="F92" s="162">
        <v>300</v>
      </c>
      <c r="G92" s="166">
        <v>558.2</v>
      </c>
      <c r="H92" s="152">
        <f t="shared" si="1"/>
        <v>186.0666666666667</v>
      </c>
    </row>
    <row r="93" spans="1:8" ht="15">
      <c r="A93" s="47"/>
      <c r="B93" s="190"/>
      <c r="C93" s="191"/>
      <c r="D93" s="114"/>
      <c r="E93" s="68" t="s">
        <v>823</v>
      </c>
      <c r="F93" s="126">
        <f>F94+F95</f>
        <v>0</v>
      </c>
      <c r="G93" s="126">
        <f>G94+G95</f>
        <v>150.25</v>
      </c>
      <c r="H93" s="78">
        <v>0</v>
      </c>
    </row>
    <row r="94" spans="1:8" ht="15">
      <c r="A94" s="47"/>
      <c r="B94" s="192">
        <v>801</v>
      </c>
      <c r="C94" s="193" t="s">
        <v>824</v>
      </c>
      <c r="D94" s="49" t="s">
        <v>808</v>
      </c>
      <c r="E94" s="117" t="s">
        <v>809</v>
      </c>
      <c r="F94" s="25">
        <v>0</v>
      </c>
      <c r="G94" s="25">
        <v>85.25</v>
      </c>
      <c r="H94" s="194">
        <v>0</v>
      </c>
    </row>
    <row r="95" spans="1:8" ht="15">
      <c r="A95" s="47"/>
      <c r="B95" s="187">
        <v>801</v>
      </c>
      <c r="C95" s="195" t="s">
        <v>824</v>
      </c>
      <c r="D95" s="24" t="s">
        <v>810</v>
      </c>
      <c r="E95" s="165" t="s">
        <v>822</v>
      </c>
      <c r="F95" s="166">
        <v>0</v>
      </c>
      <c r="G95" s="166">
        <v>65</v>
      </c>
      <c r="H95" s="71">
        <v>0</v>
      </c>
    </row>
    <row r="96" spans="1:10" s="140" customFormat="1" ht="15">
      <c r="A96" s="47"/>
      <c r="B96" s="137"/>
      <c r="C96" s="115"/>
      <c r="D96" s="115"/>
      <c r="E96" s="138" t="s">
        <v>825</v>
      </c>
      <c r="F96" s="116">
        <f>F97+F98+F99+F100+F101+F102+F103+F104+F105+F106+F107+F108</f>
        <v>234885</v>
      </c>
      <c r="G96" s="116">
        <f>G97+G98+G99+G100+G101+G102+G103+G104+G105+G106+G107+G108</f>
        <v>246673.58999999997</v>
      </c>
      <c r="H96" s="78">
        <f t="shared" si="1"/>
        <v>105.01887732294526</v>
      </c>
      <c r="I96" s="139"/>
      <c r="J96" s="139"/>
    </row>
    <row r="97" spans="1:10" s="63" customFormat="1" ht="15">
      <c r="A97" s="47"/>
      <c r="B97" s="48">
        <v>600</v>
      </c>
      <c r="C97" s="49" t="s">
        <v>826</v>
      </c>
      <c r="D97" s="24" t="s">
        <v>810</v>
      </c>
      <c r="E97" s="170" t="s">
        <v>827</v>
      </c>
      <c r="F97" s="25">
        <v>81442</v>
      </c>
      <c r="G97" s="52">
        <v>75085.48</v>
      </c>
      <c r="H97" s="46">
        <f t="shared" si="1"/>
        <v>92.19503450308194</v>
      </c>
      <c r="I97" s="62"/>
      <c r="J97" s="62"/>
    </row>
    <row r="98" spans="1:8" ht="15">
      <c r="A98" s="47"/>
      <c r="B98" s="176">
        <v>852</v>
      </c>
      <c r="C98" s="196" t="s">
        <v>828</v>
      </c>
      <c r="D98" s="34" t="s">
        <v>810</v>
      </c>
      <c r="E98" s="65" t="s">
        <v>829</v>
      </c>
      <c r="F98" s="146">
        <v>25100</v>
      </c>
      <c r="G98" s="96">
        <v>25390.33</v>
      </c>
      <c r="H98" s="39">
        <f t="shared" si="1"/>
        <v>101.15669322709164</v>
      </c>
    </row>
    <row r="99" spans="1:8" ht="15">
      <c r="A99" s="47"/>
      <c r="B99" s="145">
        <v>852</v>
      </c>
      <c r="C99" s="34" t="s">
        <v>830</v>
      </c>
      <c r="D99" s="34" t="s">
        <v>808</v>
      </c>
      <c r="E99" s="65" t="s">
        <v>831</v>
      </c>
      <c r="F99" s="146">
        <v>3500</v>
      </c>
      <c r="G99" s="146">
        <v>2763.53</v>
      </c>
      <c r="H99" s="39">
        <f t="shared" si="1"/>
        <v>78.95800000000001</v>
      </c>
    </row>
    <row r="100" spans="1:8" ht="15">
      <c r="A100" s="47"/>
      <c r="B100" s="176">
        <v>852</v>
      </c>
      <c r="C100" s="196" t="s">
        <v>830</v>
      </c>
      <c r="D100" s="177" t="s">
        <v>810</v>
      </c>
      <c r="E100" s="197" t="s">
        <v>832</v>
      </c>
      <c r="F100" s="96">
        <v>10000</v>
      </c>
      <c r="G100" s="96">
        <v>10698.91</v>
      </c>
      <c r="H100" s="39">
        <f t="shared" si="1"/>
        <v>106.9891</v>
      </c>
    </row>
    <row r="101" spans="1:8" ht="15">
      <c r="A101" s="47"/>
      <c r="B101" s="145">
        <v>852</v>
      </c>
      <c r="C101" s="34" t="s">
        <v>833</v>
      </c>
      <c r="D101" s="34" t="s">
        <v>810</v>
      </c>
      <c r="E101" s="65" t="s">
        <v>834</v>
      </c>
      <c r="F101" s="146">
        <v>2000</v>
      </c>
      <c r="G101" s="146">
        <v>2804.65</v>
      </c>
      <c r="H101" s="39">
        <f t="shared" si="1"/>
        <v>140.23250000000002</v>
      </c>
    </row>
    <row r="102" spans="1:8" ht="15">
      <c r="A102" s="91"/>
      <c r="B102" s="145">
        <v>852</v>
      </c>
      <c r="C102" s="34" t="s">
        <v>833</v>
      </c>
      <c r="D102" s="34" t="s">
        <v>810</v>
      </c>
      <c r="E102" s="65" t="s">
        <v>832</v>
      </c>
      <c r="F102" s="25">
        <v>300</v>
      </c>
      <c r="G102" s="146">
        <v>50</v>
      </c>
      <c r="H102" s="46">
        <f t="shared" si="1"/>
        <v>16.666666666666664</v>
      </c>
    </row>
    <row r="103" spans="1:8" ht="15">
      <c r="A103" s="91"/>
      <c r="B103" s="23">
        <v>852</v>
      </c>
      <c r="C103" s="184" t="s">
        <v>835</v>
      </c>
      <c r="D103" s="81" t="s">
        <v>810</v>
      </c>
      <c r="E103" s="198" t="s">
        <v>832</v>
      </c>
      <c r="F103" s="151">
        <v>1200</v>
      </c>
      <c r="G103" s="146">
        <v>598.84</v>
      </c>
      <c r="H103" s="39">
        <f t="shared" si="1"/>
        <v>49.903333333333336</v>
      </c>
    </row>
    <row r="104" spans="1:8" ht="15">
      <c r="A104" s="91"/>
      <c r="B104" s="145">
        <v>852</v>
      </c>
      <c r="C104" s="34" t="s">
        <v>836</v>
      </c>
      <c r="D104" s="199" t="s">
        <v>808</v>
      </c>
      <c r="E104" s="198" t="s">
        <v>837</v>
      </c>
      <c r="F104" s="146">
        <v>3000</v>
      </c>
      <c r="G104" s="146">
        <v>6135.44</v>
      </c>
      <c r="H104" s="46">
        <f t="shared" si="1"/>
        <v>204.51466666666667</v>
      </c>
    </row>
    <row r="105" spans="1:8" ht="27.75">
      <c r="A105" s="91"/>
      <c r="B105" s="23">
        <v>852</v>
      </c>
      <c r="C105" s="184" t="s">
        <v>836</v>
      </c>
      <c r="D105" s="81" t="s">
        <v>810</v>
      </c>
      <c r="E105" s="198" t="s">
        <v>838</v>
      </c>
      <c r="F105" s="146">
        <v>5626</v>
      </c>
      <c r="G105" s="146">
        <v>5547.43</v>
      </c>
      <c r="H105" s="39">
        <f t="shared" si="1"/>
        <v>98.60344827586206</v>
      </c>
    </row>
    <row r="106" spans="1:8" ht="15">
      <c r="A106" s="91"/>
      <c r="B106" s="150">
        <v>852</v>
      </c>
      <c r="C106" s="35" t="s">
        <v>839</v>
      </c>
      <c r="D106" s="35" t="s">
        <v>806</v>
      </c>
      <c r="E106" s="65" t="s">
        <v>840</v>
      </c>
      <c r="F106" s="146">
        <v>90000</v>
      </c>
      <c r="G106" s="146">
        <v>104861.79</v>
      </c>
      <c r="H106" s="46">
        <f t="shared" si="1"/>
        <v>116.5131</v>
      </c>
    </row>
    <row r="107" spans="1:8" ht="15">
      <c r="A107" s="91"/>
      <c r="B107" s="150">
        <v>852</v>
      </c>
      <c r="C107" s="35" t="s">
        <v>839</v>
      </c>
      <c r="D107" s="35" t="s">
        <v>810</v>
      </c>
      <c r="E107" s="117" t="s">
        <v>841</v>
      </c>
      <c r="F107" s="146">
        <v>1464</v>
      </c>
      <c r="G107" s="25">
        <v>0</v>
      </c>
      <c r="H107" s="152">
        <f t="shared" si="1"/>
        <v>0</v>
      </c>
    </row>
    <row r="108" spans="1:8" ht="15">
      <c r="A108" s="91"/>
      <c r="B108" s="150">
        <v>852</v>
      </c>
      <c r="C108" s="35" t="s">
        <v>839</v>
      </c>
      <c r="D108" s="42" t="s">
        <v>810</v>
      </c>
      <c r="E108" s="165" t="s">
        <v>827</v>
      </c>
      <c r="F108" s="25">
        <v>11253</v>
      </c>
      <c r="G108" s="166">
        <v>12737.19</v>
      </c>
      <c r="H108" s="152">
        <f t="shared" si="1"/>
        <v>113.18928285790457</v>
      </c>
    </row>
    <row r="109" spans="1:8" ht="15">
      <c r="A109" s="91"/>
      <c r="B109" s="48"/>
      <c r="C109" s="49"/>
      <c r="D109" s="24"/>
      <c r="E109" s="174" t="s">
        <v>842</v>
      </c>
      <c r="F109" s="80">
        <f>F110</f>
        <v>600</v>
      </c>
      <c r="G109" s="80">
        <f>G110</f>
        <v>707.2</v>
      </c>
      <c r="H109" s="53">
        <f t="shared" si="1"/>
        <v>117.86666666666667</v>
      </c>
    </row>
    <row r="110" spans="1:8" ht="15">
      <c r="A110" s="91"/>
      <c r="B110" s="147">
        <v>852</v>
      </c>
      <c r="C110" s="42" t="s">
        <v>843</v>
      </c>
      <c r="D110" s="42" t="s">
        <v>808</v>
      </c>
      <c r="E110" s="200" t="s">
        <v>837</v>
      </c>
      <c r="F110" s="126">
        <v>600</v>
      </c>
      <c r="G110" s="162">
        <v>707.2</v>
      </c>
      <c r="H110" s="152">
        <f t="shared" si="1"/>
        <v>117.86666666666667</v>
      </c>
    </row>
    <row r="111" spans="1:8" ht="15">
      <c r="A111" s="91"/>
      <c r="B111" s="132"/>
      <c r="C111" s="128"/>
      <c r="D111" s="128"/>
      <c r="E111" s="131" t="s">
        <v>844</v>
      </c>
      <c r="F111" s="126">
        <f>F112+F113+F114+F115+F116+F117+F118+F119+F120+F121+F122+F123+F124+F125+F126+F127+F128+F129+F130+F131+F132+F133+F134+F135+F136+F137+F138+F139+F140+F141+F142+F143</f>
        <v>313600</v>
      </c>
      <c r="G111" s="126">
        <f>G112+G113+G114+G115+G116+G117+G118+G119+G120+G121+G122+G123+G124+G125+G126+G127+G128+G129+G130+G131+G132+G133+G134+G135+G136+G137+G138+G139+G140+G141+G142+G143</f>
        <v>363040.9200000001</v>
      </c>
      <c r="H111" s="112">
        <f t="shared" si="1"/>
        <v>115.76559948979595</v>
      </c>
    </row>
    <row r="112" spans="1:9" ht="15">
      <c r="A112" s="47"/>
      <c r="B112" s="176">
        <v>600</v>
      </c>
      <c r="C112" s="196" t="s">
        <v>826</v>
      </c>
      <c r="D112" s="177" t="s">
        <v>810</v>
      </c>
      <c r="E112" s="197" t="s">
        <v>845</v>
      </c>
      <c r="F112" s="96">
        <v>0</v>
      </c>
      <c r="G112" s="96">
        <v>1320.61</v>
      </c>
      <c r="H112" s="53">
        <v>0</v>
      </c>
      <c r="I112" s="175"/>
    </row>
    <row r="113" spans="1:8" ht="15">
      <c r="A113" s="47"/>
      <c r="B113" s="176">
        <v>630</v>
      </c>
      <c r="C113" s="34" t="s">
        <v>737</v>
      </c>
      <c r="D113" s="34" t="s">
        <v>806</v>
      </c>
      <c r="E113" s="201" t="s">
        <v>846</v>
      </c>
      <c r="F113" s="96">
        <v>2300</v>
      </c>
      <c r="G113" s="146">
        <v>2222.24</v>
      </c>
      <c r="H113" s="39">
        <f t="shared" si="1"/>
        <v>96.61913043478259</v>
      </c>
    </row>
    <row r="114" spans="1:8" ht="15">
      <c r="A114" s="47"/>
      <c r="B114" s="176">
        <v>630</v>
      </c>
      <c r="C114" s="184" t="s">
        <v>737</v>
      </c>
      <c r="D114" s="24" t="s">
        <v>806</v>
      </c>
      <c r="E114" s="170" t="s">
        <v>847</v>
      </c>
      <c r="F114" s="25">
        <v>240</v>
      </c>
      <c r="G114" s="96">
        <v>480</v>
      </c>
      <c r="H114" s="39">
        <f t="shared" si="1"/>
        <v>200</v>
      </c>
    </row>
    <row r="115" spans="1:11" ht="15">
      <c r="A115" s="91"/>
      <c r="B115" s="176">
        <v>700</v>
      </c>
      <c r="C115" s="202" t="s">
        <v>848</v>
      </c>
      <c r="D115" s="35" t="s">
        <v>849</v>
      </c>
      <c r="E115" s="203" t="s">
        <v>850</v>
      </c>
      <c r="F115" s="151">
        <v>2100</v>
      </c>
      <c r="G115" s="96">
        <v>7242.3</v>
      </c>
      <c r="H115" s="39">
        <f t="shared" si="1"/>
        <v>344.87142857142857</v>
      </c>
      <c r="K115" s="5">
        <f>G116+G117+G118+G120+G119</f>
        <v>165455.87000000002</v>
      </c>
    </row>
    <row r="116" spans="1:9" ht="15">
      <c r="A116" s="91"/>
      <c r="B116" s="176">
        <v>700</v>
      </c>
      <c r="C116" s="202" t="s">
        <v>848</v>
      </c>
      <c r="D116" s="35" t="s">
        <v>810</v>
      </c>
      <c r="E116" s="203" t="s">
        <v>851</v>
      </c>
      <c r="F116" s="151">
        <v>4600</v>
      </c>
      <c r="G116" s="96">
        <v>4346.82</v>
      </c>
      <c r="H116" s="39">
        <f t="shared" si="1"/>
        <v>94.49608695652174</v>
      </c>
      <c r="I116" s="204"/>
    </row>
    <row r="117" spans="1:9" ht="15">
      <c r="A117" s="47"/>
      <c r="B117" s="145">
        <v>700</v>
      </c>
      <c r="C117" s="202" t="s">
        <v>848</v>
      </c>
      <c r="D117" s="35" t="s">
        <v>810</v>
      </c>
      <c r="E117" s="203" t="s">
        <v>852</v>
      </c>
      <c r="F117" s="151">
        <v>147200</v>
      </c>
      <c r="G117" s="25">
        <v>156681.89</v>
      </c>
      <c r="H117" s="39">
        <f t="shared" si="1"/>
        <v>106.44150135869566</v>
      </c>
      <c r="I117" s="204"/>
    </row>
    <row r="118" spans="1:9" ht="15">
      <c r="A118" s="47"/>
      <c r="B118" s="23">
        <v>700</v>
      </c>
      <c r="C118" s="35" t="s">
        <v>848</v>
      </c>
      <c r="D118" s="35" t="s">
        <v>810</v>
      </c>
      <c r="E118" s="65" t="s">
        <v>853</v>
      </c>
      <c r="F118" s="151">
        <v>0</v>
      </c>
      <c r="G118" s="146">
        <v>158</v>
      </c>
      <c r="H118" s="46">
        <v>0</v>
      </c>
      <c r="I118" s="204"/>
    </row>
    <row r="119" spans="1:9" ht="15">
      <c r="A119" s="91"/>
      <c r="B119" s="145">
        <v>700</v>
      </c>
      <c r="C119" s="35" t="s">
        <v>848</v>
      </c>
      <c r="D119" s="35" t="s">
        <v>810</v>
      </c>
      <c r="E119" s="65" t="s">
        <v>854</v>
      </c>
      <c r="F119" s="151">
        <v>0</v>
      </c>
      <c r="G119" s="96">
        <v>1111</v>
      </c>
      <c r="H119" s="152">
        <v>0</v>
      </c>
      <c r="I119" s="204"/>
    </row>
    <row r="120" spans="1:9" ht="15">
      <c r="A120" s="91"/>
      <c r="B120" s="145">
        <v>700</v>
      </c>
      <c r="C120" s="34" t="s">
        <v>848</v>
      </c>
      <c r="D120" s="34" t="s">
        <v>810</v>
      </c>
      <c r="E120" s="170" t="s">
        <v>855</v>
      </c>
      <c r="F120" s="146">
        <v>3200</v>
      </c>
      <c r="G120" s="96">
        <v>3158.16</v>
      </c>
      <c r="H120" s="152">
        <f t="shared" si="1"/>
        <v>98.6925</v>
      </c>
      <c r="I120" s="204"/>
    </row>
    <row r="121" spans="1:8" ht="15">
      <c r="A121" s="91"/>
      <c r="B121" s="145">
        <v>700</v>
      </c>
      <c r="C121" s="34" t="s">
        <v>690</v>
      </c>
      <c r="D121" s="34" t="s">
        <v>808</v>
      </c>
      <c r="E121" s="36" t="s">
        <v>856</v>
      </c>
      <c r="F121" s="146">
        <v>15000</v>
      </c>
      <c r="G121" s="146">
        <v>23051.83</v>
      </c>
      <c r="H121" s="39">
        <f t="shared" si="1"/>
        <v>153.6788666666667</v>
      </c>
    </row>
    <row r="122" spans="1:8" ht="15">
      <c r="A122" s="205"/>
      <c r="B122" s="147">
        <v>700</v>
      </c>
      <c r="C122" s="42">
        <v>70005</v>
      </c>
      <c r="D122" s="42" t="s">
        <v>806</v>
      </c>
      <c r="E122" s="43" t="s">
        <v>857</v>
      </c>
      <c r="F122" s="162">
        <v>10500</v>
      </c>
      <c r="G122" s="126">
        <v>12432.06</v>
      </c>
      <c r="H122" s="206">
        <f t="shared" si="1"/>
        <v>118.40057142857144</v>
      </c>
    </row>
    <row r="123" spans="1:8" ht="27.75">
      <c r="A123" s="47"/>
      <c r="B123" s="176">
        <v>700</v>
      </c>
      <c r="C123" s="196" t="s">
        <v>690</v>
      </c>
      <c r="D123" s="177" t="s">
        <v>810</v>
      </c>
      <c r="E123" s="201" t="s">
        <v>858</v>
      </c>
      <c r="F123" s="96">
        <v>0</v>
      </c>
      <c r="G123" s="96">
        <v>1008.68</v>
      </c>
      <c r="H123" s="194">
        <v>0</v>
      </c>
    </row>
    <row r="124" spans="1:8" ht="15">
      <c r="A124" s="91"/>
      <c r="B124" s="145">
        <v>710</v>
      </c>
      <c r="C124" s="184" t="s">
        <v>742</v>
      </c>
      <c r="D124" s="24" t="s">
        <v>849</v>
      </c>
      <c r="E124" s="36" t="s">
        <v>859</v>
      </c>
      <c r="F124" s="25">
        <v>0</v>
      </c>
      <c r="G124" s="151">
        <v>22.5</v>
      </c>
      <c r="H124" s="152">
        <v>0</v>
      </c>
    </row>
    <row r="125" spans="1:8" ht="15">
      <c r="A125" s="91"/>
      <c r="B125" s="176">
        <v>710</v>
      </c>
      <c r="C125" s="34" t="s">
        <v>742</v>
      </c>
      <c r="D125" s="34" t="s">
        <v>806</v>
      </c>
      <c r="E125" s="65" t="s">
        <v>860</v>
      </c>
      <c r="F125" s="146">
        <v>0</v>
      </c>
      <c r="G125" s="146">
        <v>364.12</v>
      </c>
      <c r="H125" s="152">
        <v>0</v>
      </c>
    </row>
    <row r="126" spans="1:11" ht="15">
      <c r="A126" s="91"/>
      <c r="B126" s="145">
        <v>750</v>
      </c>
      <c r="C126" s="167" t="s">
        <v>725</v>
      </c>
      <c r="D126" s="34" t="s">
        <v>810</v>
      </c>
      <c r="E126" s="168" t="s">
        <v>861</v>
      </c>
      <c r="F126" s="146">
        <v>22300</v>
      </c>
      <c r="G126" s="146">
        <v>17384.56</v>
      </c>
      <c r="H126" s="39">
        <f t="shared" si="1"/>
        <v>77.95766816143498</v>
      </c>
      <c r="K126" s="5">
        <f>G126+G127+G128+G129+G130+G131</f>
        <v>29181.11</v>
      </c>
    </row>
    <row r="127" spans="1:8" ht="15">
      <c r="A127" s="47"/>
      <c r="B127" s="145">
        <v>750</v>
      </c>
      <c r="C127" s="34" t="s">
        <v>725</v>
      </c>
      <c r="D127" s="34" t="s">
        <v>810</v>
      </c>
      <c r="E127" s="201" t="s">
        <v>862</v>
      </c>
      <c r="F127" s="146">
        <v>0</v>
      </c>
      <c r="G127" s="96">
        <v>1484</v>
      </c>
      <c r="H127" s="194">
        <v>0</v>
      </c>
    </row>
    <row r="128" spans="1:8" ht="15">
      <c r="A128" s="91"/>
      <c r="B128" s="150">
        <v>750</v>
      </c>
      <c r="C128" s="35" t="s">
        <v>725</v>
      </c>
      <c r="D128" s="34" t="s">
        <v>810</v>
      </c>
      <c r="E128" s="170" t="s">
        <v>863</v>
      </c>
      <c r="F128" s="146">
        <v>1600</v>
      </c>
      <c r="G128" s="25">
        <v>1564.78</v>
      </c>
      <c r="H128" s="39">
        <f t="shared" si="1"/>
        <v>97.79875</v>
      </c>
    </row>
    <row r="129" spans="1:8" ht="15">
      <c r="A129" s="47"/>
      <c r="B129" s="145">
        <v>750</v>
      </c>
      <c r="C129" s="34" t="s">
        <v>725</v>
      </c>
      <c r="D129" s="177" t="s">
        <v>810</v>
      </c>
      <c r="E129" s="65" t="s">
        <v>864</v>
      </c>
      <c r="F129" s="96">
        <v>0</v>
      </c>
      <c r="G129" s="146">
        <v>4338.18</v>
      </c>
      <c r="H129" s="39">
        <v>0</v>
      </c>
    </row>
    <row r="130" spans="1:8" ht="15">
      <c r="A130" s="91"/>
      <c r="B130" s="145">
        <v>750</v>
      </c>
      <c r="C130" s="167" t="s">
        <v>725</v>
      </c>
      <c r="D130" s="177" t="s">
        <v>810</v>
      </c>
      <c r="E130" s="168" t="s">
        <v>865</v>
      </c>
      <c r="F130" s="96">
        <v>0</v>
      </c>
      <c r="G130" s="146">
        <v>122</v>
      </c>
      <c r="H130" s="46">
        <v>0</v>
      </c>
    </row>
    <row r="131" spans="1:8" ht="15">
      <c r="A131" s="91"/>
      <c r="B131" s="145">
        <v>750</v>
      </c>
      <c r="C131" s="167" t="s">
        <v>725</v>
      </c>
      <c r="D131" s="177" t="s">
        <v>810</v>
      </c>
      <c r="E131" s="168" t="s">
        <v>866</v>
      </c>
      <c r="F131" s="96">
        <v>0</v>
      </c>
      <c r="G131" s="146">
        <v>4287.59</v>
      </c>
      <c r="H131" s="39">
        <v>0</v>
      </c>
    </row>
    <row r="132" spans="1:8" ht="15">
      <c r="A132" s="47"/>
      <c r="B132" s="145">
        <v>750</v>
      </c>
      <c r="C132" s="34" t="s">
        <v>867</v>
      </c>
      <c r="D132" s="35" t="s">
        <v>810</v>
      </c>
      <c r="E132" s="207" t="s">
        <v>868</v>
      </c>
      <c r="F132" s="146">
        <v>0</v>
      </c>
      <c r="G132" s="146">
        <v>886.16</v>
      </c>
      <c r="H132" s="39">
        <v>0</v>
      </c>
    </row>
    <row r="133" spans="1:8" ht="15">
      <c r="A133" s="91"/>
      <c r="B133" s="150">
        <v>801</v>
      </c>
      <c r="C133" s="34" t="s">
        <v>869</v>
      </c>
      <c r="D133" s="34" t="s">
        <v>806</v>
      </c>
      <c r="E133" s="207" t="s">
        <v>870</v>
      </c>
      <c r="F133" s="151">
        <v>0</v>
      </c>
      <c r="G133" s="151">
        <v>1403.19</v>
      </c>
      <c r="H133" s="46">
        <v>0</v>
      </c>
    </row>
    <row r="134" spans="1:8" ht="15">
      <c r="A134" s="91"/>
      <c r="B134" s="150">
        <v>801</v>
      </c>
      <c r="C134" s="167" t="s">
        <v>869</v>
      </c>
      <c r="D134" s="34" t="s">
        <v>810</v>
      </c>
      <c r="E134" s="208" t="s">
        <v>871</v>
      </c>
      <c r="F134" s="151">
        <v>0</v>
      </c>
      <c r="G134" s="151">
        <v>2605.7</v>
      </c>
      <c r="H134" s="39">
        <v>0</v>
      </c>
    </row>
    <row r="135" spans="1:8" ht="15">
      <c r="A135" s="91"/>
      <c r="B135" s="150">
        <v>852</v>
      </c>
      <c r="C135" s="34" t="s">
        <v>872</v>
      </c>
      <c r="D135" s="177" t="s">
        <v>810</v>
      </c>
      <c r="E135" s="209" t="s">
        <v>873</v>
      </c>
      <c r="F135" s="151">
        <v>34000</v>
      </c>
      <c r="G135" s="151">
        <v>46340.1</v>
      </c>
      <c r="H135" s="39">
        <f t="shared" si="1"/>
        <v>136.29441176470587</v>
      </c>
    </row>
    <row r="136" spans="1:8" ht="15">
      <c r="A136" s="91"/>
      <c r="B136" s="150">
        <v>854</v>
      </c>
      <c r="C136" s="196" t="s">
        <v>874</v>
      </c>
      <c r="D136" s="177" t="s">
        <v>810</v>
      </c>
      <c r="E136" s="210" t="s">
        <v>875</v>
      </c>
      <c r="F136" s="151">
        <v>500</v>
      </c>
      <c r="G136" s="151">
        <v>188.8</v>
      </c>
      <c r="H136" s="39">
        <f t="shared" si="1"/>
        <v>37.760000000000005</v>
      </c>
    </row>
    <row r="137" spans="1:8" ht="15">
      <c r="A137" s="47"/>
      <c r="B137" s="145">
        <v>900</v>
      </c>
      <c r="C137" s="196" t="s">
        <v>876</v>
      </c>
      <c r="D137" s="177" t="s">
        <v>810</v>
      </c>
      <c r="E137" s="197" t="s">
        <v>877</v>
      </c>
      <c r="F137" s="146">
        <v>32500</v>
      </c>
      <c r="G137" s="146">
        <v>32527.6</v>
      </c>
      <c r="H137" s="39">
        <f aca="true" t="shared" si="2" ref="H137:H198">G137/F137*100</f>
        <v>100.08492307692308</v>
      </c>
    </row>
    <row r="138" spans="1:8" ht="15">
      <c r="A138" s="91"/>
      <c r="B138" s="145">
        <v>900</v>
      </c>
      <c r="C138" s="196" t="s">
        <v>878</v>
      </c>
      <c r="D138" s="177" t="s">
        <v>810</v>
      </c>
      <c r="E138" s="197" t="s">
        <v>879</v>
      </c>
      <c r="F138" s="151">
        <v>13280</v>
      </c>
      <c r="G138" s="151">
        <v>11696.83</v>
      </c>
      <c r="H138" s="39">
        <f t="shared" si="2"/>
        <v>88.0785391566265</v>
      </c>
    </row>
    <row r="139" spans="1:8" ht="15">
      <c r="A139" s="91"/>
      <c r="B139" s="150">
        <v>900</v>
      </c>
      <c r="C139" s="34" t="s">
        <v>880</v>
      </c>
      <c r="D139" s="177" t="s">
        <v>810</v>
      </c>
      <c r="E139" s="65" t="s">
        <v>881</v>
      </c>
      <c r="F139" s="146">
        <v>19900</v>
      </c>
      <c r="G139" s="146">
        <v>19916.46</v>
      </c>
      <c r="H139" s="46">
        <f t="shared" si="2"/>
        <v>100.08271356783919</v>
      </c>
    </row>
    <row r="140" spans="1:8" ht="15">
      <c r="A140" s="54"/>
      <c r="B140" s="211">
        <v>900</v>
      </c>
      <c r="C140" s="34" t="s">
        <v>748</v>
      </c>
      <c r="D140" s="177" t="s">
        <v>810</v>
      </c>
      <c r="E140" s="201" t="s">
        <v>882</v>
      </c>
      <c r="F140" s="96">
        <v>0</v>
      </c>
      <c r="G140" s="96">
        <v>5.18</v>
      </c>
      <c r="H140" s="152">
        <v>0</v>
      </c>
    </row>
    <row r="141" spans="1:8" ht="15">
      <c r="A141" s="54"/>
      <c r="B141" s="64">
        <v>921</v>
      </c>
      <c r="C141" s="34" t="s">
        <v>695</v>
      </c>
      <c r="D141" s="177" t="s">
        <v>810</v>
      </c>
      <c r="E141" s="201" t="s">
        <v>883</v>
      </c>
      <c r="F141" s="96">
        <v>1900</v>
      </c>
      <c r="G141" s="96">
        <v>1911.53</v>
      </c>
      <c r="H141" s="152">
        <f t="shared" si="2"/>
        <v>100.60684210526315</v>
      </c>
    </row>
    <row r="142" spans="1:8" ht="15">
      <c r="A142" s="54"/>
      <c r="B142" s="64">
        <v>926</v>
      </c>
      <c r="C142" s="34" t="s">
        <v>884</v>
      </c>
      <c r="D142" s="34" t="s">
        <v>849</v>
      </c>
      <c r="E142" s="65" t="s">
        <v>885</v>
      </c>
      <c r="F142" s="66">
        <v>0</v>
      </c>
      <c r="G142" s="38">
        <v>298.4</v>
      </c>
      <c r="H142" s="39">
        <v>0</v>
      </c>
    </row>
    <row r="143" spans="1:8" ht="15.75" thickBot="1">
      <c r="A143" s="212"/>
      <c r="B143" s="213">
        <v>926</v>
      </c>
      <c r="C143" s="214" t="s">
        <v>886</v>
      </c>
      <c r="D143" s="24" t="s">
        <v>849</v>
      </c>
      <c r="E143" s="215" t="s">
        <v>887</v>
      </c>
      <c r="F143" s="25">
        <v>2480</v>
      </c>
      <c r="G143" s="216">
        <v>2479.65</v>
      </c>
      <c r="H143" s="46">
        <f t="shared" si="2"/>
        <v>99.98588709677419</v>
      </c>
    </row>
    <row r="144" spans="1:8" ht="15.75" thickBot="1">
      <c r="A144" s="17">
        <v>4</v>
      </c>
      <c r="B144" s="135"/>
      <c r="C144" s="19"/>
      <c r="D144" s="19"/>
      <c r="E144" s="118" t="s">
        <v>888</v>
      </c>
      <c r="F144" s="21">
        <f>F145+F146+F147+F148+F149+F150+F151+F152+F153+F154+F155+F156</f>
        <v>3250196</v>
      </c>
      <c r="G144" s="21">
        <f>G145+G146+G147+G148+G149+G150+G151+G152+G153+G154+G155+G156</f>
        <v>3249044.9000000004</v>
      </c>
      <c r="H144" s="849">
        <f t="shared" si="2"/>
        <v>99.96458367433843</v>
      </c>
    </row>
    <row r="145" spans="1:10" s="140" customFormat="1" ht="15">
      <c r="A145" s="27"/>
      <c r="B145" s="102" t="s">
        <v>720</v>
      </c>
      <c r="C145" s="103" t="s">
        <v>721</v>
      </c>
      <c r="D145" s="103" t="s">
        <v>889</v>
      </c>
      <c r="E145" s="104" t="s">
        <v>890</v>
      </c>
      <c r="F145" s="105">
        <v>11000</v>
      </c>
      <c r="G145" s="105">
        <v>7477.61</v>
      </c>
      <c r="H145" s="90">
        <f t="shared" si="2"/>
        <v>67.97827272727272</v>
      </c>
      <c r="I145" s="139"/>
      <c r="J145" s="139"/>
    </row>
    <row r="146" spans="1:8" ht="15">
      <c r="A146" s="47"/>
      <c r="B146" s="113">
        <v>700</v>
      </c>
      <c r="C146" s="114" t="s">
        <v>848</v>
      </c>
      <c r="D146" s="114" t="s">
        <v>889</v>
      </c>
      <c r="E146" s="68" t="s">
        <v>891</v>
      </c>
      <c r="F146" s="126">
        <v>2536260</v>
      </c>
      <c r="G146" s="126">
        <v>2532697.72</v>
      </c>
      <c r="H146" s="78">
        <f t="shared" si="2"/>
        <v>99.85954594560495</v>
      </c>
    </row>
    <row r="147" spans="1:8" ht="15">
      <c r="A147" s="47"/>
      <c r="B147" s="23">
        <v>700</v>
      </c>
      <c r="C147" s="128" t="s">
        <v>690</v>
      </c>
      <c r="D147" s="128" t="s">
        <v>892</v>
      </c>
      <c r="E147" s="117" t="s">
        <v>893</v>
      </c>
      <c r="F147" s="130">
        <v>3800</v>
      </c>
      <c r="G147" s="130">
        <v>3864</v>
      </c>
      <c r="H147" s="78">
        <f t="shared" si="2"/>
        <v>101.6842105263158</v>
      </c>
    </row>
    <row r="148" spans="1:8" ht="15">
      <c r="A148" s="47"/>
      <c r="B148" s="137">
        <v>700</v>
      </c>
      <c r="C148" s="115" t="s">
        <v>690</v>
      </c>
      <c r="D148" s="115" t="s">
        <v>894</v>
      </c>
      <c r="E148" s="138" t="s">
        <v>895</v>
      </c>
      <c r="F148" s="116">
        <v>185200</v>
      </c>
      <c r="G148" s="116">
        <v>185415.31</v>
      </c>
      <c r="H148" s="78">
        <f t="shared" si="2"/>
        <v>100.11625809935205</v>
      </c>
    </row>
    <row r="149" spans="1:8" ht="15">
      <c r="A149" s="47"/>
      <c r="B149" s="217">
        <v>700</v>
      </c>
      <c r="C149" s="73" t="s">
        <v>690</v>
      </c>
      <c r="D149" s="73" t="s">
        <v>889</v>
      </c>
      <c r="E149" s="218" t="s">
        <v>896</v>
      </c>
      <c r="F149" s="77">
        <v>349700</v>
      </c>
      <c r="G149" s="77">
        <v>354308.06</v>
      </c>
      <c r="H149" s="46">
        <f t="shared" si="2"/>
        <v>101.31771804403775</v>
      </c>
    </row>
    <row r="150" spans="1:8" ht="15">
      <c r="A150" s="47"/>
      <c r="B150" s="137">
        <v>700</v>
      </c>
      <c r="C150" s="115" t="s">
        <v>690</v>
      </c>
      <c r="D150" s="73" t="s">
        <v>889</v>
      </c>
      <c r="E150" s="218" t="s">
        <v>897</v>
      </c>
      <c r="F150" s="116">
        <v>900</v>
      </c>
      <c r="G150" s="116">
        <v>342</v>
      </c>
      <c r="H150" s="112">
        <f t="shared" si="2"/>
        <v>38</v>
      </c>
    </row>
    <row r="151" spans="1:8" ht="15">
      <c r="A151" s="47"/>
      <c r="B151" s="113">
        <v>710</v>
      </c>
      <c r="C151" s="114" t="s">
        <v>742</v>
      </c>
      <c r="D151" s="114" t="s">
        <v>849</v>
      </c>
      <c r="E151" s="68" t="s">
        <v>898</v>
      </c>
      <c r="F151" s="126">
        <v>129731</v>
      </c>
      <c r="G151" s="126">
        <v>134155.19</v>
      </c>
      <c r="H151" s="112">
        <f t="shared" si="2"/>
        <v>103.41027973267762</v>
      </c>
    </row>
    <row r="152" spans="1:8" ht="15">
      <c r="A152" s="47"/>
      <c r="B152" s="113">
        <v>750</v>
      </c>
      <c r="C152" s="114" t="s">
        <v>725</v>
      </c>
      <c r="D152" s="114" t="s">
        <v>889</v>
      </c>
      <c r="E152" s="68" t="s">
        <v>899</v>
      </c>
      <c r="F152" s="126">
        <v>1375</v>
      </c>
      <c r="G152" s="126">
        <v>1500</v>
      </c>
      <c r="H152" s="78">
        <f t="shared" si="2"/>
        <v>109.09090909090908</v>
      </c>
    </row>
    <row r="153" spans="1:8" ht="15">
      <c r="A153" s="47"/>
      <c r="B153" s="113">
        <v>754</v>
      </c>
      <c r="C153" s="114" t="s">
        <v>693</v>
      </c>
      <c r="D153" s="114" t="s">
        <v>889</v>
      </c>
      <c r="E153" s="68" t="s">
        <v>900</v>
      </c>
      <c r="F153" s="126">
        <v>10050</v>
      </c>
      <c r="G153" s="126">
        <v>8652.97</v>
      </c>
      <c r="H153" s="46">
        <f t="shared" si="2"/>
        <v>86.09920398009949</v>
      </c>
    </row>
    <row r="154" spans="1:8" ht="15">
      <c r="A154" s="47"/>
      <c r="B154" s="132">
        <v>801</v>
      </c>
      <c r="C154" s="128" t="s">
        <v>727</v>
      </c>
      <c r="D154" s="128" t="s">
        <v>889</v>
      </c>
      <c r="E154" s="131" t="s">
        <v>901</v>
      </c>
      <c r="F154" s="130">
        <v>13780</v>
      </c>
      <c r="G154" s="130">
        <v>12814</v>
      </c>
      <c r="H154" s="112">
        <f t="shared" si="2"/>
        <v>92.98984034833092</v>
      </c>
    </row>
    <row r="155" spans="1:8" ht="15">
      <c r="A155" s="47"/>
      <c r="B155" s="127">
        <v>852</v>
      </c>
      <c r="C155" s="50" t="s">
        <v>836</v>
      </c>
      <c r="D155" s="50" t="s">
        <v>889</v>
      </c>
      <c r="E155" s="133" t="s">
        <v>902</v>
      </c>
      <c r="F155" s="129">
        <v>2400</v>
      </c>
      <c r="G155" s="129">
        <v>2400</v>
      </c>
      <c r="H155" s="112">
        <f t="shared" si="2"/>
        <v>100</v>
      </c>
    </row>
    <row r="156" spans="1:8" ht="15.75" thickBot="1">
      <c r="A156" s="47"/>
      <c r="B156" s="127">
        <v>926</v>
      </c>
      <c r="C156" s="50" t="s">
        <v>884</v>
      </c>
      <c r="D156" s="219" t="s">
        <v>889</v>
      </c>
      <c r="E156" s="220" t="s">
        <v>903</v>
      </c>
      <c r="F156" s="129">
        <v>6000</v>
      </c>
      <c r="G156" s="221">
        <v>5418.04</v>
      </c>
      <c r="H156" s="134">
        <f t="shared" si="2"/>
        <v>90.30066666666666</v>
      </c>
    </row>
    <row r="157" spans="1:8" ht="15.75" thickBot="1">
      <c r="A157" s="222">
        <v>5</v>
      </c>
      <c r="B157" s="223"/>
      <c r="C157" s="99"/>
      <c r="D157" s="99"/>
      <c r="E157" s="124" t="s">
        <v>904</v>
      </c>
      <c r="F157" s="101">
        <f>F158+F159+F160+F161+F162+F163+F164+F165+F166+F167+F168</f>
        <v>52087</v>
      </c>
      <c r="G157" s="101">
        <f>G158+G159+G160+G161+G162+G163+G164+G165+G166+G167+G168</f>
        <v>49100.6</v>
      </c>
      <c r="H157" s="849">
        <f t="shared" si="2"/>
        <v>94.26651563729914</v>
      </c>
    </row>
    <row r="158" spans="1:10" s="227" customFormat="1" ht="15">
      <c r="A158" s="224"/>
      <c r="B158" s="225">
        <v>710</v>
      </c>
      <c r="C158" s="103" t="s">
        <v>905</v>
      </c>
      <c r="D158" s="103" t="s">
        <v>906</v>
      </c>
      <c r="E158" s="104" t="s">
        <v>907</v>
      </c>
      <c r="F158" s="105">
        <v>7000</v>
      </c>
      <c r="G158" s="105">
        <v>3500</v>
      </c>
      <c r="H158" s="106">
        <f t="shared" si="2"/>
        <v>50</v>
      </c>
      <c r="I158" s="226"/>
      <c r="J158" s="226"/>
    </row>
    <row r="159" spans="1:10" s="227" customFormat="1" ht="42">
      <c r="A159" s="91"/>
      <c r="B159" s="228">
        <v>801</v>
      </c>
      <c r="C159" s="128" t="s">
        <v>908</v>
      </c>
      <c r="D159" s="24" t="s">
        <v>906</v>
      </c>
      <c r="E159" s="117" t="s">
        <v>909</v>
      </c>
      <c r="F159" s="130">
        <v>500</v>
      </c>
      <c r="G159" s="25">
        <v>500</v>
      </c>
      <c r="H159" s="46">
        <f t="shared" si="2"/>
        <v>100</v>
      </c>
      <c r="I159" s="226"/>
      <c r="J159" s="226"/>
    </row>
    <row r="160" spans="1:10" s="227" customFormat="1" ht="27.75">
      <c r="A160" s="91"/>
      <c r="B160" s="228">
        <v>801</v>
      </c>
      <c r="C160" s="24" t="s">
        <v>820</v>
      </c>
      <c r="D160" s="128" t="s">
        <v>906</v>
      </c>
      <c r="E160" s="131" t="s">
        <v>910</v>
      </c>
      <c r="F160" s="25">
        <v>1000</v>
      </c>
      <c r="G160" s="130">
        <v>1000</v>
      </c>
      <c r="H160" s="78">
        <f t="shared" si="2"/>
        <v>100</v>
      </c>
      <c r="I160" s="226"/>
      <c r="J160" s="226"/>
    </row>
    <row r="161" spans="1:8" ht="15">
      <c r="A161" s="47"/>
      <c r="B161" s="132">
        <v>852</v>
      </c>
      <c r="C161" s="128" t="s">
        <v>872</v>
      </c>
      <c r="D161" s="128" t="s">
        <v>906</v>
      </c>
      <c r="E161" s="131" t="s">
        <v>911</v>
      </c>
      <c r="F161" s="130">
        <v>33287</v>
      </c>
      <c r="G161" s="130">
        <v>33286.6</v>
      </c>
      <c r="H161" s="78">
        <f t="shared" si="2"/>
        <v>99.99879832967825</v>
      </c>
    </row>
    <row r="162" spans="1:8" ht="27.75">
      <c r="A162" s="47"/>
      <c r="B162" s="113">
        <v>900</v>
      </c>
      <c r="C162" s="114" t="s">
        <v>878</v>
      </c>
      <c r="D162" s="114" t="s">
        <v>906</v>
      </c>
      <c r="E162" s="68" t="s">
        <v>0</v>
      </c>
      <c r="F162" s="126">
        <v>600</v>
      </c>
      <c r="G162" s="126">
        <v>600</v>
      </c>
      <c r="H162" s="46">
        <f t="shared" si="2"/>
        <v>100</v>
      </c>
    </row>
    <row r="163" spans="1:8" ht="42">
      <c r="A163" s="47"/>
      <c r="B163" s="113">
        <v>900</v>
      </c>
      <c r="C163" s="114" t="s">
        <v>878</v>
      </c>
      <c r="D163" s="114" t="s">
        <v>906</v>
      </c>
      <c r="E163" s="68" t="s">
        <v>1</v>
      </c>
      <c r="F163" s="126">
        <v>500</v>
      </c>
      <c r="G163" s="126">
        <v>500</v>
      </c>
      <c r="H163" s="112">
        <f t="shared" si="2"/>
        <v>100</v>
      </c>
    </row>
    <row r="164" spans="1:8" ht="27.75">
      <c r="A164" s="47"/>
      <c r="B164" s="113">
        <v>900</v>
      </c>
      <c r="C164" s="114" t="s">
        <v>878</v>
      </c>
      <c r="D164" s="114" t="s">
        <v>906</v>
      </c>
      <c r="E164" s="68" t="s">
        <v>2</v>
      </c>
      <c r="F164" s="126">
        <v>1500</v>
      </c>
      <c r="G164" s="126">
        <v>1500</v>
      </c>
      <c r="H164" s="78">
        <f t="shared" si="2"/>
        <v>100</v>
      </c>
    </row>
    <row r="165" spans="1:10" s="227" customFormat="1" ht="15">
      <c r="A165" s="229"/>
      <c r="B165" s="132">
        <v>921</v>
      </c>
      <c r="C165" s="128" t="s">
        <v>3</v>
      </c>
      <c r="D165" s="128" t="s">
        <v>906</v>
      </c>
      <c r="E165" s="131" t="s">
        <v>4</v>
      </c>
      <c r="F165" s="130">
        <v>700</v>
      </c>
      <c r="G165" s="130">
        <v>700</v>
      </c>
      <c r="H165" s="78">
        <f t="shared" si="2"/>
        <v>100</v>
      </c>
      <c r="I165" s="226"/>
      <c r="J165" s="226"/>
    </row>
    <row r="166" spans="1:8" ht="15">
      <c r="A166" s="47"/>
      <c r="B166" s="113">
        <v>921</v>
      </c>
      <c r="C166" s="114" t="s">
        <v>695</v>
      </c>
      <c r="D166" s="114" t="s">
        <v>906</v>
      </c>
      <c r="E166" s="68" t="s">
        <v>5</v>
      </c>
      <c r="F166" s="126">
        <v>5000</v>
      </c>
      <c r="G166" s="126">
        <v>5514</v>
      </c>
      <c r="H166" s="206">
        <f t="shared" si="2"/>
        <v>110.28</v>
      </c>
    </row>
    <row r="167" spans="1:8" ht="27.75">
      <c r="A167" s="47"/>
      <c r="B167" s="132">
        <v>926</v>
      </c>
      <c r="C167" s="24" t="s">
        <v>886</v>
      </c>
      <c r="D167" s="24" t="s">
        <v>906</v>
      </c>
      <c r="E167" s="131" t="s">
        <v>6</v>
      </c>
      <c r="F167" s="130">
        <v>500</v>
      </c>
      <c r="G167" s="130">
        <v>500</v>
      </c>
      <c r="H167" s="46">
        <f t="shared" si="2"/>
        <v>100</v>
      </c>
    </row>
    <row r="168" spans="1:8" ht="28.5" thickBot="1">
      <c r="A168" s="47"/>
      <c r="B168" s="23">
        <v>926</v>
      </c>
      <c r="C168" s="50" t="s">
        <v>886</v>
      </c>
      <c r="D168" s="50" t="s">
        <v>906</v>
      </c>
      <c r="E168" s="230" t="s">
        <v>7</v>
      </c>
      <c r="F168" s="221">
        <v>1500</v>
      </c>
      <c r="G168" s="221">
        <v>1500</v>
      </c>
      <c r="H168" s="134">
        <f t="shared" si="2"/>
        <v>100</v>
      </c>
    </row>
    <row r="169" spans="1:8" ht="28.5" thickBot="1">
      <c r="A169" s="84">
        <v>6</v>
      </c>
      <c r="B169" s="231"/>
      <c r="C169" s="86"/>
      <c r="D169" s="86"/>
      <c r="E169" s="232" t="s">
        <v>8</v>
      </c>
      <c r="F169" s="233">
        <f>F170+F172+F171</f>
        <v>18700</v>
      </c>
      <c r="G169" s="233">
        <f>G170+G172+G171</f>
        <v>20951.71</v>
      </c>
      <c r="H169" s="90">
        <f t="shared" si="2"/>
        <v>112.04122994652406</v>
      </c>
    </row>
    <row r="170" spans="1:10" s="227" customFormat="1" ht="15">
      <c r="A170" s="47"/>
      <c r="B170" s="158">
        <v>630</v>
      </c>
      <c r="C170" s="159" t="s">
        <v>737</v>
      </c>
      <c r="D170" s="114" t="s">
        <v>9</v>
      </c>
      <c r="E170" s="234" t="s">
        <v>10</v>
      </c>
      <c r="F170" s="161">
        <v>0</v>
      </c>
      <c r="G170" s="126">
        <v>1219.8</v>
      </c>
      <c r="H170" s="106">
        <v>0</v>
      </c>
      <c r="I170" s="226"/>
      <c r="J170" s="226"/>
    </row>
    <row r="171" spans="1:10" s="227" customFormat="1" ht="15">
      <c r="A171" s="47"/>
      <c r="B171" s="113">
        <v>700</v>
      </c>
      <c r="C171" s="114" t="s">
        <v>690</v>
      </c>
      <c r="D171" s="114" t="s">
        <v>9</v>
      </c>
      <c r="E171" s="235" t="s">
        <v>11</v>
      </c>
      <c r="F171" s="126">
        <v>0</v>
      </c>
      <c r="G171" s="126">
        <v>1006.39</v>
      </c>
      <c r="H171" s="78">
        <v>0</v>
      </c>
      <c r="I171" s="226"/>
      <c r="J171" s="226"/>
    </row>
    <row r="172" spans="1:8" ht="15.75" thickBot="1">
      <c r="A172" s="236"/>
      <c r="B172" s="113">
        <v>926</v>
      </c>
      <c r="C172" s="114" t="s">
        <v>884</v>
      </c>
      <c r="D172" s="114" t="s">
        <v>12</v>
      </c>
      <c r="E172" s="68" t="s">
        <v>13</v>
      </c>
      <c r="F172" s="126">
        <v>18700</v>
      </c>
      <c r="G172" s="126">
        <v>18725.52</v>
      </c>
      <c r="H172" s="46">
        <f t="shared" si="2"/>
        <v>100.1364705882353</v>
      </c>
    </row>
    <row r="173" spans="1:8" ht="42" thickBot="1">
      <c r="A173" s="17">
        <v>7</v>
      </c>
      <c r="B173" s="135"/>
      <c r="C173" s="19"/>
      <c r="D173" s="19"/>
      <c r="E173" s="237" t="s">
        <v>14</v>
      </c>
      <c r="F173" s="21">
        <f>F174+F175+F176+F177</f>
        <v>19300</v>
      </c>
      <c r="G173" s="21">
        <f>G174+G175+G176+G177</f>
        <v>23073.48</v>
      </c>
      <c r="H173" s="848">
        <f t="shared" si="2"/>
        <v>119.55170984455958</v>
      </c>
    </row>
    <row r="174" spans="1:8" ht="15">
      <c r="A174" s="238"/>
      <c r="B174" s="113">
        <v>750</v>
      </c>
      <c r="C174" s="114" t="s">
        <v>15</v>
      </c>
      <c r="D174" s="114" t="s">
        <v>16</v>
      </c>
      <c r="E174" s="160" t="s">
        <v>17</v>
      </c>
      <c r="F174" s="126">
        <v>0</v>
      </c>
      <c r="G174" s="126">
        <v>41.85</v>
      </c>
      <c r="H174" s="106">
        <v>0</v>
      </c>
    </row>
    <row r="175" spans="1:8" ht="15">
      <c r="A175" s="22"/>
      <c r="B175" s="113">
        <v>852</v>
      </c>
      <c r="C175" s="114" t="s">
        <v>843</v>
      </c>
      <c r="D175" s="114" t="s">
        <v>16</v>
      </c>
      <c r="E175" s="68" t="s">
        <v>18</v>
      </c>
      <c r="F175" s="126">
        <v>300</v>
      </c>
      <c r="G175" s="126">
        <v>232.36</v>
      </c>
      <c r="H175" s="78">
        <f t="shared" si="2"/>
        <v>77.45333333333335</v>
      </c>
    </row>
    <row r="176" spans="1:8" ht="15">
      <c r="A176" s="22"/>
      <c r="B176" s="217">
        <v>852</v>
      </c>
      <c r="C176" s="239" t="s">
        <v>830</v>
      </c>
      <c r="D176" s="239" t="s">
        <v>16</v>
      </c>
      <c r="E176" s="218" t="s">
        <v>19</v>
      </c>
      <c r="F176" s="76">
        <v>1000</v>
      </c>
      <c r="G176" s="76">
        <v>1914.24</v>
      </c>
      <c r="H176" s="78">
        <f t="shared" si="2"/>
        <v>191.424</v>
      </c>
    </row>
    <row r="177" spans="1:8" ht="15.75" thickBot="1">
      <c r="A177" s="22"/>
      <c r="B177" s="137">
        <v>852</v>
      </c>
      <c r="C177" s="240" t="s">
        <v>830</v>
      </c>
      <c r="D177" s="241" t="s">
        <v>16</v>
      </c>
      <c r="E177" s="138" t="s">
        <v>20</v>
      </c>
      <c r="F177" s="242">
        <v>18000</v>
      </c>
      <c r="G177" s="144">
        <v>20885.03</v>
      </c>
      <c r="H177" s="46">
        <f t="shared" si="2"/>
        <v>116.02794444444444</v>
      </c>
    </row>
    <row r="178" spans="1:8" ht="15.75" thickBot="1">
      <c r="A178" s="243">
        <v>8</v>
      </c>
      <c r="B178" s="244"/>
      <c r="C178" s="99"/>
      <c r="D178" s="99"/>
      <c r="E178" s="124" t="s">
        <v>21</v>
      </c>
      <c r="F178" s="245">
        <v>0</v>
      </c>
      <c r="G178" s="101">
        <v>0</v>
      </c>
      <c r="H178" s="849">
        <v>0</v>
      </c>
    </row>
    <row r="179" spans="1:8" ht="28.5" thickBot="1">
      <c r="A179" s="17">
        <v>9</v>
      </c>
      <c r="B179" s="135"/>
      <c r="C179" s="19"/>
      <c r="D179" s="19"/>
      <c r="E179" s="88" t="s">
        <v>22</v>
      </c>
      <c r="F179" s="21">
        <f>F180+F181+F183+F184+F185+F182+F186</f>
        <v>50392.8</v>
      </c>
      <c r="G179" s="21">
        <f>G180+G181+G183+G184+G185+G182+G186</f>
        <v>63912.09999999999</v>
      </c>
      <c r="H179" s="849">
        <f t="shared" si="2"/>
        <v>126.82784048514866</v>
      </c>
    </row>
    <row r="180" spans="1:8" ht="15">
      <c r="A180" s="47"/>
      <c r="B180" s="246">
        <v>700</v>
      </c>
      <c r="C180" s="35" t="s">
        <v>848</v>
      </c>
      <c r="D180" s="34" t="s">
        <v>808</v>
      </c>
      <c r="E180" s="201" t="s">
        <v>23</v>
      </c>
      <c r="F180" s="146">
        <v>5500</v>
      </c>
      <c r="G180" s="146">
        <v>8044.32</v>
      </c>
      <c r="H180" s="90">
        <f t="shared" si="2"/>
        <v>146.26036363636362</v>
      </c>
    </row>
    <row r="181" spans="1:8" ht="15">
      <c r="A181" s="47"/>
      <c r="B181" s="145">
        <v>710</v>
      </c>
      <c r="C181" s="35" t="s">
        <v>742</v>
      </c>
      <c r="D181" s="34" t="s">
        <v>808</v>
      </c>
      <c r="E181" s="201" t="s">
        <v>24</v>
      </c>
      <c r="F181" s="146">
        <v>0</v>
      </c>
      <c r="G181" s="146">
        <v>34.49</v>
      </c>
      <c r="H181" s="39">
        <v>0</v>
      </c>
    </row>
    <row r="182" spans="1:8" ht="15">
      <c r="A182" s="47"/>
      <c r="B182" s="23">
        <v>754</v>
      </c>
      <c r="C182" s="35" t="s">
        <v>693</v>
      </c>
      <c r="D182" s="34" t="s">
        <v>808</v>
      </c>
      <c r="E182" s="201" t="s">
        <v>25</v>
      </c>
      <c r="F182" s="146">
        <v>0</v>
      </c>
      <c r="G182" s="146">
        <v>32.28</v>
      </c>
      <c r="H182" s="39">
        <v>0</v>
      </c>
    </row>
    <row r="183" spans="1:8" ht="15">
      <c r="A183" s="47"/>
      <c r="B183" s="23">
        <v>756</v>
      </c>
      <c r="C183" s="34" t="s">
        <v>754</v>
      </c>
      <c r="D183" s="34" t="s">
        <v>26</v>
      </c>
      <c r="E183" s="65" t="s">
        <v>27</v>
      </c>
      <c r="F183" s="25">
        <v>3000</v>
      </c>
      <c r="G183" s="25">
        <v>3747.64</v>
      </c>
      <c r="H183" s="46">
        <f t="shared" si="2"/>
        <v>124.92133333333332</v>
      </c>
    </row>
    <row r="184" spans="1:8" ht="15">
      <c r="A184" s="47"/>
      <c r="B184" s="145">
        <v>756</v>
      </c>
      <c r="C184" s="34" t="s">
        <v>763</v>
      </c>
      <c r="D184" s="34" t="s">
        <v>26</v>
      </c>
      <c r="E184" s="65" t="s">
        <v>27</v>
      </c>
      <c r="F184" s="146">
        <v>38792.8</v>
      </c>
      <c r="G184" s="146">
        <v>45972.64</v>
      </c>
      <c r="H184" s="39">
        <f t="shared" si="2"/>
        <v>118.50817677507166</v>
      </c>
    </row>
    <row r="185" spans="1:8" ht="15">
      <c r="A185" s="47"/>
      <c r="B185" s="145">
        <v>900</v>
      </c>
      <c r="C185" s="34" t="s">
        <v>801</v>
      </c>
      <c r="D185" s="34" t="s">
        <v>26</v>
      </c>
      <c r="E185" s="65" t="s">
        <v>28</v>
      </c>
      <c r="F185" s="151">
        <v>3100</v>
      </c>
      <c r="G185" s="146">
        <v>6079.73</v>
      </c>
      <c r="H185" s="39">
        <f t="shared" si="2"/>
        <v>196.12032258064517</v>
      </c>
    </row>
    <row r="186" spans="1:8" ht="28.5" thickBot="1">
      <c r="A186" s="47"/>
      <c r="B186" s="23">
        <v>926</v>
      </c>
      <c r="C186" s="24" t="s">
        <v>886</v>
      </c>
      <c r="D186" s="24" t="s">
        <v>29</v>
      </c>
      <c r="E186" s="117" t="s">
        <v>30</v>
      </c>
      <c r="F186" s="83">
        <v>0</v>
      </c>
      <c r="G186" s="25">
        <v>1</v>
      </c>
      <c r="H186" s="46">
        <v>0</v>
      </c>
    </row>
    <row r="187" spans="1:8" ht="28.5" thickBot="1">
      <c r="A187" s="243">
        <v>10</v>
      </c>
      <c r="B187" s="247">
        <v>758</v>
      </c>
      <c r="C187" s="248" t="s">
        <v>708</v>
      </c>
      <c r="D187" s="248" t="s">
        <v>808</v>
      </c>
      <c r="E187" s="124" t="s">
        <v>31</v>
      </c>
      <c r="F187" s="249">
        <v>63000</v>
      </c>
      <c r="G187" s="249">
        <v>69668.51</v>
      </c>
      <c r="H187" s="849">
        <f t="shared" si="2"/>
        <v>110.5849365079365</v>
      </c>
    </row>
    <row r="188" spans="1:8" ht="28.5" thickBot="1">
      <c r="A188" s="17">
        <v>11</v>
      </c>
      <c r="B188" s="135"/>
      <c r="C188" s="19"/>
      <c r="D188" s="19"/>
      <c r="E188" s="118" t="s">
        <v>32</v>
      </c>
      <c r="F188" s="21">
        <f>F189+F194</f>
        <v>64989</v>
      </c>
      <c r="G188" s="21">
        <f>G189+G194</f>
        <v>73586.29</v>
      </c>
      <c r="H188" s="849">
        <f t="shared" si="2"/>
        <v>113.22883872655372</v>
      </c>
    </row>
    <row r="189" spans="1:10" s="227" customFormat="1" ht="42">
      <c r="A189" s="47"/>
      <c r="B189" s="246"/>
      <c r="C189" s="250"/>
      <c r="D189" s="250"/>
      <c r="E189" s="251" t="s">
        <v>33</v>
      </c>
      <c r="F189" s="252">
        <f>F190+F191+F192+F193</f>
        <v>42989</v>
      </c>
      <c r="G189" s="252">
        <f>G190+G191+G192+G193</f>
        <v>41489</v>
      </c>
      <c r="H189" s="31">
        <f t="shared" si="2"/>
        <v>96.51073530438019</v>
      </c>
      <c r="I189" s="226"/>
      <c r="J189" s="226"/>
    </row>
    <row r="190" spans="1:10" s="227" customFormat="1" ht="15">
      <c r="A190" s="47"/>
      <c r="B190" s="177" t="s">
        <v>716</v>
      </c>
      <c r="C190" s="24" t="s">
        <v>34</v>
      </c>
      <c r="D190" s="24" t="s">
        <v>35</v>
      </c>
      <c r="E190" s="201" t="s">
        <v>36</v>
      </c>
      <c r="F190" s="96">
        <v>29680</v>
      </c>
      <c r="G190" s="96">
        <v>29680</v>
      </c>
      <c r="H190" s="39">
        <f t="shared" si="2"/>
        <v>100</v>
      </c>
      <c r="I190" s="226"/>
      <c r="J190" s="226"/>
    </row>
    <row r="191" spans="1:10" s="227" customFormat="1" ht="42">
      <c r="A191" s="47"/>
      <c r="B191" s="177" t="s">
        <v>37</v>
      </c>
      <c r="C191" s="34" t="s">
        <v>737</v>
      </c>
      <c r="D191" s="34" t="s">
        <v>35</v>
      </c>
      <c r="E191" s="201" t="s">
        <v>38</v>
      </c>
      <c r="F191" s="96">
        <v>1000</v>
      </c>
      <c r="G191" s="96">
        <v>1000</v>
      </c>
      <c r="H191" s="39">
        <f t="shared" si="2"/>
        <v>100</v>
      </c>
      <c r="I191" s="226"/>
      <c r="J191" s="226"/>
    </row>
    <row r="192" spans="1:10" s="227" customFormat="1" ht="42">
      <c r="A192" s="47"/>
      <c r="B192" s="176">
        <v>921</v>
      </c>
      <c r="C192" s="35" t="s">
        <v>695</v>
      </c>
      <c r="D192" s="35" t="s">
        <v>35</v>
      </c>
      <c r="E192" s="201" t="s">
        <v>39</v>
      </c>
      <c r="F192" s="96">
        <v>10809</v>
      </c>
      <c r="G192" s="96">
        <v>10809</v>
      </c>
      <c r="H192" s="194">
        <f t="shared" si="2"/>
        <v>100</v>
      </c>
      <c r="I192" s="226"/>
      <c r="J192" s="226"/>
    </row>
    <row r="193" spans="1:10" s="227" customFormat="1" ht="27.75">
      <c r="A193" s="47"/>
      <c r="B193" s="176"/>
      <c r="C193" s="42"/>
      <c r="D193" s="42"/>
      <c r="E193" s="201" t="s">
        <v>40</v>
      </c>
      <c r="F193" s="96">
        <v>1500</v>
      </c>
      <c r="G193" s="96">
        <v>0</v>
      </c>
      <c r="H193" s="152">
        <f t="shared" si="2"/>
        <v>0</v>
      </c>
      <c r="I193" s="226"/>
      <c r="J193" s="226"/>
    </row>
    <row r="194" spans="1:8" ht="27.75">
      <c r="A194" s="47"/>
      <c r="B194" s="50"/>
      <c r="C194" s="50"/>
      <c r="D194" s="50"/>
      <c r="E194" s="131" t="s">
        <v>41</v>
      </c>
      <c r="F194" s="129">
        <f>F195+F196</f>
        <v>22000</v>
      </c>
      <c r="G194" s="129">
        <f>G195+G196</f>
        <v>32097.289999999997</v>
      </c>
      <c r="H194" s="78">
        <f t="shared" si="2"/>
        <v>145.89677272727272</v>
      </c>
    </row>
    <row r="195" spans="1:8" ht="15">
      <c r="A195" s="47"/>
      <c r="B195" s="50" t="s">
        <v>42</v>
      </c>
      <c r="C195" s="49" t="s">
        <v>908</v>
      </c>
      <c r="D195" s="49" t="s">
        <v>43</v>
      </c>
      <c r="E195" s="59" t="s">
        <v>44</v>
      </c>
      <c r="F195" s="52">
        <v>4000</v>
      </c>
      <c r="G195" s="52">
        <v>5552.12</v>
      </c>
      <c r="H195" s="53">
        <f t="shared" si="2"/>
        <v>138.803</v>
      </c>
    </row>
    <row r="196" spans="1:8" ht="15.75" thickBot="1">
      <c r="A196" s="47"/>
      <c r="B196" s="214" t="s">
        <v>42</v>
      </c>
      <c r="C196" s="214" t="s">
        <v>727</v>
      </c>
      <c r="D196" s="24" t="s">
        <v>43</v>
      </c>
      <c r="E196" s="117" t="s">
        <v>44</v>
      </c>
      <c r="F196" s="25">
        <v>18000</v>
      </c>
      <c r="G196" s="216">
        <v>26545.17</v>
      </c>
      <c r="H196" s="46">
        <f t="shared" si="2"/>
        <v>147.47316666666666</v>
      </c>
    </row>
    <row r="197" spans="1:8" ht="28.5" thickBot="1">
      <c r="A197" s="17">
        <v>12</v>
      </c>
      <c r="B197" s="135"/>
      <c r="C197" s="19"/>
      <c r="D197" s="19"/>
      <c r="E197" s="118" t="s">
        <v>45</v>
      </c>
      <c r="F197" s="21">
        <f>F198+F203+F204+F205+F209+F215</f>
        <v>130844</v>
      </c>
      <c r="G197" s="21">
        <f>G198+G203+G204+G205+G209+G215</f>
        <v>144142.83000000002</v>
      </c>
      <c r="H197" s="849">
        <f t="shared" si="2"/>
        <v>110.16388218030633</v>
      </c>
    </row>
    <row r="198" spans="1:8" ht="15">
      <c r="A198" s="253"/>
      <c r="B198" s="102"/>
      <c r="C198" s="254"/>
      <c r="D198" s="103"/>
      <c r="E198" s="255" t="s">
        <v>46</v>
      </c>
      <c r="F198" s="105">
        <f>F201+F202+F200+F199</f>
        <v>9500</v>
      </c>
      <c r="G198" s="105">
        <f>G201+G202+G200+G199</f>
        <v>17305.68</v>
      </c>
      <c r="H198" s="106">
        <f t="shared" si="2"/>
        <v>182.16505263157896</v>
      </c>
    </row>
    <row r="199" spans="1:8" ht="15">
      <c r="A199" s="91"/>
      <c r="B199" s="23">
        <v>710</v>
      </c>
      <c r="C199" s="177" t="s">
        <v>742</v>
      </c>
      <c r="D199" s="177" t="s">
        <v>849</v>
      </c>
      <c r="E199" s="170" t="s">
        <v>47</v>
      </c>
      <c r="F199" s="25">
        <v>0</v>
      </c>
      <c r="G199" s="25">
        <v>116</v>
      </c>
      <c r="H199" s="194">
        <v>0</v>
      </c>
    </row>
    <row r="200" spans="1:8" ht="15">
      <c r="A200" s="47"/>
      <c r="B200" s="145">
        <v>756</v>
      </c>
      <c r="C200" s="34" t="s">
        <v>754</v>
      </c>
      <c r="D200" s="24" t="s">
        <v>849</v>
      </c>
      <c r="E200" s="36" t="s">
        <v>48</v>
      </c>
      <c r="F200" s="146">
        <v>0</v>
      </c>
      <c r="G200" s="151">
        <v>58</v>
      </c>
      <c r="H200" s="39">
        <v>0</v>
      </c>
    </row>
    <row r="201" spans="1:8" ht="15">
      <c r="A201" s="47"/>
      <c r="B201" s="23">
        <v>756</v>
      </c>
      <c r="C201" s="34" t="s">
        <v>763</v>
      </c>
      <c r="D201" s="34" t="s">
        <v>849</v>
      </c>
      <c r="E201" s="36" t="s">
        <v>49</v>
      </c>
      <c r="F201" s="25">
        <v>7600</v>
      </c>
      <c r="G201" s="146">
        <v>13315.6</v>
      </c>
      <c r="H201" s="39">
        <f aca="true" t="shared" si="3" ref="H201:H263">G201/F201*100</f>
        <v>175.20526315789473</v>
      </c>
    </row>
    <row r="202" spans="1:8" ht="15">
      <c r="A202" s="47"/>
      <c r="B202" s="147">
        <v>900</v>
      </c>
      <c r="C202" s="114" t="s">
        <v>746</v>
      </c>
      <c r="D202" s="114" t="s">
        <v>849</v>
      </c>
      <c r="E202" s="43" t="s">
        <v>28</v>
      </c>
      <c r="F202" s="162">
        <v>1900</v>
      </c>
      <c r="G202" s="126">
        <v>3816.08</v>
      </c>
      <c r="H202" s="46">
        <f t="shared" si="3"/>
        <v>200.84631578947366</v>
      </c>
    </row>
    <row r="203" spans="1:8" ht="15">
      <c r="A203" s="47"/>
      <c r="B203" s="113">
        <v>900</v>
      </c>
      <c r="C203" s="114" t="s">
        <v>50</v>
      </c>
      <c r="D203" s="128" t="s">
        <v>849</v>
      </c>
      <c r="E203" s="68" t="s">
        <v>51</v>
      </c>
      <c r="F203" s="130">
        <v>56000</v>
      </c>
      <c r="G203" s="126">
        <v>59065.42</v>
      </c>
      <c r="H203" s="78">
        <f t="shared" si="3"/>
        <v>105.47396428571427</v>
      </c>
    </row>
    <row r="204" spans="1:8" ht="15">
      <c r="A204" s="47"/>
      <c r="B204" s="113">
        <v>900</v>
      </c>
      <c r="C204" s="256" t="s">
        <v>52</v>
      </c>
      <c r="D204" s="114" t="s">
        <v>53</v>
      </c>
      <c r="E204" s="68" t="s">
        <v>54</v>
      </c>
      <c r="F204" s="126">
        <v>0</v>
      </c>
      <c r="G204" s="126">
        <v>736.41</v>
      </c>
      <c r="H204" s="46">
        <v>0</v>
      </c>
    </row>
    <row r="205" spans="1:8" ht="15">
      <c r="A205" s="47"/>
      <c r="B205" s="23"/>
      <c r="C205" s="24"/>
      <c r="D205" s="177"/>
      <c r="E205" s="201" t="s">
        <v>55</v>
      </c>
      <c r="F205" s="96">
        <f>F207+F208+F206</f>
        <v>65300</v>
      </c>
      <c r="G205" s="96">
        <f>G207+G208+G206</f>
        <v>65300</v>
      </c>
      <c r="H205" s="53">
        <f t="shared" si="3"/>
        <v>100</v>
      </c>
    </row>
    <row r="206" spans="1:8" ht="15">
      <c r="A206" s="47"/>
      <c r="B206" s="145">
        <v>710</v>
      </c>
      <c r="C206" s="34" t="s">
        <v>56</v>
      </c>
      <c r="D206" s="24" t="s">
        <v>57</v>
      </c>
      <c r="E206" s="170" t="s">
        <v>58</v>
      </c>
      <c r="F206" s="96">
        <v>2500</v>
      </c>
      <c r="G206" s="96">
        <v>2500</v>
      </c>
      <c r="H206" s="39">
        <f t="shared" si="3"/>
        <v>100</v>
      </c>
    </row>
    <row r="207" spans="1:8" ht="15">
      <c r="A207" s="47"/>
      <c r="B207" s="34" t="s">
        <v>59</v>
      </c>
      <c r="C207" s="34" t="s">
        <v>60</v>
      </c>
      <c r="D207" s="34" t="s">
        <v>57</v>
      </c>
      <c r="E207" s="65" t="s">
        <v>61</v>
      </c>
      <c r="F207" s="96">
        <v>24000</v>
      </c>
      <c r="G207" s="96">
        <v>24000</v>
      </c>
      <c r="H207" s="46">
        <f t="shared" si="3"/>
        <v>100</v>
      </c>
    </row>
    <row r="208" spans="1:8" ht="15">
      <c r="A208" s="47"/>
      <c r="B208" s="147">
        <v>900</v>
      </c>
      <c r="C208" s="34" t="s">
        <v>62</v>
      </c>
      <c r="D208" s="34" t="s">
        <v>57</v>
      </c>
      <c r="E208" s="65" t="s">
        <v>63</v>
      </c>
      <c r="F208" s="146">
        <v>38800</v>
      </c>
      <c r="G208" s="25">
        <v>38800</v>
      </c>
      <c r="H208" s="152">
        <f t="shared" si="3"/>
        <v>100</v>
      </c>
    </row>
    <row r="209" spans="1:8" ht="27.75">
      <c r="A209" s="47"/>
      <c r="B209" s="176"/>
      <c r="C209" s="49"/>
      <c r="D209" s="49"/>
      <c r="E209" s="59" t="s">
        <v>64</v>
      </c>
      <c r="F209" s="52">
        <f>F210+F211+F212+F213+F214</f>
        <v>0</v>
      </c>
      <c r="G209" s="52">
        <f>G210+G211+G212+G213+G214</f>
        <v>1701.25</v>
      </c>
      <c r="H209" s="53">
        <v>0</v>
      </c>
    </row>
    <row r="210" spans="1:8" ht="27.75">
      <c r="A210" s="47"/>
      <c r="B210" s="176">
        <v>801</v>
      </c>
      <c r="C210" s="177" t="s">
        <v>805</v>
      </c>
      <c r="D210" s="177" t="s">
        <v>65</v>
      </c>
      <c r="E210" s="201" t="s">
        <v>66</v>
      </c>
      <c r="F210" s="96">
        <v>0</v>
      </c>
      <c r="G210" s="96">
        <v>106.02</v>
      </c>
      <c r="H210" s="39">
        <v>0</v>
      </c>
    </row>
    <row r="211" spans="1:8" ht="27.75">
      <c r="A211" s="47"/>
      <c r="B211" s="176">
        <v>801</v>
      </c>
      <c r="C211" s="177" t="s">
        <v>805</v>
      </c>
      <c r="D211" s="177" t="s">
        <v>65</v>
      </c>
      <c r="E211" s="201" t="s">
        <v>67</v>
      </c>
      <c r="F211" s="96">
        <v>0</v>
      </c>
      <c r="G211" s="96">
        <v>0.09</v>
      </c>
      <c r="H211" s="39">
        <v>0</v>
      </c>
    </row>
    <row r="212" spans="1:8" ht="27.75">
      <c r="A212" s="47"/>
      <c r="B212" s="150">
        <v>801</v>
      </c>
      <c r="C212" s="24" t="s">
        <v>820</v>
      </c>
      <c r="D212" s="24" t="s">
        <v>65</v>
      </c>
      <c r="E212" s="117" t="s">
        <v>68</v>
      </c>
      <c r="F212" s="25">
        <v>0</v>
      </c>
      <c r="G212" s="146">
        <v>1535.22</v>
      </c>
      <c r="H212" s="46">
        <v>0</v>
      </c>
    </row>
    <row r="213" spans="1:8" ht="15">
      <c r="A213" s="47"/>
      <c r="B213" s="150">
        <v>921</v>
      </c>
      <c r="C213" s="35" t="s">
        <v>69</v>
      </c>
      <c r="D213" s="35" t="s">
        <v>65</v>
      </c>
      <c r="E213" s="36" t="s">
        <v>70</v>
      </c>
      <c r="F213" s="151">
        <v>0</v>
      </c>
      <c r="G213" s="146">
        <v>43.65</v>
      </c>
      <c r="H213" s="39">
        <v>0</v>
      </c>
    </row>
    <row r="214" spans="1:8" ht="15">
      <c r="A214" s="47"/>
      <c r="B214" s="147">
        <v>926</v>
      </c>
      <c r="C214" s="42" t="s">
        <v>886</v>
      </c>
      <c r="D214" s="42" t="s">
        <v>65</v>
      </c>
      <c r="E214" s="43" t="s">
        <v>71</v>
      </c>
      <c r="F214" s="162">
        <v>0</v>
      </c>
      <c r="G214" s="25">
        <v>16.27</v>
      </c>
      <c r="H214" s="46">
        <v>0</v>
      </c>
    </row>
    <row r="215" spans="1:9" ht="15.75" thickBot="1">
      <c r="A215" s="47"/>
      <c r="B215" s="257">
        <v>852</v>
      </c>
      <c r="C215" s="258" t="s">
        <v>872</v>
      </c>
      <c r="D215" s="258" t="s">
        <v>808</v>
      </c>
      <c r="E215" s="230" t="s">
        <v>72</v>
      </c>
      <c r="F215" s="221">
        <v>44</v>
      </c>
      <c r="G215" s="221">
        <v>34.07</v>
      </c>
      <c r="H215" s="134">
        <f t="shared" si="3"/>
        <v>77.43181818181817</v>
      </c>
      <c r="I215" s="5">
        <v>0</v>
      </c>
    </row>
    <row r="216" spans="1:8" ht="28.5" thickBot="1">
      <c r="A216" s="84">
        <v>13</v>
      </c>
      <c r="B216" s="231" t="s">
        <v>73</v>
      </c>
      <c r="C216" s="259" t="s">
        <v>74</v>
      </c>
      <c r="D216" s="259" t="s">
        <v>75</v>
      </c>
      <c r="E216" s="260" t="s">
        <v>76</v>
      </c>
      <c r="F216" s="261">
        <v>9006963</v>
      </c>
      <c r="G216" s="261">
        <v>9159917</v>
      </c>
      <c r="H216" s="849">
        <f t="shared" si="3"/>
        <v>101.69817506744505</v>
      </c>
    </row>
    <row r="217" spans="1:8" ht="28.5" thickBot="1">
      <c r="A217" s="123">
        <v>14</v>
      </c>
      <c r="B217" s="262" t="s">
        <v>73</v>
      </c>
      <c r="C217" s="263" t="s">
        <v>74</v>
      </c>
      <c r="D217" s="264" t="s">
        <v>77</v>
      </c>
      <c r="E217" s="265" t="s">
        <v>78</v>
      </c>
      <c r="F217" s="245">
        <v>290000</v>
      </c>
      <c r="G217" s="156">
        <v>349286.99</v>
      </c>
      <c r="H217" s="849">
        <f t="shared" si="3"/>
        <v>120.44378965517242</v>
      </c>
    </row>
    <row r="218" spans="1:8" ht="15" thickBot="1">
      <c r="A218" s="17">
        <v>15</v>
      </c>
      <c r="B218" s="262"/>
      <c r="C218" s="263"/>
      <c r="D218" s="264"/>
      <c r="E218" s="118" t="s">
        <v>79</v>
      </c>
      <c r="F218" s="266">
        <f>F219+F220+F221</f>
        <v>16910289</v>
      </c>
      <c r="G218" s="266">
        <f>G219+G220+G221</f>
        <v>16910289</v>
      </c>
      <c r="H218" s="849">
        <f t="shared" si="3"/>
        <v>100</v>
      </c>
    </row>
    <row r="219" spans="1:8" ht="15">
      <c r="A219" s="27"/>
      <c r="B219" s="267" t="s">
        <v>80</v>
      </c>
      <c r="C219" s="268" t="s">
        <v>81</v>
      </c>
      <c r="D219" s="269" t="s">
        <v>82</v>
      </c>
      <c r="E219" s="270" t="s">
        <v>83</v>
      </c>
      <c r="F219" s="271">
        <v>8620910</v>
      </c>
      <c r="G219" s="272">
        <v>8620910</v>
      </c>
      <c r="H219" s="90">
        <f t="shared" si="3"/>
        <v>100</v>
      </c>
    </row>
    <row r="220" spans="1:8" ht="15">
      <c r="A220" s="47"/>
      <c r="B220" s="23" t="s">
        <v>80</v>
      </c>
      <c r="C220" s="184" t="s">
        <v>84</v>
      </c>
      <c r="D220" s="24" t="s">
        <v>82</v>
      </c>
      <c r="E220" s="117" t="s">
        <v>85</v>
      </c>
      <c r="F220" s="77">
        <v>7566874</v>
      </c>
      <c r="G220" s="77">
        <v>7566874</v>
      </c>
      <c r="H220" s="78">
        <f t="shared" si="3"/>
        <v>100</v>
      </c>
    </row>
    <row r="221" spans="1:8" ht="15.75" thickBot="1">
      <c r="A221" s="47"/>
      <c r="B221" s="141">
        <v>758</v>
      </c>
      <c r="C221" s="142" t="s">
        <v>86</v>
      </c>
      <c r="D221" s="142" t="s">
        <v>82</v>
      </c>
      <c r="E221" s="143" t="s">
        <v>87</v>
      </c>
      <c r="F221" s="850">
        <v>722505</v>
      </c>
      <c r="G221" s="25">
        <v>722505</v>
      </c>
      <c r="H221" s="46">
        <f t="shared" si="3"/>
        <v>100</v>
      </c>
    </row>
    <row r="222" spans="1:8" ht="15.75" thickBot="1">
      <c r="A222" s="851">
        <v>16</v>
      </c>
      <c r="B222" s="231"/>
      <c r="C222" s="852"/>
      <c r="D222" s="86"/>
      <c r="E222" s="853" t="s">
        <v>88</v>
      </c>
      <c r="F222" s="261">
        <f>F223+F239+F253+F254+F258</f>
        <v>18870925.7</v>
      </c>
      <c r="G222" s="261">
        <f>G223+G239+G253+G254+G258</f>
        <v>18677715.92</v>
      </c>
      <c r="H222" s="854">
        <f t="shared" si="3"/>
        <v>98.9761510215686</v>
      </c>
    </row>
    <row r="223" spans="1:8" ht="27.75">
      <c r="A223" s="22"/>
      <c r="B223" s="273"/>
      <c r="C223" s="114"/>
      <c r="D223" s="114"/>
      <c r="E223" s="235" t="s">
        <v>89</v>
      </c>
      <c r="F223" s="126">
        <f>F224+F225+F226+F227+F228+F229+F230+F231+F232+F233+F234+F235+F236+F237+F238</f>
        <v>14528325.05</v>
      </c>
      <c r="G223" s="126">
        <f>G224+G225+G226+G227+G228+G229+G230+G231+G232+G233+G234+G235+G236+G237+G238</f>
        <v>14444120.94</v>
      </c>
      <c r="H223" s="46">
        <f t="shared" si="3"/>
        <v>99.42041419289417</v>
      </c>
    </row>
    <row r="224" spans="1:8" ht="15">
      <c r="A224" s="22"/>
      <c r="B224" s="23" t="s">
        <v>716</v>
      </c>
      <c r="C224" s="24" t="s">
        <v>717</v>
      </c>
      <c r="D224" s="177" t="s">
        <v>90</v>
      </c>
      <c r="E224" s="117" t="s">
        <v>91</v>
      </c>
      <c r="F224" s="25">
        <v>553690.04</v>
      </c>
      <c r="G224" s="96">
        <v>553690.04</v>
      </c>
      <c r="H224" s="53">
        <f t="shared" si="3"/>
        <v>100</v>
      </c>
    </row>
    <row r="225" spans="1:8" ht="15">
      <c r="A225" s="40"/>
      <c r="B225" s="145">
        <v>750</v>
      </c>
      <c r="C225" s="167" t="s">
        <v>15</v>
      </c>
      <c r="D225" s="34" t="s">
        <v>90</v>
      </c>
      <c r="E225" s="168" t="s">
        <v>92</v>
      </c>
      <c r="F225" s="146">
        <v>167153</v>
      </c>
      <c r="G225" s="146">
        <v>167153</v>
      </c>
      <c r="H225" s="39">
        <f t="shared" si="3"/>
        <v>100</v>
      </c>
    </row>
    <row r="226" spans="1:8" ht="15">
      <c r="A226" s="22"/>
      <c r="B226" s="145">
        <v>751</v>
      </c>
      <c r="C226" s="202" t="s">
        <v>93</v>
      </c>
      <c r="D226" s="34" t="s">
        <v>90</v>
      </c>
      <c r="E226" s="203" t="s">
        <v>94</v>
      </c>
      <c r="F226" s="151">
        <v>22110</v>
      </c>
      <c r="G226" s="146">
        <v>17334.75</v>
      </c>
      <c r="H226" s="46">
        <f t="shared" si="3"/>
        <v>78.4023066485753</v>
      </c>
    </row>
    <row r="227" spans="1:8" ht="15">
      <c r="A227" s="40"/>
      <c r="B227" s="145">
        <v>752</v>
      </c>
      <c r="C227" s="34" t="s">
        <v>95</v>
      </c>
      <c r="D227" s="34" t="s">
        <v>90</v>
      </c>
      <c r="E227" s="65" t="s">
        <v>96</v>
      </c>
      <c r="F227" s="146">
        <v>300</v>
      </c>
      <c r="G227" s="146">
        <v>300</v>
      </c>
      <c r="H227" s="152">
        <f t="shared" si="3"/>
        <v>100</v>
      </c>
    </row>
    <row r="228" spans="1:8" ht="15">
      <c r="A228" s="40"/>
      <c r="B228" s="145">
        <v>754</v>
      </c>
      <c r="C228" s="34" t="s">
        <v>97</v>
      </c>
      <c r="D228" s="34" t="s">
        <v>90</v>
      </c>
      <c r="E228" s="65" t="s">
        <v>98</v>
      </c>
      <c r="F228" s="146">
        <v>1000</v>
      </c>
      <c r="G228" s="146">
        <v>1000</v>
      </c>
      <c r="H228" s="152">
        <f t="shared" si="3"/>
        <v>100</v>
      </c>
    </row>
    <row r="229" spans="1:8" ht="15">
      <c r="A229" s="40"/>
      <c r="B229" s="145">
        <v>801</v>
      </c>
      <c r="C229" s="202" t="s">
        <v>805</v>
      </c>
      <c r="D229" s="34" t="s">
        <v>90</v>
      </c>
      <c r="E229" s="36" t="s">
        <v>99</v>
      </c>
      <c r="F229" s="151">
        <v>62110.62</v>
      </c>
      <c r="G229" s="146">
        <v>61305.26</v>
      </c>
      <c r="H229" s="39">
        <f t="shared" si="3"/>
        <v>98.70334574022928</v>
      </c>
    </row>
    <row r="230" spans="1:8" ht="15">
      <c r="A230" s="40"/>
      <c r="B230" s="145">
        <v>801</v>
      </c>
      <c r="C230" s="202" t="s">
        <v>820</v>
      </c>
      <c r="D230" s="34" t="s">
        <v>90</v>
      </c>
      <c r="E230" s="36" t="s">
        <v>99</v>
      </c>
      <c r="F230" s="151">
        <v>15349.53</v>
      </c>
      <c r="G230" s="146">
        <v>14651.61</v>
      </c>
      <c r="H230" s="39">
        <f t="shared" si="3"/>
        <v>95.45315068278964</v>
      </c>
    </row>
    <row r="231" spans="1:8" ht="15">
      <c r="A231" s="40"/>
      <c r="B231" s="145">
        <v>801</v>
      </c>
      <c r="C231" s="202" t="s">
        <v>100</v>
      </c>
      <c r="D231" s="34" t="s">
        <v>90</v>
      </c>
      <c r="E231" s="36" t="s">
        <v>99</v>
      </c>
      <c r="F231" s="151">
        <v>1354.86</v>
      </c>
      <c r="G231" s="146">
        <v>799.91</v>
      </c>
      <c r="H231" s="39">
        <f t="shared" si="3"/>
        <v>59.04004841828676</v>
      </c>
    </row>
    <row r="232" spans="1:8" ht="15">
      <c r="A232" s="40"/>
      <c r="B232" s="145">
        <v>851</v>
      </c>
      <c r="C232" s="202" t="s">
        <v>101</v>
      </c>
      <c r="D232" s="34" t="s">
        <v>90</v>
      </c>
      <c r="E232" s="36" t="s">
        <v>102</v>
      </c>
      <c r="F232" s="151">
        <v>1244</v>
      </c>
      <c r="G232" s="146">
        <v>1244</v>
      </c>
      <c r="H232" s="39">
        <f t="shared" si="3"/>
        <v>100</v>
      </c>
    </row>
    <row r="233" spans="1:8" ht="15">
      <c r="A233" s="22"/>
      <c r="B233" s="145">
        <v>852</v>
      </c>
      <c r="C233" s="202" t="s">
        <v>843</v>
      </c>
      <c r="D233" s="34" t="s">
        <v>90</v>
      </c>
      <c r="E233" s="36" t="s">
        <v>103</v>
      </c>
      <c r="F233" s="151">
        <v>506754</v>
      </c>
      <c r="G233" s="146">
        <v>491972.85</v>
      </c>
      <c r="H233" s="39">
        <f t="shared" si="3"/>
        <v>97.0831705324477</v>
      </c>
    </row>
    <row r="234" spans="1:8" ht="15">
      <c r="A234" s="40"/>
      <c r="B234" s="23">
        <v>852</v>
      </c>
      <c r="C234" s="202" t="s">
        <v>104</v>
      </c>
      <c r="D234" s="34" t="s">
        <v>105</v>
      </c>
      <c r="E234" s="36" t="s">
        <v>106</v>
      </c>
      <c r="F234" s="151">
        <v>7073000</v>
      </c>
      <c r="G234" s="96">
        <v>7026254.3</v>
      </c>
      <c r="H234" s="46">
        <f t="shared" si="3"/>
        <v>99.33909656439982</v>
      </c>
    </row>
    <row r="235" spans="1:8" ht="15">
      <c r="A235" s="40"/>
      <c r="B235" s="23">
        <v>852</v>
      </c>
      <c r="C235" s="34" t="s">
        <v>830</v>
      </c>
      <c r="D235" s="24" t="s">
        <v>90</v>
      </c>
      <c r="E235" s="65" t="s">
        <v>107</v>
      </c>
      <c r="F235" s="146">
        <v>6035400</v>
      </c>
      <c r="G235" s="96">
        <v>6022754.03</v>
      </c>
      <c r="H235" s="39">
        <f t="shared" si="3"/>
        <v>99.79047005997947</v>
      </c>
    </row>
    <row r="236" spans="1:8" ht="15">
      <c r="A236" s="32"/>
      <c r="B236" s="274">
        <v>852</v>
      </c>
      <c r="C236" s="167" t="s">
        <v>108</v>
      </c>
      <c r="D236" s="34" t="s">
        <v>90</v>
      </c>
      <c r="E236" s="275" t="s">
        <v>109</v>
      </c>
      <c r="F236" s="276">
        <v>61600</v>
      </c>
      <c r="G236" s="146">
        <v>61415.52</v>
      </c>
      <c r="H236" s="39">
        <f t="shared" si="3"/>
        <v>99.70051948051947</v>
      </c>
    </row>
    <row r="237" spans="1:8" ht="15">
      <c r="A237" s="32"/>
      <c r="B237" s="64">
        <v>852</v>
      </c>
      <c r="C237" s="34" t="s">
        <v>110</v>
      </c>
      <c r="D237" s="34" t="s">
        <v>90</v>
      </c>
      <c r="E237" s="275" t="s">
        <v>111</v>
      </c>
      <c r="F237" s="277">
        <v>26812</v>
      </c>
      <c r="G237" s="146">
        <v>23934.79</v>
      </c>
      <c r="H237" s="39">
        <f t="shared" si="3"/>
        <v>89.26894674026555</v>
      </c>
    </row>
    <row r="238" spans="1:8" ht="15">
      <c r="A238" s="32"/>
      <c r="B238" s="64">
        <v>852</v>
      </c>
      <c r="C238" s="184" t="s">
        <v>872</v>
      </c>
      <c r="D238" s="34" t="s">
        <v>90</v>
      </c>
      <c r="E238" s="275" t="s">
        <v>112</v>
      </c>
      <c r="F238" s="277">
        <v>447</v>
      </c>
      <c r="G238" s="96">
        <v>310.88</v>
      </c>
      <c r="H238" s="71">
        <f t="shared" si="3"/>
        <v>69.54809843400447</v>
      </c>
    </row>
    <row r="239" spans="1:8" ht="15">
      <c r="A239" s="32"/>
      <c r="B239" s="278"/>
      <c r="C239" s="279"/>
      <c r="D239" s="109"/>
      <c r="E239" s="280" t="s">
        <v>113</v>
      </c>
      <c r="F239" s="111">
        <f>F240+F241+F242+F243+F244+F245+F246+F247+F248+F249+F250+F251+F252</f>
        <v>3884447.65</v>
      </c>
      <c r="G239" s="111">
        <f>G240+G241+G242+G243+G244+G245+G246+G247+G248+G249+G250+G251+G252</f>
        <v>3795398.06</v>
      </c>
      <c r="H239" s="46">
        <f t="shared" si="3"/>
        <v>97.70753533002305</v>
      </c>
    </row>
    <row r="240" spans="1:8" ht="15">
      <c r="A240" s="32"/>
      <c r="B240" s="281">
        <v>600</v>
      </c>
      <c r="C240" s="173" t="s">
        <v>114</v>
      </c>
      <c r="D240" s="24" t="s">
        <v>115</v>
      </c>
      <c r="E240" s="170" t="s">
        <v>116</v>
      </c>
      <c r="F240" s="25">
        <v>584484</v>
      </c>
      <c r="G240" s="25">
        <v>584484</v>
      </c>
      <c r="H240" s="53">
        <f t="shared" si="3"/>
        <v>100</v>
      </c>
    </row>
    <row r="241" spans="1:8" ht="27.75">
      <c r="A241" s="32"/>
      <c r="B241" s="282">
        <v>758</v>
      </c>
      <c r="C241" s="184" t="s">
        <v>708</v>
      </c>
      <c r="D241" s="35" t="s">
        <v>115</v>
      </c>
      <c r="E241" s="65" t="s">
        <v>117</v>
      </c>
      <c r="F241" s="146">
        <v>65984.65</v>
      </c>
      <c r="G241" s="146">
        <v>65984.65</v>
      </c>
      <c r="H241" s="39">
        <f t="shared" si="3"/>
        <v>100</v>
      </c>
    </row>
    <row r="242" spans="1:8" ht="15">
      <c r="A242" s="283"/>
      <c r="B242" s="41">
        <v>801</v>
      </c>
      <c r="C242" s="42" t="s">
        <v>805</v>
      </c>
      <c r="D242" s="42" t="s">
        <v>115</v>
      </c>
      <c r="E242" s="43" t="s">
        <v>118</v>
      </c>
      <c r="F242" s="162">
        <v>16000</v>
      </c>
      <c r="G242" s="162">
        <v>15365.72</v>
      </c>
      <c r="H242" s="206">
        <f t="shared" si="3"/>
        <v>96.03575</v>
      </c>
    </row>
    <row r="243" spans="1:8" ht="15">
      <c r="A243" s="32"/>
      <c r="B243" s="284">
        <v>801</v>
      </c>
      <c r="C243" s="24" t="s">
        <v>908</v>
      </c>
      <c r="D243" s="177" t="s">
        <v>115</v>
      </c>
      <c r="E243" s="201" t="s">
        <v>44</v>
      </c>
      <c r="F243" s="96">
        <v>93160</v>
      </c>
      <c r="G243" s="96">
        <v>93160</v>
      </c>
      <c r="H243" s="194">
        <f t="shared" si="3"/>
        <v>100</v>
      </c>
    </row>
    <row r="244" spans="1:8" ht="15">
      <c r="A244" s="32"/>
      <c r="B244" s="64">
        <v>801</v>
      </c>
      <c r="C244" s="34" t="s">
        <v>727</v>
      </c>
      <c r="D244" s="34" t="s">
        <v>115</v>
      </c>
      <c r="E244" s="285" t="s">
        <v>44</v>
      </c>
      <c r="F244" s="38">
        <v>434290</v>
      </c>
      <c r="G244" s="146">
        <v>434290</v>
      </c>
      <c r="H244" s="39">
        <f t="shared" si="3"/>
        <v>100</v>
      </c>
    </row>
    <row r="245" spans="1:8" ht="15">
      <c r="A245" s="32"/>
      <c r="B245" s="64">
        <v>801</v>
      </c>
      <c r="C245" s="184" t="s">
        <v>119</v>
      </c>
      <c r="D245" s="24" t="s">
        <v>115</v>
      </c>
      <c r="E245" s="275" t="s">
        <v>44</v>
      </c>
      <c r="F245" s="276">
        <v>54800</v>
      </c>
      <c r="G245" s="146">
        <v>54800</v>
      </c>
      <c r="H245" s="46">
        <f t="shared" si="3"/>
        <v>100</v>
      </c>
    </row>
    <row r="246" spans="1:8" ht="15">
      <c r="A246" s="32"/>
      <c r="B246" s="33">
        <v>852</v>
      </c>
      <c r="C246" s="34" t="s">
        <v>120</v>
      </c>
      <c r="D246" s="34" t="s">
        <v>115</v>
      </c>
      <c r="E246" s="163" t="s">
        <v>121</v>
      </c>
      <c r="F246" s="38">
        <v>22344</v>
      </c>
      <c r="G246" s="25">
        <v>22344</v>
      </c>
      <c r="H246" s="39">
        <f t="shared" si="3"/>
        <v>100</v>
      </c>
    </row>
    <row r="247" spans="1:10" s="140" customFormat="1" ht="15">
      <c r="A247" s="32"/>
      <c r="B247" s="33">
        <v>852</v>
      </c>
      <c r="C247" s="34" t="s">
        <v>108</v>
      </c>
      <c r="D247" s="34" t="s">
        <v>115</v>
      </c>
      <c r="E247" s="65" t="s">
        <v>122</v>
      </c>
      <c r="F247" s="146">
        <v>63000</v>
      </c>
      <c r="G247" s="146">
        <v>62640.59</v>
      </c>
      <c r="H247" s="46">
        <f t="shared" si="3"/>
        <v>99.42950793650793</v>
      </c>
      <c r="I247" s="139"/>
      <c r="J247" s="139"/>
    </row>
    <row r="248" spans="1:8" ht="15">
      <c r="A248" s="32"/>
      <c r="B248" s="64">
        <v>852</v>
      </c>
      <c r="C248" s="34" t="s">
        <v>833</v>
      </c>
      <c r="D248" s="34" t="s">
        <v>115</v>
      </c>
      <c r="E248" s="170" t="s">
        <v>123</v>
      </c>
      <c r="F248" s="25">
        <v>605000</v>
      </c>
      <c r="G248" s="146">
        <v>582112.24</v>
      </c>
      <c r="H248" s="39">
        <f t="shared" si="3"/>
        <v>96.21689917355371</v>
      </c>
    </row>
    <row r="249" spans="1:8" ht="15">
      <c r="A249" s="32"/>
      <c r="B249" s="211">
        <v>852</v>
      </c>
      <c r="C249" s="35" t="s">
        <v>835</v>
      </c>
      <c r="D249" s="35" t="s">
        <v>115</v>
      </c>
      <c r="E249" s="36" t="s">
        <v>124</v>
      </c>
      <c r="F249" s="151">
        <v>716500</v>
      </c>
      <c r="G249" s="146">
        <v>714450.73</v>
      </c>
      <c r="H249" s="39">
        <f t="shared" si="3"/>
        <v>99.71398883461269</v>
      </c>
    </row>
    <row r="250" spans="1:8" ht="15">
      <c r="A250" s="32"/>
      <c r="B250" s="64">
        <v>852</v>
      </c>
      <c r="C250" s="34" t="s">
        <v>836</v>
      </c>
      <c r="D250" s="34" t="s">
        <v>115</v>
      </c>
      <c r="E250" s="65" t="s">
        <v>125</v>
      </c>
      <c r="F250" s="146">
        <v>480100</v>
      </c>
      <c r="G250" s="286">
        <v>480100</v>
      </c>
      <c r="H250" s="287">
        <f t="shared" si="3"/>
        <v>100</v>
      </c>
    </row>
    <row r="251" spans="1:8" ht="15">
      <c r="A251" s="32"/>
      <c r="B251" s="274">
        <v>852</v>
      </c>
      <c r="C251" s="167" t="s">
        <v>872</v>
      </c>
      <c r="D251" s="34" t="s">
        <v>115</v>
      </c>
      <c r="E251" s="65" t="s">
        <v>126</v>
      </c>
      <c r="F251" s="146">
        <v>523400</v>
      </c>
      <c r="G251" s="66">
        <v>515087.06</v>
      </c>
      <c r="H251" s="287">
        <f t="shared" si="3"/>
        <v>98.41174245319067</v>
      </c>
    </row>
    <row r="252" spans="1:8" ht="15">
      <c r="A252" s="32"/>
      <c r="B252" s="288">
        <v>854</v>
      </c>
      <c r="C252" s="42" t="s">
        <v>874</v>
      </c>
      <c r="D252" s="42" t="s">
        <v>115</v>
      </c>
      <c r="E252" s="165" t="s">
        <v>127</v>
      </c>
      <c r="F252" s="25">
        <v>225385</v>
      </c>
      <c r="G252" s="25">
        <v>170579.07</v>
      </c>
      <c r="H252" s="46">
        <f t="shared" si="3"/>
        <v>75.68341726379307</v>
      </c>
    </row>
    <row r="253" spans="1:8" ht="15">
      <c r="A253" s="22"/>
      <c r="B253" s="113">
        <v>758</v>
      </c>
      <c r="C253" s="114" t="s">
        <v>708</v>
      </c>
      <c r="D253" s="114" t="s">
        <v>128</v>
      </c>
      <c r="E253" s="138" t="s">
        <v>129</v>
      </c>
      <c r="F253" s="116">
        <v>162279</v>
      </c>
      <c r="G253" s="116">
        <v>162278.8</v>
      </c>
      <c r="H253" s="78">
        <f t="shared" si="3"/>
        <v>99.99987675546434</v>
      </c>
    </row>
    <row r="254" spans="1:8" ht="42">
      <c r="A254" s="22"/>
      <c r="B254" s="23"/>
      <c r="C254" s="184"/>
      <c r="D254" s="289"/>
      <c r="E254" s="117" t="s">
        <v>130</v>
      </c>
      <c r="F254" s="25">
        <f>F255+F256+F257</f>
        <v>291244</v>
      </c>
      <c r="G254" s="25">
        <f>G255+G256+G257</f>
        <v>273162.86</v>
      </c>
      <c r="H254" s="78">
        <f t="shared" si="3"/>
        <v>93.79175536663415</v>
      </c>
    </row>
    <row r="255" spans="1:8" ht="15">
      <c r="A255" s="32"/>
      <c r="B255" s="58">
        <v>700</v>
      </c>
      <c r="C255" s="49" t="s">
        <v>131</v>
      </c>
      <c r="D255" s="49" t="s">
        <v>132</v>
      </c>
      <c r="E255" s="59" t="s">
        <v>133</v>
      </c>
      <c r="F255" s="52">
        <v>219311</v>
      </c>
      <c r="G255" s="52">
        <v>218088.86</v>
      </c>
      <c r="H255" s="194">
        <f t="shared" si="3"/>
        <v>99.44273657044106</v>
      </c>
    </row>
    <row r="256" spans="1:8" ht="15">
      <c r="A256" s="32"/>
      <c r="B256" s="64">
        <v>801</v>
      </c>
      <c r="C256" s="34" t="s">
        <v>134</v>
      </c>
      <c r="D256" s="199" t="s">
        <v>132</v>
      </c>
      <c r="E256" s="198" t="s">
        <v>135</v>
      </c>
      <c r="F256" s="25">
        <v>6453</v>
      </c>
      <c r="G256" s="146">
        <v>5250</v>
      </c>
      <c r="H256" s="46">
        <f t="shared" si="3"/>
        <v>81.3575081357508</v>
      </c>
    </row>
    <row r="257" spans="1:8" ht="15">
      <c r="A257" s="40"/>
      <c r="B257" s="41">
        <v>854</v>
      </c>
      <c r="C257" s="35" t="s">
        <v>136</v>
      </c>
      <c r="D257" s="35" t="s">
        <v>132</v>
      </c>
      <c r="E257" s="36" t="s">
        <v>137</v>
      </c>
      <c r="F257" s="162">
        <v>65480</v>
      </c>
      <c r="G257" s="151">
        <v>49824</v>
      </c>
      <c r="H257" s="152">
        <f t="shared" si="3"/>
        <v>76.09040928527794</v>
      </c>
    </row>
    <row r="258" spans="1:8" ht="42">
      <c r="A258" s="32"/>
      <c r="B258" s="290"/>
      <c r="C258" s="50"/>
      <c r="D258" s="50"/>
      <c r="E258" s="131" t="s">
        <v>138</v>
      </c>
      <c r="F258" s="130">
        <f>F259</f>
        <v>4630</v>
      </c>
      <c r="G258" s="130">
        <f>G259</f>
        <v>2755.26</v>
      </c>
      <c r="H258" s="112">
        <f t="shared" si="3"/>
        <v>59.50885529157668</v>
      </c>
    </row>
    <row r="259" spans="1:8" ht="15.75" thickBot="1">
      <c r="A259" s="291"/>
      <c r="B259" s="292">
        <v>854</v>
      </c>
      <c r="C259" s="258" t="s">
        <v>874</v>
      </c>
      <c r="D259" s="258" t="s">
        <v>139</v>
      </c>
      <c r="E259" s="117" t="s">
        <v>140</v>
      </c>
      <c r="F259" s="221">
        <v>4630</v>
      </c>
      <c r="G259" s="25">
        <v>2755.26</v>
      </c>
      <c r="H259" s="134">
        <f t="shared" si="3"/>
        <v>59.50885529157668</v>
      </c>
    </row>
    <row r="260" spans="1:8" ht="28.5" thickBot="1">
      <c r="A260" s="84">
        <v>17</v>
      </c>
      <c r="B260" s="85"/>
      <c r="C260" s="86"/>
      <c r="D260" s="87"/>
      <c r="E260" s="293" t="s">
        <v>141</v>
      </c>
      <c r="F260" s="156">
        <f>F261</f>
        <v>0</v>
      </c>
      <c r="G260" s="261">
        <f>G261</f>
        <v>1350</v>
      </c>
      <c r="H260" s="849">
        <v>0</v>
      </c>
    </row>
    <row r="261" spans="1:8" ht="28.5" thickBot="1">
      <c r="A261" s="91"/>
      <c r="B261" s="294">
        <v>926</v>
      </c>
      <c r="C261" s="295" t="s">
        <v>886</v>
      </c>
      <c r="D261" s="296" t="s">
        <v>142</v>
      </c>
      <c r="E261" s="297" t="s">
        <v>143</v>
      </c>
      <c r="F261" s="298">
        <v>0</v>
      </c>
      <c r="G261" s="299">
        <v>1350</v>
      </c>
      <c r="H261" s="90">
        <v>0</v>
      </c>
    </row>
    <row r="262" spans="1:10" s="307" customFormat="1" ht="28.5" thickBot="1">
      <c r="A262" s="300">
        <v>18</v>
      </c>
      <c r="B262" s="301"/>
      <c r="C262" s="302"/>
      <c r="D262" s="303"/>
      <c r="E262" s="304" t="s">
        <v>711</v>
      </c>
      <c r="F262" s="305">
        <f>F263+F264</f>
        <v>82524.88</v>
      </c>
      <c r="G262" s="305">
        <f>G263+G264</f>
        <v>82525.79000000001</v>
      </c>
      <c r="H262" s="849">
        <f t="shared" si="3"/>
        <v>100.00110269775612</v>
      </c>
      <c r="I262" s="306"/>
      <c r="J262" s="306"/>
    </row>
    <row r="263" spans="1:8" ht="15">
      <c r="A263" s="91"/>
      <c r="B263" s="308">
        <v>750</v>
      </c>
      <c r="C263" s="193" t="s">
        <v>144</v>
      </c>
      <c r="D263" s="94" t="s">
        <v>145</v>
      </c>
      <c r="E263" s="309" t="s">
        <v>146</v>
      </c>
      <c r="F263" s="310">
        <v>54585</v>
      </c>
      <c r="G263" s="97">
        <v>54585.91</v>
      </c>
      <c r="H263" s="90">
        <f t="shared" si="3"/>
        <v>100.00166712466796</v>
      </c>
    </row>
    <row r="264" spans="1:8" ht="15.75" thickBot="1">
      <c r="A264" s="91"/>
      <c r="B264" s="311">
        <v>852</v>
      </c>
      <c r="C264" s="295" t="s">
        <v>872</v>
      </c>
      <c r="D264" s="312" t="s">
        <v>147</v>
      </c>
      <c r="E264" s="313" t="s">
        <v>148</v>
      </c>
      <c r="F264" s="314">
        <v>27939.88</v>
      </c>
      <c r="G264" s="25">
        <v>27939.88</v>
      </c>
      <c r="H264" s="315">
        <f>G264/F264*100</f>
        <v>100</v>
      </c>
    </row>
    <row r="265" spans="1:12" ht="25.5" customHeight="1" thickBot="1">
      <c r="A265" s="316"/>
      <c r="B265" s="317"/>
      <c r="C265" s="318"/>
      <c r="D265" s="318"/>
      <c r="E265" s="319" t="s">
        <v>149</v>
      </c>
      <c r="F265" s="320">
        <f>F5+F43</f>
        <v>67917277.33</v>
      </c>
      <c r="G265" s="321">
        <f>G5+G43</f>
        <v>68108061.33</v>
      </c>
      <c r="H265" s="844">
        <f>G265/F265*100</f>
        <v>100.28090643132381</v>
      </c>
      <c r="I265" s="322">
        <f>'[1]Arkusz2'!C36</f>
        <v>68108061.33</v>
      </c>
      <c r="J265" s="5">
        <f>G265-I265</f>
        <v>0</v>
      </c>
      <c r="K265" s="5">
        <f>'[1]Arkusz2'!B36</f>
        <v>67917277.33000001</v>
      </c>
      <c r="L265" s="5">
        <f>F265-K265</f>
        <v>0</v>
      </c>
    </row>
    <row r="266" spans="1:8" ht="15">
      <c r="A266" s="323"/>
      <c r="B266" s="324"/>
      <c r="C266" s="184"/>
      <c r="D266" s="184"/>
      <c r="E266" s="325"/>
      <c r="F266" s="326"/>
      <c r="G266" s="326"/>
      <c r="H266" s="327"/>
    </row>
    <row r="267" spans="1:8" ht="15">
      <c r="A267" s="328"/>
      <c r="B267" s="324"/>
      <c r="C267" s="184"/>
      <c r="D267" s="184"/>
      <c r="E267" s="325"/>
      <c r="F267" s="326"/>
      <c r="G267" s="326"/>
      <c r="H267" s="327"/>
    </row>
    <row r="268" spans="1:8" ht="15">
      <c r="A268" s="328"/>
      <c r="B268" s="324"/>
      <c r="C268" s="184"/>
      <c r="D268" s="184"/>
      <c r="E268" s="325" t="s">
        <v>150</v>
      </c>
      <c r="F268" s="326">
        <v>67917277.33</v>
      </c>
      <c r="G268" s="326">
        <v>68108061.33</v>
      </c>
      <c r="H268" s="327"/>
    </row>
    <row r="269" spans="1:8" ht="15">
      <c r="A269" s="328"/>
      <c r="B269" s="324"/>
      <c r="C269" s="184"/>
      <c r="D269" s="184"/>
      <c r="E269" s="325" t="s">
        <v>151</v>
      </c>
      <c r="F269" s="326">
        <f>F265-F268</f>
        <v>0</v>
      </c>
      <c r="G269" s="326">
        <f>G265-G268</f>
        <v>0</v>
      </c>
      <c r="H269" s="327"/>
    </row>
    <row r="270" spans="1:8" ht="15">
      <c r="A270" s="328"/>
      <c r="B270" s="324"/>
      <c r="C270" s="184"/>
      <c r="D270" s="184"/>
      <c r="E270" s="325"/>
      <c r="F270" s="326"/>
      <c r="G270" s="326"/>
      <c r="H270" s="327"/>
    </row>
    <row r="271" spans="1:8" ht="15">
      <c r="A271" s="328"/>
      <c r="B271" s="324"/>
      <c r="C271" s="184"/>
      <c r="D271" s="184"/>
      <c r="E271" s="325"/>
      <c r="F271" s="326"/>
      <c r="G271" s="326"/>
      <c r="H271" s="327"/>
    </row>
    <row r="272" spans="1:8" ht="15">
      <c r="A272" s="328"/>
      <c r="B272" s="324"/>
      <c r="C272" s="184"/>
      <c r="D272" s="184"/>
      <c r="E272" s="325"/>
      <c r="F272" s="326"/>
      <c r="G272" s="326"/>
      <c r="H272" s="327"/>
    </row>
    <row r="273" spans="1:8" ht="15">
      <c r="A273" s="328"/>
      <c r="B273" s="324"/>
      <c r="C273" s="184"/>
      <c r="D273" s="184"/>
      <c r="E273" s="325"/>
      <c r="F273" s="326"/>
      <c r="G273" s="326"/>
      <c r="H273" s="327"/>
    </row>
    <row r="274" spans="1:8" ht="15">
      <c r="A274" s="328"/>
      <c r="B274" s="324"/>
      <c r="C274" s="184"/>
      <c r="D274" s="184"/>
      <c r="E274" s="325"/>
      <c r="F274" s="326"/>
      <c r="G274" s="326"/>
      <c r="H274" s="327"/>
    </row>
    <row r="275" spans="1:8" ht="15">
      <c r="A275" s="328"/>
      <c r="B275" s="324"/>
      <c r="C275" s="184"/>
      <c r="D275" s="184"/>
      <c r="E275" s="325"/>
      <c r="F275" s="326"/>
      <c r="G275" s="326"/>
      <c r="H275" s="327"/>
    </row>
    <row r="276" spans="1:8" ht="15">
      <c r="A276" s="328"/>
      <c r="B276" s="324"/>
      <c r="C276" s="184"/>
      <c r="D276" s="184"/>
      <c r="E276" s="325"/>
      <c r="F276" s="326"/>
      <c r="G276" s="326"/>
      <c r="H276" s="327"/>
    </row>
    <row r="277" spans="1:8" ht="15">
      <c r="A277" s="328"/>
      <c r="B277" s="324"/>
      <c r="C277" s="184"/>
      <c r="D277" s="184"/>
      <c r="E277" s="325"/>
      <c r="F277" s="326"/>
      <c r="G277" s="326"/>
      <c r="H277" s="327"/>
    </row>
    <row r="278" spans="1:8" ht="15">
      <c r="A278" s="328"/>
      <c r="B278" s="324"/>
      <c r="C278" s="184"/>
      <c r="D278" s="184"/>
      <c r="E278" s="325"/>
      <c r="F278" s="326"/>
      <c r="G278" s="326"/>
      <c r="H278" s="327"/>
    </row>
    <row r="279" spans="1:8" ht="15">
      <c r="A279" s="328"/>
      <c r="B279" s="324"/>
      <c r="C279" s="184"/>
      <c r="D279" s="184"/>
      <c r="E279" s="325"/>
      <c r="F279" s="326"/>
      <c r="G279" s="326"/>
      <c r="H279" s="327"/>
    </row>
    <row r="280" spans="1:8" ht="15">
      <c r="A280" s="328"/>
      <c r="B280" s="324"/>
      <c r="C280" s="184"/>
      <c r="D280" s="184"/>
      <c r="E280" s="325"/>
      <c r="F280" s="326"/>
      <c r="G280" s="326"/>
      <c r="H280" s="327"/>
    </row>
    <row r="281" spans="1:8" ht="15">
      <c r="A281" s="328"/>
      <c r="B281" s="324"/>
      <c r="C281" s="184"/>
      <c r="D281" s="184"/>
      <c r="E281" s="325"/>
      <c r="F281" s="326"/>
      <c r="G281" s="326"/>
      <c r="H281" s="327"/>
    </row>
    <row r="282" spans="1:8" ht="15">
      <c r="A282" s="328"/>
      <c r="B282" s="324"/>
      <c r="C282" s="184"/>
      <c r="D282" s="184"/>
      <c r="E282" s="325"/>
      <c r="F282" s="326"/>
      <c r="G282" s="326"/>
      <c r="H282" s="327"/>
    </row>
    <row r="283" spans="1:8" ht="15">
      <c r="A283" s="328"/>
      <c r="B283" s="324"/>
      <c r="C283" s="184"/>
      <c r="D283" s="184"/>
      <c r="E283" s="325"/>
      <c r="F283" s="326"/>
      <c r="G283" s="326"/>
      <c r="H283" s="327"/>
    </row>
    <row r="284" spans="1:8" ht="15">
      <c r="A284" s="328"/>
      <c r="B284" s="324"/>
      <c r="C284" s="184"/>
      <c r="D284" s="184"/>
      <c r="E284" s="325"/>
      <c r="F284" s="326"/>
      <c r="G284" s="326"/>
      <c r="H284" s="327"/>
    </row>
    <row r="285" spans="1:8" ht="15">
      <c r="A285" s="328"/>
      <c r="B285" s="324"/>
      <c r="C285" s="184"/>
      <c r="D285" s="184"/>
      <c r="E285" s="325"/>
      <c r="F285" s="326"/>
      <c r="G285" s="326"/>
      <c r="H285" s="327"/>
    </row>
    <row r="286" spans="1:8" ht="15">
      <c r="A286" s="328"/>
      <c r="B286" s="324"/>
      <c r="C286" s="184"/>
      <c r="D286" s="184"/>
      <c r="E286" s="325"/>
      <c r="F286" s="326"/>
      <c r="G286" s="326"/>
      <c r="H286" s="327"/>
    </row>
    <row r="287" spans="1:8" ht="15">
      <c r="A287" s="328"/>
      <c r="B287" s="324"/>
      <c r="C287" s="184"/>
      <c r="D287" s="184"/>
      <c r="E287" s="325"/>
      <c r="F287" s="326"/>
      <c r="G287" s="326"/>
      <c r="H287" s="327"/>
    </row>
    <row r="288" spans="1:8" ht="15">
      <c r="A288" s="328"/>
      <c r="B288" s="324"/>
      <c r="C288" s="184"/>
      <c r="D288" s="184"/>
      <c r="E288" s="325"/>
      <c r="F288" s="326"/>
      <c r="G288" s="326"/>
      <c r="H288" s="327"/>
    </row>
    <row r="289" spans="1:8" ht="15">
      <c r="A289" s="328"/>
      <c r="B289" s="324"/>
      <c r="C289" s="184"/>
      <c r="D289" s="184"/>
      <c r="E289" s="325"/>
      <c r="F289" s="326"/>
      <c r="G289" s="326"/>
      <c r="H289" s="327"/>
    </row>
    <row r="290" spans="1:8" ht="15">
      <c r="A290" s="328"/>
      <c r="B290" s="324"/>
      <c r="C290" s="184"/>
      <c r="D290" s="184"/>
      <c r="E290" s="325"/>
      <c r="F290" s="326"/>
      <c r="G290" s="326"/>
      <c r="H290" s="327"/>
    </row>
    <row r="291" spans="1:8" ht="15">
      <c r="A291" s="328"/>
      <c r="B291" s="324"/>
      <c r="C291" s="184"/>
      <c r="D291" s="184"/>
      <c r="E291" s="325"/>
      <c r="F291" s="326"/>
      <c r="G291" s="326"/>
      <c r="H291" s="327"/>
    </row>
    <row r="292" spans="1:8" ht="15">
      <c r="A292" s="328"/>
      <c r="B292" s="324"/>
      <c r="C292" s="184"/>
      <c r="D292" s="184"/>
      <c r="E292" s="325"/>
      <c r="F292" s="326"/>
      <c r="G292" s="329"/>
      <c r="H292" s="327"/>
    </row>
    <row r="293" spans="1:8" ht="15">
      <c r="A293" s="328"/>
      <c r="B293" s="324"/>
      <c r="C293" s="184"/>
      <c r="D293" s="184"/>
      <c r="E293" s="325"/>
      <c r="F293" s="326"/>
      <c r="G293" s="326"/>
      <c r="H293" s="327"/>
    </row>
    <row r="294" spans="1:8" ht="15">
      <c r="A294" s="328"/>
      <c r="B294" s="324"/>
      <c r="C294" s="184"/>
      <c r="D294" s="184"/>
      <c r="E294" s="325"/>
      <c r="F294" s="326"/>
      <c r="G294" s="326"/>
      <c r="H294" s="327"/>
    </row>
    <row r="295" spans="1:8" ht="15">
      <c r="A295" s="328"/>
      <c r="B295" s="324"/>
      <c r="C295" s="184"/>
      <c r="D295" s="184"/>
      <c r="E295" s="325"/>
      <c r="F295" s="326"/>
      <c r="G295" s="326"/>
      <c r="H295" s="327"/>
    </row>
    <row r="296" spans="1:8" ht="15">
      <c r="A296" s="328"/>
      <c r="B296" s="324"/>
      <c r="C296" s="184"/>
      <c r="D296" s="184"/>
      <c r="E296" s="325"/>
      <c r="F296" s="326"/>
      <c r="G296" s="326"/>
      <c r="H296" s="327"/>
    </row>
    <row r="297" spans="1:8" ht="15">
      <c r="A297" s="328"/>
      <c r="B297" s="324"/>
      <c r="C297" s="184"/>
      <c r="D297" s="184"/>
      <c r="E297" s="325"/>
      <c r="F297" s="326"/>
      <c r="G297" s="326"/>
      <c r="H297" s="327"/>
    </row>
    <row r="298" spans="1:8" ht="15">
      <c r="A298" s="328"/>
      <c r="B298" s="324"/>
      <c r="C298" s="184"/>
      <c r="D298" s="184"/>
      <c r="E298" s="325"/>
      <c r="F298" s="326"/>
      <c r="G298" s="326"/>
      <c r="H298" s="327"/>
    </row>
    <row r="299" spans="1:8" ht="15">
      <c r="A299" s="328"/>
      <c r="B299" s="324"/>
      <c r="C299" s="184"/>
      <c r="D299" s="184"/>
      <c r="E299" s="325"/>
      <c r="F299" s="326"/>
      <c r="G299" s="326"/>
      <c r="H299" s="327"/>
    </row>
    <row r="300" spans="1:8" ht="15">
      <c r="A300" s="328"/>
      <c r="B300" s="324"/>
      <c r="C300" s="184"/>
      <c r="D300" s="184"/>
      <c r="E300" s="325"/>
      <c r="F300" s="326"/>
      <c r="G300" s="326"/>
      <c r="H300" s="327"/>
    </row>
    <row r="301" spans="1:8" ht="15">
      <c r="A301" s="328"/>
      <c r="B301" s="324"/>
      <c r="C301" s="184"/>
      <c r="D301" s="184"/>
      <c r="E301" s="325"/>
      <c r="F301" s="326"/>
      <c r="G301" s="326"/>
      <c r="H301" s="327"/>
    </row>
    <row r="302" spans="1:8" ht="15">
      <c r="A302" s="328"/>
      <c r="B302" s="324"/>
      <c r="C302" s="184"/>
      <c r="D302" s="184"/>
      <c r="E302" s="325"/>
      <c r="F302" s="326"/>
      <c r="G302" s="326"/>
      <c r="H302" s="327"/>
    </row>
    <row r="303" ht="15">
      <c r="D303" s="184"/>
    </row>
  </sheetData>
  <sheetProtection/>
  <mergeCells count="4">
    <mergeCell ref="C1:E1"/>
    <mergeCell ref="C2:E2"/>
    <mergeCell ref="F1:H1"/>
    <mergeCell ref="F2:H2"/>
  </mergeCells>
  <printOptions/>
  <pageMargins left="0.39" right="0.22" top="0.5" bottom="0.65" header="0.3" footer="0.39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57421875" style="625" customWidth="1"/>
    <col min="2" max="2" width="7.57421875" style="1" customWidth="1"/>
    <col min="3" max="3" width="6.00390625" style="626" customWidth="1"/>
    <col min="4" max="4" width="76.421875" style="627" customWidth="1"/>
    <col min="5" max="5" width="11.57421875" style="628" customWidth="1"/>
    <col min="6" max="6" width="12.57421875" style="628" customWidth="1"/>
    <col min="7" max="7" width="11.140625" style="628" customWidth="1"/>
    <col min="8" max="8" width="8.57421875" style="630" customWidth="1"/>
    <col min="9" max="9" width="2.140625" style="343" customWidth="1"/>
    <col min="10" max="10" width="1.1484375" style="343" customWidth="1"/>
    <col min="11" max="11" width="2.00390625" style="343" customWidth="1"/>
    <col min="12" max="12" width="4.8515625" style="343" customWidth="1"/>
    <col min="13" max="17" width="9.140625" style="343" customWidth="1"/>
    <col min="18" max="18" width="12.00390625" style="343" bestFit="1" customWidth="1"/>
    <col min="19" max="16384" width="9.140625" style="343" customWidth="1"/>
  </cols>
  <sheetData>
    <row r="1" spans="1:8" ht="15">
      <c r="A1" s="596"/>
      <c r="B1" s="597"/>
      <c r="C1" s="598"/>
      <c r="D1" s="599"/>
      <c r="E1" s="600"/>
      <c r="F1" s="601" t="s">
        <v>674</v>
      </c>
      <c r="G1" s="601"/>
      <c r="H1" s="602"/>
    </row>
    <row r="2" spans="2:8" s="603" customFormat="1" ht="14.25">
      <c r="B2" s="604"/>
      <c r="C2" s="605"/>
      <c r="D2" s="606"/>
      <c r="E2" s="822"/>
      <c r="F2" s="607" t="s">
        <v>675</v>
      </c>
      <c r="G2" s="607"/>
      <c r="H2" s="608"/>
    </row>
    <row r="3" spans="1:8" ht="15">
      <c r="A3" s="609"/>
      <c r="B3" s="597"/>
      <c r="C3" s="598"/>
      <c r="D3" s="861" t="s">
        <v>152</v>
      </c>
      <c r="E3" s="861"/>
      <c r="F3" s="861"/>
      <c r="G3" s="610"/>
      <c r="H3" s="335"/>
    </row>
    <row r="4" spans="1:8" ht="15.75" thickBot="1">
      <c r="A4" s="611"/>
      <c r="B4" s="357"/>
      <c r="C4" s="535"/>
      <c r="D4" s="861" t="s">
        <v>153</v>
      </c>
      <c r="E4" s="861"/>
      <c r="F4" s="861"/>
      <c r="G4" s="539"/>
      <c r="H4" s="336"/>
    </row>
    <row r="5" spans="1:8" s="612" customFormat="1" ht="26.25" thickBot="1">
      <c r="A5" s="715" t="s">
        <v>679</v>
      </c>
      <c r="B5" s="716" t="s">
        <v>154</v>
      </c>
      <c r="C5" s="717" t="s">
        <v>681</v>
      </c>
      <c r="D5" s="821" t="s">
        <v>155</v>
      </c>
      <c r="E5" s="718" t="s">
        <v>156</v>
      </c>
      <c r="F5" s="718" t="s">
        <v>157</v>
      </c>
      <c r="G5" s="719" t="s">
        <v>158</v>
      </c>
      <c r="H5" s="720" t="s">
        <v>159</v>
      </c>
    </row>
    <row r="6" spans="1:8" s="637" customFormat="1" ht="15">
      <c r="A6" s="721">
        <v>10</v>
      </c>
      <c r="B6" s="713"/>
      <c r="C6" s="714"/>
      <c r="D6" s="665" t="s">
        <v>160</v>
      </c>
      <c r="E6" s="666">
        <f>E7+E10</f>
        <v>400000</v>
      </c>
      <c r="F6" s="666">
        <f>F7+F10</f>
        <v>983370.04</v>
      </c>
      <c r="G6" s="666">
        <f>G7+G10</f>
        <v>986388.04</v>
      </c>
      <c r="H6" s="722">
        <f aca="true" t="shared" si="0" ref="H6:H12">G6/F6</f>
        <v>1.0030690379788263</v>
      </c>
    </row>
    <row r="7" spans="1:8" s="641" customFormat="1" ht="15">
      <c r="A7" s="723"/>
      <c r="B7" s="638">
        <v>1008</v>
      </c>
      <c r="C7" s="639"/>
      <c r="D7" s="640" t="s">
        <v>161</v>
      </c>
      <c r="E7" s="823">
        <f aca="true" t="shared" si="1" ref="E7:G8">E8</f>
        <v>0</v>
      </c>
      <c r="F7" s="823">
        <f t="shared" si="1"/>
        <v>29680</v>
      </c>
      <c r="G7" s="823">
        <f t="shared" si="1"/>
        <v>29680</v>
      </c>
      <c r="H7" s="795">
        <f t="shared" si="0"/>
        <v>1</v>
      </c>
    </row>
    <row r="8" spans="1:8" ht="51" customHeight="1">
      <c r="A8" s="724"/>
      <c r="B8" s="614"/>
      <c r="C8" s="462" t="s">
        <v>35</v>
      </c>
      <c r="D8" s="423" t="s">
        <v>162</v>
      </c>
      <c r="E8" s="488">
        <f t="shared" si="1"/>
        <v>0</v>
      </c>
      <c r="F8" s="488">
        <f t="shared" si="1"/>
        <v>29680</v>
      </c>
      <c r="G8" s="488">
        <f t="shared" si="1"/>
        <v>29680</v>
      </c>
      <c r="H8" s="725">
        <f t="shared" si="0"/>
        <v>1</v>
      </c>
    </row>
    <row r="9" spans="1:8" ht="35.25" customHeight="1">
      <c r="A9" s="724"/>
      <c r="B9" s="337"/>
      <c r="C9" s="338"/>
      <c r="D9" s="339" t="s">
        <v>163</v>
      </c>
      <c r="E9" s="340">
        <v>0</v>
      </c>
      <c r="F9" s="341">
        <v>29680</v>
      </c>
      <c r="G9" s="342">
        <v>29680</v>
      </c>
      <c r="H9" s="726">
        <f t="shared" si="0"/>
        <v>1</v>
      </c>
    </row>
    <row r="10" spans="1:8" s="641" customFormat="1" ht="15">
      <c r="A10" s="727"/>
      <c r="B10" s="642">
        <v>1095</v>
      </c>
      <c r="C10" s="643"/>
      <c r="D10" s="644" t="s">
        <v>164</v>
      </c>
      <c r="E10" s="824">
        <f>E11+E12</f>
        <v>400000</v>
      </c>
      <c r="F10" s="824">
        <f>F11+F12</f>
        <v>953690.04</v>
      </c>
      <c r="G10" s="824">
        <f>G11+G12</f>
        <v>956708.04</v>
      </c>
      <c r="H10" s="825">
        <f t="shared" si="0"/>
        <v>1.0031645501928488</v>
      </c>
    </row>
    <row r="11" spans="1:8" ht="33" customHeight="1">
      <c r="A11" s="728"/>
      <c r="B11" s="344"/>
      <c r="C11" s="345">
        <v>770</v>
      </c>
      <c r="D11" s="346" t="s">
        <v>165</v>
      </c>
      <c r="E11" s="347">
        <v>400000</v>
      </c>
      <c r="F11" s="347">
        <v>400000</v>
      </c>
      <c r="G11" s="348">
        <v>403018</v>
      </c>
      <c r="H11" s="729">
        <f t="shared" si="0"/>
        <v>1.007545</v>
      </c>
    </row>
    <row r="12" spans="1:8" ht="16.5" customHeight="1">
      <c r="A12" s="728"/>
      <c r="B12" s="349"/>
      <c r="C12" s="350">
        <v>2010</v>
      </c>
      <c r="D12" s="351" t="s">
        <v>166</v>
      </c>
      <c r="E12" s="352">
        <f>E14+E15</f>
        <v>0</v>
      </c>
      <c r="F12" s="352">
        <f>F14+F15</f>
        <v>553690.04</v>
      </c>
      <c r="G12" s="352">
        <f>G14+G15</f>
        <v>553690.04</v>
      </c>
      <c r="H12" s="730">
        <f t="shared" si="0"/>
        <v>1</v>
      </c>
    </row>
    <row r="13" spans="1:8" ht="63.75" customHeight="1">
      <c r="A13" s="728"/>
      <c r="B13" s="349"/>
      <c r="C13" s="350"/>
      <c r="D13" s="353" t="s">
        <v>167</v>
      </c>
      <c r="E13" s="354"/>
      <c r="F13" s="355"/>
      <c r="G13" s="356"/>
      <c r="H13" s="731"/>
    </row>
    <row r="14" spans="1:8" ht="15">
      <c r="A14" s="732"/>
      <c r="B14" s="357"/>
      <c r="C14" s="350"/>
      <c r="D14" s="358" t="s">
        <v>168</v>
      </c>
      <c r="E14" s="359">
        <v>0</v>
      </c>
      <c r="F14" s="352">
        <v>542833.37</v>
      </c>
      <c r="G14" s="360">
        <v>542833.37</v>
      </c>
      <c r="H14" s="733"/>
    </row>
    <row r="15" spans="1:8" ht="15">
      <c r="A15" s="732"/>
      <c r="B15" s="357"/>
      <c r="C15" s="350"/>
      <c r="D15" s="361" t="s">
        <v>169</v>
      </c>
      <c r="E15" s="362">
        <v>0</v>
      </c>
      <c r="F15" s="363">
        <v>10856.67</v>
      </c>
      <c r="G15" s="364">
        <v>10856.67</v>
      </c>
      <c r="H15" s="734"/>
    </row>
    <row r="16" spans="1:8" s="637" customFormat="1" ht="15">
      <c r="A16" s="735">
        <v>20</v>
      </c>
      <c r="B16" s="645"/>
      <c r="C16" s="646"/>
      <c r="D16" s="647" t="s">
        <v>170</v>
      </c>
      <c r="E16" s="648">
        <f>E17</f>
        <v>76000</v>
      </c>
      <c r="F16" s="648">
        <f>F17</f>
        <v>58000</v>
      </c>
      <c r="G16" s="648">
        <f>G17</f>
        <v>55278.17</v>
      </c>
      <c r="H16" s="736">
        <f aca="true" t="shared" si="2" ref="H16:H22">G16/F16</f>
        <v>0.9530718965517241</v>
      </c>
    </row>
    <row r="17" spans="1:8" s="641" customFormat="1" ht="15">
      <c r="A17" s="737"/>
      <c r="B17" s="649">
        <v>2001</v>
      </c>
      <c r="C17" s="650"/>
      <c r="D17" s="651" t="s">
        <v>171</v>
      </c>
      <c r="E17" s="826">
        <f>SUM(E18:E19)</f>
        <v>76000</v>
      </c>
      <c r="F17" s="826">
        <f>SUM(F18:F19)</f>
        <v>58000</v>
      </c>
      <c r="G17" s="826">
        <f>SUM(G18:G19)</f>
        <v>55278.17</v>
      </c>
      <c r="H17" s="827">
        <f t="shared" si="2"/>
        <v>0.9530718965517241</v>
      </c>
    </row>
    <row r="18" spans="1:8" ht="61.5">
      <c r="A18" s="728"/>
      <c r="B18" s="337"/>
      <c r="C18" s="365">
        <v>750</v>
      </c>
      <c r="D18" s="366" t="s">
        <v>172</v>
      </c>
      <c r="E18" s="352">
        <v>11000</v>
      </c>
      <c r="F18" s="352">
        <v>11000</v>
      </c>
      <c r="G18" s="367">
        <v>7477.61</v>
      </c>
      <c r="H18" s="730">
        <f t="shared" si="2"/>
        <v>0.6797827272727273</v>
      </c>
    </row>
    <row r="19" spans="1:8" ht="18" customHeight="1">
      <c r="A19" s="738"/>
      <c r="B19" s="337"/>
      <c r="C19" s="368">
        <v>870</v>
      </c>
      <c r="D19" s="346" t="s">
        <v>173</v>
      </c>
      <c r="E19" s="369">
        <v>65000</v>
      </c>
      <c r="F19" s="369">
        <v>47000</v>
      </c>
      <c r="G19" s="370">
        <v>47800.56</v>
      </c>
      <c r="H19" s="739">
        <f t="shared" si="2"/>
        <v>1.0170331914893616</v>
      </c>
    </row>
    <row r="20" spans="1:8" s="637" customFormat="1" ht="15">
      <c r="A20" s="740">
        <v>600</v>
      </c>
      <c r="B20" s="652"/>
      <c r="C20" s="634"/>
      <c r="D20" s="635" t="s">
        <v>174</v>
      </c>
      <c r="E20" s="636">
        <f>E21+E26+E31</f>
        <v>0</v>
      </c>
      <c r="F20" s="636">
        <f>F21+F26+F31</f>
        <v>678226</v>
      </c>
      <c r="G20" s="636">
        <f>G21+G26+G31</f>
        <v>674666.09</v>
      </c>
      <c r="H20" s="741">
        <f t="shared" si="2"/>
        <v>0.9947511448986031</v>
      </c>
    </row>
    <row r="21" spans="1:8" s="641" customFormat="1" ht="15">
      <c r="A21" s="727"/>
      <c r="B21" s="653">
        <v>60016</v>
      </c>
      <c r="C21" s="639"/>
      <c r="D21" s="654" t="s">
        <v>175</v>
      </c>
      <c r="E21" s="621">
        <f>E22</f>
        <v>0</v>
      </c>
      <c r="F21" s="621">
        <f>F22</f>
        <v>81442</v>
      </c>
      <c r="G21" s="621">
        <f>G22</f>
        <v>76406.09</v>
      </c>
      <c r="H21" s="828">
        <f t="shared" si="2"/>
        <v>0.9381656884654109</v>
      </c>
    </row>
    <row r="22" spans="1:8" ht="15">
      <c r="A22" s="728"/>
      <c r="B22" s="371"/>
      <c r="C22" s="372">
        <v>970</v>
      </c>
      <c r="D22" s="373" t="s">
        <v>176</v>
      </c>
      <c r="E22" s="374">
        <f>E23+E25+E24</f>
        <v>0</v>
      </c>
      <c r="F22" s="374">
        <f>F23+F25+F24</f>
        <v>81442</v>
      </c>
      <c r="G22" s="374">
        <f>G23+G25+G24</f>
        <v>76406.09</v>
      </c>
      <c r="H22" s="726">
        <f t="shared" si="2"/>
        <v>0.9381656884654109</v>
      </c>
    </row>
    <row r="23" spans="1:8" ht="51" customHeight="1">
      <c r="A23" s="728"/>
      <c r="B23" s="337"/>
      <c r="C23" s="375"/>
      <c r="D23" s="376" t="s">
        <v>177</v>
      </c>
      <c r="E23" s="355">
        <v>0</v>
      </c>
      <c r="F23" s="377">
        <v>81442</v>
      </c>
      <c r="G23" s="352">
        <v>75085.48</v>
      </c>
      <c r="H23" s="742">
        <f>G23/F436</f>
        <v>0.8597902210008015</v>
      </c>
    </row>
    <row r="24" spans="1:8" ht="15">
      <c r="A24" s="728"/>
      <c r="B24" s="337"/>
      <c r="C24" s="375"/>
      <c r="D24" s="378" t="s">
        <v>178</v>
      </c>
      <c r="E24" s="352">
        <v>0</v>
      </c>
      <c r="F24" s="352">
        <v>0</v>
      </c>
      <c r="G24" s="379">
        <v>510.75</v>
      </c>
      <c r="H24" s="730">
        <v>0</v>
      </c>
    </row>
    <row r="25" spans="1:8" ht="15">
      <c r="A25" s="728"/>
      <c r="B25" s="349"/>
      <c r="C25" s="380"/>
      <c r="D25" s="381" t="s">
        <v>179</v>
      </c>
      <c r="E25" s="382">
        <v>0</v>
      </c>
      <c r="F25" s="382">
        <v>0</v>
      </c>
      <c r="G25" s="382">
        <v>809.86</v>
      </c>
      <c r="H25" s="743">
        <v>0</v>
      </c>
    </row>
    <row r="26" spans="1:8" s="641" customFormat="1" ht="15">
      <c r="A26" s="727"/>
      <c r="B26" s="655">
        <v>60017</v>
      </c>
      <c r="C26" s="639"/>
      <c r="D26" s="654" t="s">
        <v>180</v>
      </c>
      <c r="E26" s="613">
        <f>E27</f>
        <v>0</v>
      </c>
      <c r="F26" s="613">
        <f>F27</f>
        <v>12300</v>
      </c>
      <c r="G26" s="613">
        <f>G27</f>
        <v>13776</v>
      </c>
      <c r="H26" s="794">
        <f>G26/F26</f>
        <v>1.12</v>
      </c>
    </row>
    <row r="27" spans="1:8" ht="30.75">
      <c r="A27" s="724"/>
      <c r="B27" s="614"/>
      <c r="C27" s="517" t="s">
        <v>734</v>
      </c>
      <c r="D27" s="423" t="s">
        <v>181</v>
      </c>
      <c r="E27" s="392">
        <f>E29+E30</f>
        <v>0</v>
      </c>
      <c r="F27" s="475">
        <f>F29+F30</f>
        <v>12300</v>
      </c>
      <c r="G27" s="392">
        <f>G29+G30</f>
        <v>13776</v>
      </c>
      <c r="H27" s="744">
        <f>G27/F27</f>
        <v>1.12</v>
      </c>
    </row>
    <row r="28" spans="1:8" ht="20.25" customHeight="1">
      <c r="A28" s="724"/>
      <c r="B28" s="614"/>
      <c r="C28" s="517"/>
      <c r="D28" s="353" t="s">
        <v>182</v>
      </c>
      <c r="E28" s="475"/>
      <c r="F28" s="503"/>
      <c r="G28" s="475"/>
      <c r="H28" s="731"/>
    </row>
    <row r="29" spans="1:8" ht="49.5" customHeight="1">
      <c r="A29" s="724"/>
      <c r="B29" s="614"/>
      <c r="C29" s="517"/>
      <c r="D29" s="358" t="s">
        <v>183</v>
      </c>
      <c r="E29" s="425">
        <v>0</v>
      </c>
      <c r="F29" s="489">
        <v>12300</v>
      </c>
      <c r="G29" s="489">
        <v>12300</v>
      </c>
      <c r="H29" s="733">
        <f>G29/F29</f>
        <v>1</v>
      </c>
    </row>
    <row r="30" spans="1:8" ht="30.75">
      <c r="A30" s="724"/>
      <c r="B30" s="615"/>
      <c r="C30" s="616"/>
      <c r="D30" s="339" t="s">
        <v>184</v>
      </c>
      <c r="E30" s="341">
        <v>0</v>
      </c>
      <c r="F30" s="341">
        <v>0</v>
      </c>
      <c r="G30" s="341">
        <v>1476</v>
      </c>
      <c r="H30" s="745">
        <v>0</v>
      </c>
    </row>
    <row r="31" spans="1:8" s="641" customFormat="1" ht="15">
      <c r="A31" s="727"/>
      <c r="B31" s="656">
        <v>60078</v>
      </c>
      <c r="C31" s="657"/>
      <c r="D31" s="658" t="s">
        <v>185</v>
      </c>
      <c r="E31" s="624">
        <f>E32</f>
        <v>0</v>
      </c>
      <c r="F31" s="624">
        <f>F32</f>
        <v>584484</v>
      </c>
      <c r="G31" s="624">
        <f>G32</f>
        <v>584484</v>
      </c>
      <c r="H31" s="829">
        <f>G31/F31</f>
        <v>1</v>
      </c>
    </row>
    <row r="32" spans="1:8" ht="30.75">
      <c r="A32" s="746"/>
      <c r="B32" s="617"/>
      <c r="C32" s="462" t="s">
        <v>115</v>
      </c>
      <c r="D32" s="423" t="s">
        <v>186</v>
      </c>
      <c r="E32" s="392">
        <f>E34+E35</f>
        <v>0</v>
      </c>
      <c r="F32" s="392">
        <f>F34+F35</f>
        <v>584484</v>
      </c>
      <c r="G32" s="392">
        <f>G34+G35</f>
        <v>584484</v>
      </c>
      <c r="H32" s="744">
        <f>G32/F32</f>
        <v>1</v>
      </c>
    </row>
    <row r="33" spans="1:8" ht="15">
      <c r="A33" s="746"/>
      <c r="B33" s="618"/>
      <c r="C33" s="517"/>
      <c r="D33" s="510" t="s">
        <v>187</v>
      </c>
      <c r="E33" s="475"/>
      <c r="F33" s="503"/>
      <c r="G33" s="475"/>
      <c r="H33" s="731"/>
    </row>
    <row r="34" spans="1:8" ht="33" customHeight="1">
      <c r="A34" s="746"/>
      <c r="B34" s="618"/>
      <c r="C34" s="517"/>
      <c r="D34" s="358" t="s">
        <v>188</v>
      </c>
      <c r="E34" s="489">
        <v>0</v>
      </c>
      <c r="F34" s="475">
        <v>389220</v>
      </c>
      <c r="G34" s="425">
        <v>389220</v>
      </c>
      <c r="H34" s="731"/>
    </row>
    <row r="35" spans="1:8" ht="30.75">
      <c r="A35" s="746"/>
      <c r="B35" s="619"/>
      <c r="C35" s="518"/>
      <c r="D35" s="432" t="s">
        <v>189</v>
      </c>
      <c r="E35" s="341">
        <v>0</v>
      </c>
      <c r="F35" s="341">
        <v>195264</v>
      </c>
      <c r="G35" s="340">
        <v>195264</v>
      </c>
      <c r="H35" s="747"/>
    </row>
    <row r="36" spans="1:8" s="663" customFormat="1" ht="15">
      <c r="A36" s="748">
        <v>630</v>
      </c>
      <c r="B36" s="659"/>
      <c r="C36" s="660"/>
      <c r="D36" s="661" t="s">
        <v>190</v>
      </c>
      <c r="E36" s="662">
        <f>E37</f>
        <v>9740</v>
      </c>
      <c r="F36" s="662">
        <f>F37</f>
        <v>38595</v>
      </c>
      <c r="G36" s="662">
        <f>G37</f>
        <v>39977.05</v>
      </c>
      <c r="H36" s="749">
        <f>G36/F36</f>
        <v>1.0358090426221014</v>
      </c>
    </row>
    <row r="37" spans="1:8" s="641" customFormat="1" ht="15">
      <c r="A37" s="750"/>
      <c r="B37" s="655">
        <v>63003</v>
      </c>
      <c r="C37" s="664"/>
      <c r="D37" s="658" t="s">
        <v>191</v>
      </c>
      <c r="E37" s="624">
        <f>E39+E44+E38+E42</f>
        <v>9740</v>
      </c>
      <c r="F37" s="624">
        <f>F39+F44+F38+F42</f>
        <v>38595</v>
      </c>
      <c r="G37" s="624">
        <f>G39+G44+G38+G42</f>
        <v>39977.05</v>
      </c>
      <c r="H37" s="829">
        <f>G37/F37</f>
        <v>1.0358090426221014</v>
      </c>
    </row>
    <row r="38" spans="1:8" ht="30.75">
      <c r="A38" s="728"/>
      <c r="B38" s="337"/>
      <c r="C38" s="383">
        <v>570</v>
      </c>
      <c r="D38" s="384" t="s">
        <v>192</v>
      </c>
      <c r="E38" s="385">
        <v>0</v>
      </c>
      <c r="F38" s="385">
        <v>0</v>
      </c>
      <c r="G38" s="385">
        <v>1219.8</v>
      </c>
      <c r="H38" s="751">
        <v>0</v>
      </c>
    </row>
    <row r="39" spans="1:8" ht="15">
      <c r="A39" s="728"/>
      <c r="B39" s="337"/>
      <c r="C39" s="375">
        <v>830</v>
      </c>
      <c r="D39" s="386" t="s">
        <v>193</v>
      </c>
      <c r="E39" s="355">
        <f>E40+E41</f>
        <v>9740</v>
      </c>
      <c r="F39" s="352">
        <f>F40+F41</f>
        <v>2540</v>
      </c>
      <c r="G39" s="355">
        <f>G40+G41</f>
        <v>2702.24</v>
      </c>
      <c r="H39" s="742">
        <f>G39/F39</f>
        <v>1.0638740157480313</v>
      </c>
    </row>
    <row r="40" spans="1:8" ht="15">
      <c r="A40" s="738"/>
      <c r="B40" s="337"/>
      <c r="C40" s="375"/>
      <c r="D40" s="387" t="s">
        <v>194</v>
      </c>
      <c r="E40" s="352">
        <v>9500</v>
      </c>
      <c r="F40" s="388">
        <v>2300</v>
      </c>
      <c r="G40" s="379">
        <v>2222.24</v>
      </c>
      <c r="H40" s="730"/>
    </row>
    <row r="41" spans="1:8" ht="15.75" customHeight="1">
      <c r="A41" s="738"/>
      <c r="B41" s="349"/>
      <c r="C41" s="375"/>
      <c r="D41" s="389" t="s">
        <v>195</v>
      </c>
      <c r="E41" s="388">
        <v>240</v>
      </c>
      <c r="F41" s="388">
        <v>240</v>
      </c>
      <c r="G41" s="352">
        <v>480</v>
      </c>
      <c r="H41" s="730"/>
    </row>
    <row r="42" spans="1:8" ht="30.75">
      <c r="A42" s="738"/>
      <c r="B42" s="349"/>
      <c r="C42" s="390">
        <v>2710</v>
      </c>
      <c r="D42" s="391" t="s">
        <v>196</v>
      </c>
      <c r="E42" s="392">
        <v>0</v>
      </c>
      <c r="F42" s="392">
        <v>1000</v>
      </c>
      <c r="G42" s="392">
        <v>1000</v>
      </c>
      <c r="H42" s="744">
        <f>G42/F42</f>
        <v>1</v>
      </c>
    </row>
    <row r="43" spans="1:8" ht="52.5" customHeight="1">
      <c r="A43" s="738"/>
      <c r="B43" s="349"/>
      <c r="C43" s="372"/>
      <c r="D43" s="393" t="s">
        <v>197</v>
      </c>
      <c r="E43" s="340"/>
      <c r="F43" s="340"/>
      <c r="G43" s="340"/>
      <c r="H43" s="747"/>
    </row>
    <row r="44" spans="1:8" ht="30.75">
      <c r="A44" s="728"/>
      <c r="B44" s="349"/>
      <c r="C44" s="390">
        <v>6680</v>
      </c>
      <c r="D44" s="394" t="s">
        <v>732</v>
      </c>
      <c r="E44" s="352">
        <f>E46+E47</f>
        <v>0</v>
      </c>
      <c r="F44" s="352">
        <f>F46+F47</f>
        <v>35055</v>
      </c>
      <c r="G44" s="352">
        <f>G46+G47</f>
        <v>35055.01</v>
      </c>
      <c r="H44" s="730">
        <f>G44/F44</f>
        <v>1.0000002852660106</v>
      </c>
    </row>
    <row r="45" spans="1:8" ht="15">
      <c r="A45" s="728"/>
      <c r="B45" s="349"/>
      <c r="C45" s="375"/>
      <c r="D45" s="393" t="s">
        <v>182</v>
      </c>
      <c r="E45" s="354"/>
      <c r="F45" s="355"/>
      <c r="G45" s="352"/>
      <c r="H45" s="730"/>
    </row>
    <row r="46" spans="1:8" ht="30.75">
      <c r="A46" s="738"/>
      <c r="B46" s="395"/>
      <c r="C46" s="396"/>
      <c r="D46" s="397" t="s">
        <v>198</v>
      </c>
      <c r="E46" s="359">
        <v>0</v>
      </c>
      <c r="F46" s="379">
        <v>35055</v>
      </c>
      <c r="G46" s="388">
        <v>35055</v>
      </c>
      <c r="H46" s="752"/>
    </row>
    <row r="47" spans="1:8" ht="30.75">
      <c r="A47" s="738"/>
      <c r="B47" s="398"/>
      <c r="C47" s="372"/>
      <c r="D47" s="399" t="s">
        <v>199</v>
      </c>
      <c r="E47" s="400">
        <v>0</v>
      </c>
      <c r="F47" s="352">
        <v>0</v>
      </c>
      <c r="G47" s="382">
        <v>0.01</v>
      </c>
      <c r="H47" s="743"/>
    </row>
    <row r="48" spans="1:8" s="637" customFormat="1" ht="15">
      <c r="A48" s="740">
        <v>700</v>
      </c>
      <c r="B48" s="652"/>
      <c r="C48" s="634"/>
      <c r="D48" s="665" t="s">
        <v>200</v>
      </c>
      <c r="E48" s="666">
        <f>E49+E65+E96</f>
        <v>5672700</v>
      </c>
      <c r="F48" s="636">
        <f>F49+F65+F96</f>
        <v>6221190</v>
      </c>
      <c r="G48" s="666">
        <f>G49+G65+G96</f>
        <v>6274135.080000001</v>
      </c>
      <c r="H48" s="753">
        <f>G48/F48</f>
        <v>1.0085104425359137</v>
      </c>
    </row>
    <row r="49" spans="1:8" s="641" customFormat="1" ht="15">
      <c r="A49" s="754"/>
      <c r="B49" s="655">
        <v>70004</v>
      </c>
      <c r="C49" s="639"/>
      <c r="D49" s="654" t="s">
        <v>201</v>
      </c>
      <c r="E49" s="613">
        <f>E50+E52+E56+E58</f>
        <v>2000000</v>
      </c>
      <c r="F49" s="613">
        <f>F50+F52+F56+F58</f>
        <v>2698860</v>
      </c>
      <c r="G49" s="613">
        <f>G50+G52+G56+G58</f>
        <v>2713440.2099999995</v>
      </c>
      <c r="H49" s="794">
        <f>G49/F49</f>
        <v>1.0054023587737042</v>
      </c>
    </row>
    <row r="50" spans="1:8" ht="30.75">
      <c r="A50" s="728"/>
      <c r="B50" s="349"/>
      <c r="C50" s="375">
        <v>690</v>
      </c>
      <c r="D50" s="351" t="s">
        <v>202</v>
      </c>
      <c r="E50" s="352">
        <v>0</v>
      </c>
      <c r="F50" s="352">
        <v>2100</v>
      </c>
      <c r="G50" s="352">
        <v>7242.3</v>
      </c>
      <c r="H50" s="730">
        <f>G50/F50</f>
        <v>3.448714285714286</v>
      </c>
    </row>
    <row r="51" spans="1:8" ht="21" customHeight="1">
      <c r="A51" s="738"/>
      <c r="B51" s="337"/>
      <c r="C51" s="372"/>
      <c r="D51" s="401" t="s">
        <v>203</v>
      </c>
      <c r="E51" s="402"/>
      <c r="F51" s="402"/>
      <c r="G51" s="402"/>
      <c r="H51" s="726"/>
    </row>
    <row r="52" spans="1:8" ht="48" customHeight="1">
      <c r="A52" s="755"/>
      <c r="B52" s="349"/>
      <c r="C52" s="375">
        <v>750</v>
      </c>
      <c r="D52" s="386" t="s">
        <v>204</v>
      </c>
      <c r="E52" s="352">
        <f>E53+E54+E55</f>
        <v>2000000</v>
      </c>
      <c r="F52" s="352">
        <f>F53+F54+F55</f>
        <v>2536260</v>
      </c>
      <c r="G52" s="355">
        <f>G53+G54+G55</f>
        <v>2532697.7199999997</v>
      </c>
      <c r="H52" s="730">
        <f>G52/F52</f>
        <v>0.9985954594560493</v>
      </c>
    </row>
    <row r="53" spans="1:8" ht="15">
      <c r="A53" s="738"/>
      <c r="B53" s="337"/>
      <c r="C53" s="403"/>
      <c r="D53" s="387" t="s">
        <v>205</v>
      </c>
      <c r="E53" s="388">
        <v>2000000</v>
      </c>
      <c r="F53" s="379">
        <v>2536260</v>
      </c>
      <c r="G53" s="352">
        <v>2522339.69</v>
      </c>
      <c r="H53" s="752"/>
    </row>
    <row r="54" spans="1:8" ht="15">
      <c r="A54" s="738"/>
      <c r="B54" s="337"/>
      <c r="C54" s="403"/>
      <c r="D54" s="404" t="s">
        <v>206</v>
      </c>
      <c r="E54" s="388">
        <v>0</v>
      </c>
      <c r="F54" s="388">
        <v>0</v>
      </c>
      <c r="G54" s="388">
        <v>10358.03</v>
      </c>
      <c r="H54" s="730"/>
    </row>
    <row r="55" spans="1:8" ht="17.25" customHeight="1">
      <c r="A55" s="738"/>
      <c r="B55" s="337"/>
      <c r="C55" s="403"/>
      <c r="D55" s="401" t="s">
        <v>207</v>
      </c>
      <c r="E55" s="402"/>
      <c r="F55" s="402"/>
      <c r="G55" s="402"/>
      <c r="H55" s="730"/>
    </row>
    <row r="56" spans="1:8" ht="30.75">
      <c r="A56" s="728"/>
      <c r="B56" s="349"/>
      <c r="C56" s="390">
        <v>920</v>
      </c>
      <c r="D56" s="405" t="s">
        <v>208</v>
      </c>
      <c r="E56" s="406">
        <v>0</v>
      </c>
      <c r="F56" s="406">
        <v>5500</v>
      </c>
      <c r="G56" s="406">
        <v>8044.32</v>
      </c>
      <c r="H56" s="756">
        <f>G56/F56</f>
        <v>1.4626036363636363</v>
      </c>
    </row>
    <row r="57" spans="1:8" ht="17.25" customHeight="1">
      <c r="A57" s="738"/>
      <c r="B57" s="337"/>
      <c r="C57" s="372"/>
      <c r="D57" s="407" t="s">
        <v>209</v>
      </c>
      <c r="E57" s="382"/>
      <c r="F57" s="382"/>
      <c r="G57" s="382"/>
      <c r="H57" s="726"/>
    </row>
    <row r="58" spans="1:8" ht="15">
      <c r="A58" s="728"/>
      <c r="B58" s="349"/>
      <c r="C58" s="390">
        <v>970</v>
      </c>
      <c r="D58" s="405" t="s">
        <v>176</v>
      </c>
      <c r="E58" s="408">
        <f>E59+E60+E61+E62+E63</f>
        <v>0</v>
      </c>
      <c r="F58" s="408">
        <f>F59+F60+F61+F62+F63</f>
        <v>155000</v>
      </c>
      <c r="G58" s="408">
        <f>G59+G60+G61+G62+G63</f>
        <v>165455.87000000002</v>
      </c>
      <c r="H58" s="756">
        <f>G58/F58</f>
        <v>1.0674572258064519</v>
      </c>
    </row>
    <row r="59" spans="1:8" ht="15">
      <c r="A59" s="738"/>
      <c r="B59" s="337"/>
      <c r="C59" s="375"/>
      <c r="D59" s="404" t="s">
        <v>210</v>
      </c>
      <c r="E59" s="388">
        <v>0</v>
      </c>
      <c r="F59" s="352">
        <v>3200</v>
      </c>
      <c r="G59" s="379">
        <v>3158.16</v>
      </c>
      <c r="H59" s="730"/>
    </row>
    <row r="60" spans="1:8" s="622" customFormat="1" ht="15">
      <c r="A60" s="728"/>
      <c r="B60" s="349"/>
      <c r="C60" s="375"/>
      <c r="D60" s="387" t="s">
        <v>211</v>
      </c>
      <c r="E60" s="379">
        <v>0</v>
      </c>
      <c r="F60" s="388">
        <v>147200</v>
      </c>
      <c r="G60" s="388">
        <v>156681.89</v>
      </c>
      <c r="H60" s="730"/>
    </row>
    <row r="61" spans="1:8" s="595" customFormat="1" ht="15">
      <c r="A61" s="728"/>
      <c r="B61" s="349"/>
      <c r="C61" s="375"/>
      <c r="D61" s="351" t="s">
        <v>212</v>
      </c>
      <c r="E61" s="379">
        <v>0</v>
      </c>
      <c r="F61" s="388">
        <v>0</v>
      </c>
      <c r="G61" s="379">
        <v>1111</v>
      </c>
      <c r="H61" s="730"/>
    </row>
    <row r="62" spans="1:8" s="595" customFormat="1" ht="15">
      <c r="A62" s="728"/>
      <c r="B62" s="349"/>
      <c r="C62" s="375"/>
      <c r="D62" s="387" t="s">
        <v>213</v>
      </c>
      <c r="E62" s="352">
        <v>0</v>
      </c>
      <c r="F62" s="388">
        <v>4600</v>
      </c>
      <c r="G62" s="379">
        <v>4346.82</v>
      </c>
      <c r="H62" s="730"/>
    </row>
    <row r="63" spans="1:8" s="595" customFormat="1" ht="15">
      <c r="A63" s="728"/>
      <c r="B63" s="349"/>
      <c r="C63" s="375"/>
      <c r="D63" s="387" t="s">
        <v>214</v>
      </c>
      <c r="E63" s="379">
        <v>0</v>
      </c>
      <c r="F63" s="379">
        <v>0</v>
      </c>
      <c r="G63" s="379">
        <v>158</v>
      </c>
      <c r="H63" s="730"/>
    </row>
    <row r="64" spans="1:8" s="595" customFormat="1" ht="30.75">
      <c r="A64" s="728"/>
      <c r="B64" s="337"/>
      <c r="C64" s="409"/>
      <c r="D64" s="401" t="s">
        <v>215</v>
      </c>
      <c r="E64" s="382"/>
      <c r="F64" s="402"/>
      <c r="G64" s="402"/>
      <c r="H64" s="726"/>
    </row>
    <row r="65" spans="1:8" s="641" customFormat="1" ht="15">
      <c r="A65" s="727"/>
      <c r="B65" s="655">
        <v>70005</v>
      </c>
      <c r="C65" s="639"/>
      <c r="D65" s="654" t="s">
        <v>216</v>
      </c>
      <c r="E65" s="613">
        <f>E66+E73+E80+E81+E85+E86+E88+E93+E92+E68</f>
        <v>3672700</v>
      </c>
      <c r="F65" s="613">
        <f>F66+F73+F80+F81+F85+F86+F88+F93+F92+F68</f>
        <v>3303019</v>
      </c>
      <c r="G65" s="613">
        <f>G66+G73+G80+G81+G85+G86+G88+G93+G92+G68+G72</f>
        <v>3342606.0100000007</v>
      </c>
      <c r="H65" s="794">
        <f>G65/F65</f>
        <v>1.0119850990866237</v>
      </c>
    </row>
    <row r="66" spans="1:8" ht="15">
      <c r="A66" s="728"/>
      <c r="B66" s="349"/>
      <c r="C66" s="390">
        <v>470</v>
      </c>
      <c r="D66" s="410" t="s">
        <v>217</v>
      </c>
      <c r="E66" s="377">
        <v>0</v>
      </c>
      <c r="F66" s="406">
        <v>3800</v>
      </c>
      <c r="G66" s="377">
        <v>3864</v>
      </c>
      <c r="H66" s="756">
        <f>G66/F66</f>
        <v>1.016842105263158</v>
      </c>
    </row>
    <row r="67" spans="1:8" ht="15">
      <c r="A67" s="728"/>
      <c r="B67" s="349"/>
      <c r="C67" s="411"/>
      <c r="D67" s="351" t="s">
        <v>218</v>
      </c>
      <c r="E67" s="352"/>
      <c r="F67" s="388"/>
      <c r="G67" s="388">
        <v>3864</v>
      </c>
      <c r="H67" s="743"/>
    </row>
    <row r="68" spans="1:8" ht="15">
      <c r="A68" s="728"/>
      <c r="B68" s="337"/>
      <c r="C68" s="390">
        <v>550</v>
      </c>
      <c r="D68" s="405" t="s">
        <v>219</v>
      </c>
      <c r="E68" s="406">
        <v>133000</v>
      </c>
      <c r="F68" s="406">
        <v>185200</v>
      </c>
      <c r="G68" s="406">
        <f>G69+G70</f>
        <v>185415.31</v>
      </c>
      <c r="H68" s="756">
        <f>G68/F68</f>
        <v>1.0011625809935205</v>
      </c>
    </row>
    <row r="69" spans="1:8" ht="15">
      <c r="A69" s="728"/>
      <c r="B69" s="337"/>
      <c r="C69" s="411"/>
      <c r="D69" s="387" t="s">
        <v>220</v>
      </c>
      <c r="E69" s="379"/>
      <c r="F69" s="388"/>
      <c r="G69" s="388">
        <v>81689.93</v>
      </c>
      <c r="H69" s="730"/>
    </row>
    <row r="70" spans="1:8" ht="15">
      <c r="A70" s="728"/>
      <c r="B70" s="337"/>
      <c r="C70" s="411"/>
      <c r="D70" s="387" t="s">
        <v>221</v>
      </c>
      <c r="E70" s="352"/>
      <c r="F70" s="379"/>
      <c r="G70" s="388">
        <v>103725.38</v>
      </c>
      <c r="H70" s="752"/>
    </row>
    <row r="71" spans="1:8" ht="30.75">
      <c r="A71" s="728"/>
      <c r="B71" s="337"/>
      <c r="C71" s="380"/>
      <c r="D71" s="401" t="s">
        <v>222</v>
      </c>
      <c r="E71" s="363"/>
      <c r="F71" s="402"/>
      <c r="G71" s="382"/>
      <c r="H71" s="752"/>
    </row>
    <row r="72" spans="1:12" ht="30.75">
      <c r="A72" s="728"/>
      <c r="B72" s="349"/>
      <c r="C72" s="390">
        <v>570</v>
      </c>
      <c r="D72" s="410" t="s">
        <v>223</v>
      </c>
      <c r="E72" s="352">
        <v>0</v>
      </c>
      <c r="F72" s="412">
        <v>0</v>
      </c>
      <c r="G72" s="413">
        <v>1006.39</v>
      </c>
      <c r="H72" s="757">
        <v>0</v>
      </c>
      <c r="L72" s="430"/>
    </row>
    <row r="73" spans="1:8" ht="69" customHeight="1">
      <c r="A73" s="728"/>
      <c r="B73" s="349"/>
      <c r="C73" s="390">
        <v>750</v>
      </c>
      <c r="D73" s="410" t="s">
        <v>224</v>
      </c>
      <c r="E73" s="369">
        <v>264700</v>
      </c>
      <c r="F73" s="369">
        <v>350600</v>
      </c>
      <c r="G73" s="369">
        <f>G74+G75+G76+G77+G78</f>
        <v>354650.06</v>
      </c>
      <c r="H73" s="756">
        <f>G73/F73</f>
        <v>1.0115517969195664</v>
      </c>
    </row>
    <row r="74" spans="1:8" ht="15">
      <c r="A74" s="728"/>
      <c r="B74" s="349"/>
      <c r="C74" s="411"/>
      <c r="D74" s="351" t="s">
        <v>225</v>
      </c>
      <c r="E74" s="379"/>
      <c r="F74" s="379"/>
      <c r="G74" s="379">
        <v>238995.25</v>
      </c>
      <c r="H74" s="752"/>
    </row>
    <row r="75" spans="1:8" ht="15">
      <c r="A75" s="728"/>
      <c r="B75" s="349"/>
      <c r="C75" s="411"/>
      <c r="D75" s="387" t="s">
        <v>226</v>
      </c>
      <c r="E75" s="352"/>
      <c r="F75" s="355"/>
      <c r="G75" s="355">
        <v>75949.12</v>
      </c>
      <c r="H75" s="730"/>
    </row>
    <row r="76" spans="1:8" ht="15">
      <c r="A76" s="728"/>
      <c r="B76" s="349"/>
      <c r="C76" s="411"/>
      <c r="D76" s="404" t="s">
        <v>227</v>
      </c>
      <c r="E76" s="379"/>
      <c r="F76" s="379"/>
      <c r="G76" s="352">
        <v>39363.69</v>
      </c>
      <c r="H76" s="730"/>
    </row>
    <row r="77" spans="1:8" ht="15">
      <c r="A77" s="738"/>
      <c r="B77" s="337"/>
      <c r="C77" s="411"/>
      <c r="D77" s="387" t="s">
        <v>228</v>
      </c>
      <c r="E77" s="352"/>
      <c r="F77" s="352"/>
      <c r="G77" s="388">
        <v>342</v>
      </c>
      <c r="H77" s="730"/>
    </row>
    <row r="78" spans="1:8" ht="15">
      <c r="A78" s="738"/>
      <c r="B78" s="337"/>
      <c r="C78" s="411"/>
      <c r="D78" s="387" t="s">
        <v>218</v>
      </c>
      <c r="E78" s="379"/>
      <c r="F78" s="379"/>
      <c r="G78" s="388">
        <v>0</v>
      </c>
      <c r="H78" s="730"/>
    </row>
    <row r="79" spans="1:8" ht="19.5" customHeight="1">
      <c r="A79" s="738"/>
      <c r="B79" s="337"/>
      <c r="C79" s="380"/>
      <c r="D79" s="407" t="s">
        <v>229</v>
      </c>
      <c r="E79" s="402"/>
      <c r="F79" s="402"/>
      <c r="G79" s="382"/>
      <c r="H79" s="726"/>
    </row>
    <row r="80" spans="1:8" ht="38.25" customHeight="1">
      <c r="A80" s="728"/>
      <c r="B80" s="349"/>
      <c r="C80" s="375">
        <v>760</v>
      </c>
      <c r="D80" s="405" t="s">
        <v>230</v>
      </c>
      <c r="E80" s="406">
        <v>10000</v>
      </c>
      <c r="F80" s="352">
        <v>19300</v>
      </c>
      <c r="G80" s="414">
        <v>22453</v>
      </c>
      <c r="H80" s="730">
        <f>G80/F80</f>
        <v>1.1633678756476684</v>
      </c>
    </row>
    <row r="81" spans="1:8" ht="30.75">
      <c r="A81" s="728"/>
      <c r="B81" s="337"/>
      <c r="C81" s="390">
        <v>770</v>
      </c>
      <c r="D81" s="405" t="s">
        <v>231</v>
      </c>
      <c r="E81" s="377">
        <v>900000</v>
      </c>
      <c r="F81" s="377">
        <v>190633</v>
      </c>
      <c r="G81" s="406">
        <f>G82+G83</f>
        <v>210738.98</v>
      </c>
      <c r="H81" s="757">
        <f>G81/F81</f>
        <v>1.1054695671788202</v>
      </c>
    </row>
    <row r="82" spans="1:8" ht="16.5" customHeight="1">
      <c r="A82" s="728"/>
      <c r="B82" s="349"/>
      <c r="C82" s="375"/>
      <c r="D82" s="404" t="s">
        <v>232</v>
      </c>
      <c r="E82" s="352"/>
      <c r="F82" s="352"/>
      <c r="G82" s="388">
        <v>137140.98</v>
      </c>
      <c r="H82" s="752"/>
    </row>
    <row r="83" spans="1:8" ht="15">
      <c r="A83" s="738"/>
      <c r="B83" s="337"/>
      <c r="C83" s="375"/>
      <c r="D83" s="404" t="s">
        <v>233</v>
      </c>
      <c r="E83" s="388"/>
      <c r="F83" s="379"/>
      <c r="G83" s="379">
        <v>73598</v>
      </c>
      <c r="H83" s="730"/>
    </row>
    <row r="84" spans="1:8" ht="30.75">
      <c r="A84" s="738"/>
      <c r="B84" s="337"/>
      <c r="C84" s="375"/>
      <c r="D84" s="407" t="s">
        <v>234</v>
      </c>
      <c r="E84" s="382"/>
      <c r="F84" s="382"/>
      <c r="G84" s="402"/>
      <c r="H84" s="730"/>
    </row>
    <row r="85" spans="1:8" ht="15">
      <c r="A85" s="728"/>
      <c r="B85" s="349"/>
      <c r="C85" s="383">
        <v>830</v>
      </c>
      <c r="D85" s="415" t="s">
        <v>235</v>
      </c>
      <c r="E85" s="416">
        <v>0</v>
      </c>
      <c r="F85" s="416">
        <v>10500</v>
      </c>
      <c r="G85" s="417">
        <v>12432.06</v>
      </c>
      <c r="H85" s="758">
        <f>G85/F85</f>
        <v>1.1840057142857143</v>
      </c>
    </row>
    <row r="86" spans="1:8" s="622" customFormat="1" ht="30.75">
      <c r="A86" s="728"/>
      <c r="B86" s="349"/>
      <c r="C86" s="390">
        <v>920</v>
      </c>
      <c r="D86" s="405" t="s">
        <v>236</v>
      </c>
      <c r="E86" s="406">
        <v>15000</v>
      </c>
      <c r="F86" s="406">
        <v>15000</v>
      </c>
      <c r="G86" s="418">
        <v>23051.83</v>
      </c>
      <c r="H86" s="757">
        <f>G86/F86</f>
        <v>1.5367886666666668</v>
      </c>
    </row>
    <row r="87" spans="1:8" s="595" customFormat="1" ht="15">
      <c r="A87" s="728"/>
      <c r="B87" s="349"/>
      <c r="C87" s="375"/>
      <c r="D87" s="401" t="s">
        <v>237</v>
      </c>
      <c r="E87" s="402"/>
      <c r="F87" s="352"/>
      <c r="G87" s="402"/>
      <c r="H87" s="726"/>
    </row>
    <row r="88" spans="1:8" ht="15">
      <c r="A88" s="728"/>
      <c r="B88" s="349"/>
      <c r="C88" s="375">
        <v>970</v>
      </c>
      <c r="D88" s="410" t="s">
        <v>176</v>
      </c>
      <c r="E88" s="377">
        <v>0</v>
      </c>
      <c r="F88" s="377">
        <v>0</v>
      </c>
      <c r="G88" s="406">
        <f>G89+G90+G91</f>
        <v>1008.68</v>
      </c>
      <c r="H88" s="756">
        <v>0</v>
      </c>
    </row>
    <row r="89" spans="1:8" ht="15">
      <c r="A89" s="738"/>
      <c r="B89" s="337"/>
      <c r="C89" s="375"/>
      <c r="D89" s="386" t="s">
        <v>238</v>
      </c>
      <c r="E89" s="355"/>
      <c r="F89" s="379"/>
      <c r="G89" s="379">
        <v>1003</v>
      </c>
      <c r="H89" s="730"/>
    </row>
    <row r="90" spans="1:8" s="512" customFormat="1" ht="30.75">
      <c r="A90" s="759"/>
      <c r="B90" s="419"/>
      <c r="C90" s="420"/>
      <c r="D90" s="387" t="s">
        <v>239</v>
      </c>
      <c r="E90" s="379"/>
      <c r="F90" s="352"/>
      <c r="G90" s="379">
        <v>2.78</v>
      </c>
      <c r="H90" s="730"/>
    </row>
    <row r="91" spans="1:8" s="512" customFormat="1" ht="15">
      <c r="A91" s="760"/>
      <c r="B91" s="421"/>
      <c r="C91" s="422"/>
      <c r="D91" s="401" t="s">
        <v>240</v>
      </c>
      <c r="E91" s="402"/>
      <c r="F91" s="382"/>
      <c r="G91" s="402">
        <v>2.9</v>
      </c>
      <c r="H91" s="726"/>
    </row>
    <row r="92" spans="1:8" ht="66" customHeight="1">
      <c r="A92" s="728"/>
      <c r="B92" s="349"/>
      <c r="C92" s="390">
        <v>6290</v>
      </c>
      <c r="D92" s="423" t="s">
        <v>241</v>
      </c>
      <c r="E92" s="392">
        <v>2350000</v>
      </c>
      <c r="F92" s="392">
        <v>2481246</v>
      </c>
      <c r="G92" s="392">
        <v>2481245.7</v>
      </c>
      <c r="H92" s="744">
        <f>G92/F92</f>
        <v>0.9999998790930041</v>
      </c>
    </row>
    <row r="93" spans="1:8" ht="43.5" customHeight="1">
      <c r="A93" s="728"/>
      <c r="B93" s="349"/>
      <c r="C93" s="390">
        <v>6680</v>
      </c>
      <c r="D93" s="394" t="s">
        <v>242</v>
      </c>
      <c r="E93" s="406">
        <v>0</v>
      </c>
      <c r="F93" s="406">
        <f>F94+F95</f>
        <v>46740</v>
      </c>
      <c r="G93" s="406">
        <f>G94+G95</f>
        <v>46740</v>
      </c>
      <c r="H93" s="757">
        <f>G93/F93</f>
        <v>1</v>
      </c>
    </row>
    <row r="94" spans="1:8" ht="30.75">
      <c r="A94" s="738"/>
      <c r="B94" s="337"/>
      <c r="C94" s="375"/>
      <c r="D94" s="424" t="s">
        <v>243</v>
      </c>
      <c r="E94" s="425">
        <v>0</v>
      </c>
      <c r="F94" s="359">
        <v>22140</v>
      </c>
      <c r="G94" s="379">
        <v>22140</v>
      </c>
      <c r="H94" s="761">
        <v>1</v>
      </c>
    </row>
    <row r="95" spans="1:8" ht="15">
      <c r="A95" s="738"/>
      <c r="B95" s="337"/>
      <c r="C95" s="375"/>
      <c r="D95" s="399" t="s">
        <v>244</v>
      </c>
      <c r="E95" s="426">
        <v>0</v>
      </c>
      <c r="F95" s="427">
        <v>24600</v>
      </c>
      <c r="G95" s="352">
        <v>24600</v>
      </c>
      <c r="H95" s="743">
        <f aca="true" t="shared" si="3" ref="H95:H100">G95/F95</f>
        <v>1</v>
      </c>
    </row>
    <row r="96" spans="1:8" s="641" customFormat="1" ht="17.25" customHeight="1">
      <c r="A96" s="762"/>
      <c r="B96" s="655">
        <v>70095</v>
      </c>
      <c r="C96" s="667"/>
      <c r="D96" s="640" t="s">
        <v>164</v>
      </c>
      <c r="E96" s="830">
        <f>E97</f>
        <v>0</v>
      </c>
      <c r="F96" s="613">
        <f>F97</f>
        <v>219311</v>
      </c>
      <c r="G96" s="613">
        <f>G97</f>
        <v>218088.86</v>
      </c>
      <c r="H96" s="794">
        <f t="shared" si="3"/>
        <v>0.9944273657044106</v>
      </c>
    </row>
    <row r="97" spans="1:8" ht="61.5">
      <c r="A97" s="738"/>
      <c r="B97" s="337"/>
      <c r="C97" s="375">
        <v>2020</v>
      </c>
      <c r="D97" s="428" t="s">
        <v>245</v>
      </c>
      <c r="E97" s="354">
        <v>0</v>
      </c>
      <c r="F97" s="352">
        <v>219311</v>
      </c>
      <c r="G97" s="352">
        <v>218088.86</v>
      </c>
      <c r="H97" s="763">
        <f t="shared" si="3"/>
        <v>0.9944273657044106</v>
      </c>
    </row>
    <row r="98" spans="1:8" s="637" customFormat="1" ht="15">
      <c r="A98" s="764">
        <v>710</v>
      </c>
      <c r="B98" s="668"/>
      <c r="C98" s="669"/>
      <c r="D98" s="670" t="s">
        <v>246</v>
      </c>
      <c r="E98" s="648">
        <f>E103+E112+E99</f>
        <v>100000</v>
      </c>
      <c r="F98" s="648">
        <f>F103+F112+F99</f>
        <v>169131</v>
      </c>
      <c r="G98" s="648">
        <f>G103+G112+G99</f>
        <v>170228.18</v>
      </c>
      <c r="H98" s="765">
        <f t="shared" si="3"/>
        <v>1.0064871608398223</v>
      </c>
    </row>
    <row r="99" spans="1:8" s="641" customFormat="1" ht="15">
      <c r="A99" s="766"/>
      <c r="B99" s="655">
        <v>71004</v>
      </c>
      <c r="C99" s="667"/>
      <c r="D99" s="671" t="s">
        <v>247</v>
      </c>
      <c r="E99" s="823">
        <f>E100+E102</f>
        <v>0</v>
      </c>
      <c r="F99" s="823">
        <f>F100+F102</f>
        <v>9500</v>
      </c>
      <c r="G99" s="823">
        <f>G100+G102</f>
        <v>6000</v>
      </c>
      <c r="H99" s="831">
        <f t="shared" si="3"/>
        <v>0.631578947368421</v>
      </c>
    </row>
    <row r="100" spans="1:12" ht="15">
      <c r="A100" s="767"/>
      <c r="B100" s="357"/>
      <c r="C100" s="375">
        <v>960</v>
      </c>
      <c r="D100" s="423" t="s">
        <v>248</v>
      </c>
      <c r="E100" s="392">
        <v>0</v>
      </c>
      <c r="F100" s="392">
        <v>7000</v>
      </c>
      <c r="G100" s="429">
        <v>3500</v>
      </c>
      <c r="H100" s="744">
        <f t="shared" si="3"/>
        <v>0.5</v>
      </c>
      <c r="L100" s="595"/>
    </row>
    <row r="101" spans="1:12" ht="30.75">
      <c r="A101" s="767"/>
      <c r="B101" s="431"/>
      <c r="C101" s="375"/>
      <c r="D101" s="432" t="s">
        <v>249</v>
      </c>
      <c r="E101" s="340"/>
      <c r="F101" s="340"/>
      <c r="G101" s="340"/>
      <c r="H101" s="731"/>
      <c r="K101" s="595"/>
      <c r="L101" s="595"/>
    </row>
    <row r="102" spans="1:8" ht="54.75" customHeight="1">
      <c r="A102" s="768"/>
      <c r="B102" s="398"/>
      <c r="C102" s="383">
        <v>2990</v>
      </c>
      <c r="D102" s="384" t="s">
        <v>250</v>
      </c>
      <c r="E102" s="385">
        <v>0</v>
      </c>
      <c r="F102" s="385">
        <v>2500</v>
      </c>
      <c r="G102" s="385">
        <v>2500</v>
      </c>
      <c r="H102" s="744">
        <f>G102/F102</f>
        <v>1</v>
      </c>
    </row>
    <row r="103" spans="1:8" s="641" customFormat="1" ht="15">
      <c r="A103" s="766"/>
      <c r="B103" s="655">
        <v>71035</v>
      </c>
      <c r="C103" s="667"/>
      <c r="D103" s="672" t="s">
        <v>251</v>
      </c>
      <c r="E103" s="621">
        <f>E104+E110+E109</f>
        <v>100000</v>
      </c>
      <c r="F103" s="621">
        <f>F104+F110+F109</f>
        <v>135631</v>
      </c>
      <c r="G103" s="621">
        <f>G104+G110+G109</f>
        <v>140228.18</v>
      </c>
      <c r="H103" s="794">
        <f>G103/F103</f>
        <v>1.0338947585728926</v>
      </c>
    </row>
    <row r="104" spans="1:8" ht="15">
      <c r="A104" s="728"/>
      <c r="B104" s="371"/>
      <c r="C104" s="390">
        <v>690</v>
      </c>
      <c r="D104" s="405" t="s">
        <v>252</v>
      </c>
      <c r="E104" s="406">
        <f>E105</f>
        <v>100000</v>
      </c>
      <c r="F104" s="406">
        <f>F105</f>
        <v>129731</v>
      </c>
      <c r="G104" s="406">
        <f>G105+G107+G106</f>
        <v>134293.69</v>
      </c>
      <c r="H104" s="756">
        <f>G104/F104</f>
        <v>1.035170391039921</v>
      </c>
    </row>
    <row r="105" spans="1:8" ht="15">
      <c r="A105" s="738"/>
      <c r="B105" s="349"/>
      <c r="C105" s="375"/>
      <c r="D105" s="387" t="s">
        <v>253</v>
      </c>
      <c r="E105" s="379">
        <v>100000</v>
      </c>
      <c r="F105" s="379">
        <v>129731</v>
      </c>
      <c r="G105" s="388">
        <v>134155.19</v>
      </c>
      <c r="H105" s="730"/>
    </row>
    <row r="106" spans="1:8" ht="15">
      <c r="A106" s="738"/>
      <c r="B106" s="349"/>
      <c r="C106" s="375"/>
      <c r="D106" s="404" t="s">
        <v>254</v>
      </c>
      <c r="E106" s="352"/>
      <c r="F106" s="352"/>
      <c r="G106" s="388">
        <v>116</v>
      </c>
      <c r="H106" s="730"/>
    </row>
    <row r="107" spans="1:8" ht="15">
      <c r="A107" s="738"/>
      <c r="B107" s="349"/>
      <c r="C107" s="375"/>
      <c r="D107" s="387" t="s">
        <v>850</v>
      </c>
      <c r="E107" s="379"/>
      <c r="F107" s="379"/>
      <c r="G107" s="379">
        <v>22.5</v>
      </c>
      <c r="H107" s="730"/>
    </row>
    <row r="108" spans="1:8" ht="18.75" customHeight="1">
      <c r="A108" s="738"/>
      <c r="B108" s="349"/>
      <c r="C108" s="372"/>
      <c r="D108" s="401" t="s">
        <v>255</v>
      </c>
      <c r="E108" s="382"/>
      <c r="F108" s="382"/>
      <c r="G108" s="402"/>
      <c r="H108" s="726"/>
    </row>
    <row r="109" spans="1:8" ht="18" customHeight="1">
      <c r="A109" s="738"/>
      <c r="B109" s="349"/>
      <c r="C109" s="372">
        <v>920</v>
      </c>
      <c r="D109" s="401" t="s">
        <v>256</v>
      </c>
      <c r="E109" s="402">
        <v>0</v>
      </c>
      <c r="F109" s="402">
        <v>0</v>
      </c>
      <c r="G109" s="402">
        <v>34.49</v>
      </c>
      <c r="H109" s="726">
        <v>0</v>
      </c>
    </row>
    <row r="110" spans="1:8" ht="34.5" customHeight="1">
      <c r="A110" s="738"/>
      <c r="B110" s="349"/>
      <c r="C110" s="390">
        <v>6680</v>
      </c>
      <c r="D110" s="394" t="s">
        <v>257</v>
      </c>
      <c r="E110" s="352">
        <v>0</v>
      </c>
      <c r="F110" s="352">
        <v>5900</v>
      </c>
      <c r="G110" s="352">
        <v>5900</v>
      </c>
      <c r="H110" s="730">
        <f>G110/F110</f>
        <v>1</v>
      </c>
    </row>
    <row r="111" spans="1:8" ht="30.75">
      <c r="A111" s="732"/>
      <c r="B111" s="433"/>
      <c r="C111" s="409"/>
      <c r="D111" s="434" t="s">
        <v>258</v>
      </c>
      <c r="E111" s="402"/>
      <c r="F111" s="402"/>
      <c r="G111" s="402"/>
      <c r="H111" s="726"/>
    </row>
    <row r="112" spans="1:8" s="641" customFormat="1" ht="15">
      <c r="A112" s="762"/>
      <c r="B112" s="655">
        <v>71095</v>
      </c>
      <c r="C112" s="667"/>
      <c r="D112" s="654" t="s">
        <v>164</v>
      </c>
      <c r="E112" s="613">
        <f>E113+E121</f>
        <v>0</v>
      </c>
      <c r="F112" s="613">
        <f>F113</f>
        <v>24000</v>
      </c>
      <c r="G112" s="613">
        <f>G113</f>
        <v>24000</v>
      </c>
      <c r="H112" s="794">
        <f>G112/F112</f>
        <v>1</v>
      </c>
    </row>
    <row r="113" spans="1:8" ht="30.75">
      <c r="A113" s="732"/>
      <c r="B113" s="435"/>
      <c r="C113" s="390">
        <v>2990</v>
      </c>
      <c r="D113" s="389" t="s">
        <v>732</v>
      </c>
      <c r="E113" s="352">
        <v>0</v>
      </c>
      <c r="F113" s="352">
        <v>24000</v>
      </c>
      <c r="G113" s="406">
        <v>24000</v>
      </c>
      <c r="H113" s="757">
        <f>G113/F113</f>
        <v>1</v>
      </c>
    </row>
    <row r="114" spans="1:8" ht="15">
      <c r="A114" s="738"/>
      <c r="B114" s="395"/>
      <c r="C114" s="375"/>
      <c r="D114" s="389" t="s">
        <v>182</v>
      </c>
      <c r="E114" s="352"/>
      <c r="F114" s="352"/>
      <c r="G114" s="352"/>
      <c r="H114" s="730"/>
    </row>
    <row r="115" spans="1:8" ht="15.75" customHeight="1">
      <c r="A115" s="769"/>
      <c r="B115" s="398"/>
      <c r="C115" s="409"/>
      <c r="D115" s="434" t="s">
        <v>259</v>
      </c>
      <c r="E115" s="402"/>
      <c r="F115" s="402"/>
      <c r="G115" s="402"/>
      <c r="H115" s="726"/>
    </row>
    <row r="116" spans="1:8" s="637" customFormat="1" ht="15">
      <c r="A116" s="740">
        <v>750</v>
      </c>
      <c r="B116" s="673"/>
      <c r="C116" s="674"/>
      <c r="D116" s="635" t="s">
        <v>260</v>
      </c>
      <c r="E116" s="666">
        <f>E117+E122+E135+E139</f>
        <v>164016</v>
      </c>
      <c r="F116" s="666">
        <f>F117+F122+F135+F139</f>
        <v>247013</v>
      </c>
      <c r="G116" s="666">
        <f>G117+G122+G135+G139</f>
        <v>254237.36000000002</v>
      </c>
      <c r="H116" s="753">
        <f>G116/F116</f>
        <v>1.0292468817430662</v>
      </c>
    </row>
    <row r="117" spans="1:8" s="641" customFormat="1" ht="15">
      <c r="A117" s="750"/>
      <c r="B117" s="655">
        <v>75011</v>
      </c>
      <c r="C117" s="639"/>
      <c r="D117" s="654" t="s">
        <v>261</v>
      </c>
      <c r="E117" s="613">
        <f>E118+E121</f>
        <v>163016</v>
      </c>
      <c r="F117" s="613">
        <f>F118+F121</f>
        <v>167153</v>
      </c>
      <c r="G117" s="613">
        <f>G118+G121</f>
        <v>167194.85</v>
      </c>
      <c r="H117" s="794">
        <f>G117/F117</f>
        <v>1.0002503694220266</v>
      </c>
    </row>
    <row r="118" spans="1:8" ht="50.25" customHeight="1">
      <c r="A118" s="728"/>
      <c r="B118" s="349"/>
      <c r="C118" s="436">
        <v>2010</v>
      </c>
      <c r="D118" s="405" t="s">
        <v>262</v>
      </c>
      <c r="E118" s="352">
        <v>163016</v>
      </c>
      <c r="F118" s="377">
        <v>167153</v>
      </c>
      <c r="G118" s="367">
        <f>G119+G120</f>
        <v>167153</v>
      </c>
      <c r="H118" s="757">
        <f>G118/F118</f>
        <v>1</v>
      </c>
    </row>
    <row r="119" spans="1:8" ht="34.5" customHeight="1">
      <c r="A119" s="728"/>
      <c r="B119" s="337"/>
      <c r="C119" s="437"/>
      <c r="D119" s="404" t="s">
        <v>263</v>
      </c>
      <c r="E119" s="379"/>
      <c r="F119" s="352"/>
      <c r="G119" s="379">
        <v>126503</v>
      </c>
      <c r="H119" s="761"/>
    </row>
    <row r="120" spans="1:8" ht="36" customHeight="1">
      <c r="A120" s="728"/>
      <c r="B120" s="337"/>
      <c r="C120" s="438"/>
      <c r="D120" s="407" t="s">
        <v>264</v>
      </c>
      <c r="E120" s="402"/>
      <c r="F120" s="382"/>
      <c r="G120" s="402">
        <v>40650</v>
      </c>
      <c r="H120" s="726"/>
    </row>
    <row r="121" spans="1:8" ht="49.5" customHeight="1">
      <c r="A121" s="728"/>
      <c r="B121" s="439"/>
      <c r="C121" s="438">
        <v>2360</v>
      </c>
      <c r="D121" s="401" t="s">
        <v>265</v>
      </c>
      <c r="E121" s="402">
        <v>0</v>
      </c>
      <c r="F121" s="402">
        <v>0</v>
      </c>
      <c r="G121" s="440">
        <v>41.85</v>
      </c>
      <c r="H121" s="726">
        <v>0</v>
      </c>
    </row>
    <row r="122" spans="1:8" s="641" customFormat="1" ht="15">
      <c r="A122" s="727"/>
      <c r="B122" s="653">
        <v>75023</v>
      </c>
      <c r="C122" s="675"/>
      <c r="D122" s="672" t="s">
        <v>266</v>
      </c>
      <c r="E122" s="621">
        <f>E123+E124+E128+E127</f>
        <v>1000</v>
      </c>
      <c r="F122" s="621">
        <f>F123+F124+F128+F127</f>
        <v>25275</v>
      </c>
      <c r="G122" s="621">
        <f>G123+G124+G128+G127</f>
        <v>31570.44</v>
      </c>
      <c r="H122" s="832">
        <f>G122/F122</f>
        <v>1.2490777448071215</v>
      </c>
    </row>
    <row r="123" spans="1:8" ht="69" customHeight="1">
      <c r="A123" s="728"/>
      <c r="B123" s="349"/>
      <c r="C123" s="375">
        <v>750</v>
      </c>
      <c r="D123" s="401" t="s">
        <v>267</v>
      </c>
      <c r="E123" s="352">
        <v>0</v>
      </c>
      <c r="F123" s="352">
        <v>1375</v>
      </c>
      <c r="G123" s="352">
        <v>1500</v>
      </c>
      <c r="H123" s="770">
        <f>G123/F123</f>
        <v>1.0909090909090908</v>
      </c>
    </row>
    <row r="124" spans="1:8" ht="15">
      <c r="A124" s="728"/>
      <c r="B124" s="349"/>
      <c r="C124" s="390">
        <v>830</v>
      </c>
      <c r="D124" s="410" t="s">
        <v>193</v>
      </c>
      <c r="E124" s="377">
        <f>E126</f>
        <v>0</v>
      </c>
      <c r="F124" s="377">
        <f>F126</f>
        <v>0</v>
      </c>
      <c r="G124" s="377">
        <f>G125+G126</f>
        <v>364.12</v>
      </c>
      <c r="H124" s="756">
        <v>0</v>
      </c>
    </row>
    <row r="125" spans="1:8" ht="15">
      <c r="A125" s="728"/>
      <c r="B125" s="337"/>
      <c r="C125" s="375"/>
      <c r="D125" s="351" t="s">
        <v>268</v>
      </c>
      <c r="E125" s="352">
        <v>0</v>
      </c>
      <c r="F125" s="352">
        <v>0</v>
      </c>
      <c r="G125" s="352">
        <v>0.8</v>
      </c>
      <c r="H125" s="730"/>
    </row>
    <row r="126" spans="1:8" ht="15">
      <c r="A126" s="728"/>
      <c r="B126" s="337"/>
      <c r="C126" s="375"/>
      <c r="D126" s="404" t="s">
        <v>269</v>
      </c>
      <c r="E126" s="388">
        <v>0</v>
      </c>
      <c r="F126" s="382">
        <v>0</v>
      </c>
      <c r="G126" s="388">
        <v>363.32</v>
      </c>
      <c r="H126" s="752"/>
    </row>
    <row r="127" spans="1:8" ht="15">
      <c r="A127" s="728"/>
      <c r="B127" s="337"/>
      <c r="C127" s="383">
        <v>870</v>
      </c>
      <c r="D127" s="366" t="s">
        <v>270</v>
      </c>
      <c r="E127" s="416">
        <v>0</v>
      </c>
      <c r="F127" s="352">
        <v>0</v>
      </c>
      <c r="G127" s="416">
        <v>525.21</v>
      </c>
      <c r="H127" s="771">
        <v>0</v>
      </c>
    </row>
    <row r="128" spans="1:8" s="622" customFormat="1" ht="18" customHeight="1">
      <c r="A128" s="728"/>
      <c r="B128" s="337"/>
      <c r="C128" s="390">
        <v>970</v>
      </c>
      <c r="D128" s="441" t="s">
        <v>271</v>
      </c>
      <c r="E128" s="406">
        <f>E129+E130+E131+E133+E134+E132</f>
        <v>1000</v>
      </c>
      <c r="F128" s="406">
        <f>F129+F130+F131+F133+F134+F132</f>
        <v>23900</v>
      </c>
      <c r="G128" s="406">
        <f>G129+G130+G131+G133+G134+G132</f>
        <v>29181.11</v>
      </c>
      <c r="H128" s="772">
        <f>G128/F128</f>
        <v>1.2209669456066945</v>
      </c>
    </row>
    <row r="129" spans="1:8" ht="30.75">
      <c r="A129" s="738"/>
      <c r="B129" s="349"/>
      <c r="C129" s="411"/>
      <c r="D129" s="386" t="s">
        <v>272</v>
      </c>
      <c r="E129" s="379">
        <v>0</v>
      </c>
      <c r="F129" s="388">
        <v>22300</v>
      </c>
      <c r="G129" s="360">
        <v>17384.56</v>
      </c>
      <c r="H129" s="773">
        <f>G129/F129</f>
        <v>0.7795766816143498</v>
      </c>
    </row>
    <row r="130" spans="1:8" ht="15">
      <c r="A130" s="728"/>
      <c r="B130" s="349"/>
      <c r="C130" s="411"/>
      <c r="D130" s="351" t="s">
        <v>273</v>
      </c>
      <c r="E130" s="352">
        <v>0</v>
      </c>
      <c r="F130" s="388">
        <v>0</v>
      </c>
      <c r="G130" s="356">
        <v>1484</v>
      </c>
      <c r="H130" s="774">
        <v>0</v>
      </c>
    </row>
    <row r="131" spans="1:8" ht="15">
      <c r="A131" s="728"/>
      <c r="B131" s="349"/>
      <c r="C131" s="411"/>
      <c r="D131" s="387" t="s">
        <v>863</v>
      </c>
      <c r="E131" s="388">
        <v>1000</v>
      </c>
      <c r="F131" s="388">
        <v>1600</v>
      </c>
      <c r="G131" s="442">
        <v>1564.78</v>
      </c>
      <c r="H131" s="770">
        <f>G131/F131</f>
        <v>0.9779875</v>
      </c>
    </row>
    <row r="132" spans="1:8" ht="18" customHeight="1">
      <c r="A132" s="738"/>
      <c r="B132" s="395"/>
      <c r="C132" s="411"/>
      <c r="D132" s="387" t="s">
        <v>274</v>
      </c>
      <c r="E132" s="379">
        <v>0</v>
      </c>
      <c r="F132" s="379">
        <v>0</v>
      </c>
      <c r="G132" s="360">
        <v>122</v>
      </c>
      <c r="H132" s="774">
        <v>0</v>
      </c>
    </row>
    <row r="133" spans="1:8" ht="15">
      <c r="A133" s="738"/>
      <c r="B133" s="395"/>
      <c r="C133" s="411"/>
      <c r="D133" s="387" t="s">
        <v>275</v>
      </c>
      <c r="E133" s="379">
        <v>0</v>
      </c>
      <c r="F133" s="379">
        <v>0</v>
      </c>
      <c r="G133" s="360">
        <v>4338.18</v>
      </c>
      <c r="H133" s="770">
        <v>0</v>
      </c>
    </row>
    <row r="134" spans="1:8" ht="15">
      <c r="A134" s="732"/>
      <c r="B134" s="398"/>
      <c r="C134" s="380"/>
      <c r="D134" s="401" t="s">
        <v>276</v>
      </c>
      <c r="E134" s="402">
        <v>0</v>
      </c>
      <c r="F134" s="382">
        <v>0</v>
      </c>
      <c r="G134" s="443">
        <v>4287.59</v>
      </c>
      <c r="H134" s="775">
        <v>0</v>
      </c>
    </row>
    <row r="135" spans="1:8" s="641" customFormat="1" ht="15">
      <c r="A135" s="737"/>
      <c r="B135" s="676">
        <v>75075</v>
      </c>
      <c r="C135" s="677"/>
      <c r="D135" s="671" t="s">
        <v>277</v>
      </c>
      <c r="E135" s="823">
        <f>E136</f>
        <v>0</v>
      </c>
      <c r="F135" s="823">
        <f>F136</f>
        <v>54585</v>
      </c>
      <c r="G135" s="823">
        <f>G136</f>
        <v>54585.91</v>
      </c>
      <c r="H135" s="831">
        <f>G135/F135</f>
        <v>1.0000166712466796</v>
      </c>
    </row>
    <row r="136" spans="1:8" ht="48" customHeight="1">
      <c r="A136" s="728"/>
      <c r="B136" s="337"/>
      <c r="C136" s="390">
        <v>2007</v>
      </c>
      <c r="D136" s="351" t="s">
        <v>278</v>
      </c>
      <c r="E136" s="406">
        <v>0</v>
      </c>
      <c r="F136" s="406">
        <v>54585</v>
      </c>
      <c r="G136" s="406">
        <v>54585.91</v>
      </c>
      <c r="H136" s="757">
        <f>G136/F136</f>
        <v>1.0000166712466796</v>
      </c>
    </row>
    <row r="137" spans="1:8" ht="15">
      <c r="A137" s="728"/>
      <c r="B137" s="337"/>
      <c r="C137" s="375"/>
      <c r="D137" s="351" t="s">
        <v>279</v>
      </c>
      <c r="E137" s="352"/>
      <c r="F137" s="352"/>
      <c r="G137" s="352"/>
      <c r="H137" s="730"/>
    </row>
    <row r="138" spans="1:8" ht="15">
      <c r="A138" s="728"/>
      <c r="B138" s="337"/>
      <c r="C138" s="372"/>
      <c r="D138" s="444" t="s">
        <v>280</v>
      </c>
      <c r="E138" s="445"/>
      <c r="F138" s="445"/>
      <c r="G138" s="445"/>
      <c r="H138" s="726"/>
    </row>
    <row r="139" spans="1:8" s="641" customFormat="1" ht="15">
      <c r="A139" s="727"/>
      <c r="B139" s="678">
        <v>75095</v>
      </c>
      <c r="C139" s="650"/>
      <c r="D139" s="651" t="s">
        <v>164</v>
      </c>
      <c r="E139" s="826">
        <f>E140</f>
        <v>0</v>
      </c>
      <c r="F139" s="826">
        <f>F140</f>
        <v>0</v>
      </c>
      <c r="G139" s="826">
        <f>G140</f>
        <v>886.16</v>
      </c>
      <c r="H139" s="794">
        <v>0</v>
      </c>
    </row>
    <row r="140" spans="1:8" ht="35.25" customHeight="1">
      <c r="A140" s="728"/>
      <c r="B140" s="349"/>
      <c r="C140" s="375">
        <v>970</v>
      </c>
      <c r="D140" s="351" t="s">
        <v>281</v>
      </c>
      <c r="E140" s="352">
        <v>0</v>
      </c>
      <c r="F140" s="377">
        <v>0</v>
      </c>
      <c r="G140" s="406">
        <v>886.16</v>
      </c>
      <c r="H140" s="757">
        <v>0</v>
      </c>
    </row>
    <row r="141" spans="1:8" s="637" customFormat="1" ht="30">
      <c r="A141" s="740">
        <v>751</v>
      </c>
      <c r="B141" s="652"/>
      <c r="C141" s="634"/>
      <c r="D141" s="635" t="s">
        <v>282</v>
      </c>
      <c r="E141" s="636">
        <f aca="true" t="shared" si="4" ref="E141:G142">E142</f>
        <v>4020</v>
      </c>
      <c r="F141" s="636">
        <f t="shared" si="4"/>
        <v>22110</v>
      </c>
      <c r="G141" s="636">
        <f t="shared" si="4"/>
        <v>17334.75</v>
      </c>
      <c r="H141" s="741">
        <f>G141/F141</f>
        <v>0.784023066485753</v>
      </c>
    </row>
    <row r="142" spans="1:8" s="679" customFormat="1" ht="15">
      <c r="A142" s="750"/>
      <c r="B142" s="655">
        <v>75101</v>
      </c>
      <c r="C142" s="639"/>
      <c r="D142" s="654" t="s">
        <v>283</v>
      </c>
      <c r="E142" s="613">
        <f t="shared" si="4"/>
        <v>4020</v>
      </c>
      <c r="F142" s="613">
        <f t="shared" si="4"/>
        <v>22110</v>
      </c>
      <c r="G142" s="613">
        <f t="shared" si="4"/>
        <v>17334.75</v>
      </c>
      <c r="H142" s="794">
        <f>G142/F142</f>
        <v>0.784023066485753</v>
      </c>
    </row>
    <row r="143" spans="1:8" ht="65.25" customHeight="1">
      <c r="A143" s="728"/>
      <c r="B143" s="349"/>
      <c r="C143" s="437">
        <v>2010</v>
      </c>
      <c r="D143" s="386" t="s">
        <v>284</v>
      </c>
      <c r="E143" s="352">
        <f>E144+E145</f>
        <v>4020</v>
      </c>
      <c r="F143" s="352">
        <f>F144+F145</f>
        <v>22110</v>
      </c>
      <c r="G143" s="352">
        <f>G144+G145</f>
        <v>17334.75</v>
      </c>
      <c r="H143" s="730">
        <f>G143/F143</f>
        <v>0.784023066485753</v>
      </c>
    </row>
    <row r="144" spans="1:8" ht="15">
      <c r="A144" s="738"/>
      <c r="B144" s="395"/>
      <c r="C144" s="437"/>
      <c r="D144" s="387" t="s">
        <v>285</v>
      </c>
      <c r="E144" s="379">
        <v>4020</v>
      </c>
      <c r="F144" s="379">
        <v>4020</v>
      </c>
      <c r="G144" s="388">
        <v>4020</v>
      </c>
      <c r="H144" s="752">
        <f>G144/F144</f>
        <v>1</v>
      </c>
    </row>
    <row r="145" spans="1:8" ht="15">
      <c r="A145" s="738"/>
      <c r="B145" s="398"/>
      <c r="C145" s="438"/>
      <c r="D145" s="407" t="s">
        <v>286</v>
      </c>
      <c r="E145" s="352">
        <v>0</v>
      </c>
      <c r="F145" s="382">
        <v>18090</v>
      </c>
      <c r="G145" s="382">
        <v>13314.75</v>
      </c>
      <c r="H145" s="752">
        <f>G145/F145</f>
        <v>0.736028192371476</v>
      </c>
    </row>
    <row r="146" spans="1:8" s="663" customFormat="1" ht="15">
      <c r="A146" s="748">
        <v>752</v>
      </c>
      <c r="B146" s="680"/>
      <c r="C146" s="681"/>
      <c r="D146" s="635" t="s">
        <v>287</v>
      </c>
      <c r="E146" s="636">
        <f aca="true" t="shared" si="5" ref="E146:G147">E147</f>
        <v>300</v>
      </c>
      <c r="F146" s="636">
        <f t="shared" si="5"/>
        <v>300</v>
      </c>
      <c r="G146" s="636">
        <f t="shared" si="5"/>
        <v>300</v>
      </c>
      <c r="H146" s="776">
        <f aca="true" t="shared" si="6" ref="H146:H152">G146/F146</f>
        <v>1</v>
      </c>
    </row>
    <row r="147" spans="1:8" s="641" customFormat="1" ht="15">
      <c r="A147" s="737"/>
      <c r="B147" s="682">
        <v>75212</v>
      </c>
      <c r="C147" s="667"/>
      <c r="D147" s="672" t="s">
        <v>288</v>
      </c>
      <c r="E147" s="621">
        <f t="shared" si="5"/>
        <v>300</v>
      </c>
      <c r="F147" s="621">
        <f t="shared" si="5"/>
        <v>300</v>
      </c>
      <c r="G147" s="621">
        <f t="shared" si="5"/>
        <v>300</v>
      </c>
      <c r="H147" s="829">
        <f t="shared" si="6"/>
        <v>1</v>
      </c>
    </row>
    <row r="148" spans="1:8" ht="49.5" customHeight="1">
      <c r="A148" s="728"/>
      <c r="B148" s="446"/>
      <c r="C148" s="436">
        <v>2010</v>
      </c>
      <c r="D148" s="405" t="s">
        <v>289</v>
      </c>
      <c r="E148" s="406">
        <v>300</v>
      </c>
      <c r="F148" s="406">
        <v>300</v>
      </c>
      <c r="G148" s="418">
        <v>300</v>
      </c>
      <c r="H148" s="757">
        <f t="shared" si="6"/>
        <v>1</v>
      </c>
    </row>
    <row r="149" spans="1:8" ht="15">
      <c r="A149" s="769"/>
      <c r="B149" s="433"/>
      <c r="C149" s="447"/>
      <c r="D149" s="401" t="s">
        <v>290</v>
      </c>
      <c r="E149" s="352"/>
      <c r="F149" s="352"/>
      <c r="G149" s="402"/>
      <c r="H149" s="726"/>
    </row>
    <row r="150" spans="1:8" s="637" customFormat="1" ht="15">
      <c r="A150" s="740">
        <v>754</v>
      </c>
      <c r="B150" s="652"/>
      <c r="C150" s="634"/>
      <c r="D150" s="635" t="s">
        <v>291</v>
      </c>
      <c r="E150" s="636">
        <f>E151+E161</f>
        <v>11050</v>
      </c>
      <c r="F150" s="636">
        <f>F151+F161</f>
        <v>68324</v>
      </c>
      <c r="G150" s="636">
        <f>G151+G161</f>
        <v>58960.37</v>
      </c>
      <c r="H150" s="741">
        <f t="shared" si="6"/>
        <v>0.862952549616533</v>
      </c>
    </row>
    <row r="151" spans="1:8" s="641" customFormat="1" ht="15">
      <c r="A151" s="737"/>
      <c r="B151" s="653">
        <v>75412</v>
      </c>
      <c r="C151" s="639"/>
      <c r="D151" s="672" t="s">
        <v>292</v>
      </c>
      <c r="E151" s="621">
        <f>E152+E154+E155+E159+E157</f>
        <v>10050</v>
      </c>
      <c r="F151" s="621">
        <f>F152+F154+F155+F159+F157</f>
        <v>67324</v>
      </c>
      <c r="G151" s="621">
        <f>G152+G154+G155+G159+G157</f>
        <v>57960.37</v>
      </c>
      <c r="H151" s="828">
        <f t="shared" si="6"/>
        <v>0.860916909274553</v>
      </c>
    </row>
    <row r="152" spans="1:8" ht="48" customHeight="1">
      <c r="A152" s="738"/>
      <c r="B152" s="337"/>
      <c r="C152" s="517" t="s">
        <v>889</v>
      </c>
      <c r="D152" s="405" t="s">
        <v>293</v>
      </c>
      <c r="E152" s="406">
        <v>10050</v>
      </c>
      <c r="F152" s="352">
        <v>10050</v>
      </c>
      <c r="G152" s="406">
        <v>8652.97</v>
      </c>
      <c r="H152" s="730">
        <f t="shared" si="6"/>
        <v>0.8609920398009949</v>
      </c>
    </row>
    <row r="153" spans="1:8" ht="15">
      <c r="A153" s="738"/>
      <c r="B153" s="337"/>
      <c r="C153" s="517"/>
      <c r="D153" s="351" t="s">
        <v>294</v>
      </c>
      <c r="E153" s="352"/>
      <c r="F153" s="352"/>
      <c r="G153" s="367"/>
      <c r="H153" s="730"/>
    </row>
    <row r="154" spans="1:8" ht="15">
      <c r="A154" s="738"/>
      <c r="B154" s="337"/>
      <c r="C154" s="519" t="s">
        <v>808</v>
      </c>
      <c r="D154" s="384" t="s">
        <v>295</v>
      </c>
      <c r="E154" s="385">
        <v>0</v>
      </c>
      <c r="F154" s="385">
        <v>0</v>
      </c>
      <c r="G154" s="385">
        <v>32.28</v>
      </c>
      <c r="H154" s="751">
        <v>0</v>
      </c>
    </row>
    <row r="155" spans="1:8" ht="46.5" customHeight="1">
      <c r="A155" s="738"/>
      <c r="B155" s="337"/>
      <c r="C155" s="462" t="s">
        <v>713</v>
      </c>
      <c r="D155" s="423" t="s">
        <v>296</v>
      </c>
      <c r="E155" s="392">
        <v>0</v>
      </c>
      <c r="F155" s="392">
        <v>49274</v>
      </c>
      <c r="G155" s="392">
        <v>49274.15</v>
      </c>
      <c r="H155" s="744">
        <f>G155/F155</f>
        <v>1.0000030442018104</v>
      </c>
    </row>
    <row r="156" spans="1:8" ht="51" customHeight="1">
      <c r="A156" s="738"/>
      <c r="B156" s="337"/>
      <c r="C156" s="518"/>
      <c r="D156" s="432" t="s">
        <v>297</v>
      </c>
      <c r="E156" s="340"/>
      <c r="F156" s="340"/>
      <c r="G156" s="340"/>
      <c r="H156" s="747"/>
    </row>
    <row r="157" spans="1:8" ht="50.25" customHeight="1">
      <c r="A157" s="738"/>
      <c r="B157" s="337"/>
      <c r="C157" s="517" t="s">
        <v>691</v>
      </c>
      <c r="D157" s="474" t="s">
        <v>298</v>
      </c>
      <c r="E157" s="392">
        <v>0</v>
      </c>
      <c r="F157" s="392">
        <v>8000</v>
      </c>
      <c r="G157" s="511">
        <v>0</v>
      </c>
      <c r="H157" s="763">
        <v>0</v>
      </c>
    </row>
    <row r="158" spans="1:8" ht="15">
      <c r="A158" s="738"/>
      <c r="B158" s="337"/>
      <c r="C158" s="517"/>
      <c r="D158" s="474" t="s">
        <v>299</v>
      </c>
      <c r="E158" s="340"/>
      <c r="F158" s="340"/>
      <c r="G158" s="623"/>
      <c r="H158" s="777"/>
    </row>
    <row r="159" spans="1:8" ht="36.75" customHeight="1">
      <c r="A159" s="738"/>
      <c r="B159" s="349"/>
      <c r="C159" s="390">
        <v>6680</v>
      </c>
      <c r="D159" s="394" t="s">
        <v>300</v>
      </c>
      <c r="E159" s="356">
        <v>0</v>
      </c>
      <c r="F159" s="448">
        <v>0</v>
      </c>
      <c r="G159" s="356">
        <v>0.97</v>
      </c>
      <c r="H159" s="763">
        <v>0</v>
      </c>
    </row>
    <row r="160" spans="1:8" ht="30.75">
      <c r="A160" s="728"/>
      <c r="B160" s="349"/>
      <c r="C160" s="375"/>
      <c r="D160" s="393" t="s">
        <v>301</v>
      </c>
      <c r="E160" s="354"/>
      <c r="F160" s="402"/>
      <c r="G160" s="352"/>
      <c r="H160" s="730"/>
    </row>
    <row r="161" spans="1:8" s="641" customFormat="1" ht="15">
      <c r="A161" s="727"/>
      <c r="B161" s="678">
        <v>75414</v>
      </c>
      <c r="C161" s="639"/>
      <c r="D161" s="654" t="s">
        <v>302</v>
      </c>
      <c r="E161" s="613">
        <f>E162</f>
        <v>1000</v>
      </c>
      <c r="F161" s="621">
        <f>F162</f>
        <v>1000</v>
      </c>
      <c r="G161" s="613">
        <f>G162</f>
        <v>1000</v>
      </c>
      <c r="H161" s="794">
        <f>G161/F161</f>
        <v>1</v>
      </c>
    </row>
    <row r="162" spans="1:8" ht="48" customHeight="1">
      <c r="A162" s="728"/>
      <c r="B162" s="371"/>
      <c r="C162" s="436">
        <v>2010</v>
      </c>
      <c r="D162" s="351" t="s">
        <v>303</v>
      </c>
      <c r="E162" s="352">
        <v>1000</v>
      </c>
      <c r="F162" s="406">
        <v>1000</v>
      </c>
      <c r="G162" s="406">
        <v>1000</v>
      </c>
      <c r="H162" s="757">
        <f>G162/F162</f>
        <v>1</v>
      </c>
    </row>
    <row r="163" spans="1:8" ht="15">
      <c r="A163" s="738"/>
      <c r="B163" s="449"/>
      <c r="C163" s="447"/>
      <c r="D163" s="401" t="s">
        <v>304</v>
      </c>
      <c r="E163" s="402"/>
      <c r="F163" s="402"/>
      <c r="G163" s="440"/>
      <c r="H163" s="726"/>
    </row>
    <row r="164" spans="1:8" s="637" customFormat="1" ht="51" customHeight="1">
      <c r="A164" s="740">
        <v>756</v>
      </c>
      <c r="B164" s="673"/>
      <c r="C164" s="674"/>
      <c r="D164" s="635" t="s">
        <v>305</v>
      </c>
      <c r="E164" s="636">
        <f>E165+E168+E182+E204+E217</f>
        <v>19191738</v>
      </c>
      <c r="F164" s="636">
        <f>F165+F168+F182+F204+F217</f>
        <v>20731742.8</v>
      </c>
      <c r="G164" s="636">
        <f>G165+G168+G182+G204+G217</f>
        <v>21097928.009999998</v>
      </c>
      <c r="H164" s="741">
        <f>G164/F164</f>
        <v>1.017663021075102</v>
      </c>
    </row>
    <row r="165" spans="1:8" s="641" customFormat="1" ht="15">
      <c r="A165" s="778"/>
      <c r="B165" s="683">
        <v>75601</v>
      </c>
      <c r="C165" s="643"/>
      <c r="D165" s="644" t="s">
        <v>306</v>
      </c>
      <c r="E165" s="824">
        <f>E166</f>
        <v>30000</v>
      </c>
      <c r="F165" s="824">
        <f>F166</f>
        <v>30000</v>
      </c>
      <c r="G165" s="824">
        <f>G166</f>
        <v>37235.99</v>
      </c>
      <c r="H165" s="827">
        <f>G165/F165</f>
        <v>1.2411996666666667</v>
      </c>
    </row>
    <row r="166" spans="1:46" s="622" customFormat="1" ht="33" customHeight="1">
      <c r="A166" s="738"/>
      <c r="B166" s="337"/>
      <c r="C166" s="368">
        <v>350</v>
      </c>
      <c r="D166" s="441" t="s">
        <v>307</v>
      </c>
      <c r="E166" s="450">
        <v>30000</v>
      </c>
      <c r="F166" s="450">
        <v>30000</v>
      </c>
      <c r="G166" s="450">
        <v>37235.99</v>
      </c>
      <c r="H166" s="756">
        <f>G166/F166</f>
        <v>1.2411996666666667</v>
      </c>
      <c r="L166" s="595"/>
      <c r="M166" s="595"/>
      <c r="N166" s="595"/>
      <c r="O166" s="595"/>
      <c r="P166" s="595"/>
      <c r="Q166" s="595"/>
      <c r="R166" s="595"/>
      <c r="S166" s="595"/>
      <c r="T166" s="595"/>
      <c r="U166" s="595"/>
      <c r="V166" s="595"/>
      <c r="W166" s="595"/>
      <c r="X166" s="595"/>
      <c r="Y166" s="595"/>
      <c r="Z166" s="595"/>
      <c r="AA166" s="595"/>
      <c r="AB166" s="595"/>
      <c r="AC166" s="595"/>
      <c r="AD166" s="595"/>
      <c r="AE166" s="595"/>
      <c r="AF166" s="595"/>
      <c r="AG166" s="595"/>
      <c r="AH166" s="595"/>
      <c r="AI166" s="595"/>
      <c r="AJ166" s="595"/>
      <c r="AK166" s="595"/>
      <c r="AL166" s="595"/>
      <c r="AM166" s="595"/>
      <c r="AN166" s="595"/>
      <c r="AO166" s="595"/>
      <c r="AP166" s="595"/>
      <c r="AQ166" s="595"/>
      <c r="AR166" s="595"/>
      <c r="AS166" s="595"/>
      <c r="AT166" s="595"/>
    </row>
    <row r="167" spans="1:8" ht="21.75" customHeight="1">
      <c r="A167" s="728"/>
      <c r="B167" s="349"/>
      <c r="C167" s="372"/>
      <c r="D167" s="407" t="s">
        <v>308</v>
      </c>
      <c r="E167" s="402"/>
      <c r="F167" s="382"/>
      <c r="G167" s="402"/>
      <c r="H167" s="726"/>
    </row>
    <row r="168" spans="1:8" s="641" customFormat="1" ht="48.75" customHeight="1">
      <c r="A168" s="727"/>
      <c r="B168" s="655">
        <v>75615</v>
      </c>
      <c r="C168" s="643"/>
      <c r="D168" s="684" t="s">
        <v>309</v>
      </c>
      <c r="E168" s="824">
        <f>E169+E171+E173+E175+E177+E179+E178</f>
        <v>5390565</v>
      </c>
      <c r="F168" s="824">
        <f>F169+F171+F173+F175+F177+F179+F178</f>
        <v>6084065</v>
      </c>
      <c r="G168" s="824">
        <f>G169+G171+G173+G175+G177+G179+G178</f>
        <v>6109642.449999999</v>
      </c>
      <c r="H168" s="825">
        <f>G168/F168</f>
        <v>1.0042040066961808</v>
      </c>
    </row>
    <row r="169" spans="1:8" ht="15">
      <c r="A169" s="728"/>
      <c r="B169" s="349"/>
      <c r="C169" s="368">
        <v>310</v>
      </c>
      <c r="D169" s="451" t="s">
        <v>310</v>
      </c>
      <c r="E169" s="369">
        <v>5008665</v>
      </c>
      <c r="F169" s="450">
        <v>5408665</v>
      </c>
      <c r="G169" s="450">
        <v>5430280.14</v>
      </c>
      <c r="H169" s="779">
        <f>G169/F169</f>
        <v>1.0039963909763314</v>
      </c>
    </row>
    <row r="170" spans="1:8" ht="46.5">
      <c r="A170" s="728"/>
      <c r="B170" s="349"/>
      <c r="C170" s="452"/>
      <c r="D170" s="407" t="s">
        <v>311</v>
      </c>
      <c r="E170" s="382"/>
      <c r="F170" s="402"/>
      <c r="G170" s="382"/>
      <c r="H170" s="726"/>
    </row>
    <row r="171" spans="1:13" ht="15">
      <c r="A171" s="728"/>
      <c r="B171" s="349"/>
      <c r="C171" s="390">
        <v>320</v>
      </c>
      <c r="D171" s="378" t="s">
        <v>312</v>
      </c>
      <c r="E171" s="352">
        <v>18500</v>
      </c>
      <c r="F171" s="352">
        <v>24000</v>
      </c>
      <c r="G171" s="367">
        <v>26456.96</v>
      </c>
      <c r="H171" s="730">
        <f>G171/F171</f>
        <v>1.1023733333333332</v>
      </c>
      <c r="L171" s="595"/>
      <c r="M171" s="595"/>
    </row>
    <row r="172" spans="1:13" ht="17.25" customHeight="1">
      <c r="A172" s="728"/>
      <c r="B172" s="349"/>
      <c r="C172" s="375"/>
      <c r="D172" s="378" t="s">
        <v>313</v>
      </c>
      <c r="E172" s="352"/>
      <c r="F172" s="352"/>
      <c r="G172" s="367"/>
      <c r="H172" s="730"/>
      <c r="L172" s="595"/>
      <c r="M172" s="595"/>
    </row>
    <row r="173" spans="1:13" ht="15">
      <c r="A173" s="728"/>
      <c r="B173" s="349"/>
      <c r="C173" s="368">
        <v>330</v>
      </c>
      <c r="D173" s="453" t="s">
        <v>314</v>
      </c>
      <c r="E173" s="369">
        <v>272000</v>
      </c>
      <c r="F173" s="369">
        <v>534000</v>
      </c>
      <c r="G173" s="370">
        <v>534959</v>
      </c>
      <c r="H173" s="739">
        <f>G173/F173</f>
        <v>1.0017958801498128</v>
      </c>
      <c r="L173" s="595"/>
      <c r="M173" s="595"/>
    </row>
    <row r="174" spans="1:13" ht="15" customHeight="1">
      <c r="A174" s="738"/>
      <c r="B174" s="337"/>
      <c r="C174" s="375"/>
      <c r="D174" s="378" t="s">
        <v>315</v>
      </c>
      <c r="E174" s="352"/>
      <c r="F174" s="352"/>
      <c r="G174" s="367"/>
      <c r="H174" s="730"/>
      <c r="L174" s="595"/>
      <c r="M174" s="595"/>
    </row>
    <row r="175" spans="1:13" ht="15">
      <c r="A175" s="738"/>
      <c r="B175" s="337"/>
      <c r="C175" s="390">
        <v>340</v>
      </c>
      <c r="D175" s="454" t="s">
        <v>316</v>
      </c>
      <c r="E175" s="406">
        <v>91000</v>
      </c>
      <c r="F175" s="406">
        <v>109000</v>
      </c>
      <c r="G175" s="406">
        <v>108908</v>
      </c>
      <c r="H175" s="757">
        <f>G175/F175</f>
        <v>0.9991559633027522</v>
      </c>
      <c r="L175" s="595"/>
      <c r="M175" s="595"/>
    </row>
    <row r="176" spans="1:13" ht="30.75">
      <c r="A176" s="738"/>
      <c r="B176" s="337"/>
      <c r="C176" s="375"/>
      <c r="D176" s="444" t="s">
        <v>317</v>
      </c>
      <c r="E176" s="352"/>
      <c r="F176" s="352"/>
      <c r="G176" s="414"/>
      <c r="H176" s="780"/>
      <c r="L176" s="595"/>
      <c r="M176" s="595"/>
    </row>
    <row r="177" spans="1:13" ht="30.75">
      <c r="A177" s="728"/>
      <c r="B177" s="349"/>
      <c r="C177" s="368">
        <v>500</v>
      </c>
      <c r="D177" s="451" t="s">
        <v>318</v>
      </c>
      <c r="E177" s="369">
        <v>400</v>
      </c>
      <c r="F177" s="369">
        <v>5400</v>
      </c>
      <c r="G177" s="369">
        <v>5232.71</v>
      </c>
      <c r="H177" s="729">
        <f>G177/F177</f>
        <v>0.9690203703703704</v>
      </c>
      <c r="L177" s="595"/>
      <c r="M177" s="595"/>
    </row>
    <row r="178" spans="1:8" ht="15">
      <c r="A178" s="728"/>
      <c r="B178" s="349"/>
      <c r="C178" s="383">
        <v>690</v>
      </c>
      <c r="D178" s="415" t="s">
        <v>319</v>
      </c>
      <c r="E178" s="416">
        <v>0</v>
      </c>
      <c r="F178" s="416">
        <v>0</v>
      </c>
      <c r="G178" s="416">
        <v>58</v>
      </c>
      <c r="H178" s="730">
        <v>0</v>
      </c>
    </row>
    <row r="179" spans="1:8" ht="30.75">
      <c r="A179" s="728"/>
      <c r="B179" s="349"/>
      <c r="C179" s="390">
        <v>910</v>
      </c>
      <c r="D179" s="405" t="s">
        <v>320</v>
      </c>
      <c r="E179" s="377">
        <v>0</v>
      </c>
      <c r="F179" s="406">
        <v>3000</v>
      </c>
      <c r="G179" s="406">
        <f>G180+G181</f>
        <v>3747.6400000000003</v>
      </c>
      <c r="H179" s="756">
        <f>G179/F179</f>
        <v>1.2492133333333335</v>
      </c>
    </row>
    <row r="180" spans="1:8" ht="15">
      <c r="A180" s="738"/>
      <c r="B180" s="349"/>
      <c r="C180" s="375"/>
      <c r="D180" s="455" t="s">
        <v>321</v>
      </c>
      <c r="E180" s="367"/>
      <c r="F180" s="425"/>
      <c r="G180" s="425">
        <v>2975.92</v>
      </c>
      <c r="H180" s="731"/>
    </row>
    <row r="181" spans="1:8" ht="18" customHeight="1">
      <c r="A181" s="738"/>
      <c r="B181" s="439"/>
      <c r="C181" s="372"/>
      <c r="D181" s="339" t="s">
        <v>322</v>
      </c>
      <c r="E181" s="341"/>
      <c r="F181" s="341"/>
      <c r="G181" s="341">
        <v>771.72</v>
      </c>
      <c r="H181" s="747"/>
    </row>
    <row r="182" spans="1:8" s="641" customFormat="1" ht="46.5">
      <c r="A182" s="727"/>
      <c r="B182" s="653">
        <v>75616</v>
      </c>
      <c r="C182" s="675"/>
      <c r="D182" s="672" t="s">
        <v>323</v>
      </c>
      <c r="E182" s="621">
        <f>E183+E185+E187+E189+E191+E193+E195+E196+E197+E198+E200+E201</f>
        <v>3937922</v>
      </c>
      <c r="F182" s="621">
        <f>F183+F185+F187+F189+F191+F193+F195+F196+F197+F198+F200+F201</f>
        <v>4743514.8</v>
      </c>
      <c r="G182" s="621">
        <f>G183+G185+G187+G189+G191+G193+G195+G196+G197+G198+G200+G201</f>
        <v>4866603.6099999985</v>
      </c>
      <c r="H182" s="828">
        <f>G182/F182</f>
        <v>1.0259488618018011</v>
      </c>
    </row>
    <row r="183" spans="1:37" s="622" customFormat="1" ht="15">
      <c r="A183" s="728"/>
      <c r="B183" s="337"/>
      <c r="C183" s="390">
        <v>310</v>
      </c>
      <c r="D183" s="405" t="s">
        <v>324</v>
      </c>
      <c r="E183" s="406">
        <v>2450000</v>
      </c>
      <c r="F183" s="406">
        <v>2964000</v>
      </c>
      <c r="G183" s="406">
        <v>3045289.6</v>
      </c>
      <c r="H183" s="730">
        <f>G183/F183</f>
        <v>1.027425641025641</v>
      </c>
      <c r="L183" s="595"/>
      <c r="M183" s="595"/>
      <c r="N183" s="595"/>
      <c r="O183" s="595"/>
      <c r="P183" s="595"/>
      <c r="Q183" s="595"/>
      <c r="R183" s="595"/>
      <c r="S183" s="595"/>
      <c r="T183" s="595"/>
      <c r="U183" s="595"/>
      <c r="V183" s="595"/>
      <c r="W183" s="595"/>
      <c r="X183" s="595"/>
      <c r="Y183" s="595"/>
      <c r="Z183" s="595"/>
      <c r="AA183" s="595"/>
      <c r="AB183" s="595"/>
      <c r="AC183" s="595"/>
      <c r="AD183" s="595"/>
      <c r="AE183" s="595"/>
      <c r="AF183" s="595"/>
      <c r="AG183" s="595"/>
      <c r="AH183" s="595"/>
      <c r="AI183" s="595"/>
      <c r="AJ183" s="595"/>
      <c r="AK183" s="595"/>
    </row>
    <row r="184" spans="1:37" ht="46.5">
      <c r="A184" s="728"/>
      <c r="B184" s="349"/>
      <c r="C184" s="375"/>
      <c r="D184" s="444" t="s">
        <v>325</v>
      </c>
      <c r="E184" s="445"/>
      <c r="F184" s="445"/>
      <c r="G184" s="445"/>
      <c r="H184" s="780"/>
      <c r="L184" s="595"/>
      <c r="M184" s="595"/>
      <c r="N184" s="595"/>
      <c r="O184" s="595"/>
      <c r="P184" s="595"/>
      <c r="Q184" s="595"/>
      <c r="R184" s="595"/>
      <c r="S184" s="595"/>
      <c r="T184" s="595"/>
      <c r="U184" s="595"/>
      <c r="V184" s="595"/>
      <c r="W184" s="595"/>
      <c r="X184" s="595"/>
      <c r="Y184" s="595"/>
      <c r="Z184" s="595"/>
      <c r="AA184" s="595"/>
      <c r="AB184" s="595"/>
      <c r="AC184" s="595"/>
      <c r="AD184" s="595"/>
      <c r="AE184" s="595"/>
      <c r="AF184" s="595"/>
      <c r="AG184" s="595"/>
      <c r="AH184" s="595"/>
      <c r="AI184" s="595"/>
      <c r="AJ184" s="595"/>
      <c r="AK184" s="595"/>
    </row>
    <row r="185" spans="1:8" ht="15">
      <c r="A185" s="738"/>
      <c r="B185" s="337"/>
      <c r="C185" s="368">
        <v>320</v>
      </c>
      <c r="D185" s="451" t="s">
        <v>326</v>
      </c>
      <c r="E185" s="369">
        <v>502722</v>
      </c>
      <c r="F185" s="369">
        <v>571722</v>
      </c>
      <c r="G185" s="370">
        <v>580911.47</v>
      </c>
      <c r="H185" s="739">
        <f>G185/F185</f>
        <v>1.01607331885077</v>
      </c>
    </row>
    <row r="186" spans="1:13" ht="31.5" customHeight="1">
      <c r="A186" s="728"/>
      <c r="B186" s="349"/>
      <c r="C186" s="372"/>
      <c r="D186" s="373" t="s">
        <v>327</v>
      </c>
      <c r="E186" s="402"/>
      <c r="F186" s="402"/>
      <c r="G186" s="402"/>
      <c r="H186" s="726"/>
      <c r="M186" s="595"/>
    </row>
    <row r="187" spans="1:13" ht="15">
      <c r="A187" s="728"/>
      <c r="B187" s="349"/>
      <c r="C187" s="375">
        <v>330</v>
      </c>
      <c r="D187" s="378" t="s">
        <v>328</v>
      </c>
      <c r="E187" s="352">
        <v>18600</v>
      </c>
      <c r="F187" s="352">
        <v>18600</v>
      </c>
      <c r="G187" s="367">
        <v>20079.36</v>
      </c>
      <c r="H187" s="730">
        <f>G187/F187</f>
        <v>1.0795354838709679</v>
      </c>
      <c r="M187" s="595"/>
    </row>
    <row r="188" spans="1:13" ht="30.75">
      <c r="A188" s="738"/>
      <c r="B188" s="337"/>
      <c r="C188" s="365"/>
      <c r="D188" s="456" t="s">
        <v>329</v>
      </c>
      <c r="E188" s="352"/>
      <c r="F188" s="445"/>
      <c r="G188" s="445"/>
      <c r="H188" s="780"/>
      <c r="M188" s="595"/>
    </row>
    <row r="189" spans="1:13" ht="15">
      <c r="A189" s="728"/>
      <c r="B189" s="337"/>
      <c r="C189" s="368">
        <v>340</v>
      </c>
      <c r="D189" s="453" t="s">
        <v>316</v>
      </c>
      <c r="E189" s="369">
        <v>230000</v>
      </c>
      <c r="F189" s="369">
        <v>254200</v>
      </c>
      <c r="G189" s="369">
        <v>257278.1</v>
      </c>
      <c r="H189" s="739">
        <f>G189/F189</f>
        <v>1.0121089693154997</v>
      </c>
      <c r="M189" s="595"/>
    </row>
    <row r="190" spans="1:13" ht="30.75">
      <c r="A190" s="728"/>
      <c r="B190" s="337"/>
      <c r="C190" s="375"/>
      <c r="D190" s="373" t="s">
        <v>330</v>
      </c>
      <c r="E190" s="402"/>
      <c r="F190" s="352"/>
      <c r="G190" s="367"/>
      <c r="H190" s="730"/>
      <c r="M190" s="595"/>
    </row>
    <row r="191" spans="1:8" ht="30.75">
      <c r="A191" s="728"/>
      <c r="B191" s="349"/>
      <c r="C191" s="390">
        <v>360</v>
      </c>
      <c r="D191" s="405" t="s">
        <v>331</v>
      </c>
      <c r="E191" s="406">
        <v>30000</v>
      </c>
      <c r="F191" s="406">
        <v>57000</v>
      </c>
      <c r="G191" s="406">
        <v>60875.82</v>
      </c>
      <c r="H191" s="757">
        <f>G191/F191</f>
        <v>1.0679968421052632</v>
      </c>
    </row>
    <row r="192" spans="1:8" ht="30.75">
      <c r="A192" s="738"/>
      <c r="B192" s="337"/>
      <c r="C192" s="375"/>
      <c r="D192" s="401" t="s">
        <v>332</v>
      </c>
      <c r="E192" s="402"/>
      <c r="F192" s="402"/>
      <c r="G192" s="457"/>
      <c r="H192" s="747"/>
    </row>
    <row r="193" spans="1:8" ht="15">
      <c r="A193" s="728"/>
      <c r="B193" s="349"/>
      <c r="C193" s="390">
        <v>370</v>
      </c>
      <c r="D193" s="405" t="s">
        <v>333</v>
      </c>
      <c r="E193" s="406">
        <v>3000</v>
      </c>
      <c r="F193" s="406">
        <v>3000</v>
      </c>
      <c r="G193" s="406">
        <v>3080</v>
      </c>
      <c r="H193" s="757">
        <f>G193/F193</f>
        <v>1.0266666666666666</v>
      </c>
    </row>
    <row r="194" spans="1:8" ht="30.75">
      <c r="A194" s="728"/>
      <c r="B194" s="349"/>
      <c r="C194" s="372"/>
      <c r="D194" s="401" t="s">
        <v>334</v>
      </c>
      <c r="E194" s="402"/>
      <c r="F194" s="402"/>
      <c r="G194" s="367"/>
      <c r="H194" s="726"/>
    </row>
    <row r="195" spans="1:8" ht="30.75">
      <c r="A195" s="728"/>
      <c r="B195" s="349"/>
      <c r="C195" s="375">
        <v>390</v>
      </c>
      <c r="D195" s="366" t="s">
        <v>335</v>
      </c>
      <c r="E195" s="458">
        <v>172000</v>
      </c>
      <c r="F195" s="458">
        <v>172000</v>
      </c>
      <c r="G195" s="458">
        <v>193867</v>
      </c>
      <c r="H195" s="781">
        <f>G195/F195</f>
        <v>1.1271337209302326</v>
      </c>
    </row>
    <row r="196" spans="1:8" ht="15">
      <c r="A196" s="738"/>
      <c r="B196" s="337"/>
      <c r="C196" s="368">
        <v>430</v>
      </c>
      <c r="D196" s="459" t="s">
        <v>336</v>
      </c>
      <c r="E196" s="369">
        <v>130000</v>
      </c>
      <c r="F196" s="369">
        <v>130000</v>
      </c>
      <c r="G196" s="370">
        <v>140100</v>
      </c>
      <c r="H196" s="739">
        <f>G196/F196</f>
        <v>1.0776923076923077</v>
      </c>
    </row>
    <row r="197" spans="1:8" ht="15">
      <c r="A197" s="728"/>
      <c r="B197" s="349"/>
      <c r="C197" s="345">
        <v>440</v>
      </c>
      <c r="D197" s="346" t="s">
        <v>337</v>
      </c>
      <c r="E197" s="347">
        <v>10000</v>
      </c>
      <c r="F197" s="347">
        <v>10000</v>
      </c>
      <c r="G197" s="348">
        <v>7971.6</v>
      </c>
      <c r="H197" s="729">
        <f>G197/F197</f>
        <v>0.7971600000000001</v>
      </c>
    </row>
    <row r="198" spans="1:8" ht="30.75">
      <c r="A198" s="728"/>
      <c r="B198" s="349"/>
      <c r="C198" s="375">
        <v>500</v>
      </c>
      <c r="D198" s="405" t="s">
        <v>338</v>
      </c>
      <c r="E198" s="406">
        <v>391600</v>
      </c>
      <c r="F198" s="352">
        <v>516600</v>
      </c>
      <c r="G198" s="352">
        <v>497862.42</v>
      </c>
      <c r="H198" s="757">
        <f>G198/F198</f>
        <v>0.9637290360046458</v>
      </c>
    </row>
    <row r="199" spans="1:8" ht="30.75">
      <c r="A199" s="728"/>
      <c r="B199" s="349"/>
      <c r="C199" s="372"/>
      <c r="D199" s="401" t="s">
        <v>339</v>
      </c>
      <c r="E199" s="402"/>
      <c r="F199" s="402"/>
      <c r="G199" s="402"/>
      <c r="H199" s="726"/>
    </row>
    <row r="200" spans="1:8" ht="15">
      <c r="A200" s="728"/>
      <c r="B200" s="349"/>
      <c r="C200" s="372">
        <v>690</v>
      </c>
      <c r="D200" s="401" t="s">
        <v>340</v>
      </c>
      <c r="E200" s="402">
        <f>E201</f>
        <v>0</v>
      </c>
      <c r="F200" s="402">
        <v>7600</v>
      </c>
      <c r="G200" s="460">
        <v>13315.6</v>
      </c>
      <c r="H200" s="726">
        <f>G200/F200</f>
        <v>1.7520526315789473</v>
      </c>
    </row>
    <row r="201" spans="1:8" ht="30.75">
      <c r="A201" s="728"/>
      <c r="B201" s="337"/>
      <c r="C201" s="390">
        <v>910</v>
      </c>
      <c r="D201" s="405" t="s">
        <v>341</v>
      </c>
      <c r="E201" s="406">
        <f>E202+E203</f>
        <v>0</v>
      </c>
      <c r="F201" s="406">
        <f>F202+F203</f>
        <v>38792.8</v>
      </c>
      <c r="G201" s="406">
        <f>G202+G203</f>
        <v>45972.64</v>
      </c>
      <c r="H201" s="756">
        <f>G201/F201</f>
        <v>1.1850817677507166</v>
      </c>
    </row>
    <row r="202" spans="1:8" ht="15">
      <c r="A202" s="738"/>
      <c r="B202" s="349"/>
      <c r="C202" s="375"/>
      <c r="D202" s="387" t="s">
        <v>342</v>
      </c>
      <c r="E202" s="379"/>
      <c r="F202" s="379">
        <v>38792.8</v>
      </c>
      <c r="G202" s="379">
        <v>45477.79</v>
      </c>
      <c r="H202" s="730"/>
    </row>
    <row r="203" spans="1:8" ht="15">
      <c r="A203" s="738"/>
      <c r="B203" s="349"/>
      <c r="C203" s="375"/>
      <c r="D203" s="351" t="s">
        <v>322</v>
      </c>
      <c r="E203" s="382"/>
      <c r="F203" s="352"/>
      <c r="G203" s="388">
        <v>494.85</v>
      </c>
      <c r="H203" s="730"/>
    </row>
    <row r="204" spans="1:8" s="641" customFormat="1" ht="30.75">
      <c r="A204" s="737"/>
      <c r="B204" s="682">
        <v>75618</v>
      </c>
      <c r="C204" s="639"/>
      <c r="D204" s="654" t="s">
        <v>343</v>
      </c>
      <c r="E204" s="621">
        <f>E205+E212+E213+E208+E216</f>
        <v>571700</v>
      </c>
      <c r="F204" s="613">
        <f>F205+F212+F213+F208+F216</f>
        <v>577200</v>
      </c>
      <c r="G204" s="613">
        <f>G205+G212+G213+G208+G216</f>
        <v>575241.97</v>
      </c>
      <c r="H204" s="794">
        <f>G204/F204</f>
        <v>0.9966077096327096</v>
      </c>
    </row>
    <row r="205" spans="1:8" ht="15">
      <c r="A205" s="738"/>
      <c r="B205" s="337"/>
      <c r="C205" s="375">
        <v>410</v>
      </c>
      <c r="D205" s="410" t="s">
        <v>344</v>
      </c>
      <c r="E205" s="377">
        <f>E206+E207</f>
        <v>133000</v>
      </c>
      <c r="F205" s="406">
        <f>F206+F207</f>
        <v>134700</v>
      </c>
      <c r="G205" s="406">
        <f>G206+G207</f>
        <v>129199</v>
      </c>
      <c r="H205" s="730">
        <f>G205/F205</f>
        <v>0.9591610987379362</v>
      </c>
    </row>
    <row r="206" spans="1:8" ht="15">
      <c r="A206" s="738"/>
      <c r="B206" s="337"/>
      <c r="C206" s="411"/>
      <c r="D206" s="387" t="s">
        <v>345</v>
      </c>
      <c r="E206" s="352">
        <v>130000</v>
      </c>
      <c r="F206" s="388">
        <v>130000</v>
      </c>
      <c r="G206" s="388">
        <v>123751</v>
      </c>
      <c r="H206" s="752">
        <f>G206/F206</f>
        <v>0.9519307692307692</v>
      </c>
    </row>
    <row r="207" spans="1:8" ht="15">
      <c r="A207" s="728"/>
      <c r="B207" s="349"/>
      <c r="C207" s="380"/>
      <c r="D207" s="401" t="s">
        <v>346</v>
      </c>
      <c r="E207" s="382">
        <v>3000</v>
      </c>
      <c r="F207" s="382">
        <v>4700</v>
      </c>
      <c r="G207" s="382">
        <v>5448</v>
      </c>
      <c r="H207" s="743">
        <f>G207/F207</f>
        <v>1.1591489361702128</v>
      </c>
    </row>
    <row r="208" spans="1:8" ht="15">
      <c r="A208" s="728"/>
      <c r="B208" s="349"/>
      <c r="C208" s="375">
        <v>460</v>
      </c>
      <c r="D208" s="351" t="s">
        <v>347</v>
      </c>
      <c r="E208" s="377">
        <v>20000</v>
      </c>
      <c r="F208" s="377">
        <v>23800</v>
      </c>
      <c r="G208" s="377">
        <f>G209+G210+G211</f>
        <v>23847.45</v>
      </c>
      <c r="H208" s="756">
        <f>G208/F208</f>
        <v>1.0019936974789916</v>
      </c>
    </row>
    <row r="209" spans="1:8" ht="15">
      <c r="A209" s="738"/>
      <c r="B209" s="337"/>
      <c r="C209" s="375"/>
      <c r="D209" s="404" t="s">
        <v>348</v>
      </c>
      <c r="E209" s="388"/>
      <c r="F209" s="355"/>
      <c r="G209" s="388">
        <v>14153.25</v>
      </c>
      <c r="H209" s="730"/>
    </row>
    <row r="210" spans="1:8" ht="15">
      <c r="A210" s="738"/>
      <c r="B210" s="337"/>
      <c r="C210" s="375"/>
      <c r="D210" s="404" t="s">
        <v>349</v>
      </c>
      <c r="E210" s="388"/>
      <c r="F210" s="352"/>
      <c r="G210" s="388">
        <v>2089.2</v>
      </c>
      <c r="H210" s="730"/>
    </row>
    <row r="211" spans="1:8" ht="30.75">
      <c r="A211" s="738"/>
      <c r="B211" s="337"/>
      <c r="C211" s="375"/>
      <c r="D211" s="461" t="s">
        <v>350</v>
      </c>
      <c r="E211" s="363"/>
      <c r="F211" s="363"/>
      <c r="G211" s="363">
        <v>7605</v>
      </c>
      <c r="H211" s="730"/>
    </row>
    <row r="212" spans="1:8" ht="15">
      <c r="A212" s="738"/>
      <c r="B212" s="337"/>
      <c r="C212" s="368">
        <v>480</v>
      </c>
      <c r="D212" s="459" t="s">
        <v>351</v>
      </c>
      <c r="E212" s="369">
        <v>390000</v>
      </c>
      <c r="F212" s="369">
        <v>390000</v>
      </c>
      <c r="G212" s="370">
        <v>395951.74</v>
      </c>
      <c r="H212" s="739">
        <f aca="true" t="shared" si="7" ref="H212:H235">G212/F212</f>
        <v>1.0152608717948717</v>
      </c>
    </row>
    <row r="213" spans="1:8" ht="30.75">
      <c r="A213" s="738"/>
      <c r="B213" s="337"/>
      <c r="C213" s="368">
        <v>490</v>
      </c>
      <c r="D213" s="441" t="s">
        <v>352</v>
      </c>
      <c r="E213" s="369">
        <f>E214+E215</f>
        <v>28000</v>
      </c>
      <c r="F213" s="369">
        <f>F214+F215</f>
        <v>28000</v>
      </c>
      <c r="G213" s="450">
        <f>G214+G215</f>
        <v>25558.78</v>
      </c>
      <c r="H213" s="779">
        <f t="shared" si="7"/>
        <v>0.9128135714285713</v>
      </c>
    </row>
    <row r="214" spans="1:8" ht="15">
      <c r="A214" s="738"/>
      <c r="B214" s="337"/>
      <c r="C214" s="411"/>
      <c r="D214" s="351" t="s">
        <v>797</v>
      </c>
      <c r="E214" s="388">
        <v>18000</v>
      </c>
      <c r="F214" s="379">
        <v>18000</v>
      </c>
      <c r="G214" s="360">
        <v>15796.73</v>
      </c>
      <c r="H214" s="763">
        <f t="shared" si="7"/>
        <v>0.8775961111111111</v>
      </c>
    </row>
    <row r="215" spans="1:8" ht="15">
      <c r="A215" s="738"/>
      <c r="B215" s="349"/>
      <c r="C215" s="411"/>
      <c r="D215" s="407" t="s">
        <v>353</v>
      </c>
      <c r="E215" s="382">
        <v>10000</v>
      </c>
      <c r="F215" s="402">
        <v>10000</v>
      </c>
      <c r="G215" s="440">
        <v>9762.05</v>
      </c>
      <c r="H215" s="743">
        <f t="shared" si="7"/>
        <v>0.9762049999999999</v>
      </c>
    </row>
    <row r="216" spans="1:8" ht="15">
      <c r="A216" s="738"/>
      <c r="B216" s="337"/>
      <c r="C216" s="462" t="s">
        <v>799</v>
      </c>
      <c r="D216" s="415" t="s">
        <v>354</v>
      </c>
      <c r="E216" s="406">
        <v>700</v>
      </c>
      <c r="F216" s="416">
        <v>700</v>
      </c>
      <c r="G216" s="416">
        <v>685</v>
      </c>
      <c r="H216" s="757">
        <f>G216/F216</f>
        <v>0.9785714285714285</v>
      </c>
    </row>
    <row r="217" spans="1:8" s="641" customFormat="1" ht="15">
      <c r="A217" s="727"/>
      <c r="B217" s="655">
        <v>75621</v>
      </c>
      <c r="C217" s="639"/>
      <c r="D217" s="672" t="s">
        <v>355</v>
      </c>
      <c r="E217" s="613">
        <f>E218+E219</f>
        <v>9261551</v>
      </c>
      <c r="F217" s="621">
        <f>F218+F219</f>
        <v>9296963</v>
      </c>
      <c r="G217" s="621">
        <f>G218+G219</f>
        <v>9509203.99</v>
      </c>
      <c r="H217" s="794">
        <f t="shared" si="7"/>
        <v>1.0228290668683957</v>
      </c>
    </row>
    <row r="218" spans="1:8" ht="30.75">
      <c r="A218" s="728"/>
      <c r="B218" s="337"/>
      <c r="C218" s="375">
        <v>10</v>
      </c>
      <c r="D218" s="366" t="s">
        <v>356</v>
      </c>
      <c r="E218" s="352">
        <v>8971551</v>
      </c>
      <c r="F218" s="352">
        <v>9006963</v>
      </c>
      <c r="G218" s="367">
        <v>9159917</v>
      </c>
      <c r="H218" s="730">
        <f t="shared" si="7"/>
        <v>1.0169817506744505</v>
      </c>
    </row>
    <row r="219" spans="1:8" ht="30.75">
      <c r="A219" s="728"/>
      <c r="B219" s="337"/>
      <c r="C219" s="368">
        <v>20</v>
      </c>
      <c r="D219" s="451" t="s">
        <v>357</v>
      </c>
      <c r="E219" s="347">
        <v>290000</v>
      </c>
      <c r="F219" s="369">
        <v>290000</v>
      </c>
      <c r="G219" s="450">
        <v>349286.99</v>
      </c>
      <c r="H219" s="739">
        <f t="shared" si="7"/>
        <v>1.2044378965517242</v>
      </c>
    </row>
    <row r="220" spans="1:8" s="637" customFormat="1" ht="15">
      <c r="A220" s="782">
        <v>758</v>
      </c>
      <c r="B220" s="685"/>
      <c r="C220" s="634"/>
      <c r="D220" s="635" t="s">
        <v>358</v>
      </c>
      <c r="E220" s="666">
        <f>E221+E225+E227+E232</f>
        <v>17143112</v>
      </c>
      <c r="F220" s="636">
        <f>F221+F225+F227+F232</f>
        <v>17277808.2</v>
      </c>
      <c r="G220" s="636">
        <f>G221+G225+G227+G232</f>
        <v>17284476.509999998</v>
      </c>
      <c r="H220" s="741">
        <f t="shared" si="7"/>
        <v>1.0003859465230085</v>
      </c>
    </row>
    <row r="221" spans="1:8" s="641" customFormat="1" ht="15">
      <c r="A221" s="778"/>
      <c r="B221" s="655">
        <v>75801</v>
      </c>
      <c r="C221" s="639"/>
      <c r="D221" s="654" t="s">
        <v>359</v>
      </c>
      <c r="E221" s="613">
        <f>E222</f>
        <v>8641454</v>
      </c>
      <c r="F221" s="613">
        <f>F222</f>
        <v>8620910</v>
      </c>
      <c r="G221" s="613">
        <f>G222</f>
        <v>8620910</v>
      </c>
      <c r="H221" s="794">
        <f t="shared" si="7"/>
        <v>1</v>
      </c>
    </row>
    <row r="222" spans="1:8" ht="15">
      <c r="A222" s="728"/>
      <c r="B222" s="337"/>
      <c r="C222" s="437">
        <v>2920</v>
      </c>
      <c r="D222" s="410" t="s">
        <v>360</v>
      </c>
      <c r="E222" s="352">
        <v>8641454</v>
      </c>
      <c r="F222" s="355">
        <v>8620910</v>
      </c>
      <c r="G222" s="377">
        <f>G223+G224</f>
        <v>8620910</v>
      </c>
      <c r="H222" s="742">
        <f>G222/F222</f>
        <v>1</v>
      </c>
    </row>
    <row r="223" spans="1:8" ht="15">
      <c r="A223" s="738"/>
      <c r="B223" s="337"/>
      <c r="C223" s="463"/>
      <c r="D223" s="386" t="s">
        <v>361</v>
      </c>
      <c r="E223" s="379"/>
      <c r="F223" s="352"/>
      <c r="G223" s="355">
        <v>8595044</v>
      </c>
      <c r="H223" s="730"/>
    </row>
    <row r="224" spans="1:8" ht="15">
      <c r="A224" s="728"/>
      <c r="B224" s="337"/>
      <c r="C224" s="437"/>
      <c r="D224" s="351" t="s">
        <v>362</v>
      </c>
      <c r="E224" s="352"/>
      <c r="F224" s="363"/>
      <c r="G224" s="352">
        <v>25866</v>
      </c>
      <c r="H224" s="742"/>
    </row>
    <row r="225" spans="1:8" s="641" customFormat="1" ht="15">
      <c r="A225" s="737"/>
      <c r="B225" s="686">
        <v>75807</v>
      </c>
      <c r="C225" s="687"/>
      <c r="D225" s="688" t="s">
        <v>363</v>
      </c>
      <c r="E225" s="833">
        <f>E226</f>
        <v>7566874</v>
      </c>
      <c r="F225" s="833">
        <f>F226</f>
        <v>7566874</v>
      </c>
      <c r="G225" s="833">
        <f>G226</f>
        <v>7566874</v>
      </c>
      <c r="H225" s="834">
        <f t="shared" si="7"/>
        <v>1</v>
      </c>
    </row>
    <row r="226" spans="1:8" ht="30.75">
      <c r="A226" s="738"/>
      <c r="B226" s="337"/>
      <c r="C226" s="437">
        <v>2920</v>
      </c>
      <c r="D226" s="453" t="s">
        <v>364</v>
      </c>
      <c r="E226" s="369">
        <v>7566874</v>
      </c>
      <c r="F226" s="369">
        <v>7566874</v>
      </c>
      <c r="G226" s="370">
        <v>7566874</v>
      </c>
      <c r="H226" s="739">
        <f t="shared" si="7"/>
        <v>1</v>
      </c>
    </row>
    <row r="227" spans="1:8" s="641" customFormat="1" ht="15">
      <c r="A227" s="737"/>
      <c r="B227" s="686">
        <v>75814</v>
      </c>
      <c r="C227" s="687"/>
      <c r="D227" s="688" t="s">
        <v>365</v>
      </c>
      <c r="E227" s="833">
        <f>E228+E229+E230+E231</f>
        <v>212279</v>
      </c>
      <c r="F227" s="833">
        <f>F228+F229+F230+F231</f>
        <v>367519.2</v>
      </c>
      <c r="G227" s="833">
        <f>G228+G229+G230+G231</f>
        <v>374187.50999999995</v>
      </c>
      <c r="H227" s="834">
        <f t="shared" si="7"/>
        <v>1.0181441132871425</v>
      </c>
    </row>
    <row r="228" spans="1:8" ht="30.75">
      <c r="A228" s="728"/>
      <c r="B228" s="344"/>
      <c r="C228" s="345">
        <v>920</v>
      </c>
      <c r="D228" s="451" t="s">
        <v>366</v>
      </c>
      <c r="E228" s="347">
        <v>50000</v>
      </c>
      <c r="F228" s="347">
        <v>63000</v>
      </c>
      <c r="G228" s="347">
        <v>69668.51</v>
      </c>
      <c r="H228" s="739">
        <f t="shared" si="7"/>
        <v>1.105849365079365</v>
      </c>
    </row>
    <row r="229" spans="1:8" ht="45" customHeight="1">
      <c r="A229" s="728"/>
      <c r="B229" s="349"/>
      <c r="C229" s="372">
        <v>2030</v>
      </c>
      <c r="D229" s="415" t="s">
        <v>367</v>
      </c>
      <c r="E229" s="402">
        <v>0</v>
      </c>
      <c r="F229" s="352">
        <v>65984.65</v>
      </c>
      <c r="G229" s="440">
        <v>65984.65</v>
      </c>
      <c r="H229" s="758">
        <f t="shared" si="7"/>
        <v>1</v>
      </c>
    </row>
    <row r="230" spans="1:8" ht="46.5">
      <c r="A230" s="728"/>
      <c r="B230" s="349"/>
      <c r="C230" s="383">
        <v>2870</v>
      </c>
      <c r="D230" s="415" t="s">
        <v>368</v>
      </c>
      <c r="E230" s="402">
        <v>162279</v>
      </c>
      <c r="F230" s="416">
        <v>162279</v>
      </c>
      <c r="G230" s="440">
        <v>162278.8</v>
      </c>
      <c r="H230" s="758">
        <f t="shared" si="7"/>
        <v>0.9999987675546435</v>
      </c>
    </row>
    <row r="231" spans="1:8" ht="46.5">
      <c r="A231" s="738"/>
      <c r="B231" s="337"/>
      <c r="C231" s="464">
        <v>6330</v>
      </c>
      <c r="D231" s="415" t="s">
        <v>369</v>
      </c>
      <c r="E231" s="402">
        <v>0</v>
      </c>
      <c r="F231" s="416">
        <v>76255.55</v>
      </c>
      <c r="G231" s="440">
        <v>76255.55</v>
      </c>
      <c r="H231" s="758">
        <f t="shared" si="7"/>
        <v>1</v>
      </c>
    </row>
    <row r="232" spans="1:8" s="641" customFormat="1" ht="15">
      <c r="A232" s="737"/>
      <c r="B232" s="655">
        <v>75831</v>
      </c>
      <c r="C232" s="639"/>
      <c r="D232" s="654" t="s">
        <v>370</v>
      </c>
      <c r="E232" s="613">
        <f>E233</f>
        <v>722505</v>
      </c>
      <c r="F232" s="613">
        <f>F233</f>
        <v>722505</v>
      </c>
      <c r="G232" s="613">
        <f>G233</f>
        <v>722505</v>
      </c>
      <c r="H232" s="794">
        <f t="shared" si="7"/>
        <v>1</v>
      </c>
    </row>
    <row r="233" spans="1:8" ht="30.75">
      <c r="A233" s="783"/>
      <c r="B233" s="337"/>
      <c r="C233" s="438">
        <v>2920</v>
      </c>
      <c r="D233" s="415" t="s">
        <v>371</v>
      </c>
      <c r="E233" s="402">
        <v>722505</v>
      </c>
      <c r="F233" s="402">
        <v>722505</v>
      </c>
      <c r="G233" s="440">
        <v>722505</v>
      </c>
      <c r="H233" s="726">
        <f t="shared" si="7"/>
        <v>1</v>
      </c>
    </row>
    <row r="234" spans="1:8" s="637" customFormat="1" ht="15">
      <c r="A234" s="740">
        <v>801</v>
      </c>
      <c r="B234" s="633"/>
      <c r="C234" s="689"/>
      <c r="D234" s="690" t="s">
        <v>372</v>
      </c>
      <c r="E234" s="691">
        <f>E235+E254+E263+E292+E295+E310+E314+E321+E318</f>
        <v>190873</v>
      </c>
      <c r="F234" s="691">
        <f>F235+F254+F263+F292+F295+F310+F314+F321+F318</f>
        <v>905391.01</v>
      </c>
      <c r="G234" s="691">
        <f>G235+G254+G263+G292+G295+G310+G314+G321+G318</f>
        <v>929490.1300000001</v>
      </c>
      <c r="H234" s="776">
        <f t="shared" si="7"/>
        <v>1.026617361707623</v>
      </c>
    </row>
    <row r="235" spans="1:8" s="641" customFormat="1" ht="15">
      <c r="A235" s="784"/>
      <c r="B235" s="692">
        <v>80101</v>
      </c>
      <c r="C235" s="650"/>
      <c r="D235" s="651" t="s">
        <v>373</v>
      </c>
      <c r="E235" s="826">
        <f>E236+E241+E244+E249+E251+E247</f>
        <v>54203</v>
      </c>
      <c r="F235" s="826">
        <f>F236+F241+F244+F249+F251+F247</f>
        <v>132313.62</v>
      </c>
      <c r="G235" s="826">
        <f>G236+G241+G244+G249+G251+G247</f>
        <v>140470.9</v>
      </c>
      <c r="H235" s="827">
        <f t="shared" si="7"/>
        <v>1.0616510983525353</v>
      </c>
    </row>
    <row r="236" spans="1:8" ht="15">
      <c r="A236" s="738"/>
      <c r="B236" s="337"/>
      <c r="C236" s="390">
        <v>830</v>
      </c>
      <c r="D236" s="405" t="s">
        <v>193</v>
      </c>
      <c r="E236" s="406">
        <f>E237+E240</f>
        <v>52703</v>
      </c>
      <c r="F236" s="377">
        <f>F237+F240</f>
        <v>52703</v>
      </c>
      <c r="G236" s="406">
        <f>G237+G240</f>
        <v>61362.62</v>
      </c>
      <c r="H236" s="756">
        <f>G236/F236</f>
        <v>1.1643098115856783</v>
      </c>
    </row>
    <row r="237" spans="1:8" ht="15">
      <c r="A237" s="785"/>
      <c r="B237" s="465"/>
      <c r="C237" s="411"/>
      <c r="D237" s="466" t="s">
        <v>374</v>
      </c>
      <c r="E237" s="467">
        <v>14703</v>
      </c>
      <c r="F237" s="468">
        <v>14703</v>
      </c>
      <c r="G237" s="467">
        <f>G238+G239</f>
        <v>15629.54</v>
      </c>
      <c r="H237" s="786">
        <f>G237/F237</f>
        <v>1.0630170713459839</v>
      </c>
    </row>
    <row r="238" spans="1:8" ht="15">
      <c r="A238" s="787"/>
      <c r="B238" s="469"/>
      <c r="C238" s="411"/>
      <c r="D238" s="470" t="s">
        <v>375</v>
      </c>
      <c r="E238" s="468"/>
      <c r="F238" s="471"/>
      <c r="G238" s="472">
        <v>3939</v>
      </c>
      <c r="H238" s="788"/>
    </row>
    <row r="239" spans="1:8" ht="15">
      <c r="A239" s="787"/>
      <c r="B239" s="465"/>
      <c r="C239" s="411"/>
      <c r="D239" s="470" t="s">
        <v>376</v>
      </c>
      <c r="E239" s="467"/>
      <c r="F239" s="468"/>
      <c r="G239" s="473">
        <v>11690.54</v>
      </c>
      <c r="H239" s="789"/>
    </row>
    <row r="240" spans="1:8" ht="15">
      <c r="A240" s="728"/>
      <c r="B240" s="349"/>
      <c r="C240" s="380"/>
      <c r="D240" s="407" t="s">
        <v>377</v>
      </c>
      <c r="E240" s="382">
        <v>38000</v>
      </c>
      <c r="F240" s="382">
        <v>38000</v>
      </c>
      <c r="G240" s="382">
        <v>45733.08</v>
      </c>
      <c r="H240" s="743">
        <f>G240/F240</f>
        <v>1.203502105263158</v>
      </c>
    </row>
    <row r="241" spans="1:8" s="622" customFormat="1" ht="30.75">
      <c r="A241" s="787"/>
      <c r="B241" s="469"/>
      <c r="C241" s="375">
        <v>920</v>
      </c>
      <c r="D241" s="410" t="s">
        <v>378</v>
      </c>
      <c r="E241" s="377">
        <f>SUM(E242:E243)</f>
        <v>1000</v>
      </c>
      <c r="F241" s="406">
        <f>F242+F243</f>
        <v>1000</v>
      </c>
      <c r="G241" s="352">
        <f>SUM(G242:G243)</f>
        <v>1528.19</v>
      </c>
      <c r="H241" s="757">
        <f>G241/F241</f>
        <v>1.5281900000000002</v>
      </c>
    </row>
    <row r="242" spans="1:8" ht="15">
      <c r="A242" s="785"/>
      <c r="B242" s="469"/>
      <c r="C242" s="411"/>
      <c r="D242" s="387" t="s">
        <v>379</v>
      </c>
      <c r="E242" s="352">
        <v>500</v>
      </c>
      <c r="F242" s="388">
        <v>500</v>
      </c>
      <c r="G242" s="379">
        <v>1010.61</v>
      </c>
      <c r="H242" s="761">
        <f>G242/F242</f>
        <v>2.02122</v>
      </c>
    </row>
    <row r="243" spans="1:8" ht="15">
      <c r="A243" s="785"/>
      <c r="B243" s="465"/>
      <c r="C243" s="411"/>
      <c r="D243" s="351" t="s">
        <v>380</v>
      </c>
      <c r="E243" s="382">
        <v>500</v>
      </c>
      <c r="F243" s="382">
        <v>500</v>
      </c>
      <c r="G243" s="402">
        <v>517.58</v>
      </c>
      <c r="H243" s="726">
        <f>G243/F243</f>
        <v>1.03516</v>
      </c>
    </row>
    <row r="244" spans="1:8" ht="15">
      <c r="A244" s="728"/>
      <c r="B244" s="349"/>
      <c r="C244" s="390">
        <v>970</v>
      </c>
      <c r="D244" s="405" t="s">
        <v>176</v>
      </c>
      <c r="E244" s="377">
        <f>E245+E246</f>
        <v>500</v>
      </c>
      <c r="F244" s="377">
        <f>F245+F246</f>
        <v>500</v>
      </c>
      <c r="G244" s="377">
        <f>G245+G246</f>
        <v>803</v>
      </c>
      <c r="H244" s="756">
        <f>G244/F244</f>
        <v>1.606</v>
      </c>
    </row>
    <row r="245" spans="1:8" ht="15">
      <c r="A245" s="728"/>
      <c r="B245" s="349"/>
      <c r="C245" s="375"/>
      <c r="D245" s="387" t="s">
        <v>381</v>
      </c>
      <c r="E245" s="379">
        <v>0</v>
      </c>
      <c r="F245" s="352">
        <v>0</v>
      </c>
      <c r="G245" s="352">
        <v>457</v>
      </c>
      <c r="H245" s="761">
        <v>0</v>
      </c>
    </row>
    <row r="246" spans="1:9" ht="15">
      <c r="A246" s="728"/>
      <c r="B246" s="349"/>
      <c r="C246" s="372"/>
      <c r="D246" s="404" t="s">
        <v>382</v>
      </c>
      <c r="E246" s="388">
        <v>500</v>
      </c>
      <c r="F246" s="388">
        <v>500</v>
      </c>
      <c r="G246" s="388">
        <v>346</v>
      </c>
      <c r="H246" s="752">
        <f>G246/F246</f>
        <v>0.692</v>
      </c>
      <c r="I246" s="622"/>
    </row>
    <row r="247" spans="1:9" ht="48" customHeight="1">
      <c r="A247" s="728"/>
      <c r="B247" s="349"/>
      <c r="C247" s="375">
        <v>2010</v>
      </c>
      <c r="D247" s="423" t="s">
        <v>383</v>
      </c>
      <c r="E247" s="392">
        <v>0</v>
      </c>
      <c r="F247" s="418">
        <v>62110.62</v>
      </c>
      <c r="G247" s="429">
        <v>61305.26</v>
      </c>
      <c r="H247" s="744">
        <f>G247/F247</f>
        <v>0.9870334574022929</v>
      </c>
      <c r="I247" s="595"/>
    </row>
    <row r="248" spans="1:9" ht="15">
      <c r="A248" s="728"/>
      <c r="B248" s="349"/>
      <c r="C248" s="375"/>
      <c r="D248" s="474" t="s">
        <v>384</v>
      </c>
      <c r="E248" s="475"/>
      <c r="F248" s="340"/>
      <c r="G248" s="340"/>
      <c r="H248" s="747"/>
      <c r="I248" s="595"/>
    </row>
    <row r="249" spans="1:13" ht="30.75">
      <c r="A249" s="728"/>
      <c r="B249" s="349"/>
      <c r="C249" s="390">
        <v>2030</v>
      </c>
      <c r="D249" s="423" t="s">
        <v>385</v>
      </c>
      <c r="E249" s="392">
        <v>0</v>
      </c>
      <c r="F249" s="392">
        <v>16000</v>
      </c>
      <c r="G249" s="392">
        <v>15365.72</v>
      </c>
      <c r="H249" s="744">
        <f>G249/F249</f>
        <v>0.9603575</v>
      </c>
      <c r="M249" s="512"/>
    </row>
    <row r="250" spans="1:13" ht="30.75">
      <c r="A250" s="728"/>
      <c r="B250" s="337"/>
      <c r="C250" s="372"/>
      <c r="D250" s="432" t="s">
        <v>386</v>
      </c>
      <c r="E250" s="340"/>
      <c r="F250" s="340"/>
      <c r="G250" s="340"/>
      <c r="H250" s="747"/>
      <c r="M250" s="512"/>
    </row>
    <row r="251" spans="1:8" ht="52.5" customHeight="1">
      <c r="A251" s="728"/>
      <c r="B251" s="337"/>
      <c r="C251" s="390">
        <v>2910</v>
      </c>
      <c r="D251" s="353" t="s">
        <v>387</v>
      </c>
      <c r="E251" s="475">
        <v>0</v>
      </c>
      <c r="F251" s="475">
        <v>0</v>
      </c>
      <c r="G251" s="475">
        <f>G252+G253</f>
        <v>106.11</v>
      </c>
      <c r="H251" s="725">
        <v>0</v>
      </c>
    </row>
    <row r="252" spans="1:8" ht="30.75">
      <c r="A252" s="728"/>
      <c r="B252" s="349"/>
      <c r="C252" s="375"/>
      <c r="D252" s="358" t="s">
        <v>388</v>
      </c>
      <c r="E252" s="425"/>
      <c r="F252" s="425"/>
      <c r="G252" s="425">
        <v>106.02</v>
      </c>
      <c r="H252" s="731"/>
    </row>
    <row r="253" spans="1:8" ht="30.75">
      <c r="A253" s="738"/>
      <c r="B253" s="398"/>
      <c r="C253" s="372"/>
      <c r="D253" s="339" t="s">
        <v>389</v>
      </c>
      <c r="E253" s="341"/>
      <c r="F253" s="340"/>
      <c r="G253" s="340">
        <v>0.09</v>
      </c>
      <c r="H253" s="763"/>
    </row>
    <row r="254" spans="1:8" s="641" customFormat="1" ht="15">
      <c r="A254" s="790"/>
      <c r="B254" s="682">
        <v>80103</v>
      </c>
      <c r="C254" s="639"/>
      <c r="D254" s="654" t="s">
        <v>390</v>
      </c>
      <c r="E254" s="613">
        <f>E257+E259+E255</f>
        <v>0</v>
      </c>
      <c r="F254" s="613">
        <f>F257+F259+F255</f>
        <v>97660</v>
      </c>
      <c r="G254" s="613">
        <f>G257+G259+G255</f>
        <v>99212.12</v>
      </c>
      <c r="H254" s="795">
        <f>G254/F254</f>
        <v>1.0158930985050174</v>
      </c>
    </row>
    <row r="255" spans="1:8" ht="18" customHeight="1">
      <c r="A255" s="738"/>
      <c r="B255" s="476"/>
      <c r="C255" s="390">
        <v>960</v>
      </c>
      <c r="D255" s="423" t="s">
        <v>391</v>
      </c>
      <c r="E255" s="477">
        <v>0</v>
      </c>
      <c r="F255" s="406">
        <v>500</v>
      </c>
      <c r="G255" s="478">
        <v>500</v>
      </c>
      <c r="H255" s="744">
        <f>G255/F255</f>
        <v>1</v>
      </c>
    </row>
    <row r="256" spans="1:8" ht="30.75">
      <c r="A256" s="738"/>
      <c r="B256" s="476"/>
      <c r="C256" s="372"/>
      <c r="D256" s="432" t="s">
        <v>392</v>
      </c>
      <c r="E256" s="354"/>
      <c r="F256" s="402"/>
      <c r="G256" s="460"/>
      <c r="H256" s="747"/>
    </row>
    <row r="257" spans="1:8" ht="34.5" customHeight="1">
      <c r="A257" s="738"/>
      <c r="B257" s="395"/>
      <c r="C257" s="390">
        <v>2030</v>
      </c>
      <c r="D257" s="423" t="s">
        <v>393</v>
      </c>
      <c r="E257" s="477">
        <v>0</v>
      </c>
      <c r="F257" s="406">
        <v>93160</v>
      </c>
      <c r="G257" s="479">
        <v>93160</v>
      </c>
      <c r="H257" s="744">
        <f>G257/F257</f>
        <v>1</v>
      </c>
    </row>
    <row r="258" spans="1:8" ht="52.5" customHeight="1">
      <c r="A258" s="738"/>
      <c r="B258" s="476"/>
      <c r="C258" s="409"/>
      <c r="D258" s="480" t="s">
        <v>394</v>
      </c>
      <c r="E258" s="342"/>
      <c r="F258" s="402"/>
      <c r="G258" s="457"/>
      <c r="H258" s="777"/>
    </row>
    <row r="259" spans="1:8" ht="30.75">
      <c r="A259" s="728"/>
      <c r="B259" s="349"/>
      <c r="C259" s="390">
        <v>2310</v>
      </c>
      <c r="D259" s="405" t="s">
        <v>395</v>
      </c>
      <c r="E259" s="406">
        <v>0</v>
      </c>
      <c r="F259" s="406">
        <v>4000</v>
      </c>
      <c r="G259" s="406">
        <f>G260+G261+G262</f>
        <v>5552.12</v>
      </c>
      <c r="H259" s="756">
        <f>G259/F259</f>
        <v>1.3880299999999999</v>
      </c>
    </row>
    <row r="260" spans="1:8" ht="30.75">
      <c r="A260" s="738"/>
      <c r="B260" s="395"/>
      <c r="C260" s="411"/>
      <c r="D260" s="358" t="s">
        <v>396</v>
      </c>
      <c r="E260" s="359"/>
      <c r="F260" s="388" t="s">
        <v>397</v>
      </c>
      <c r="G260" s="360">
        <v>772.88</v>
      </c>
      <c r="H260" s="731"/>
    </row>
    <row r="261" spans="1:8" ht="30.75">
      <c r="A261" s="738"/>
      <c r="B261" s="395"/>
      <c r="C261" s="411"/>
      <c r="D261" s="474" t="s">
        <v>398</v>
      </c>
      <c r="E261" s="354"/>
      <c r="F261" s="379"/>
      <c r="G261" s="360">
        <v>2389.62</v>
      </c>
      <c r="H261" s="731"/>
    </row>
    <row r="262" spans="1:8" ht="30.75">
      <c r="A262" s="738"/>
      <c r="B262" s="395"/>
      <c r="C262" s="380"/>
      <c r="D262" s="339" t="s">
        <v>399</v>
      </c>
      <c r="E262" s="427"/>
      <c r="F262" s="402"/>
      <c r="G262" s="460">
        <v>2389.62</v>
      </c>
      <c r="H262" s="747"/>
    </row>
    <row r="263" spans="1:8" s="641" customFormat="1" ht="15">
      <c r="A263" s="727"/>
      <c r="B263" s="678">
        <v>80104</v>
      </c>
      <c r="C263" s="639"/>
      <c r="D263" s="672" t="s">
        <v>400</v>
      </c>
      <c r="E263" s="621">
        <f>E264+E266+E268+E276+E278+E279+E283+E285+E290</f>
        <v>133670</v>
      </c>
      <c r="F263" s="621">
        <f>F264+F266+F268+F276+F278+F279+F283+F285+F290</f>
        <v>593460</v>
      </c>
      <c r="G263" s="621">
        <f>G264+G266+G268+G276+G278+G279+G283+G285+G290</f>
        <v>606606.3400000001</v>
      </c>
      <c r="H263" s="828">
        <f>G263/F263</f>
        <v>1.0221520237252724</v>
      </c>
    </row>
    <row r="264" spans="1:8" ht="32.25" customHeight="1">
      <c r="A264" s="728"/>
      <c r="B264" s="337"/>
      <c r="C264" s="390">
        <v>660</v>
      </c>
      <c r="D264" s="423" t="s">
        <v>401</v>
      </c>
      <c r="E264" s="392">
        <v>14500</v>
      </c>
      <c r="F264" s="392">
        <v>17500</v>
      </c>
      <c r="G264" s="392">
        <v>22787.5</v>
      </c>
      <c r="H264" s="744">
        <f>G264/F264</f>
        <v>1.302142857142857</v>
      </c>
    </row>
    <row r="265" spans="1:8" ht="15">
      <c r="A265" s="728"/>
      <c r="B265" s="337"/>
      <c r="C265" s="372"/>
      <c r="D265" s="432" t="s">
        <v>402</v>
      </c>
      <c r="E265" s="340"/>
      <c r="F265" s="340"/>
      <c r="G265" s="340"/>
      <c r="H265" s="747"/>
    </row>
    <row r="266" spans="1:8" ht="30.75">
      <c r="A266" s="728"/>
      <c r="B266" s="337"/>
      <c r="C266" s="390">
        <v>670</v>
      </c>
      <c r="D266" s="423" t="s">
        <v>403</v>
      </c>
      <c r="E266" s="392">
        <v>104730</v>
      </c>
      <c r="F266" s="392">
        <v>104730</v>
      </c>
      <c r="G266" s="392">
        <v>103642</v>
      </c>
      <c r="H266" s="744">
        <f>G266/F266</f>
        <v>0.9896113816480474</v>
      </c>
    </row>
    <row r="267" spans="1:8" ht="15">
      <c r="A267" s="728"/>
      <c r="B267" s="337"/>
      <c r="C267" s="375"/>
      <c r="D267" s="401" t="s">
        <v>402</v>
      </c>
      <c r="E267" s="367"/>
      <c r="F267" s="481"/>
      <c r="G267" s="340"/>
      <c r="H267" s="763"/>
    </row>
    <row r="268" spans="1:8" ht="48" customHeight="1">
      <c r="A268" s="728"/>
      <c r="B268" s="349"/>
      <c r="C268" s="390">
        <v>750</v>
      </c>
      <c r="D268" s="351" t="s">
        <v>404</v>
      </c>
      <c r="E268" s="377">
        <v>13780</v>
      </c>
      <c r="F268" s="377">
        <v>13780</v>
      </c>
      <c r="G268" s="377">
        <f>G269+G270+G271+G272+G273+G274</f>
        <v>12814</v>
      </c>
      <c r="H268" s="756">
        <f>G268/F268</f>
        <v>0.9298984034833091</v>
      </c>
    </row>
    <row r="269" spans="1:8" ht="15">
      <c r="A269" s="738"/>
      <c r="B269" s="349"/>
      <c r="C269" s="375"/>
      <c r="D269" s="358" t="s">
        <v>405</v>
      </c>
      <c r="E269" s="354"/>
      <c r="F269" s="352"/>
      <c r="G269" s="388">
        <v>1296</v>
      </c>
      <c r="H269" s="730"/>
    </row>
    <row r="270" spans="1:8" ht="15">
      <c r="A270" s="738"/>
      <c r="B270" s="349"/>
      <c r="C270" s="375"/>
      <c r="D270" s="358" t="s">
        <v>406</v>
      </c>
      <c r="E270" s="359"/>
      <c r="F270" s="388"/>
      <c r="G270" s="388">
        <v>650</v>
      </c>
      <c r="H270" s="730"/>
    </row>
    <row r="271" spans="1:8" ht="15">
      <c r="A271" s="738"/>
      <c r="B271" s="349"/>
      <c r="C271" s="375"/>
      <c r="D271" s="455" t="s">
        <v>407</v>
      </c>
      <c r="E271" s="359"/>
      <c r="F271" s="388"/>
      <c r="G271" s="388">
        <v>1080</v>
      </c>
      <c r="H271" s="730"/>
    </row>
    <row r="272" spans="1:8" ht="15">
      <c r="A272" s="738"/>
      <c r="B272" s="349"/>
      <c r="C272" s="375"/>
      <c r="D272" s="455" t="s">
        <v>408</v>
      </c>
      <c r="E272" s="413"/>
      <c r="F272" s="388"/>
      <c r="G272" s="388">
        <v>2400</v>
      </c>
      <c r="H272" s="730"/>
    </row>
    <row r="273" spans="1:8" ht="15">
      <c r="A273" s="728"/>
      <c r="B273" s="349"/>
      <c r="C273" s="375"/>
      <c r="D273" s="358" t="s">
        <v>409</v>
      </c>
      <c r="E273" s="413"/>
      <c r="F273" s="379"/>
      <c r="G273" s="379">
        <v>1100</v>
      </c>
      <c r="H273" s="730"/>
    </row>
    <row r="274" spans="1:8" ht="15">
      <c r="A274" s="738"/>
      <c r="B274" s="349"/>
      <c r="C274" s="375"/>
      <c r="D274" s="404" t="s">
        <v>410</v>
      </c>
      <c r="E274" s="352"/>
      <c r="F274" s="388"/>
      <c r="G274" s="352">
        <v>6288</v>
      </c>
      <c r="H274" s="730"/>
    </row>
    <row r="275" spans="1:8" ht="15">
      <c r="A275" s="738"/>
      <c r="B275" s="349"/>
      <c r="C275" s="375"/>
      <c r="D275" s="401" t="s">
        <v>402</v>
      </c>
      <c r="E275" s="457"/>
      <c r="F275" s="457"/>
      <c r="G275" s="342"/>
      <c r="H275" s="726"/>
    </row>
    <row r="276" spans="1:8" ht="15">
      <c r="A276" s="738"/>
      <c r="B276" s="349"/>
      <c r="C276" s="390">
        <v>870</v>
      </c>
      <c r="D276" s="351" t="s">
        <v>411</v>
      </c>
      <c r="E276" s="414">
        <v>0</v>
      </c>
      <c r="F276" s="414">
        <v>0</v>
      </c>
      <c r="G276" s="429">
        <v>292</v>
      </c>
      <c r="H276" s="744">
        <v>0</v>
      </c>
    </row>
    <row r="277" spans="1:8" ht="15">
      <c r="A277" s="738"/>
      <c r="B277" s="349"/>
      <c r="C277" s="375"/>
      <c r="D277" s="401" t="s">
        <v>402</v>
      </c>
      <c r="E277" s="414"/>
      <c r="F277" s="414"/>
      <c r="G277" s="481"/>
      <c r="H277" s="731"/>
    </row>
    <row r="278" spans="1:8" ht="46.5">
      <c r="A278" s="728"/>
      <c r="B278" s="349"/>
      <c r="C278" s="390">
        <v>920</v>
      </c>
      <c r="D278" s="415" t="s">
        <v>417</v>
      </c>
      <c r="E278" s="416">
        <v>460</v>
      </c>
      <c r="F278" s="416">
        <v>460</v>
      </c>
      <c r="G278" s="482">
        <v>752.25</v>
      </c>
      <c r="H278" s="751">
        <f>G278/F278</f>
        <v>1.6353260869565218</v>
      </c>
    </row>
    <row r="279" spans="1:8" ht="15">
      <c r="A279" s="728"/>
      <c r="B279" s="349"/>
      <c r="C279" s="390">
        <v>970</v>
      </c>
      <c r="D279" s="405" t="s">
        <v>176</v>
      </c>
      <c r="E279" s="377">
        <f>E280+E281</f>
        <v>200</v>
      </c>
      <c r="F279" s="377">
        <f>F280+F281</f>
        <v>200</v>
      </c>
      <c r="G279" s="377">
        <f>G280+G281</f>
        <v>983.42</v>
      </c>
      <c r="H279" s="744">
        <f>G279/F279</f>
        <v>4.9171</v>
      </c>
    </row>
    <row r="280" spans="1:8" ht="15">
      <c r="A280" s="738"/>
      <c r="B280" s="349"/>
      <c r="C280" s="375"/>
      <c r="D280" s="387" t="s">
        <v>811</v>
      </c>
      <c r="E280" s="379">
        <v>200</v>
      </c>
      <c r="F280" s="379">
        <v>200</v>
      </c>
      <c r="G280" s="379">
        <v>233.42</v>
      </c>
      <c r="H280" s="791">
        <f>G280/F280</f>
        <v>1.1671</v>
      </c>
    </row>
    <row r="281" spans="1:8" ht="18" customHeight="1">
      <c r="A281" s="728"/>
      <c r="B281" s="349"/>
      <c r="C281" s="375"/>
      <c r="D281" s="386" t="s">
        <v>418</v>
      </c>
      <c r="E281" s="352">
        <v>0</v>
      </c>
      <c r="F281" s="352">
        <v>0</v>
      </c>
      <c r="G281" s="483">
        <v>750</v>
      </c>
      <c r="H281" s="733"/>
    </row>
    <row r="282" spans="1:8" ht="15">
      <c r="A282" s="738"/>
      <c r="B282" s="349"/>
      <c r="C282" s="375"/>
      <c r="D282" s="401" t="s">
        <v>402</v>
      </c>
      <c r="E282" s="379"/>
      <c r="F282" s="379"/>
      <c r="G282" s="442"/>
      <c r="H282" s="731"/>
    </row>
    <row r="283" spans="1:13" ht="36" customHeight="1">
      <c r="A283" s="728"/>
      <c r="B283" s="349"/>
      <c r="C283" s="390">
        <v>2030</v>
      </c>
      <c r="D283" s="423" t="s">
        <v>419</v>
      </c>
      <c r="E283" s="392">
        <v>0</v>
      </c>
      <c r="F283" s="392">
        <v>434290</v>
      </c>
      <c r="G283" s="392">
        <v>434290</v>
      </c>
      <c r="H283" s="744">
        <f>G283/F283</f>
        <v>1</v>
      </c>
      <c r="M283" s="512"/>
    </row>
    <row r="284" spans="1:13" ht="46.5">
      <c r="A284" s="728"/>
      <c r="B284" s="337"/>
      <c r="C284" s="375"/>
      <c r="D284" s="480" t="s">
        <v>420</v>
      </c>
      <c r="E284" s="475"/>
      <c r="F284" s="475"/>
      <c r="G284" s="340"/>
      <c r="H284" s="747"/>
      <c r="M284" s="512"/>
    </row>
    <row r="285" spans="1:8" ht="30.75">
      <c r="A285" s="728"/>
      <c r="B285" s="349"/>
      <c r="C285" s="390">
        <v>2310</v>
      </c>
      <c r="D285" s="405" t="s">
        <v>395</v>
      </c>
      <c r="E285" s="406">
        <v>0</v>
      </c>
      <c r="F285" s="406">
        <v>18000</v>
      </c>
      <c r="G285" s="406">
        <f>G286+G287+G288+G289</f>
        <v>26545.170000000002</v>
      </c>
      <c r="H285" s="756">
        <f>G285/F285</f>
        <v>1.4747316666666668</v>
      </c>
    </row>
    <row r="286" spans="1:8" ht="15">
      <c r="A286" s="738"/>
      <c r="B286" s="395"/>
      <c r="C286" s="411"/>
      <c r="D286" s="358" t="s">
        <v>421</v>
      </c>
      <c r="E286" s="359"/>
      <c r="F286" s="388"/>
      <c r="G286" s="360">
        <v>5122.28</v>
      </c>
      <c r="H286" s="731"/>
    </row>
    <row r="287" spans="1:8" ht="15">
      <c r="A287" s="738"/>
      <c r="B287" s="395"/>
      <c r="C287" s="411"/>
      <c r="D287" s="358" t="s">
        <v>422</v>
      </c>
      <c r="E287" s="354"/>
      <c r="F287" s="379"/>
      <c r="G287" s="360">
        <v>13789.65</v>
      </c>
      <c r="H287" s="731"/>
    </row>
    <row r="288" spans="1:8" ht="15">
      <c r="A288" s="738"/>
      <c r="B288" s="395"/>
      <c r="C288" s="411"/>
      <c r="D288" s="455" t="s">
        <v>423</v>
      </c>
      <c r="E288" s="484"/>
      <c r="F288" s="352"/>
      <c r="G288" s="360">
        <v>6949.88</v>
      </c>
      <c r="H288" s="731"/>
    </row>
    <row r="289" spans="1:8" ht="15">
      <c r="A289" s="732"/>
      <c r="B289" s="431"/>
      <c r="C289" s="380"/>
      <c r="D289" s="485" t="s">
        <v>424</v>
      </c>
      <c r="E289" s="427"/>
      <c r="F289" s="382"/>
      <c r="G289" s="443">
        <v>683.36</v>
      </c>
      <c r="H289" s="777"/>
    </row>
    <row r="290" spans="1:8" ht="30.75">
      <c r="A290" s="738"/>
      <c r="B290" s="349"/>
      <c r="C290" s="390">
        <v>6680</v>
      </c>
      <c r="D290" s="394" t="s">
        <v>425</v>
      </c>
      <c r="E290" s="352">
        <v>0</v>
      </c>
      <c r="F290" s="352">
        <v>4500</v>
      </c>
      <c r="G290" s="406">
        <v>4500</v>
      </c>
      <c r="H290" s="730">
        <f>G290/F290</f>
        <v>1</v>
      </c>
    </row>
    <row r="291" spans="1:8" ht="29.25" customHeight="1">
      <c r="A291" s="732"/>
      <c r="B291" s="357"/>
      <c r="C291" s="409"/>
      <c r="D291" s="434" t="s">
        <v>426</v>
      </c>
      <c r="E291" s="402"/>
      <c r="F291" s="402"/>
      <c r="G291" s="402"/>
      <c r="H291" s="726"/>
    </row>
    <row r="292" spans="1:8" s="641" customFormat="1" ht="15">
      <c r="A292" s="737"/>
      <c r="B292" s="682">
        <v>80106</v>
      </c>
      <c r="C292" s="639"/>
      <c r="D292" s="654" t="s">
        <v>427</v>
      </c>
      <c r="E292" s="613">
        <f>E293</f>
        <v>0</v>
      </c>
      <c r="F292" s="613">
        <f>F293</f>
        <v>54800</v>
      </c>
      <c r="G292" s="613">
        <f>G293</f>
        <v>54800</v>
      </c>
      <c r="H292" s="795">
        <f>G292/F292</f>
        <v>1</v>
      </c>
    </row>
    <row r="293" spans="1:8" ht="33" customHeight="1">
      <c r="A293" s="732"/>
      <c r="B293" s="395"/>
      <c r="C293" s="375">
        <v>2030</v>
      </c>
      <c r="D293" s="423" t="s">
        <v>428</v>
      </c>
      <c r="E293" s="477">
        <v>0</v>
      </c>
      <c r="F293" s="352">
        <v>54800</v>
      </c>
      <c r="G293" s="414">
        <v>54800</v>
      </c>
      <c r="H293" s="744">
        <f>G293/F293</f>
        <v>1</v>
      </c>
    </row>
    <row r="294" spans="1:8" ht="46.5">
      <c r="A294" s="738"/>
      <c r="B294" s="398"/>
      <c r="C294" s="372"/>
      <c r="D294" s="486" t="s">
        <v>429</v>
      </c>
      <c r="E294" s="342"/>
      <c r="F294" s="402"/>
      <c r="G294" s="457"/>
      <c r="H294" s="747"/>
    </row>
    <row r="295" spans="1:8" s="641" customFormat="1" ht="15">
      <c r="A295" s="737"/>
      <c r="B295" s="682">
        <v>80110</v>
      </c>
      <c r="C295" s="639"/>
      <c r="D295" s="654" t="s">
        <v>430</v>
      </c>
      <c r="E295" s="613">
        <f>E296+E298+E301+E303+E306+E308</f>
        <v>3000</v>
      </c>
      <c r="F295" s="613">
        <f>F296+F298+F301+F303+F306+F308</f>
        <v>19349.53</v>
      </c>
      <c r="G295" s="613">
        <f>G296+G298+G301+G303+G306+G308</f>
        <v>18191.72</v>
      </c>
      <c r="H295" s="795">
        <f>G295/F295</f>
        <v>0.9401634044857938</v>
      </c>
    </row>
    <row r="296" spans="1:8" ht="15">
      <c r="A296" s="738"/>
      <c r="B296" s="349"/>
      <c r="C296" s="390">
        <v>830</v>
      </c>
      <c r="D296" s="405" t="s">
        <v>193</v>
      </c>
      <c r="E296" s="377">
        <f>E297</f>
        <v>2000</v>
      </c>
      <c r="F296" s="377">
        <f>F297</f>
        <v>2000</v>
      </c>
      <c r="G296" s="377">
        <f>G297</f>
        <v>0</v>
      </c>
      <c r="H296" s="756">
        <f>G296/F296</f>
        <v>0</v>
      </c>
    </row>
    <row r="297" spans="1:8" ht="15">
      <c r="A297" s="738"/>
      <c r="B297" s="349"/>
      <c r="C297" s="375"/>
      <c r="D297" s="407" t="s">
        <v>431</v>
      </c>
      <c r="E297" s="352">
        <v>2000</v>
      </c>
      <c r="F297" s="402">
        <v>2000</v>
      </c>
      <c r="G297" s="402">
        <v>0</v>
      </c>
      <c r="H297" s="726"/>
    </row>
    <row r="298" spans="1:8" ht="30.75">
      <c r="A298" s="728"/>
      <c r="B298" s="349"/>
      <c r="C298" s="390">
        <v>920</v>
      </c>
      <c r="D298" s="405" t="s">
        <v>432</v>
      </c>
      <c r="E298" s="377">
        <f>E299+E300</f>
        <v>700</v>
      </c>
      <c r="F298" s="406">
        <f>F299+F300</f>
        <v>700</v>
      </c>
      <c r="G298" s="406">
        <f>G299+G300</f>
        <v>415.69</v>
      </c>
      <c r="H298" s="757">
        <f>G298/F298</f>
        <v>0.5938428571428571</v>
      </c>
    </row>
    <row r="299" spans="1:8" ht="15">
      <c r="A299" s="728"/>
      <c r="B299" s="349"/>
      <c r="C299" s="411"/>
      <c r="D299" s="387" t="s">
        <v>433</v>
      </c>
      <c r="E299" s="352">
        <v>0</v>
      </c>
      <c r="F299" s="379">
        <v>0</v>
      </c>
      <c r="G299" s="388">
        <v>52.05</v>
      </c>
      <c r="H299" s="752">
        <v>0</v>
      </c>
    </row>
    <row r="300" spans="1:8" ht="15">
      <c r="A300" s="728"/>
      <c r="B300" s="349"/>
      <c r="C300" s="411"/>
      <c r="D300" s="404" t="s">
        <v>434</v>
      </c>
      <c r="E300" s="388">
        <v>700</v>
      </c>
      <c r="F300" s="352">
        <v>700</v>
      </c>
      <c r="G300" s="388">
        <v>363.64</v>
      </c>
      <c r="H300" s="752">
        <f>G300/F300</f>
        <v>0.5194857142857142</v>
      </c>
    </row>
    <row r="301" spans="1:8" ht="18" customHeight="1">
      <c r="A301" s="728"/>
      <c r="B301" s="349"/>
      <c r="C301" s="390">
        <v>960</v>
      </c>
      <c r="D301" s="423" t="s">
        <v>391</v>
      </c>
      <c r="E301" s="392">
        <v>0</v>
      </c>
      <c r="F301" s="392">
        <v>1000</v>
      </c>
      <c r="G301" s="392">
        <v>1000</v>
      </c>
      <c r="H301" s="744">
        <f>G301/F301</f>
        <v>1</v>
      </c>
    </row>
    <row r="302" spans="1:8" ht="30.75">
      <c r="A302" s="728"/>
      <c r="B302" s="349"/>
      <c r="C302" s="380"/>
      <c r="D302" s="432" t="s">
        <v>435</v>
      </c>
      <c r="E302" s="340"/>
      <c r="F302" s="340"/>
      <c r="G302" s="340"/>
      <c r="H302" s="747"/>
    </row>
    <row r="303" spans="1:8" ht="15">
      <c r="A303" s="728"/>
      <c r="B303" s="349"/>
      <c r="C303" s="390">
        <v>970</v>
      </c>
      <c r="D303" s="487" t="s">
        <v>176</v>
      </c>
      <c r="E303" s="488">
        <f>E304+E305</f>
        <v>300</v>
      </c>
      <c r="F303" s="488">
        <f>F304+F305</f>
        <v>300</v>
      </c>
      <c r="G303" s="488">
        <f>G304+G305</f>
        <v>589.2</v>
      </c>
      <c r="H303" s="744">
        <f>G303/F303</f>
        <v>1.9640000000000002</v>
      </c>
    </row>
    <row r="304" spans="1:8" ht="30.75">
      <c r="A304" s="732"/>
      <c r="B304" s="395"/>
      <c r="C304" s="375"/>
      <c r="D304" s="358" t="s">
        <v>436</v>
      </c>
      <c r="E304" s="475">
        <v>300</v>
      </c>
      <c r="F304" s="425">
        <v>300</v>
      </c>
      <c r="G304" s="425">
        <v>558.2</v>
      </c>
      <c r="H304" s="791"/>
    </row>
    <row r="305" spans="1:8" ht="15">
      <c r="A305" s="732"/>
      <c r="B305" s="395"/>
      <c r="C305" s="375"/>
      <c r="D305" s="455" t="s">
        <v>437</v>
      </c>
      <c r="E305" s="489">
        <v>0</v>
      </c>
      <c r="F305" s="489">
        <v>0</v>
      </c>
      <c r="G305" s="489">
        <v>31</v>
      </c>
      <c r="H305" s="731"/>
    </row>
    <row r="306" spans="1:9" ht="48" customHeight="1">
      <c r="A306" s="728"/>
      <c r="B306" s="349"/>
      <c r="C306" s="390">
        <v>2010</v>
      </c>
      <c r="D306" s="423" t="s">
        <v>383</v>
      </c>
      <c r="E306" s="392">
        <v>0</v>
      </c>
      <c r="F306" s="418">
        <v>15349.53</v>
      </c>
      <c r="G306" s="429">
        <v>14651.61</v>
      </c>
      <c r="H306" s="744">
        <f>G306/F306</f>
        <v>0.9545315068278963</v>
      </c>
      <c r="I306" s="595"/>
    </row>
    <row r="307" spans="1:9" ht="15">
      <c r="A307" s="728"/>
      <c r="B307" s="349"/>
      <c r="C307" s="375"/>
      <c r="D307" s="474" t="s">
        <v>384</v>
      </c>
      <c r="E307" s="475"/>
      <c r="F307" s="340"/>
      <c r="G307" s="340"/>
      <c r="H307" s="747"/>
      <c r="I307" s="595"/>
    </row>
    <row r="308" spans="1:8" ht="50.25" customHeight="1">
      <c r="A308" s="728"/>
      <c r="B308" s="337"/>
      <c r="C308" s="390">
        <v>2910</v>
      </c>
      <c r="D308" s="423" t="s">
        <v>438</v>
      </c>
      <c r="E308" s="392">
        <v>0</v>
      </c>
      <c r="F308" s="392">
        <v>0</v>
      </c>
      <c r="G308" s="392">
        <v>1535.22</v>
      </c>
      <c r="H308" s="744">
        <v>0</v>
      </c>
    </row>
    <row r="309" spans="1:8" ht="36" customHeight="1">
      <c r="A309" s="738"/>
      <c r="B309" s="395"/>
      <c r="C309" s="372"/>
      <c r="D309" s="432" t="s">
        <v>439</v>
      </c>
      <c r="E309" s="340"/>
      <c r="F309" s="340"/>
      <c r="G309" s="340"/>
      <c r="H309" s="747"/>
    </row>
    <row r="310" spans="1:8" s="641" customFormat="1" ht="15">
      <c r="A310" s="737"/>
      <c r="B310" s="682">
        <v>80113</v>
      </c>
      <c r="C310" s="693"/>
      <c r="D310" s="654" t="s">
        <v>440</v>
      </c>
      <c r="E310" s="613">
        <f>E311+E312</f>
        <v>0</v>
      </c>
      <c r="F310" s="613">
        <f>F311+F312</f>
        <v>0</v>
      </c>
      <c r="G310" s="613">
        <f>G311+G312</f>
        <v>4008.89</v>
      </c>
      <c r="H310" s="792">
        <v>0</v>
      </c>
    </row>
    <row r="311" spans="1:8" ht="15">
      <c r="A311" s="728"/>
      <c r="B311" s="349"/>
      <c r="C311" s="383">
        <v>830</v>
      </c>
      <c r="D311" s="415" t="s">
        <v>441</v>
      </c>
      <c r="E311" s="416">
        <v>0</v>
      </c>
      <c r="F311" s="416">
        <v>0</v>
      </c>
      <c r="G311" s="416">
        <v>1403.19</v>
      </c>
      <c r="H311" s="758">
        <v>0</v>
      </c>
    </row>
    <row r="312" spans="1:8" ht="15">
      <c r="A312" s="728"/>
      <c r="B312" s="349"/>
      <c r="C312" s="375">
        <v>970</v>
      </c>
      <c r="D312" s="353" t="s">
        <v>176</v>
      </c>
      <c r="E312" s="475">
        <f>E313</f>
        <v>0</v>
      </c>
      <c r="F312" s="475">
        <v>0</v>
      </c>
      <c r="G312" s="475">
        <f>G313</f>
        <v>2605.7</v>
      </c>
      <c r="H312" s="793">
        <v>0</v>
      </c>
    </row>
    <row r="313" spans="1:8" ht="30.75">
      <c r="A313" s="728"/>
      <c r="B313" s="337"/>
      <c r="C313" s="372"/>
      <c r="D313" s="404" t="s">
        <v>442</v>
      </c>
      <c r="E313" s="388">
        <v>0</v>
      </c>
      <c r="F313" s="388">
        <v>0</v>
      </c>
      <c r="G313" s="382">
        <v>2605.7</v>
      </c>
      <c r="H313" s="743"/>
    </row>
    <row r="314" spans="1:8" s="641" customFormat="1" ht="15">
      <c r="A314" s="737"/>
      <c r="B314" s="682">
        <v>80132</v>
      </c>
      <c r="C314" s="693"/>
      <c r="D314" s="654" t="s">
        <v>443</v>
      </c>
      <c r="E314" s="613">
        <f>E316+E317</f>
        <v>0</v>
      </c>
      <c r="F314" s="613">
        <f>F316+F317</f>
        <v>0</v>
      </c>
      <c r="G314" s="613">
        <f>G316+G317</f>
        <v>150.25</v>
      </c>
      <c r="H314" s="794">
        <v>0</v>
      </c>
    </row>
    <row r="315" spans="1:8" ht="33" customHeight="1">
      <c r="A315" s="738"/>
      <c r="B315" s="337"/>
      <c r="C315" s="375"/>
      <c r="D315" s="415" t="s">
        <v>444</v>
      </c>
      <c r="E315" s="402"/>
      <c r="F315" s="402"/>
      <c r="G315" s="352"/>
      <c r="H315" s="730"/>
    </row>
    <row r="316" spans="1:8" ht="30.75">
      <c r="A316" s="728"/>
      <c r="B316" s="349"/>
      <c r="C316" s="383">
        <v>920</v>
      </c>
      <c r="D316" s="415" t="s">
        <v>445</v>
      </c>
      <c r="E316" s="416">
        <v>0</v>
      </c>
      <c r="F316" s="416">
        <v>0</v>
      </c>
      <c r="G316" s="416">
        <v>85.25</v>
      </c>
      <c r="H316" s="758">
        <v>0</v>
      </c>
    </row>
    <row r="317" spans="1:8" ht="15">
      <c r="A317" s="728"/>
      <c r="B317" s="439"/>
      <c r="C317" s="375">
        <v>970</v>
      </c>
      <c r="D317" s="353" t="s">
        <v>446</v>
      </c>
      <c r="E317" s="475">
        <v>0</v>
      </c>
      <c r="F317" s="475">
        <v>0</v>
      </c>
      <c r="G317" s="475">
        <v>65</v>
      </c>
      <c r="H317" s="731">
        <v>0</v>
      </c>
    </row>
    <row r="318" spans="1:8" s="641" customFormat="1" ht="61.5">
      <c r="A318" s="737"/>
      <c r="B318" s="682">
        <v>80150</v>
      </c>
      <c r="C318" s="693"/>
      <c r="D318" s="654" t="s">
        <v>447</v>
      </c>
      <c r="E318" s="613">
        <f>E319</f>
        <v>0</v>
      </c>
      <c r="F318" s="613">
        <f>F319</f>
        <v>1354.86</v>
      </c>
      <c r="G318" s="613">
        <f>G319</f>
        <v>799.91</v>
      </c>
      <c r="H318" s="795">
        <f>G318/F318</f>
        <v>0.5904004841828676</v>
      </c>
    </row>
    <row r="319" spans="1:9" ht="48" customHeight="1">
      <c r="A319" s="728"/>
      <c r="B319" s="349"/>
      <c r="C319" s="390">
        <v>2010</v>
      </c>
      <c r="D319" s="423" t="s">
        <v>383</v>
      </c>
      <c r="E319" s="392">
        <v>0</v>
      </c>
      <c r="F319" s="418">
        <v>1354.86</v>
      </c>
      <c r="G319" s="429">
        <v>799.91</v>
      </c>
      <c r="H319" s="744">
        <f>G319/F319</f>
        <v>0.5904004841828676</v>
      </c>
      <c r="I319" s="595"/>
    </row>
    <row r="320" spans="1:9" ht="15">
      <c r="A320" s="728"/>
      <c r="B320" s="349"/>
      <c r="C320" s="375"/>
      <c r="D320" s="474" t="s">
        <v>384</v>
      </c>
      <c r="E320" s="475"/>
      <c r="F320" s="340"/>
      <c r="G320" s="340"/>
      <c r="H320" s="747"/>
      <c r="I320" s="595"/>
    </row>
    <row r="321" spans="1:8" s="641" customFormat="1" ht="15">
      <c r="A321" s="737"/>
      <c r="B321" s="682">
        <v>80195</v>
      </c>
      <c r="C321" s="693"/>
      <c r="D321" s="654" t="s">
        <v>164</v>
      </c>
      <c r="E321" s="613">
        <f>E322</f>
        <v>0</v>
      </c>
      <c r="F321" s="613">
        <f>F322</f>
        <v>6453</v>
      </c>
      <c r="G321" s="613">
        <f>G322</f>
        <v>5250</v>
      </c>
      <c r="H321" s="795">
        <f>G321/F321</f>
        <v>0.8135750813575081</v>
      </c>
    </row>
    <row r="322" spans="1:8" ht="33.75" customHeight="1">
      <c r="A322" s="728"/>
      <c r="B322" s="337"/>
      <c r="C322" s="375">
        <v>2020</v>
      </c>
      <c r="D322" s="490" t="s">
        <v>448</v>
      </c>
      <c r="E322" s="475">
        <v>0</v>
      </c>
      <c r="F322" s="475">
        <v>6453</v>
      </c>
      <c r="G322" s="475">
        <v>5250</v>
      </c>
      <c r="H322" s="731">
        <f>G322/F322</f>
        <v>0.8135750813575081</v>
      </c>
    </row>
    <row r="323" spans="1:8" ht="15">
      <c r="A323" s="738"/>
      <c r="B323" s="337"/>
      <c r="C323" s="375"/>
      <c r="D323" s="351" t="s">
        <v>449</v>
      </c>
      <c r="E323" s="352"/>
      <c r="F323" s="352"/>
      <c r="G323" s="352"/>
      <c r="H323" s="730"/>
    </row>
    <row r="324" spans="1:8" ht="30.75">
      <c r="A324" s="738"/>
      <c r="B324" s="398"/>
      <c r="C324" s="372"/>
      <c r="D324" s="491" t="s">
        <v>450</v>
      </c>
      <c r="E324" s="402"/>
      <c r="F324" s="402"/>
      <c r="G324" s="352"/>
      <c r="H324" s="730"/>
    </row>
    <row r="325" spans="1:8" s="637" customFormat="1" ht="15">
      <c r="A325" s="740">
        <v>851</v>
      </c>
      <c r="B325" s="652"/>
      <c r="C325" s="634"/>
      <c r="D325" s="694" t="s">
        <v>451</v>
      </c>
      <c r="E325" s="636">
        <f aca="true" t="shared" si="8" ref="E325:G326">E326</f>
        <v>0</v>
      </c>
      <c r="F325" s="636">
        <f t="shared" si="8"/>
        <v>1244</v>
      </c>
      <c r="G325" s="636">
        <f t="shared" si="8"/>
        <v>1244</v>
      </c>
      <c r="H325" s="741">
        <f>G325/F325</f>
        <v>1</v>
      </c>
    </row>
    <row r="326" spans="1:18" s="641" customFormat="1" ht="15">
      <c r="A326" s="796"/>
      <c r="B326" s="655">
        <v>85195</v>
      </c>
      <c r="C326" s="639"/>
      <c r="D326" s="695" t="s">
        <v>164</v>
      </c>
      <c r="E326" s="613">
        <f t="shared" si="8"/>
        <v>0</v>
      </c>
      <c r="F326" s="613">
        <f t="shared" si="8"/>
        <v>1244</v>
      </c>
      <c r="G326" s="613">
        <f t="shared" si="8"/>
        <v>1244</v>
      </c>
      <c r="H326" s="794">
        <f>G326/F326</f>
        <v>1</v>
      </c>
      <c r="R326" s="696"/>
    </row>
    <row r="327" spans="1:8" ht="48.75" customHeight="1">
      <c r="A327" s="738"/>
      <c r="B327" s="435"/>
      <c r="C327" s="390">
        <v>2010</v>
      </c>
      <c r="D327" s="405" t="s">
        <v>452</v>
      </c>
      <c r="E327" s="392">
        <v>0</v>
      </c>
      <c r="F327" s="392">
        <v>1244</v>
      </c>
      <c r="G327" s="392">
        <v>1244</v>
      </c>
      <c r="H327" s="744">
        <f>G327/F327</f>
        <v>1</v>
      </c>
    </row>
    <row r="328" spans="1:8" ht="30" customHeight="1">
      <c r="A328" s="738"/>
      <c r="B328" s="398"/>
      <c r="C328" s="372"/>
      <c r="D328" s="401" t="s">
        <v>453</v>
      </c>
      <c r="E328" s="457"/>
      <c r="F328" s="340"/>
      <c r="G328" s="340"/>
      <c r="H328" s="777"/>
    </row>
    <row r="329" spans="1:8" s="637" customFormat="1" ht="15">
      <c r="A329" s="740">
        <v>852</v>
      </c>
      <c r="B329" s="652"/>
      <c r="C329" s="634"/>
      <c r="D329" s="694" t="s">
        <v>454</v>
      </c>
      <c r="E329" s="636">
        <f>E330+E334+E345+E356+E361+E370+E373+E378+E389+E397+E342+E340</f>
        <v>7269568</v>
      </c>
      <c r="F329" s="636">
        <f>F330+F334+F345+F356+F361+F370+F373+F378+F389+F397+F342+F340</f>
        <v>16385370.88</v>
      </c>
      <c r="G329" s="636">
        <f>G330+G334+G345+G356+G361+G370+G373+G378+G389+G397+G342+G340</f>
        <v>16308704.580000002</v>
      </c>
      <c r="H329" s="741">
        <f>G329/F329</f>
        <v>0.9953210518967516</v>
      </c>
    </row>
    <row r="330" spans="1:18" s="641" customFormat="1" ht="15">
      <c r="A330" s="796"/>
      <c r="B330" s="655">
        <v>85202</v>
      </c>
      <c r="C330" s="639"/>
      <c r="D330" s="695" t="s">
        <v>455</v>
      </c>
      <c r="E330" s="613">
        <f aca="true" t="shared" si="9" ref="E330:G331">E331</f>
        <v>5100</v>
      </c>
      <c r="F330" s="613">
        <f t="shared" si="9"/>
        <v>25100</v>
      </c>
      <c r="G330" s="613">
        <f t="shared" si="9"/>
        <v>25390.33</v>
      </c>
      <c r="H330" s="794">
        <f>G330/F330</f>
        <v>1.0115669322709164</v>
      </c>
      <c r="R330" s="696"/>
    </row>
    <row r="331" spans="1:8" ht="15">
      <c r="A331" s="728"/>
      <c r="B331" s="337"/>
      <c r="C331" s="390">
        <v>970</v>
      </c>
      <c r="D331" s="405" t="s">
        <v>456</v>
      </c>
      <c r="E331" s="377">
        <f t="shared" si="9"/>
        <v>5100</v>
      </c>
      <c r="F331" s="377">
        <f t="shared" si="9"/>
        <v>25100</v>
      </c>
      <c r="G331" s="377">
        <f t="shared" si="9"/>
        <v>25390.33</v>
      </c>
      <c r="H331" s="757">
        <f>G331/F331</f>
        <v>1.0115669322709164</v>
      </c>
    </row>
    <row r="332" spans="1:8" ht="15">
      <c r="A332" s="728"/>
      <c r="B332" s="337"/>
      <c r="C332" s="375"/>
      <c r="D332" s="404" t="s">
        <v>457</v>
      </c>
      <c r="E332" s="352">
        <v>5100</v>
      </c>
      <c r="F332" s="352">
        <v>25100</v>
      </c>
      <c r="G332" s="352">
        <v>25390.33</v>
      </c>
      <c r="H332" s="752">
        <f>G332/F332</f>
        <v>1.0115669322709164</v>
      </c>
    </row>
    <row r="333" spans="1:8" ht="46.5">
      <c r="A333" s="728"/>
      <c r="B333" s="337"/>
      <c r="C333" s="375"/>
      <c r="D333" s="401" t="s">
        <v>458</v>
      </c>
      <c r="E333" s="352"/>
      <c r="F333" s="352"/>
      <c r="G333" s="367"/>
      <c r="H333" s="730"/>
    </row>
    <row r="334" spans="1:8" s="641" customFormat="1" ht="15">
      <c r="A334" s="727"/>
      <c r="B334" s="655">
        <v>85203</v>
      </c>
      <c r="C334" s="639"/>
      <c r="D334" s="654" t="s">
        <v>459</v>
      </c>
      <c r="E334" s="613">
        <f>E335+E336+E338</f>
        <v>471868</v>
      </c>
      <c r="F334" s="613">
        <f>F335+F336+F338</f>
        <v>507654</v>
      </c>
      <c r="G334" s="613">
        <f>G335+G336+G338</f>
        <v>492912.41</v>
      </c>
      <c r="H334" s="794">
        <f>G334/F334</f>
        <v>0.9709613437498769</v>
      </c>
    </row>
    <row r="335" spans="1:8" s="622" customFormat="1" ht="30.75">
      <c r="A335" s="738"/>
      <c r="B335" s="371"/>
      <c r="C335" s="383">
        <v>920</v>
      </c>
      <c r="D335" s="492" t="s">
        <v>460</v>
      </c>
      <c r="E335" s="416">
        <v>600</v>
      </c>
      <c r="F335" s="416">
        <v>600</v>
      </c>
      <c r="G335" s="417">
        <v>707.2</v>
      </c>
      <c r="H335" s="758">
        <f>G335/F335</f>
        <v>1.1786666666666668</v>
      </c>
    </row>
    <row r="336" spans="1:8" ht="51.75" customHeight="1">
      <c r="A336" s="728"/>
      <c r="B336" s="349"/>
      <c r="C336" s="436">
        <v>2010</v>
      </c>
      <c r="D336" s="405" t="s">
        <v>262</v>
      </c>
      <c r="E336" s="406">
        <v>470968</v>
      </c>
      <c r="F336" s="406">
        <v>506754</v>
      </c>
      <c r="G336" s="406">
        <v>491972.85</v>
      </c>
      <c r="H336" s="757">
        <f>G336/F336</f>
        <v>0.9708317053244769</v>
      </c>
    </row>
    <row r="337" spans="1:8" ht="33" customHeight="1">
      <c r="A337" s="728"/>
      <c r="B337" s="337"/>
      <c r="C337" s="437"/>
      <c r="D337" s="401" t="s">
        <v>461</v>
      </c>
      <c r="E337" s="402"/>
      <c r="F337" s="493"/>
      <c r="G337" s="402"/>
      <c r="H337" s="726"/>
    </row>
    <row r="338" spans="1:8" ht="51" customHeight="1">
      <c r="A338" s="728"/>
      <c r="B338" s="349"/>
      <c r="C338" s="436">
        <v>2360</v>
      </c>
      <c r="D338" s="405" t="s">
        <v>462</v>
      </c>
      <c r="E338" s="406">
        <v>300</v>
      </c>
      <c r="F338" s="406">
        <v>300</v>
      </c>
      <c r="G338" s="406">
        <v>232.36</v>
      </c>
      <c r="H338" s="757">
        <f>G338/F338</f>
        <v>0.7745333333333334</v>
      </c>
    </row>
    <row r="339" spans="1:8" ht="15">
      <c r="A339" s="732"/>
      <c r="B339" s="433"/>
      <c r="C339" s="438"/>
      <c r="D339" s="401" t="s">
        <v>463</v>
      </c>
      <c r="E339" s="402"/>
      <c r="F339" s="457"/>
      <c r="G339" s="440"/>
      <c r="H339" s="747"/>
    </row>
    <row r="340" spans="1:8" s="641" customFormat="1" ht="15">
      <c r="A340" s="727"/>
      <c r="B340" s="655">
        <v>85206</v>
      </c>
      <c r="C340" s="639"/>
      <c r="D340" s="654" t="s">
        <v>464</v>
      </c>
      <c r="E340" s="613">
        <f>E341</f>
        <v>0</v>
      </c>
      <c r="F340" s="613">
        <f>F341</f>
        <v>22344</v>
      </c>
      <c r="G340" s="613">
        <f>G341</f>
        <v>22344</v>
      </c>
      <c r="H340" s="794">
        <f>G340/F340</f>
        <v>1</v>
      </c>
    </row>
    <row r="341" spans="1:8" ht="51" customHeight="1">
      <c r="A341" s="728"/>
      <c r="B341" s="494"/>
      <c r="C341" s="495">
        <v>2030</v>
      </c>
      <c r="D341" s="373" t="s">
        <v>465</v>
      </c>
      <c r="E341" s="402">
        <v>0</v>
      </c>
      <c r="F341" s="402">
        <v>22344</v>
      </c>
      <c r="G341" s="440">
        <v>22344</v>
      </c>
      <c r="H341" s="726">
        <f>G341/F341</f>
        <v>1</v>
      </c>
    </row>
    <row r="342" spans="1:8" s="641" customFormat="1" ht="15">
      <c r="A342" s="727"/>
      <c r="B342" s="655">
        <v>85211</v>
      </c>
      <c r="C342" s="639"/>
      <c r="D342" s="654" t="s">
        <v>466</v>
      </c>
      <c r="E342" s="613">
        <f>E343</f>
        <v>0</v>
      </c>
      <c r="F342" s="613">
        <f>F343</f>
        <v>7073000</v>
      </c>
      <c r="G342" s="613">
        <f>G343</f>
        <v>7026254.3</v>
      </c>
      <c r="H342" s="794">
        <f>G342/F342</f>
        <v>0.9933909656439983</v>
      </c>
    </row>
    <row r="343" spans="1:8" ht="46.5" customHeight="1">
      <c r="A343" s="728"/>
      <c r="B343" s="337"/>
      <c r="C343" s="436">
        <v>2060</v>
      </c>
      <c r="D343" s="405" t="s">
        <v>467</v>
      </c>
      <c r="E343" s="406">
        <v>0</v>
      </c>
      <c r="F343" s="352">
        <v>7073000</v>
      </c>
      <c r="G343" s="406">
        <v>7026254.3</v>
      </c>
      <c r="H343" s="730">
        <f>G343/F343</f>
        <v>0.9933909656439983</v>
      </c>
    </row>
    <row r="344" spans="1:8" ht="32.25" customHeight="1">
      <c r="A344" s="738"/>
      <c r="B344" s="398"/>
      <c r="C344" s="438"/>
      <c r="D344" s="432" t="s">
        <v>468</v>
      </c>
      <c r="E344" s="340"/>
      <c r="F344" s="340"/>
      <c r="G344" s="340"/>
      <c r="H344" s="747"/>
    </row>
    <row r="345" spans="1:8" s="641" customFormat="1" ht="30.75">
      <c r="A345" s="790"/>
      <c r="B345" s="682">
        <v>85212</v>
      </c>
      <c r="C345" s="675"/>
      <c r="D345" s="654" t="s">
        <v>469</v>
      </c>
      <c r="E345" s="835">
        <f>E346+E347+E349+E352</f>
        <v>4834500</v>
      </c>
      <c r="F345" s="613">
        <f>F346+F347+F349+F352</f>
        <v>6067900</v>
      </c>
      <c r="G345" s="836">
        <f>G346+G347+G349+G352</f>
        <v>6059015.74</v>
      </c>
      <c r="H345" s="837">
        <f aca="true" t="shared" si="10" ref="H345:H354">G345/F345</f>
        <v>0.9985358591934607</v>
      </c>
    </row>
    <row r="346" spans="1:8" ht="30.75">
      <c r="A346" s="732"/>
      <c r="B346" s="435"/>
      <c r="C346" s="383">
        <v>920</v>
      </c>
      <c r="D346" s="415" t="s">
        <v>470</v>
      </c>
      <c r="E346" s="460">
        <v>7500</v>
      </c>
      <c r="F346" s="460">
        <v>3500</v>
      </c>
      <c r="G346" s="496">
        <v>2763.53</v>
      </c>
      <c r="H346" s="751">
        <f>G346/F346</f>
        <v>0.7895800000000001</v>
      </c>
    </row>
    <row r="347" spans="1:8" ht="30.75">
      <c r="A347" s="732"/>
      <c r="B347" s="395"/>
      <c r="C347" s="375">
        <v>970</v>
      </c>
      <c r="D347" s="405" t="s">
        <v>471</v>
      </c>
      <c r="E347" s="352">
        <v>30000</v>
      </c>
      <c r="F347" s="356">
        <v>10000</v>
      </c>
      <c r="G347" s="481">
        <v>10698.91</v>
      </c>
      <c r="H347" s="731">
        <f>G347/F347</f>
        <v>1.069891</v>
      </c>
    </row>
    <row r="348" spans="1:8" ht="30.75">
      <c r="A348" s="738"/>
      <c r="B348" s="395"/>
      <c r="C348" s="375"/>
      <c r="D348" s="401" t="s">
        <v>472</v>
      </c>
      <c r="E348" s="352"/>
      <c r="F348" s="460"/>
      <c r="G348" s="340"/>
      <c r="H348" s="747"/>
    </row>
    <row r="349" spans="1:8" ht="48.75" customHeight="1">
      <c r="A349" s="728"/>
      <c r="B349" s="337"/>
      <c r="C349" s="436">
        <v>2010</v>
      </c>
      <c r="D349" s="405" t="s">
        <v>473</v>
      </c>
      <c r="E349" s="406">
        <v>4786000</v>
      </c>
      <c r="F349" s="406">
        <v>6035400</v>
      </c>
      <c r="G349" s="406">
        <v>6022754.03</v>
      </c>
      <c r="H349" s="757">
        <f t="shared" si="10"/>
        <v>0.9979047005997946</v>
      </c>
    </row>
    <row r="350" spans="1:8" ht="15">
      <c r="A350" s="728"/>
      <c r="B350" s="337"/>
      <c r="C350" s="437"/>
      <c r="D350" s="351" t="s">
        <v>474</v>
      </c>
      <c r="E350" s="352"/>
      <c r="F350" s="352"/>
      <c r="G350" s="352"/>
      <c r="H350" s="730"/>
    </row>
    <row r="351" spans="1:8" ht="15">
      <c r="A351" s="728"/>
      <c r="B351" s="337"/>
      <c r="C351" s="437"/>
      <c r="D351" s="444" t="s">
        <v>475</v>
      </c>
      <c r="E351" s="352"/>
      <c r="F351" s="352"/>
      <c r="G351" s="445"/>
      <c r="H351" s="730"/>
    </row>
    <row r="352" spans="1:8" ht="32.25" customHeight="1">
      <c r="A352" s="728"/>
      <c r="B352" s="349"/>
      <c r="C352" s="497">
        <v>2360</v>
      </c>
      <c r="D352" s="451" t="s">
        <v>476</v>
      </c>
      <c r="E352" s="450">
        <f>E353+E354</f>
        <v>11000</v>
      </c>
      <c r="F352" s="450">
        <f>F353+F354</f>
        <v>19000</v>
      </c>
      <c r="G352" s="450">
        <f>G353+G354</f>
        <v>22799.27</v>
      </c>
      <c r="H352" s="739">
        <f t="shared" si="10"/>
        <v>1.1999615789473685</v>
      </c>
    </row>
    <row r="353" spans="1:8" ht="30.75">
      <c r="A353" s="738"/>
      <c r="B353" s="349"/>
      <c r="C353" s="437"/>
      <c r="D353" s="387" t="s">
        <v>477</v>
      </c>
      <c r="E353" s="352">
        <v>1000</v>
      </c>
      <c r="F353" s="388">
        <v>1000</v>
      </c>
      <c r="G353" s="388">
        <v>1914.24</v>
      </c>
      <c r="H353" s="761">
        <f t="shared" si="10"/>
        <v>1.91424</v>
      </c>
    </row>
    <row r="354" spans="1:8" ht="30.75">
      <c r="A354" s="728"/>
      <c r="B354" s="349"/>
      <c r="C354" s="437"/>
      <c r="D354" s="387" t="s">
        <v>478</v>
      </c>
      <c r="E354" s="379">
        <v>10000</v>
      </c>
      <c r="F354" s="388">
        <v>18000</v>
      </c>
      <c r="G354" s="379">
        <v>20885.03</v>
      </c>
      <c r="H354" s="730">
        <f t="shared" si="10"/>
        <v>1.1602794444444444</v>
      </c>
    </row>
    <row r="355" spans="1:8" s="595" customFormat="1" ht="30.75">
      <c r="A355" s="728"/>
      <c r="B355" s="494"/>
      <c r="C355" s="438"/>
      <c r="D355" s="401" t="s">
        <v>479</v>
      </c>
      <c r="E355" s="382"/>
      <c r="F355" s="382"/>
      <c r="G355" s="402"/>
      <c r="H355" s="743"/>
    </row>
    <row r="356" spans="1:8" s="641" customFormat="1" ht="46.5">
      <c r="A356" s="727"/>
      <c r="B356" s="697">
        <v>85213</v>
      </c>
      <c r="C356" s="698"/>
      <c r="D356" s="699" t="s">
        <v>480</v>
      </c>
      <c r="E356" s="838">
        <f>E357+E359</f>
        <v>56900</v>
      </c>
      <c r="F356" s="838">
        <f>F357+F359</f>
        <v>124600</v>
      </c>
      <c r="G356" s="838">
        <f>G357+G359</f>
        <v>124056.10999999999</v>
      </c>
      <c r="H356" s="839">
        <f aca="true" t="shared" si="11" ref="H356:H366">G356/F356</f>
        <v>0.9956349117174959</v>
      </c>
    </row>
    <row r="357" spans="1:8" ht="45.75" customHeight="1">
      <c r="A357" s="728"/>
      <c r="B357" s="371"/>
      <c r="C357" s="437">
        <v>2010</v>
      </c>
      <c r="D357" s="451" t="s">
        <v>481</v>
      </c>
      <c r="E357" s="352">
        <v>21700</v>
      </c>
      <c r="F357" s="352">
        <v>61600</v>
      </c>
      <c r="G357" s="367">
        <v>61415.52</v>
      </c>
      <c r="H357" s="730">
        <f t="shared" si="11"/>
        <v>0.9970051948051948</v>
      </c>
    </row>
    <row r="358" spans="1:8" ht="36" customHeight="1">
      <c r="A358" s="728"/>
      <c r="B358" s="337"/>
      <c r="C358" s="437"/>
      <c r="D358" s="401" t="s">
        <v>482</v>
      </c>
      <c r="E358" s="402"/>
      <c r="F358" s="402"/>
      <c r="G358" s="402"/>
      <c r="H358" s="726"/>
    </row>
    <row r="359" spans="1:8" ht="33" customHeight="1">
      <c r="A359" s="728"/>
      <c r="B359" s="337"/>
      <c r="C359" s="436">
        <v>2030</v>
      </c>
      <c r="D359" s="405" t="s">
        <v>483</v>
      </c>
      <c r="E359" s="352">
        <v>35200</v>
      </c>
      <c r="F359" s="352">
        <v>63000</v>
      </c>
      <c r="G359" s="367">
        <v>62640.59</v>
      </c>
      <c r="H359" s="730">
        <f t="shared" si="11"/>
        <v>0.9942950793650793</v>
      </c>
    </row>
    <row r="360" spans="1:8" ht="48" customHeight="1">
      <c r="A360" s="728"/>
      <c r="B360" s="439"/>
      <c r="C360" s="447"/>
      <c r="D360" s="401" t="s">
        <v>484</v>
      </c>
      <c r="E360" s="402"/>
      <c r="F360" s="402"/>
      <c r="G360" s="402"/>
      <c r="H360" s="726"/>
    </row>
    <row r="361" spans="1:8" s="641" customFormat="1" ht="15">
      <c r="A361" s="727"/>
      <c r="B361" s="700">
        <v>85214</v>
      </c>
      <c r="C361" s="675"/>
      <c r="D361" s="672" t="s">
        <v>485</v>
      </c>
      <c r="E361" s="838">
        <f>E362+E366</f>
        <v>455100</v>
      </c>
      <c r="F361" s="838">
        <f>F362+F366</f>
        <v>607300</v>
      </c>
      <c r="G361" s="613">
        <f>G362+G366</f>
        <v>584966.89</v>
      </c>
      <c r="H361" s="825">
        <f t="shared" si="11"/>
        <v>0.9632255722048412</v>
      </c>
    </row>
    <row r="362" spans="1:8" ht="30.75">
      <c r="A362" s="728"/>
      <c r="B362" s="349"/>
      <c r="C362" s="390">
        <v>970</v>
      </c>
      <c r="D362" s="405" t="s">
        <v>486</v>
      </c>
      <c r="E362" s="406">
        <f>E363+E364</f>
        <v>2300</v>
      </c>
      <c r="F362" s="406">
        <f>F363+F364</f>
        <v>2300</v>
      </c>
      <c r="G362" s="406">
        <f>G363+G364</f>
        <v>2854.65</v>
      </c>
      <c r="H362" s="739">
        <f t="shared" si="11"/>
        <v>1.2411521739130436</v>
      </c>
    </row>
    <row r="363" spans="1:8" ht="15">
      <c r="A363" s="728"/>
      <c r="B363" s="349"/>
      <c r="C363" s="375"/>
      <c r="D363" s="387" t="s">
        <v>487</v>
      </c>
      <c r="E363" s="379">
        <v>2000</v>
      </c>
      <c r="F363" s="379">
        <v>2000</v>
      </c>
      <c r="G363" s="379">
        <v>2804.65</v>
      </c>
      <c r="H363" s="752">
        <f>G363/F363</f>
        <v>1.402325</v>
      </c>
    </row>
    <row r="364" spans="1:8" ht="15">
      <c r="A364" s="728"/>
      <c r="B364" s="349"/>
      <c r="C364" s="375"/>
      <c r="D364" s="404" t="s">
        <v>488</v>
      </c>
      <c r="E364" s="388">
        <v>300</v>
      </c>
      <c r="F364" s="388">
        <v>300</v>
      </c>
      <c r="G364" s="388">
        <v>50</v>
      </c>
      <c r="H364" s="752">
        <f>G364/F364</f>
        <v>0.16666666666666666</v>
      </c>
    </row>
    <row r="365" spans="1:8" ht="30.75">
      <c r="A365" s="728"/>
      <c r="B365" s="349"/>
      <c r="C365" s="375"/>
      <c r="D365" s="401" t="s">
        <v>489</v>
      </c>
      <c r="E365" s="352"/>
      <c r="F365" s="352"/>
      <c r="G365" s="352"/>
      <c r="H365" s="730"/>
    </row>
    <row r="366" spans="1:8" ht="47.25" customHeight="1">
      <c r="A366" s="728"/>
      <c r="B366" s="349"/>
      <c r="C366" s="436">
        <v>2030</v>
      </c>
      <c r="D366" s="405" t="s">
        <v>490</v>
      </c>
      <c r="E366" s="406">
        <v>452800</v>
      </c>
      <c r="F366" s="406">
        <v>605000</v>
      </c>
      <c r="G366" s="406">
        <v>582112.24</v>
      </c>
      <c r="H366" s="757">
        <f t="shared" si="11"/>
        <v>0.9621689917355372</v>
      </c>
    </row>
    <row r="367" spans="1:8" ht="49.5" customHeight="1">
      <c r="A367" s="738"/>
      <c r="B367" s="395"/>
      <c r="C367" s="437"/>
      <c r="D367" s="474" t="s">
        <v>491</v>
      </c>
      <c r="E367" s="481"/>
      <c r="F367" s="481"/>
      <c r="G367" s="475"/>
      <c r="H367" s="763"/>
    </row>
    <row r="368" spans="1:8" ht="46.5">
      <c r="A368" s="738"/>
      <c r="B368" s="395"/>
      <c r="C368" s="437"/>
      <c r="D368" s="353" t="s">
        <v>492</v>
      </c>
      <c r="E368" s="475"/>
      <c r="F368" s="481"/>
      <c r="G368" s="475"/>
      <c r="H368" s="731"/>
    </row>
    <row r="369" spans="1:8" ht="15">
      <c r="A369" s="738"/>
      <c r="B369" s="398"/>
      <c r="C369" s="438"/>
      <c r="D369" s="432" t="s">
        <v>493</v>
      </c>
      <c r="E369" s="340"/>
      <c r="F369" s="340"/>
      <c r="G369" s="498"/>
      <c r="H369" s="747"/>
    </row>
    <row r="370" spans="1:8" s="641" customFormat="1" ht="15">
      <c r="A370" s="737"/>
      <c r="B370" s="682">
        <v>85215</v>
      </c>
      <c r="C370" s="667"/>
      <c r="D370" s="640" t="s">
        <v>494</v>
      </c>
      <c r="E370" s="823">
        <f>E371</f>
        <v>0</v>
      </c>
      <c r="F370" s="823">
        <f>F371</f>
        <v>26812</v>
      </c>
      <c r="G370" s="823">
        <f>G371</f>
        <v>23934.79</v>
      </c>
      <c r="H370" s="831">
        <f>G370/F370</f>
        <v>0.8926894674026555</v>
      </c>
    </row>
    <row r="371" spans="1:8" ht="49.5" customHeight="1">
      <c r="A371" s="738"/>
      <c r="B371" s="435"/>
      <c r="C371" s="436">
        <v>2010</v>
      </c>
      <c r="D371" s="405" t="s">
        <v>495</v>
      </c>
      <c r="E371" s="418">
        <v>0</v>
      </c>
      <c r="F371" s="392">
        <v>26812</v>
      </c>
      <c r="G371" s="392">
        <v>23934.79</v>
      </c>
      <c r="H371" s="797">
        <f>G371/F371</f>
        <v>0.8926894674026555</v>
      </c>
    </row>
    <row r="372" spans="1:8" ht="30.75">
      <c r="A372" s="732"/>
      <c r="B372" s="398"/>
      <c r="C372" s="438"/>
      <c r="D372" s="432" t="s">
        <v>496</v>
      </c>
      <c r="E372" s="340"/>
      <c r="F372" s="498"/>
      <c r="G372" s="340"/>
      <c r="H372" s="747"/>
    </row>
    <row r="373" spans="1:8" s="641" customFormat="1" ht="15">
      <c r="A373" s="737"/>
      <c r="B373" s="682">
        <v>85216</v>
      </c>
      <c r="C373" s="667"/>
      <c r="D373" s="640" t="s">
        <v>497</v>
      </c>
      <c r="E373" s="823">
        <f>E374+E376</f>
        <v>352000</v>
      </c>
      <c r="F373" s="823">
        <f>F374+F376</f>
        <v>717700</v>
      </c>
      <c r="G373" s="823">
        <f>G374+G376</f>
        <v>715049.57</v>
      </c>
      <c r="H373" s="831">
        <f>G373/F373</f>
        <v>0.996307050299568</v>
      </c>
    </row>
    <row r="374" spans="1:8" ht="30.75" customHeight="1">
      <c r="A374" s="728"/>
      <c r="B374" s="349"/>
      <c r="C374" s="390">
        <v>970</v>
      </c>
      <c r="D374" s="405" t="s">
        <v>498</v>
      </c>
      <c r="E374" s="406">
        <v>0</v>
      </c>
      <c r="F374" s="406">
        <v>1200</v>
      </c>
      <c r="G374" s="406">
        <v>598.84</v>
      </c>
      <c r="H374" s="730">
        <f>G374/F374</f>
        <v>0.4990333333333334</v>
      </c>
    </row>
    <row r="375" spans="1:8" ht="30.75">
      <c r="A375" s="728"/>
      <c r="B375" s="349"/>
      <c r="C375" s="372"/>
      <c r="D375" s="373" t="s">
        <v>499</v>
      </c>
      <c r="E375" s="402"/>
      <c r="F375" s="402"/>
      <c r="G375" s="440"/>
      <c r="H375" s="726"/>
    </row>
    <row r="376" spans="1:8" ht="49.5" customHeight="1">
      <c r="A376" s="728"/>
      <c r="B376" s="349"/>
      <c r="C376" s="437">
        <v>2030</v>
      </c>
      <c r="D376" s="405" t="s">
        <v>500</v>
      </c>
      <c r="E376" s="352">
        <v>352000</v>
      </c>
      <c r="F376" s="352">
        <v>716500</v>
      </c>
      <c r="G376" s="367">
        <v>714450.73</v>
      </c>
      <c r="H376" s="730">
        <f>G376/F376</f>
        <v>0.997139888346127</v>
      </c>
    </row>
    <row r="377" spans="1:8" ht="15">
      <c r="A377" s="728"/>
      <c r="B377" s="499"/>
      <c r="C377" s="500"/>
      <c r="D377" s="444" t="s">
        <v>501</v>
      </c>
      <c r="E377" s="352"/>
      <c r="F377" s="352"/>
      <c r="G377" s="367"/>
      <c r="H377" s="730"/>
    </row>
    <row r="378" spans="1:8" s="641" customFormat="1" ht="15">
      <c r="A378" s="727"/>
      <c r="B378" s="678">
        <v>85219</v>
      </c>
      <c r="C378" s="650"/>
      <c r="D378" s="651" t="s">
        <v>502</v>
      </c>
      <c r="E378" s="826">
        <f>E379+E381+E382+E387</f>
        <v>457100</v>
      </c>
      <c r="F378" s="826">
        <f>F379+F381+F382+F387</f>
        <v>491126</v>
      </c>
      <c r="G378" s="826">
        <f>G379+G381+G382+G387</f>
        <v>494182.87</v>
      </c>
      <c r="H378" s="827">
        <f>G378/F378</f>
        <v>1.0062242072299166</v>
      </c>
    </row>
    <row r="379" spans="1:8" s="502" customFormat="1" ht="46.5">
      <c r="A379" s="798"/>
      <c r="B379" s="501"/>
      <c r="C379" s="390">
        <v>750</v>
      </c>
      <c r="D379" s="423" t="s">
        <v>503</v>
      </c>
      <c r="E379" s="392">
        <v>2400</v>
      </c>
      <c r="F379" s="392">
        <v>2400</v>
      </c>
      <c r="G379" s="392">
        <v>2400</v>
      </c>
      <c r="H379" s="744">
        <f>G379/F379</f>
        <v>1</v>
      </c>
    </row>
    <row r="380" spans="1:8" s="502" customFormat="1" ht="30.75">
      <c r="A380" s="798"/>
      <c r="B380" s="501"/>
      <c r="C380" s="372"/>
      <c r="D380" s="432" t="s">
        <v>504</v>
      </c>
      <c r="E380" s="340"/>
      <c r="F380" s="340"/>
      <c r="G380" s="340"/>
      <c r="H380" s="747"/>
    </row>
    <row r="381" spans="1:8" ht="30.75">
      <c r="A381" s="738"/>
      <c r="B381" s="337"/>
      <c r="C381" s="383">
        <v>920</v>
      </c>
      <c r="D381" s="384" t="s">
        <v>505</v>
      </c>
      <c r="E381" s="385">
        <v>3000</v>
      </c>
      <c r="F381" s="385">
        <v>3000</v>
      </c>
      <c r="G381" s="385">
        <v>6135.44</v>
      </c>
      <c r="H381" s="751">
        <f>G381/F381</f>
        <v>2.0451466666666667</v>
      </c>
    </row>
    <row r="382" spans="1:8" ht="16.5" customHeight="1">
      <c r="A382" s="728"/>
      <c r="B382" s="349"/>
      <c r="C382" s="390">
        <v>970</v>
      </c>
      <c r="D382" s="353" t="s">
        <v>176</v>
      </c>
      <c r="E382" s="392">
        <f>E384+E385+E386</f>
        <v>0</v>
      </c>
      <c r="F382" s="392">
        <f>F384+F385+F386</f>
        <v>5626</v>
      </c>
      <c r="G382" s="392">
        <f>G384+G385+G386</f>
        <v>5547.43</v>
      </c>
      <c r="H382" s="730">
        <f>G382/F382</f>
        <v>0.9860344827586207</v>
      </c>
    </row>
    <row r="383" spans="1:8" ht="30.75">
      <c r="A383" s="728"/>
      <c r="B383" s="349"/>
      <c r="C383" s="350"/>
      <c r="D383" s="353" t="s">
        <v>506</v>
      </c>
      <c r="E383" s="503"/>
      <c r="F383" s="475"/>
      <c r="G383" s="367"/>
      <c r="H383" s="730"/>
    </row>
    <row r="384" spans="1:8" ht="15">
      <c r="A384" s="728"/>
      <c r="B384" s="349"/>
      <c r="C384" s="350"/>
      <c r="D384" s="358" t="s">
        <v>507</v>
      </c>
      <c r="E384" s="475">
        <v>0</v>
      </c>
      <c r="F384" s="489">
        <v>0</v>
      </c>
      <c r="G384" s="504">
        <v>295</v>
      </c>
      <c r="H384" s="752"/>
    </row>
    <row r="385" spans="1:8" ht="15">
      <c r="A385" s="728"/>
      <c r="B385" s="349"/>
      <c r="C385" s="350"/>
      <c r="D385" s="455" t="s">
        <v>508</v>
      </c>
      <c r="E385" s="425">
        <v>0</v>
      </c>
      <c r="F385" s="489">
        <v>0</v>
      </c>
      <c r="G385" s="367">
        <v>1464.87</v>
      </c>
      <c r="H385" s="730"/>
    </row>
    <row r="386" spans="1:8" ht="30.75">
      <c r="A386" s="728"/>
      <c r="B386" s="349"/>
      <c r="C386" s="350"/>
      <c r="D386" s="361" t="s">
        <v>509</v>
      </c>
      <c r="E386" s="341">
        <v>0</v>
      </c>
      <c r="F386" s="341">
        <v>5626</v>
      </c>
      <c r="G386" s="427">
        <v>3787.56</v>
      </c>
      <c r="H386" s="730"/>
    </row>
    <row r="387" spans="1:8" ht="31.5" customHeight="1">
      <c r="A387" s="728"/>
      <c r="B387" s="349"/>
      <c r="C387" s="497">
        <v>2030</v>
      </c>
      <c r="D387" s="451" t="s">
        <v>510</v>
      </c>
      <c r="E387" s="406">
        <v>451700</v>
      </c>
      <c r="F387" s="406">
        <v>480100</v>
      </c>
      <c r="G387" s="406">
        <v>480100</v>
      </c>
      <c r="H387" s="739">
        <f>G387/F387</f>
        <v>1</v>
      </c>
    </row>
    <row r="388" spans="1:8" ht="32.25" customHeight="1">
      <c r="A388" s="728"/>
      <c r="B388" s="337"/>
      <c r="C388" s="437"/>
      <c r="D388" s="444" t="s">
        <v>511</v>
      </c>
      <c r="E388" s="402"/>
      <c r="F388" s="402"/>
      <c r="G388" s="402"/>
      <c r="H388" s="726"/>
    </row>
    <row r="389" spans="1:8" s="641" customFormat="1" ht="15">
      <c r="A389" s="727"/>
      <c r="B389" s="655">
        <v>85228</v>
      </c>
      <c r="C389" s="639"/>
      <c r="D389" s="651" t="s">
        <v>512</v>
      </c>
      <c r="E389" s="613">
        <f>E391+E394</f>
        <v>90000</v>
      </c>
      <c r="F389" s="613">
        <f>F391+F394</f>
        <v>102717</v>
      </c>
      <c r="G389" s="613">
        <f>G391+G394</f>
        <v>117598.98000000001</v>
      </c>
      <c r="H389" s="794">
        <f>G389/F389</f>
        <v>1.1448833201904263</v>
      </c>
    </row>
    <row r="390" spans="1:8" ht="15">
      <c r="A390" s="728"/>
      <c r="B390" s="337"/>
      <c r="C390" s="505"/>
      <c r="D390" s="384" t="s">
        <v>513</v>
      </c>
      <c r="E390" s="385"/>
      <c r="F390" s="385"/>
      <c r="G390" s="385"/>
      <c r="H390" s="751"/>
    </row>
    <row r="391" spans="1:8" ht="15">
      <c r="A391" s="728"/>
      <c r="B391" s="349"/>
      <c r="C391" s="375">
        <v>830</v>
      </c>
      <c r="D391" s="351" t="s">
        <v>514</v>
      </c>
      <c r="E391" s="355">
        <v>90000</v>
      </c>
      <c r="F391" s="352">
        <v>90000</v>
      </c>
      <c r="G391" s="355">
        <f>G392+G393</f>
        <v>104861.79000000001</v>
      </c>
      <c r="H391" s="742">
        <f>G391/F391</f>
        <v>1.1651310000000001</v>
      </c>
    </row>
    <row r="392" spans="1:8" ht="15">
      <c r="A392" s="728"/>
      <c r="B392" s="337"/>
      <c r="C392" s="375"/>
      <c r="D392" s="387" t="s">
        <v>515</v>
      </c>
      <c r="E392" s="352"/>
      <c r="F392" s="379"/>
      <c r="G392" s="379">
        <v>7308.3</v>
      </c>
      <c r="H392" s="730"/>
    </row>
    <row r="393" spans="1:8" ht="15">
      <c r="A393" s="728"/>
      <c r="B393" s="337"/>
      <c r="C393" s="411"/>
      <c r="D393" s="506" t="s">
        <v>516</v>
      </c>
      <c r="E393" s="363"/>
      <c r="F393" s="493"/>
      <c r="G393" s="352">
        <v>97553.49</v>
      </c>
      <c r="H393" s="730"/>
    </row>
    <row r="394" spans="1:8" ht="15">
      <c r="A394" s="738"/>
      <c r="B394" s="349"/>
      <c r="C394" s="390">
        <v>970</v>
      </c>
      <c r="D394" s="423" t="s">
        <v>176</v>
      </c>
      <c r="E394" s="392">
        <f>E395+E396</f>
        <v>0</v>
      </c>
      <c r="F394" s="392">
        <f>F395+F396</f>
        <v>12717</v>
      </c>
      <c r="G394" s="392">
        <f>G395+G396</f>
        <v>12737.19</v>
      </c>
      <c r="H394" s="725">
        <f>G394/F394</f>
        <v>1.0015876385940081</v>
      </c>
    </row>
    <row r="395" spans="1:8" ht="15">
      <c r="A395" s="738"/>
      <c r="B395" s="337"/>
      <c r="C395" s="375"/>
      <c r="D395" s="455" t="s">
        <v>508</v>
      </c>
      <c r="E395" s="507">
        <v>0</v>
      </c>
      <c r="F395" s="507">
        <v>1464</v>
      </c>
      <c r="G395" s="507">
        <v>0</v>
      </c>
      <c r="H395" s="731"/>
    </row>
    <row r="396" spans="1:8" ht="30.75">
      <c r="A396" s="728"/>
      <c r="B396" s="337"/>
      <c r="C396" s="463"/>
      <c r="D396" s="361" t="s">
        <v>509</v>
      </c>
      <c r="E396" s="508">
        <v>0</v>
      </c>
      <c r="F396" s="426">
        <v>11253</v>
      </c>
      <c r="G396" s="341">
        <v>12737.19</v>
      </c>
      <c r="H396" s="747"/>
    </row>
    <row r="397" spans="1:8" s="641" customFormat="1" ht="15">
      <c r="A397" s="727"/>
      <c r="B397" s="678">
        <v>85295</v>
      </c>
      <c r="C397" s="639"/>
      <c r="D397" s="672" t="s">
        <v>164</v>
      </c>
      <c r="E397" s="613">
        <f>E417+E419+E421+E399+E398+E423</f>
        <v>547000</v>
      </c>
      <c r="F397" s="613">
        <f>F417+F419+F421+F399+F398+F423</f>
        <v>619117.88</v>
      </c>
      <c r="G397" s="613">
        <f>G417+G419+G421+G399+G398+G423</f>
        <v>622998.59</v>
      </c>
      <c r="H397" s="828">
        <f>G397/F397</f>
        <v>1.0062681278079062</v>
      </c>
    </row>
    <row r="398" spans="1:8" ht="30.75">
      <c r="A398" s="738"/>
      <c r="B398" s="349"/>
      <c r="C398" s="390">
        <v>920</v>
      </c>
      <c r="D398" s="353" t="s">
        <v>517</v>
      </c>
      <c r="E398" s="385">
        <v>0</v>
      </c>
      <c r="F398" s="509">
        <v>44</v>
      </c>
      <c r="G398" s="475">
        <v>34.07</v>
      </c>
      <c r="H398" s="751">
        <f>G398/F398</f>
        <v>0.7743181818181818</v>
      </c>
    </row>
    <row r="399" spans="1:8" ht="15" customHeight="1">
      <c r="A399" s="738"/>
      <c r="B399" s="337"/>
      <c r="C399" s="390">
        <v>960</v>
      </c>
      <c r="D399" s="423" t="s">
        <v>391</v>
      </c>
      <c r="E399" s="392">
        <v>0</v>
      </c>
      <c r="F399" s="392">
        <v>33287</v>
      </c>
      <c r="G399" s="392">
        <f>G401+G402+G403+G404+G405+G406+G407+G408+G409+G410+G411+G412+G413+G414+G415+G416</f>
        <v>33286.6</v>
      </c>
      <c r="H399" s="763">
        <f>G399/F399</f>
        <v>0.9999879832967825</v>
      </c>
    </row>
    <row r="400" spans="1:8" ht="15">
      <c r="A400" s="738"/>
      <c r="B400" s="349"/>
      <c r="C400" s="411"/>
      <c r="D400" s="510" t="s">
        <v>518</v>
      </c>
      <c r="E400" s="503"/>
      <c r="F400" s="503"/>
      <c r="G400" s="503"/>
      <c r="H400" s="731"/>
    </row>
    <row r="401" spans="1:8" ht="15">
      <c r="A401" s="738"/>
      <c r="B401" s="349"/>
      <c r="C401" s="411"/>
      <c r="D401" s="353" t="s">
        <v>519</v>
      </c>
      <c r="E401" s="425"/>
      <c r="F401" s="367"/>
      <c r="G401" s="481">
        <v>10170</v>
      </c>
      <c r="H401" s="733"/>
    </row>
    <row r="402" spans="1:8" ht="15">
      <c r="A402" s="738"/>
      <c r="B402" s="349"/>
      <c r="C402" s="411"/>
      <c r="D402" s="358" t="s">
        <v>520</v>
      </c>
      <c r="E402" s="425"/>
      <c r="F402" s="425"/>
      <c r="G402" s="425">
        <v>1650</v>
      </c>
      <c r="H402" s="731"/>
    </row>
    <row r="403" spans="1:8" ht="15">
      <c r="A403" s="738"/>
      <c r="B403" s="349"/>
      <c r="C403" s="411"/>
      <c r="D403" s="353" t="s">
        <v>521</v>
      </c>
      <c r="E403" s="475"/>
      <c r="F403" s="503"/>
      <c r="G403" s="481">
        <v>3000</v>
      </c>
      <c r="H403" s="731"/>
    </row>
    <row r="404" spans="1:8" ht="15">
      <c r="A404" s="738"/>
      <c r="B404" s="349"/>
      <c r="C404" s="411"/>
      <c r="D404" s="455" t="s">
        <v>522</v>
      </c>
      <c r="E404" s="489"/>
      <c r="F404" s="367"/>
      <c r="G404" s="425">
        <v>500</v>
      </c>
      <c r="H404" s="731"/>
    </row>
    <row r="405" spans="1:8" ht="15">
      <c r="A405" s="728"/>
      <c r="B405" s="349"/>
      <c r="C405" s="411"/>
      <c r="D405" s="358" t="s">
        <v>523</v>
      </c>
      <c r="E405" s="425"/>
      <c r="F405" s="425"/>
      <c r="G405" s="475">
        <v>1000</v>
      </c>
      <c r="H405" s="731"/>
    </row>
    <row r="406" spans="1:8" ht="15">
      <c r="A406" s="738"/>
      <c r="B406" s="349"/>
      <c r="C406" s="411"/>
      <c r="D406" s="353" t="s">
        <v>524</v>
      </c>
      <c r="E406" s="425"/>
      <c r="F406" s="367"/>
      <c r="G406" s="425">
        <v>250</v>
      </c>
      <c r="H406" s="731"/>
    </row>
    <row r="407" spans="1:8" ht="15">
      <c r="A407" s="738"/>
      <c r="B407" s="349"/>
      <c r="C407" s="411"/>
      <c r="D407" s="455" t="s">
        <v>525</v>
      </c>
      <c r="E407" s="475"/>
      <c r="F407" s="425"/>
      <c r="G407" s="481">
        <v>1000</v>
      </c>
      <c r="H407" s="731"/>
    </row>
    <row r="408" spans="1:8" ht="15">
      <c r="A408" s="738"/>
      <c r="B408" s="349"/>
      <c r="C408" s="411"/>
      <c r="D408" s="455" t="s">
        <v>526</v>
      </c>
      <c r="E408" s="425"/>
      <c r="F408" s="489"/>
      <c r="G408" s="489">
        <v>500</v>
      </c>
      <c r="H408" s="731"/>
    </row>
    <row r="409" spans="1:8" ht="15">
      <c r="A409" s="738"/>
      <c r="B409" s="349"/>
      <c r="C409" s="411"/>
      <c r="D409" s="358" t="s">
        <v>527</v>
      </c>
      <c r="E409" s="475"/>
      <c r="F409" s="425"/>
      <c r="G409" s="489">
        <v>115</v>
      </c>
      <c r="H409" s="731"/>
    </row>
    <row r="410" spans="1:8" ht="15">
      <c r="A410" s="738"/>
      <c r="B410" s="349"/>
      <c r="C410" s="411"/>
      <c r="D410" s="353" t="s">
        <v>528</v>
      </c>
      <c r="E410" s="425"/>
      <c r="F410" s="509"/>
      <c r="G410" s="425">
        <v>100</v>
      </c>
      <c r="H410" s="731"/>
    </row>
    <row r="411" spans="1:8" ht="30.75">
      <c r="A411" s="738"/>
      <c r="B411" s="349"/>
      <c r="C411" s="411"/>
      <c r="D411" s="358" t="s">
        <v>529</v>
      </c>
      <c r="E411" s="425"/>
      <c r="F411" s="425"/>
      <c r="G411" s="425">
        <v>200</v>
      </c>
      <c r="H411" s="731"/>
    </row>
    <row r="412" spans="1:8" ht="15">
      <c r="A412" s="738"/>
      <c r="B412" s="349"/>
      <c r="C412" s="411"/>
      <c r="D412" s="510" t="s">
        <v>530</v>
      </c>
      <c r="E412" s="475"/>
      <c r="F412" s="425"/>
      <c r="G412" s="475">
        <v>537.5</v>
      </c>
      <c r="H412" s="731"/>
    </row>
    <row r="413" spans="1:8" ht="15">
      <c r="A413" s="738"/>
      <c r="B413" s="349"/>
      <c r="C413" s="411"/>
      <c r="D413" s="353" t="s">
        <v>531</v>
      </c>
      <c r="E413" s="425"/>
      <c r="F413" s="425"/>
      <c r="G413" s="489">
        <v>5000</v>
      </c>
      <c r="H413" s="731"/>
    </row>
    <row r="414" spans="1:8" ht="15">
      <c r="A414" s="738"/>
      <c r="B414" s="349"/>
      <c r="C414" s="411"/>
      <c r="D414" s="358" t="s">
        <v>532</v>
      </c>
      <c r="E414" s="489"/>
      <c r="F414" s="425"/>
      <c r="G414" s="489">
        <v>100</v>
      </c>
      <c r="H414" s="731"/>
    </row>
    <row r="415" spans="1:8" ht="15">
      <c r="A415" s="738"/>
      <c r="B415" s="349"/>
      <c r="C415" s="411"/>
      <c r="D415" s="358" t="s">
        <v>533</v>
      </c>
      <c r="E415" s="489"/>
      <c r="F415" s="425"/>
      <c r="G415" s="425">
        <v>4600</v>
      </c>
      <c r="H415" s="731"/>
    </row>
    <row r="416" spans="1:8" ht="15">
      <c r="A416" s="738"/>
      <c r="B416" s="349"/>
      <c r="C416" s="411"/>
      <c r="D416" s="353" t="s">
        <v>534</v>
      </c>
      <c r="E416" s="341"/>
      <c r="F416" s="509"/>
      <c r="G416" s="475">
        <v>4564.1</v>
      </c>
      <c r="H416" s="731"/>
    </row>
    <row r="417" spans="1:8" ht="15">
      <c r="A417" s="738"/>
      <c r="B417" s="349"/>
      <c r="C417" s="390">
        <v>970</v>
      </c>
      <c r="D417" s="423" t="s">
        <v>176</v>
      </c>
      <c r="E417" s="488">
        <f>E418</f>
        <v>0</v>
      </c>
      <c r="F417" s="511">
        <f>F418</f>
        <v>34000</v>
      </c>
      <c r="G417" s="392">
        <f>G418</f>
        <v>46340.1</v>
      </c>
      <c r="H417" s="744">
        <f>G417/F417</f>
        <v>1.3629441176470587</v>
      </c>
    </row>
    <row r="418" spans="1:8" ht="30.75">
      <c r="A418" s="728"/>
      <c r="B418" s="349"/>
      <c r="C418" s="372"/>
      <c r="D418" s="339" t="s">
        <v>535</v>
      </c>
      <c r="E418" s="341">
        <v>0</v>
      </c>
      <c r="F418" s="341">
        <v>34000</v>
      </c>
      <c r="G418" s="341">
        <v>46340.1</v>
      </c>
      <c r="H418" s="745"/>
    </row>
    <row r="419" spans="1:8" ht="46.5">
      <c r="A419" s="755"/>
      <c r="B419" s="349"/>
      <c r="C419" s="437">
        <v>2010</v>
      </c>
      <c r="D419" s="351" t="s">
        <v>262</v>
      </c>
      <c r="E419" s="406">
        <f>E420</f>
        <v>0</v>
      </c>
      <c r="F419" s="352">
        <v>447</v>
      </c>
      <c r="G419" s="352">
        <v>310.88</v>
      </c>
      <c r="H419" s="730">
        <f>G419/F419</f>
        <v>0.6954809843400447</v>
      </c>
    </row>
    <row r="420" spans="1:13" ht="15">
      <c r="A420" s="755"/>
      <c r="B420" s="349"/>
      <c r="C420" s="437"/>
      <c r="D420" s="401" t="s">
        <v>536</v>
      </c>
      <c r="E420" s="457"/>
      <c r="F420" s="342"/>
      <c r="G420" s="457"/>
      <c r="H420" s="747"/>
      <c r="M420" s="512"/>
    </row>
    <row r="421" spans="1:13" ht="66" customHeight="1">
      <c r="A421" s="728"/>
      <c r="B421" s="349"/>
      <c r="C421" s="436">
        <v>2030</v>
      </c>
      <c r="D421" s="405" t="s">
        <v>537</v>
      </c>
      <c r="E421" s="479">
        <v>547000</v>
      </c>
      <c r="F421" s="477">
        <v>523400</v>
      </c>
      <c r="G421" s="406">
        <v>515087.06</v>
      </c>
      <c r="H421" s="757">
        <f>G421/F421</f>
        <v>0.9841174245319068</v>
      </c>
      <c r="M421" s="512"/>
    </row>
    <row r="422" spans="1:13" ht="15">
      <c r="A422" s="738"/>
      <c r="B422" s="349"/>
      <c r="C422" s="438"/>
      <c r="D422" s="401" t="s">
        <v>538</v>
      </c>
      <c r="E422" s="460"/>
      <c r="F422" s="342"/>
      <c r="G422" s="440"/>
      <c r="H422" s="726"/>
      <c r="M422" s="512"/>
    </row>
    <row r="423" spans="1:13" ht="51.75" customHeight="1">
      <c r="A423" s="738"/>
      <c r="B423" s="395"/>
      <c r="C423" s="436">
        <v>2057</v>
      </c>
      <c r="D423" s="423" t="s">
        <v>539</v>
      </c>
      <c r="E423" s="392">
        <v>0</v>
      </c>
      <c r="F423" s="392">
        <v>27939.88</v>
      </c>
      <c r="G423" s="392">
        <v>27939.88</v>
      </c>
      <c r="H423" s="744">
        <f>G423/F423</f>
        <v>1</v>
      </c>
      <c r="M423" s="512"/>
    </row>
    <row r="424" spans="1:13" ht="46.5">
      <c r="A424" s="799"/>
      <c r="B424" s="398"/>
      <c r="C424" s="438"/>
      <c r="D424" s="432" t="s">
        <v>540</v>
      </c>
      <c r="E424" s="340"/>
      <c r="F424" s="340"/>
      <c r="G424" s="340"/>
      <c r="H424" s="747"/>
      <c r="M424" s="512"/>
    </row>
    <row r="425" spans="1:8" s="637" customFormat="1" ht="15">
      <c r="A425" s="740">
        <v>854</v>
      </c>
      <c r="B425" s="652"/>
      <c r="C425" s="634"/>
      <c r="D425" s="635" t="s">
        <v>541</v>
      </c>
      <c r="E425" s="636">
        <f>E429+E426</f>
        <v>0</v>
      </c>
      <c r="F425" s="636">
        <f>F429+F426</f>
        <v>295995</v>
      </c>
      <c r="G425" s="636">
        <f>G429+G426</f>
        <v>223347.13</v>
      </c>
      <c r="H425" s="741">
        <f>G425/F425</f>
        <v>0.7545638608760283</v>
      </c>
    </row>
    <row r="426" spans="1:8" s="641" customFormat="1" ht="30.75">
      <c r="A426" s="737"/>
      <c r="B426" s="655">
        <v>85412</v>
      </c>
      <c r="C426" s="639"/>
      <c r="D426" s="654" t="s">
        <v>542</v>
      </c>
      <c r="E426" s="613">
        <f>E427</f>
        <v>0</v>
      </c>
      <c r="F426" s="613">
        <f>F427</f>
        <v>65480</v>
      </c>
      <c r="G426" s="613">
        <f>G427</f>
        <v>49824</v>
      </c>
      <c r="H426" s="794">
        <f>G426/F426</f>
        <v>0.7609040928527795</v>
      </c>
    </row>
    <row r="427" spans="1:13" ht="51" customHeight="1">
      <c r="A427" s="755"/>
      <c r="B427" s="349"/>
      <c r="C427" s="436">
        <v>2020</v>
      </c>
      <c r="D427" s="423" t="s">
        <v>543</v>
      </c>
      <c r="E427" s="392">
        <v>0</v>
      </c>
      <c r="F427" s="392">
        <v>65480</v>
      </c>
      <c r="G427" s="392">
        <v>49824</v>
      </c>
      <c r="H427" s="744">
        <f>G427/F427</f>
        <v>0.7609040928527795</v>
      </c>
      <c r="M427" s="512"/>
    </row>
    <row r="428" spans="1:8" ht="36.75" customHeight="1">
      <c r="A428" s="728"/>
      <c r="B428" s="439"/>
      <c r="C428" s="375"/>
      <c r="D428" s="401" t="s">
        <v>544</v>
      </c>
      <c r="E428" s="402"/>
      <c r="F428" s="402"/>
      <c r="G428" s="352"/>
      <c r="H428" s="726"/>
    </row>
    <row r="429" spans="1:8" s="641" customFormat="1" ht="15">
      <c r="A429" s="737"/>
      <c r="B429" s="655">
        <v>85415</v>
      </c>
      <c r="C429" s="639"/>
      <c r="D429" s="654" t="s">
        <v>545</v>
      </c>
      <c r="E429" s="613">
        <f>E430+E431+E433</f>
        <v>0</v>
      </c>
      <c r="F429" s="613">
        <f>F430+F431+F433</f>
        <v>230515</v>
      </c>
      <c r="G429" s="613">
        <f>G430+G431+G433</f>
        <v>173523.13</v>
      </c>
      <c r="H429" s="794">
        <f>G429/F429</f>
        <v>0.7527628570808841</v>
      </c>
    </row>
    <row r="430" spans="1:8" ht="15">
      <c r="A430" s="738"/>
      <c r="B430" s="371"/>
      <c r="C430" s="390">
        <v>970</v>
      </c>
      <c r="D430" s="423" t="s">
        <v>546</v>
      </c>
      <c r="E430" s="392">
        <f>E431</f>
        <v>0</v>
      </c>
      <c r="F430" s="513">
        <v>500</v>
      </c>
      <c r="G430" s="513">
        <v>188.8</v>
      </c>
      <c r="H430" s="800">
        <f>G430/F430</f>
        <v>0.37760000000000005</v>
      </c>
    </row>
    <row r="431" spans="1:8" ht="48" customHeight="1">
      <c r="A431" s="728"/>
      <c r="B431" s="349"/>
      <c r="C431" s="436">
        <v>2030</v>
      </c>
      <c r="D431" s="405" t="s">
        <v>547</v>
      </c>
      <c r="E431" s="406">
        <v>0</v>
      </c>
      <c r="F431" s="406">
        <v>225385</v>
      </c>
      <c r="G431" s="406">
        <v>170579.07</v>
      </c>
      <c r="H431" s="757">
        <f>G431/F431</f>
        <v>0.7568341726379307</v>
      </c>
    </row>
    <row r="432" spans="1:8" ht="30.75" customHeight="1">
      <c r="A432" s="732"/>
      <c r="B432" s="395"/>
      <c r="C432" s="514"/>
      <c r="D432" s="401" t="s">
        <v>548</v>
      </c>
      <c r="E432" s="402"/>
      <c r="F432" s="402"/>
      <c r="G432" s="402"/>
      <c r="H432" s="726"/>
    </row>
    <row r="433" spans="1:8" ht="49.5" customHeight="1">
      <c r="A433" s="732"/>
      <c r="B433" s="357"/>
      <c r="C433" s="436">
        <v>2040</v>
      </c>
      <c r="D433" s="405" t="s">
        <v>549</v>
      </c>
      <c r="E433" s="406">
        <v>0</v>
      </c>
      <c r="F433" s="406">
        <v>4630</v>
      </c>
      <c r="G433" s="448">
        <v>2755.26</v>
      </c>
      <c r="H433" s="730">
        <f>G433/F433</f>
        <v>0.5950885529157668</v>
      </c>
    </row>
    <row r="434" spans="1:8" ht="15">
      <c r="A434" s="738"/>
      <c r="B434" s="398"/>
      <c r="C434" s="447"/>
      <c r="D434" s="401" t="s">
        <v>550</v>
      </c>
      <c r="E434" s="515"/>
      <c r="F434" s="515"/>
      <c r="G434" s="402"/>
      <c r="H434" s="726"/>
    </row>
    <row r="435" spans="1:8" s="637" customFormat="1" ht="15">
      <c r="A435" s="740">
        <v>900</v>
      </c>
      <c r="B435" s="652"/>
      <c r="C435" s="634"/>
      <c r="D435" s="635" t="s">
        <v>551</v>
      </c>
      <c r="E435" s="701">
        <f>E439+E444+E446+E455+E457+E459+E436+E462+E452</f>
        <v>3176400</v>
      </c>
      <c r="F435" s="701">
        <f>F439+F444+F446+F455+F457+F459+F436+F462+F452</f>
        <v>3395490</v>
      </c>
      <c r="G435" s="701">
        <f>G439+G444+G446+G455+G457+G459+G436+G462+G452</f>
        <v>3298584.6600000006</v>
      </c>
      <c r="H435" s="741">
        <f>G435/F435</f>
        <v>0.9714605727008475</v>
      </c>
    </row>
    <row r="436" spans="1:8" s="641" customFormat="1" ht="15">
      <c r="A436" s="801"/>
      <c r="B436" s="682">
        <v>90001</v>
      </c>
      <c r="C436" s="639"/>
      <c r="D436" s="654" t="s">
        <v>552</v>
      </c>
      <c r="E436" s="613">
        <f>E437</f>
        <v>0</v>
      </c>
      <c r="F436" s="613">
        <f>F437</f>
        <v>87330</v>
      </c>
      <c r="G436" s="613">
        <f>G437</f>
        <v>87330</v>
      </c>
      <c r="H436" s="794">
        <f>G436/F436</f>
        <v>1</v>
      </c>
    </row>
    <row r="437" spans="1:8" ht="30.75">
      <c r="A437" s="728"/>
      <c r="B437" s="349"/>
      <c r="C437" s="390">
        <v>6680</v>
      </c>
      <c r="D437" s="389" t="s">
        <v>553</v>
      </c>
      <c r="E437" s="406">
        <v>0</v>
      </c>
      <c r="F437" s="406">
        <v>87330</v>
      </c>
      <c r="G437" s="352">
        <v>87330</v>
      </c>
      <c r="H437" s="757">
        <f>G437/F437</f>
        <v>1</v>
      </c>
    </row>
    <row r="438" spans="1:8" ht="30.75">
      <c r="A438" s="728"/>
      <c r="B438" s="349"/>
      <c r="C438" s="452"/>
      <c r="D438" s="516" t="s">
        <v>554</v>
      </c>
      <c r="E438" s="515"/>
      <c r="F438" s="402"/>
      <c r="G438" s="402"/>
      <c r="H438" s="726"/>
    </row>
    <row r="439" spans="1:8" s="641" customFormat="1" ht="15">
      <c r="A439" s="802"/>
      <c r="B439" s="682">
        <v>90002</v>
      </c>
      <c r="C439" s="639"/>
      <c r="D439" s="654" t="s">
        <v>555</v>
      </c>
      <c r="E439" s="613">
        <f>E440+E442+E443</f>
        <v>3120400</v>
      </c>
      <c r="F439" s="613">
        <f>F440+F442+F443</f>
        <v>3125400</v>
      </c>
      <c r="G439" s="613">
        <f>G440+G442+G443</f>
        <v>3026226.7600000002</v>
      </c>
      <c r="H439" s="794">
        <f>G439/F439</f>
        <v>0.9682686248160236</v>
      </c>
    </row>
    <row r="440" spans="1:8" ht="46.5">
      <c r="A440" s="803"/>
      <c r="B440" s="395"/>
      <c r="C440" s="517" t="s">
        <v>796</v>
      </c>
      <c r="D440" s="405" t="s">
        <v>556</v>
      </c>
      <c r="E440" s="352">
        <v>3120400</v>
      </c>
      <c r="F440" s="352">
        <v>3120400</v>
      </c>
      <c r="G440" s="352">
        <v>3016330.95</v>
      </c>
      <c r="H440" s="730">
        <f>G440/F440</f>
        <v>0.9666488110498654</v>
      </c>
    </row>
    <row r="441" spans="1:8" ht="30.75">
      <c r="A441" s="804"/>
      <c r="B441" s="395"/>
      <c r="C441" s="518"/>
      <c r="D441" s="401" t="s">
        <v>557</v>
      </c>
      <c r="E441" s="352"/>
      <c r="F441" s="352"/>
      <c r="G441" s="352"/>
      <c r="H441" s="730"/>
    </row>
    <row r="442" spans="1:8" ht="15">
      <c r="A442" s="804"/>
      <c r="B442" s="395"/>
      <c r="C442" s="517" t="s">
        <v>849</v>
      </c>
      <c r="D442" s="351" t="s">
        <v>558</v>
      </c>
      <c r="E442" s="416">
        <v>0</v>
      </c>
      <c r="F442" s="416">
        <v>1900</v>
      </c>
      <c r="G442" s="416">
        <v>3816.08</v>
      </c>
      <c r="H442" s="758">
        <f aca="true" t="shared" si="12" ref="H442:H447">G442/F442</f>
        <v>2.0084631578947367</v>
      </c>
    </row>
    <row r="443" spans="1:8" ht="30.75">
      <c r="A443" s="804"/>
      <c r="B443" s="395"/>
      <c r="C443" s="519" t="s">
        <v>26</v>
      </c>
      <c r="D443" s="415" t="s">
        <v>559</v>
      </c>
      <c r="E443" s="416">
        <v>0</v>
      </c>
      <c r="F443" s="416">
        <v>3100</v>
      </c>
      <c r="G443" s="416">
        <v>6079.73</v>
      </c>
      <c r="H443" s="758">
        <f t="shared" si="12"/>
        <v>1.9612032258064516</v>
      </c>
    </row>
    <row r="444" spans="1:8" s="641" customFormat="1" ht="15">
      <c r="A444" s="790"/>
      <c r="B444" s="682">
        <v>90003</v>
      </c>
      <c r="C444" s="639"/>
      <c r="D444" s="654" t="s">
        <v>560</v>
      </c>
      <c r="E444" s="613">
        <f>E445</f>
        <v>0</v>
      </c>
      <c r="F444" s="613">
        <f>F445</f>
        <v>32500</v>
      </c>
      <c r="G444" s="613">
        <f>G445</f>
        <v>32527.6</v>
      </c>
      <c r="H444" s="794">
        <f t="shared" si="12"/>
        <v>1.0008492307692307</v>
      </c>
    </row>
    <row r="445" spans="1:8" ht="30.75">
      <c r="A445" s="732"/>
      <c r="B445" s="431"/>
      <c r="C445" s="390">
        <v>970</v>
      </c>
      <c r="D445" s="520" t="s">
        <v>561</v>
      </c>
      <c r="E445" s="442">
        <v>0</v>
      </c>
      <c r="F445" s="425">
        <v>32500</v>
      </c>
      <c r="G445" s="425">
        <v>32527.6</v>
      </c>
      <c r="H445" s="745">
        <f t="shared" si="12"/>
        <v>1.0008492307692307</v>
      </c>
    </row>
    <row r="446" spans="1:8" s="641" customFormat="1" ht="15">
      <c r="A446" s="737"/>
      <c r="B446" s="682">
        <v>90004</v>
      </c>
      <c r="C446" s="639"/>
      <c r="D446" s="702" t="s">
        <v>562</v>
      </c>
      <c r="E446" s="823">
        <f>E447+E451</f>
        <v>0</v>
      </c>
      <c r="F446" s="823">
        <f>F447+F451</f>
        <v>15880</v>
      </c>
      <c r="G446" s="823">
        <f>G447+G451</f>
        <v>14296.83</v>
      </c>
      <c r="H446" s="840">
        <f t="shared" si="12"/>
        <v>0.9003041561712847</v>
      </c>
    </row>
    <row r="447" spans="1:8" ht="15" customHeight="1">
      <c r="A447" s="738"/>
      <c r="B447" s="337"/>
      <c r="C447" s="390">
        <v>960</v>
      </c>
      <c r="D447" s="423" t="s">
        <v>563</v>
      </c>
      <c r="E447" s="392">
        <f>E449+E450+E448</f>
        <v>0</v>
      </c>
      <c r="F447" s="392">
        <f>F449+F450+F448</f>
        <v>2600</v>
      </c>
      <c r="G447" s="488">
        <f>G449+G450+G448</f>
        <v>2600</v>
      </c>
      <c r="H447" s="763">
        <f t="shared" si="12"/>
        <v>1</v>
      </c>
    </row>
    <row r="448" spans="1:8" ht="48" customHeight="1">
      <c r="A448" s="738"/>
      <c r="B448" s="395"/>
      <c r="C448" s="375"/>
      <c r="D448" s="358" t="s">
        <v>564</v>
      </c>
      <c r="E448" s="489">
        <v>0</v>
      </c>
      <c r="F448" s="425">
        <v>600</v>
      </c>
      <c r="G448" s="475">
        <v>600</v>
      </c>
      <c r="H448" s="733"/>
    </row>
    <row r="449" spans="1:8" ht="48" customHeight="1">
      <c r="A449" s="738"/>
      <c r="B449" s="395"/>
      <c r="C449" s="375"/>
      <c r="D449" s="358" t="s">
        <v>565</v>
      </c>
      <c r="E449" s="489">
        <v>0</v>
      </c>
      <c r="F449" s="475">
        <v>500</v>
      </c>
      <c r="G449" s="425">
        <v>500</v>
      </c>
      <c r="H449" s="731"/>
    </row>
    <row r="450" spans="1:8" ht="33.75" customHeight="1">
      <c r="A450" s="738"/>
      <c r="B450" s="476"/>
      <c r="C450" s="380"/>
      <c r="D450" s="339" t="s">
        <v>566</v>
      </c>
      <c r="E450" s="341">
        <v>0</v>
      </c>
      <c r="F450" s="341">
        <v>1500</v>
      </c>
      <c r="G450" s="340">
        <v>1500</v>
      </c>
      <c r="H450" s="747"/>
    </row>
    <row r="451" spans="1:8" ht="30.75">
      <c r="A451" s="732"/>
      <c r="B451" s="395"/>
      <c r="C451" s="518" t="s">
        <v>810</v>
      </c>
      <c r="D451" s="521" t="s">
        <v>567</v>
      </c>
      <c r="E451" s="481">
        <v>0</v>
      </c>
      <c r="F451" s="340">
        <v>13280</v>
      </c>
      <c r="G451" s="340">
        <v>11696.83</v>
      </c>
      <c r="H451" s="747">
        <f>G451/F451</f>
        <v>0.880785391566265</v>
      </c>
    </row>
    <row r="452" spans="1:8" s="641" customFormat="1" ht="15">
      <c r="A452" s="737"/>
      <c r="B452" s="682">
        <v>90005</v>
      </c>
      <c r="C452" s="639"/>
      <c r="D452" s="702" t="s">
        <v>568</v>
      </c>
      <c r="E452" s="823">
        <f>E453</f>
        <v>0</v>
      </c>
      <c r="F452" s="823">
        <f>F453</f>
        <v>38800</v>
      </c>
      <c r="G452" s="823">
        <f>G453</f>
        <v>38800</v>
      </c>
      <c r="H452" s="840">
        <f>G452/F452</f>
        <v>1</v>
      </c>
    </row>
    <row r="453" spans="1:8" ht="33" customHeight="1">
      <c r="A453" s="728"/>
      <c r="B453" s="349"/>
      <c r="C453" s="390">
        <v>2990</v>
      </c>
      <c r="D453" s="394" t="s">
        <v>569</v>
      </c>
      <c r="E453" s="406">
        <v>0</v>
      </c>
      <c r="F453" s="406">
        <v>38800</v>
      </c>
      <c r="G453" s="352">
        <v>38800</v>
      </c>
      <c r="H453" s="757">
        <f>G453/F453</f>
        <v>1</v>
      </c>
    </row>
    <row r="454" spans="1:8" ht="60.75" customHeight="1">
      <c r="A454" s="738"/>
      <c r="B454" s="395"/>
      <c r="C454" s="375"/>
      <c r="D454" s="516" t="s">
        <v>570</v>
      </c>
      <c r="E454" s="481"/>
      <c r="F454" s="340"/>
      <c r="G454" s="367"/>
      <c r="H454" s="747"/>
    </row>
    <row r="455" spans="1:8" s="641" customFormat="1" ht="15">
      <c r="A455" s="737"/>
      <c r="B455" s="682">
        <v>90015</v>
      </c>
      <c r="C455" s="703"/>
      <c r="D455" s="704" t="s">
        <v>571</v>
      </c>
      <c r="E455" s="823">
        <f>E456</f>
        <v>0</v>
      </c>
      <c r="F455" s="823">
        <f>F456</f>
        <v>19900</v>
      </c>
      <c r="G455" s="823">
        <f>G456</f>
        <v>19916.46</v>
      </c>
      <c r="H455" s="831">
        <f>G455/F455</f>
        <v>1.000827135678392</v>
      </c>
    </row>
    <row r="456" spans="1:8" ht="30.75">
      <c r="A456" s="738"/>
      <c r="B456" s="395"/>
      <c r="C456" s="517" t="s">
        <v>810</v>
      </c>
      <c r="D456" s="522" t="s">
        <v>572</v>
      </c>
      <c r="E456" s="475">
        <v>0</v>
      </c>
      <c r="F456" s="489">
        <v>19900</v>
      </c>
      <c r="G456" s="425">
        <v>19916.46</v>
      </c>
      <c r="H456" s="733">
        <f>G456/F456</f>
        <v>1.000827135678392</v>
      </c>
    </row>
    <row r="457" spans="1:8" s="641" customFormat="1" ht="30.75">
      <c r="A457" s="790"/>
      <c r="B457" s="682">
        <v>90019</v>
      </c>
      <c r="C457" s="693"/>
      <c r="D457" s="640" t="s">
        <v>573</v>
      </c>
      <c r="E457" s="823">
        <f>E458</f>
        <v>56000</v>
      </c>
      <c r="F457" s="823">
        <f>F458</f>
        <v>56000</v>
      </c>
      <c r="G457" s="823">
        <f>G458</f>
        <v>59065.42</v>
      </c>
      <c r="H457" s="831">
        <f>G457/F457</f>
        <v>1.0547396428571427</v>
      </c>
    </row>
    <row r="458" spans="1:8" ht="30.75">
      <c r="A458" s="738"/>
      <c r="B458" s="395"/>
      <c r="C458" s="372">
        <v>690</v>
      </c>
      <c r="D458" s="432" t="s">
        <v>574</v>
      </c>
      <c r="E458" s="340">
        <v>56000</v>
      </c>
      <c r="F458" s="340">
        <v>56000</v>
      </c>
      <c r="G458" s="340">
        <v>59065.42</v>
      </c>
      <c r="H458" s="747">
        <f>G458/F458</f>
        <v>1.0547396428571427</v>
      </c>
    </row>
    <row r="459" spans="1:8" s="641" customFormat="1" ht="15">
      <c r="A459" s="727"/>
      <c r="B459" s="655">
        <v>90020</v>
      </c>
      <c r="C459" s="639"/>
      <c r="D459" s="654" t="s">
        <v>575</v>
      </c>
      <c r="E459" s="613">
        <f>E460</f>
        <v>0</v>
      </c>
      <c r="F459" s="613">
        <f>F460</f>
        <v>0</v>
      </c>
      <c r="G459" s="613">
        <f>G460</f>
        <v>736.41</v>
      </c>
      <c r="H459" s="794">
        <v>0</v>
      </c>
    </row>
    <row r="460" spans="1:8" ht="15">
      <c r="A460" s="728"/>
      <c r="B460" s="371"/>
      <c r="C460" s="390">
        <v>400</v>
      </c>
      <c r="D460" s="405" t="s">
        <v>576</v>
      </c>
      <c r="E460" s="406">
        <v>0</v>
      </c>
      <c r="F460" s="406">
        <v>0</v>
      </c>
      <c r="G460" s="406">
        <v>736.41</v>
      </c>
      <c r="H460" s="757">
        <v>0</v>
      </c>
    </row>
    <row r="461" spans="1:8" ht="48" customHeight="1">
      <c r="A461" s="728"/>
      <c r="B461" s="439"/>
      <c r="C461" s="380"/>
      <c r="D461" s="401" t="s">
        <v>577</v>
      </c>
      <c r="E461" s="402"/>
      <c r="F461" s="402"/>
      <c r="G461" s="402"/>
      <c r="H461" s="726"/>
    </row>
    <row r="462" spans="1:8" s="641" customFormat="1" ht="15">
      <c r="A462" s="727"/>
      <c r="B462" s="653">
        <v>90095</v>
      </c>
      <c r="C462" s="675"/>
      <c r="D462" s="672" t="s">
        <v>164</v>
      </c>
      <c r="E462" s="621">
        <f>E463+E465</f>
        <v>0</v>
      </c>
      <c r="F462" s="621">
        <f>F463+F465</f>
        <v>19680</v>
      </c>
      <c r="G462" s="621">
        <f>G463+G465</f>
        <v>19685.18</v>
      </c>
      <c r="H462" s="828">
        <f>G462/F462</f>
        <v>1.000263211382114</v>
      </c>
    </row>
    <row r="463" spans="1:8" ht="15">
      <c r="A463" s="738"/>
      <c r="B463" s="395"/>
      <c r="C463" s="462" t="s">
        <v>810</v>
      </c>
      <c r="D463" s="523" t="s">
        <v>176</v>
      </c>
      <c r="E463" s="488">
        <v>0</v>
      </c>
      <c r="F463" s="488">
        <v>0</v>
      </c>
      <c r="G463" s="488">
        <v>5.18</v>
      </c>
      <c r="H463" s="744">
        <v>0</v>
      </c>
    </row>
    <row r="464" spans="1:8" ht="30.75">
      <c r="A464" s="738"/>
      <c r="B464" s="395"/>
      <c r="C464" s="517"/>
      <c r="D464" s="524" t="s">
        <v>239</v>
      </c>
      <c r="E464" s="475"/>
      <c r="F464" s="489"/>
      <c r="G464" s="489"/>
      <c r="H464" s="733"/>
    </row>
    <row r="465" spans="1:8" ht="30.75">
      <c r="A465" s="728"/>
      <c r="B465" s="349"/>
      <c r="C465" s="390">
        <v>6680</v>
      </c>
      <c r="D465" s="394" t="s">
        <v>425</v>
      </c>
      <c r="E465" s="406">
        <v>0</v>
      </c>
      <c r="F465" s="406">
        <v>19680</v>
      </c>
      <c r="G465" s="406">
        <v>19680</v>
      </c>
      <c r="H465" s="757">
        <f>G465/F465</f>
        <v>1</v>
      </c>
    </row>
    <row r="466" spans="1:8" ht="33.75" customHeight="1">
      <c r="A466" s="728"/>
      <c r="B466" s="349"/>
      <c r="C466" s="452"/>
      <c r="D466" s="516" t="s">
        <v>578</v>
      </c>
      <c r="E466" s="515"/>
      <c r="F466" s="402"/>
      <c r="G466" s="402"/>
      <c r="H466" s="726"/>
    </row>
    <row r="467" spans="1:8" s="637" customFormat="1" ht="15">
      <c r="A467" s="740">
        <v>921</v>
      </c>
      <c r="B467" s="705"/>
      <c r="C467" s="646"/>
      <c r="D467" s="706" t="s">
        <v>579</v>
      </c>
      <c r="E467" s="636">
        <f>E471+E482+E484+E468+E491</f>
        <v>0</v>
      </c>
      <c r="F467" s="636">
        <f>F471+F482+F484+F468+F491</f>
        <v>408796.4</v>
      </c>
      <c r="G467" s="636">
        <f>G471+G482+G484+G468+G491</f>
        <v>402492.34</v>
      </c>
      <c r="H467" s="741">
        <f>G467/F467</f>
        <v>0.9845789737874404</v>
      </c>
    </row>
    <row r="468" spans="1:8" s="641" customFormat="1" ht="15">
      <c r="A468" s="737"/>
      <c r="B468" s="676">
        <v>92105</v>
      </c>
      <c r="C468" s="675"/>
      <c r="D468" s="707" t="s">
        <v>580</v>
      </c>
      <c r="E468" s="620">
        <f>E469</f>
        <v>0</v>
      </c>
      <c r="F468" s="620">
        <f>F469</f>
        <v>700</v>
      </c>
      <c r="G468" s="620">
        <f>G469</f>
        <v>700</v>
      </c>
      <c r="H468" s="837">
        <f>G468/F468</f>
        <v>1</v>
      </c>
    </row>
    <row r="469" spans="1:8" ht="15" customHeight="1">
      <c r="A469" s="738"/>
      <c r="B469" s="337"/>
      <c r="C469" s="390">
        <v>960</v>
      </c>
      <c r="D469" s="423" t="s">
        <v>563</v>
      </c>
      <c r="E469" s="392">
        <f>E471+E472+E470</f>
        <v>0</v>
      </c>
      <c r="F469" s="392">
        <v>700</v>
      </c>
      <c r="G469" s="392">
        <v>700</v>
      </c>
      <c r="H469" s="763">
        <f>G469/F469</f>
        <v>1</v>
      </c>
    </row>
    <row r="470" spans="1:8" ht="36" customHeight="1">
      <c r="A470" s="768"/>
      <c r="B470" s="398"/>
      <c r="C470" s="380"/>
      <c r="D470" s="432" t="s">
        <v>581</v>
      </c>
      <c r="E470" s="340"/>
      <c r="F470" s="340"/>
      <c r="G470" s="340"/>
      <c r="H470" s="747"/>
    </row>
    <row r="471" spans="1:8" s="641" customFormat="1" ht="15">
      <c r="A471" s="737"/>
      <c r="B471" s="697">
        <v>92109</v>
      </c>
      <c r="C471" s="675"/>
      <c r="D471" s="707" t="s">
        <v>582</v>
      </c>
      <c r="E471" s="620">
        <f>E472+E473+E475+E480</f>
        <v>0</v>
      </c>
      <c r="F471" s="620">
        <f>F472+F473+F475+F480</f>
        <v>38889</v>
      </c>
      <c r="G471" s="620">
        <f>G472+G473+G475+G480</f>
        <v>34234.53</v>
      </c>
      <c r="H471" s="837">
        <f>G471/F471</f>
        <v>0.8803139705315127</v>
      </c>
    </row>
    <row r="472" spans="1:8" ht="30.75">
      <c r="A472" s="728"/>
      <c r="B472" s="371"/>
      <c r="C472" s="525">
        <v>960</v>
      </c>
      <c r="D472" s="526" t="s">
        <v>583</v>
      </c>
      <c r="E472" s="475">
        <v>0</v>
      </c>
      <c r="F472" s="475">
        <v>5000</v>
      </c>
      <c r="G472" s="475">
        <v>5514</v>
      </c>
      <c r="H472" s="731">
        <f>G472/F472</f>
        <v>1.1028</v>
      </c>
    </row>
    <row r="473" spans="1:8" ht="30.75">
      <c r="A473" s="738"/>
      <c r="B473" s="337"/>
      <c r="C473" s="368">
        <v>970</v>
      </c>
      <c r="D473" s="527" t="s">
        <v>584</v>
      </c>
      <c r="E473" s="392">
        <f>E474</f>
        <v>0</v>
      </c>
      <c r="F473" s="392">
        <f>F474</f>
        <v>1900</v>
      </c>
      <c r="G473" s="392">
        <f>G474</f>
        <v>1911.53</v>
      </c>
      <c r="H473" s="744">
        <f>G473/F473</f>
        <v>1.0060684210526316</v>
      </c>
    </row>
    <row r="474" spans="1:8" ht="15">
      <c r="A474" s="738"/>
      <c r="B474" s="337"/>
      <c r="C474" s="375"/>
      <c r="D474" s="358" t="s">
        <v>585</v>
      </c>
      <c r="E474" s="425">
        <v>0</v>
      </c>
      <c r="F474" s="528">
        <v>1900</v>
      </c>
      <c r="G474" s="489">
        <v>1911.53</v>
      </c>
      <c r="H474" s="791"/>
    </row>
    <row r="475" spans="1:8" ht="30.75">
      <c r="A475" s="738"/>
      <c r="B475" s="337"/>
      <c r="C475" s="390">
        <v>2710</v>
      </c>
      <c r="D475" s="529" t="s">
        <v>196</v>
      </c>
      <c r="E475" s="429">
        <f>E477+E478</f>
        <v>0</v>
      </c>
      <c r="F475" s="429">
        <f>F477+F478</f>
        <v>12309</v>
      </c>
      <c r="G475" s="429">
        <f>G477+G478</f>
        <v>10809</v>
      </c>
      <c r="H475" s="744">
        <f>G475/F475</f>
        <v>0.8781379478430417</v>
      </c>
    </row>
    <row r="476" spans="1:8" ht="18.75" customHeight="1">
      <c r="A476" s="728"/>
      <c r="B476" s="337"/>
      <c r="C476" s="375"/>
      <c r="D476" s="474" t="s">
        <v>586</v>
      </c>
      <c r="E476" s="475"/>
      <c r="F476" s="481"/>
      <c r="G476" s="481"/>
      <c r="H476" s="731"/>
    </row>
    <row r="477" spans="1:8" ht="48.75" customHeight="1">
      <c r="A477" s="738"/>
      <c r="B477" s="349"/>
      <c r="C477" s="375"/>
      <c r="D477" s="358" t="s">
        <v>587</v>
      </c>
      <c r="E477" s="489">
        <v>0</v>
      </c>
      <c r="F477" s="425">
        <v>10809</v>
      </c>
      <c r="G477" s="425">
        <v>10809</v>
      </c>
      <c r="H477" s="733"/>
    </row>
    <row r="478" spans="1:8" ht="49.5" customHeight="1">
      <c r="A478" s="738"/>
      <c r="B478" s="349"/>
      <c r="C478" s="375"/>
      <c r="D478" s="455" t="s">
        <v>588</v>
      </c>
      <c r="E478" s="489">
        <v>0</v>
      </c>
      <c r="F478" s="481">
        <v>1500</v>
      </c>
      <c r="G478" s="489">
        <v>0</v>
      </c>
      <c r="H478" s="731"/>
    </row>
    <row r="479" spans="1:8" ht="48.75" customHeight="1">
      <c r="A479" s="738"/>
      <c r="B479" s="349"/>
      <c r="C479" s="372"/>
      <c r="D479" s="353" t="s">
        <v>589</v>
      </c>
      <c r="E479" s="340"/>
      <c r="F479" s="340"/>
      <c r="G479" s="481"/>
      <c r="H479" s="747"/>
    </row>
    <row r="480" spans="1:8" ht="48.75" customHeight="1">
      <c r="A480" s="738"/>
      <c r="B480" s="349"/>
      <c r="C480" s="390">
        <v>6290</v>
      </c>
      <c r="D480" s="423" t="s">
        <v>590</v>
      </c>
      <c r="E480" s="392">
        <v>0</v>
      </c>
      <c r="F480" s="392">
        <v>19680</v>
      </c>
      <c r="G480" s="392">
        <v>16000</v>
      </c>
      <c r="H480" s="744">
        <f>G480/F480</f>
        <v>0.8130081300813008</v>
      </c>
    </row>
    <row r="481" spans="1:8" ht="30.75">
      <c r="A481" s="738"/>
      <c r="B481" s="439"/>
      <c r="C481" s="530"/>
      <c r="D481" s="432" t="s">
        <v>591</v>
      </c>
      <c r="E481" s="340"/>
      <c r="F481" s="498"/>
      <c r="G481" s="498"/>
      <c r="H481" s="747"/>
    </row>
    <row r="482" spans="1:8" s="641" customFormat="1" ht="15">
      <c r="A482" s="766"/>
      <c r="B482" s="655">
        <v>92116</v>
      </c>
      <c r="C482" s="693"/>
      <c r="D482" s="640" t="s">
        <v>592</v>
      </c>
      <c r="E482" s="823">
        <f>E483</f>
        <v>0</v>
      </c>
      <c r="F482" s="823">
        <f>F483</f>
        <v>0</v>
      </c>
      <c r="G482" s="823">
        <f>G483</f>
        <v>43.65</v>
      </c>
      <c r="H482" s="831">
        <v>0</v>
      </c>
    </row>
    <row r="483" spans="1:8" ht="46.5">
      <c r="A483" s="738"/>
      <c r="B483" s="337"/>
      <c r="C483" s="375">
        <v>2910</v>
      </c>
      <c r="D483" s="486" t="s">
        <v>593</v>
      </c>
      <c r="E483" s="475">
        <v>0</v>
      </c>
      <c r="F483" s="489">
        <v>0</v>
      </c>
      <c r="G483" s="489">
        <v>43.65</v>
      </c>
      <c r="H483" s="791">
        <v>0</v>
      </c>
    </row>
    <row r="484" spans="1:8" s="641" customFormat="1" ht="15">
      <c r="A484" s="766"/>
      <c r="B484" s="655">
        <v>92120</v>
      </c>
      <c r="C484" s="693"/>
      <c r="D484" s="640" t="s">
        <v>594</v>
      </c>
      <c r="E484" s="823">
        <f>E485+E489</f>
        <v>0</v>
      </c>
      <c r="F484" s="823">
        <f>F485+F489</f>
        <v>344207.4</v>
      </c>
      <c r="G484" s="823">
        <f>G485+G489</f>
        <v>344207.91000000003</v>
      </c>
      <c r="H484" s="831">
        <f>G484/F484</f>
        <v>1.0000014816648335</v>
      </c>
    </row>
    <row r="485" spans="1:8" ht="49.5" customHeight="1">
      <c r="A485" s="738"/>
      <c r="B485" s="337"/>
      <c r="C485" s="390">
        <v>6560</v>
      </c>
      <c r="D485" s="423" t="s">
        <v>595</v>
      </c>
      <c r="E485" s="475">
        <f>E487+E488</f>
        <v>0</v>
      </c>
      <c r="F485" s="475">
        <f>F487+F488</f>
        <v>291932.4</v>
      </c>
      <c r="G485" s="475">
        <f>G487+G488</f>
        <v>291932.91000000003</v>
      </c>
      <c r="H485" s="731">
        <f>G485/F485</f>
        <v>1.0000017469797804</v>
      </c>
    </row>
    <row r="486" spans="1:8" ht="21" customHeight="1">
      <c r="A486" s="738"/>
      <c r="B486" s="349"/>
      <c r="C486" s="375"/>
      <c r="D486" s="510" t="s">
        <v>596</v>
      </c>
      <c r="E486" s="475"/>
      <c r="F486" s="503"/>
      <c r="G486" s="475"/>
      <c r="H486" s="731"/>
    </row>
    <row r="487" spans="1:8" ht="30.75">
      <c r="A487" s="728"/>
      <c r="B487" s="337"/>
      <c r="C487" s="375"/>
      <c r="D487" s="353" t="s">
        <v>597</v>
      </c>
      <c r="E487" s="489">
        <v>0</v>
      </c>
      <c r="F487" s="475">
        <v>180913.41</v>
      </c>
      <c r="G487" s="489">
        <v>180913.41</v>
      </c>
      <c r="H487" s="733"/>
    </row>
    <row r="488" spans="1:8" ht="36.75" customHeight="1">
      <c r="A488" s="728"/>
      <c r="B488" s="349"/>
      <c r="C488" s="375"/>
      <c r="D488" s="339" t="s">
        <v>598</v>
      </c>
      <c r="E488" s="341">
        <v>0</v>
      </c>
      <c r="F488" s="341">
        <v>111018.99</v>
      </c>
      <c r="G488" s="341">
        <v>111019.5</v>
      </c>
      <c r="H488" s="745"/>
    </row>
    <row r="489" spans="1:8" ht="30.75">
      <c r="A489" s="738"/>
      <c r="B489" s="337"/>
      <c r="C489" s="390">
        <v>6680</v>
      </c>
      <c r="D489" s="423" t="s">
        <v>599</v>
      </c>
      <c r="E489" s="392">
        <v>0</v>
      </c>
      <c r="F489" s="392">
        <v>52275</v>
      </c>
      <c r="G489" s="475">
        <v>52275</v>
      </c>
      <c r="H489" s="744">
        <f>G489/F489</f>
        <v>1</v>
      </c>
    </row>
    <row r="490" spans="1:8" ht="49.5" customHeight="1">
      <c r="A490" s="728"/>
      <c r="B490" s="349"/>
      <c r="C490" s="372"/>
      <c r="D490" s="432" t="s">
        <v>600</v>
      </c>
      <c r="E490" s="340"/>
      <c r="F490" s="340"/>
      <c r="G490" s="340"/>
      <c r="H490" s="747"/>
    </row>
    <row r="491" spans="1:8" s="641" customFormat="1" ht="15">
      <c r="A491" s="766"/>
      <c r="B491" s="655">
        <v>92195</v>
      </c>
      <c r="C491" s="693"/>
      <c r="D491" s="640" t="s">
        <v>594</v>
      </c>
      <c r="E491" s="823">
        <f>E492</f>
        <v>0</v>
      </c>
      <c r="F491" s="823">
        <f>F492</f>
        <v>25000</v>
      </c>
      <c r="G491" s="823">
        <f>G492</f>
        <v>23306.25</v>
      </c>
      <c r="H491" s="831">
        <f>G491/F491</f>
        <v>0.93225</v>
      </c>
    </row>
    <row r="492" spans="1:8" ht="49.5" customHeight="1">
      <c r="A492" s="738"/>
      <c r="B492" s="435"/>
      <c r="C492" s="531">
        <v>6260</v>
      </c>
      <c r="D492" s="423" t="s">
        <v>601</v>
      </c>
      <c r="E492" s="367">
        <v>0</v>
      </c>
      <c r="F492" s="429">
        <v>25000</v>
      </c>
      <c r="G492" s="429">
        <v>23306.25</v>
      </c>
      <c r="H492" s="744">
        <f>G492/F492</f>
        <v>0.93225</v>
      </c>
    </row>
    <row r="493" spans="1:8" ht="49.5" customHeight="1">
      <c r="A493" s="738"/>
      <c r="B493" s="398"/>
      <c r="C493" s="372"/>
      <c r="D493" s="432" t="s">
        <v>602</v>
      </c>
      <c r="E493" s="340"/>
      <c r="F493" s="340"/>
      <c r="G493" s="340"/>
      <c r="H493" s="747"/>
    </row>
    <row r="494" spans="1:8" s="637" customFormat="1" ht="15">
      <c r="A494" s="740">
        <v>926</v>
      </c>
      <c r="B494" s="652"/>
      <c r="C494" s="634"/>
      <c r="D494" s="708" t="s">
        <v>603</v>
      </c>
      <c r="E494" s="701">
        <f>E495+E506</f>
        <v>6000</v>
      </c>
      <c r="F494" s="701">
        <f>F495+F506</f>
        <v>29180</v>
      </c>
      <c r="G494" s="701">
        <f>G495+G506</f>
        <v>30288.880000000005</v>
      </c>
      <c r="H494" s="805">
        <f>G494/F494</f>
        <v>1.0380013708019193</v>
      </c>
    </row>
    <row r="495" spans="1:8" s="641" customFormat="1" ht="15">
      <c r="A495" s="766"/>
      <c r="B495" s="709">
        <v>92601</v>
      </c>
      <c r="C495" s="657"/>
      <c r="D495" s="710" t="s">
        <v>604</v>
      </c>
      <c r="E495" s="841">
        <f>E496+E498+E499</f>
        <v>6000</v>
      </c>
      <c r="F495" s="841">
        <f>F496+F498+F499</f>
        <v>24700</v>
      </c>
      <c r="G495" s="841">
        <f>G496+G498+G499</f>
        <v>24441.960000000003</v>
      </c>
      <c r="H495" s="792">
        <f>G495/F495</f>
        <v>0.9895530364372471</v>
      </c>
    </row>
    <row r="496" spans="1:8" ht="46.5">
      <c r="A496" s="768"/>
      <c r="B496" s="462"/>
      <c r="C496" s="390">
        <v>580</v>
      </c>
      <c r="D496" s="423" t="s">
        <v>605</v>
      </c>
      <c r="E496" s="392">
        <v>0</v>
      </c>
      <c r="F496" s="392">
        <v>18700</v>
      </c>
      <c r="G496" s="392">
        <v>18725.52</v>
      </c>
      <c r="H496" s="744">
        <f>G496/F496</f>
        <v>1.001364705882353</v>
      </c>
    </row>
    <row r="497" spans="1:8" ht="30.75">
      <c r="A497" s="768"/>
      <c r="B497" s="517"/>
      <c r="C497" s="372"/>
      <c r="D497" s="353" t="s">
        <v>606</v>
      </c>
      <c r="E497" s="340"/>
      <c r="F497" s="340"/>
      <c r="G497" s="340"/>
      <c r="H497" s="747"/>
    </row>
    <row r="498" spans="1:8" ht="15">
      <c r="A498" s="768"/>
      <c r="B498" s="517"/>
      <c r="C498" s="383">
        <v>690</v>
      </c>
      <c r="D498" s="384" t="s">
        <v>607</v>
      </c>
      <c r="E498" s="385">
        <v>0</v>
      </c>
      <c r="F498" s="385">
        <v>0</v>
      </c>
      <c r="G498" s="429">
        <v>298.4</v>
      </c>
      <c r="H498" s="744">
        <v>0</v>
      </c>
    </row>
    <row r="499" spans="1:8" ht="17.25" customHeight="1">
      <c r="A499" s="804"/>
      <c r="B499" s="349"/>
      <c r="C499" s="375">
        <v>750</v>
      </c>
      <c r="D499" s="405" t="s">
        <v>608</v>
      </c>
      <c r="E499" s="352">
        <v>6000</v>
      </c>
      <c r="F499" s="352">
        <v>6000</v>
      </c>
      <c r="G499" s="406">
        <f>G501+G502+G504+G503</f>
        <v>5418.04</v>
      </c>
      <c r="H499" s="757">
        <f>G499/F499</f>
        <v>0.9030066666666666</v>
      </c>
    </row>
    <row r="500" spans="1:8" ht="30.75">
      <c r="A500" s="806"/>
      <c r="B500" s="349"/>
      <c r="C500" s="375"/>
      <c r="D500" s="351" t="s">
        <v>609</v>
      </c>
      <c r="E500" s="352"/>
      <c r="F500" s="352"/>
      <c r="G500" s="352"/>
      <c r="H500" s="730"/>
    </row>
    <row r="501" spans="1:8" ht="15">
      <c r="A501" s="804"/>
      <c r="B501" s="349"/>
      <c r="C501" s="375"/>
      <c r="D501" s="404" t="s">
        <v>610</v>
      </c>
      <c r="E501" s="379"/>
      <c r="F501" s="442"/>
      <c r="G501" s="489">
        <v>1200</v>
      </c>
      <c r="H501" s="733"/>
    </row>
    <row r="502" spans="1:8" ht="15">
      <c r="A502" s="804"/>
      <c r="B502" s="349"/>
      <c r="C502" s="375"/>
      <c r="D502" s="404" t="s">
        <v>611</v>
      </c>
      <c r="E502" s="352"/>
      <c r="F502" s="388"/>
      <c r="G502" s="388">
        <v>3842</v>
      </c>
      <c r="H502" s="730"/>
    </row>
    <row r="503" spans="1:8" ht="15">
      <c r="A503" s="804"/>
      <c r="B503" s="349"/>
      <c r="C503" s="375"/>
      <c r="D503" s="358" t="s">
        <v>612</v>
      </c>
      <c r="E503" s="367"/>
      <c r="F503" s="507"/>
      <c r="G503" s="425">
        <v>9.54</v>
      </c>
      <c r="H503" s="763"/>
    </row>
    <row r="504" spans="1:8" ht="15">
      <c r="A504" s="804"/>
      <c r="B504" s="349"/>
      <c r="C504" s="375"/>
      <c r="D504" s="532" t="s">
        <v>613</v>
      </c>
      <c r="E504" s="425"/>
      <c r="F504" s="425"/>
      <c r="G504" s="508">
        <v>366.5</v>
      </c>
      <c r="H504" s="731"/>
    </row>
    <row r="505" spans="1:8" ht="15">
      <c r="A505" s="804"/>
      <c r="B505" s="349"/>
      <c r="C505" s="375"/>
      <c r="D505" s="339" t="s">
        <v>614</v>
      </c>
      <c r="E505" s="341"/>
      <c r="F505" s="341"/>
      <c r="G505" s="341"/>
      <c r="H505" s="747"/>
    </row>
    <row r="506" spans="1:8" s="641" customFormat="1" ht="15">
      <c r="A506" s="766"/>
      <c r="B506" s="711" t="s">
        <v>886</v>
      </c>
      <c r="C506" s="657"/>
      <c r="D506" s="640" t="s">
        <v>615</v>
      </c>
      <c r="E506" s="841">
        <f>E507+E508+E510+E513+E515</f>
        <v>0</v>
      </c>
      <c r="F506" s="841">
        <f>F507+F508+F510+F513+F515</f>
        <v>4480</v>
      </c>
      <c r="G506" s="841">
        <f>G507+G508+G510+G513+G515</f>
        <v>5846.92</v>
      </c>
      <c r="H506" s="795">
        <f>G506/F506</f>
        <v>1.3051160714285714</v>
      </c>
    </row>
    <row r="507" spans="1:8" ht="15">
      <c r="A507" s="768"/>
      <c r="B507" s="462"/>
      <c r="C507" s="383">
        <v>690</v>
      </c>
      <c r="D507" s="384" t="s">
        <v>616</v>
      </c>
      <c r="E507" s="385">
        <v>0</v>
      </c>
      <c r="F507" s="533">
        <v>2480</v>
      </c>
      <c r="G507" s="385">
        <v>2479.65</v>
      </c>
      <c r="H507" s="751">
        <f>G507/F507</f>
        <v>0.999858870967742</v>
      </c>
    </row>
    <row r="508" spans="1:8" ht="48" customHeight="1">
      <c r="A508" s="768"/>
      <c r="B508" s="517"/>
      <c r="C508" s="390">
        <v>900</v>
      </c>
      <c r="D508" s="423" t="s">
        <v>617</v>
      </c>
      <c r="E508" s="475">
        <v>0</v>
      </c>
      <c r="F508" s="509">
        <v>0</v>
      </c>
      <c r="G508" s="475">
        <v>1</v>
      </c>
      <c r="H508" s="744">
        <v>0</v>
      </c>
    </row>
    <row r="509" spans="1:8" ht="30.75">
      <c r="A509" s="768"/>
      <c r="B509" s="517"/>
      <c r="C509" s="372"/>
      <c r="D509" s="432" t="s">
        <v>618</v>
      </c>
      <c r="E509" s="475"/>
      <c r="F509" s="509"/>
      <c r="G509" s="475"/>
      <c r="H509" s="731"/>
    </row>
    <row r="510" spans="1:8" ht="26.25" customHeight="1">
      <c r="A510" s="728"/>
      <c r="B510" s="349"/>
      <c r="C510" s="390">
        <v>960</v>
      </c>
      <c r="D510" s="487" t="s">
        <v>619</v>
      </c>
      <c r="E510" s="488">
        <f>E511+E512</f>
        <v>0</v>
      </c>
      <c r="F510" s="488">
        <f>F511+F512</f>
        <v>2000</v>
      </c>
      <c r="G510" s="488">
        <f>G511+G512</f>
        <v>2000</v>
      </c>
      <c r="H510" s="725">
        <f>G510/F510</f>
        <v>1</v>
      </c>
    </row>
    <row r="511" spans="1:8" ht="30.75">
      <c r="A511" s="732"/>
      <c r="B511" s="431"/>
      <c r="C511" s="375"/>
      <c r="D511" s="455" t="s">
        <v>620</v>
      </c>
      <c r="E511" s="489">
        <v>0</v>
      </c>
      <c r="F511" s="425">
        <v>500</v>
      </c>
      <c r="G511" s="475">
        <v>500</v>
      </c>
      <c r="H511" s="731">
        <f>G511/F511</f>
        <v>1</v>
      </c>
    </row>
    <row r="512" spans="1:8" ht="46.5">
      <c r="A512" s="738"/>
      <c r="B512" s="395"/>
      <c r="C512" s="375"/>
      <c r="D512" s="339" t="s">
        <v>621</v>
      </c>
      <c r="E512" s="341">
        <v>0</v>
      </c>
      <c r="F512" s="340">
        <v>1500</v>
      </c>
      <c r="G512" s="341">
        <v>1500</v>
      </c>
      <c r="H512" s="745">
        <f>G512/F512</f>
        <v>1</v>
      </c>
    </row>
    <row r="513" spans="1:8" ht="48.75" customHeight="1">
      <c r="A513" s="803"/>
      <c r="B513" s="395"/>
      <c r="C513" s="390">
        <v>2700</v>
      </c>
      <c r="D513" s="487" t="s">
        <v>622</v>
      </c>
      <c r="E513" s="488">
        <v>0</v>
      </c>
      <c r="F513" s="475">
        <v>0</v>
      </c>
      <c r="G513" s="488">
        <v>1350</v>
      </c>
      <c r="H513" s="725">
        <v>0</v>
      </c>
    </row>
    <row r="514" spans="1:8" ht="46.5">
      <c r="A514" s="803"/>
      <c r="B514" s="395"/>
      <c r="C514" s="372"/>
      <c r="D514" s="339" t="s">
        <v>623</v>
      </c>
      <c r="E514" s="341"/>
      <c r="F514" s="341"/>
      <c r="G514" s="340"/>
      <c r="H514" s="745"/>
    </row>
    <row r="515" spans="1:8" ht="46.5" thickBot="1">
      <c r="A515" s="807"/>
      <c r="B515" s="808"/>
      <c r="C515" s="809">
        <v>2910</v>
      </c>
      <c r="D515" s="810" t="s">
        <v>624</v>
      </c>
      <c r="E515" s="811">
        <v>0</v>
      </c>
      <c r="F515" s="812">
        <v>0</v>
      </c>
      <c r="G515" s="813">
        <v>16.27</v>
      </c>
      <c r="H515" s="814">
        <v>0</v>
      </c>
    </row>
    <row r="516" spans="1:8" s="712" customFormat="1" ht="22.5" customHeight="1" thickBot="1">
      <c r="A516" s="815"/>
      <c r="B516" s="816"/>
      <c r="C516" s="817"/>
      <c r="D516" s="818" t="s">
        <v>625</v>
      </c>
      <c r="E516" s="819">
        <f>E6+E16+E20+E48+E98+E116+E141+E150+E164+E220+E234+E329+E425+E435+E467+E494+E36+E146+E325</f>
        <v>53415517</v>
      </c>
      <c r="F516" s="819">
        <f>F6+F16+F20+F48+F98+F116+F141+F150+F164+F220+F234+F329+F425+F435+F467+F494+F36+F146+F325</f>
        <v>67917277.33000001</v>
      </c>
      <c r="G516" s="819">
        <f>G6+G16+G20+G48+G98+G116+G141+G150+G164+G220+G234+G329+G425+G435+G467+G494+G36+G146+G325</f>
        <v>68108061.33</v>
      </c>
      <c r="H516" s="820">
        <f>G516/F516</f>
        <v>1.002809064313238</v>
      </c>
    </row>
    <row r="517" spans="1:8" ht="15">
      <c r="A517" s="534"/>
      <c r="B517" s="357"/>
      <c r="C517" s="535"/>
      <c r="D517" s="536" t="s">
        <v>626</v>
      </c>
      <c r="E517" s="537">
        <v>53415517</v>
      </c>
      <c r="F517" s="538">
        <v>67917277.33</v>
      </c>
      <c r="G517" s="539">
        <v>68108061.33</v>
      </c>
      <c r="H517" s="336"/>
    </row>
    <row r="518" spans="5:7" ht="15">
      <c r="E518" s="628">
        <f>E517-E516</f>
        <v>0</v>
      </c>
      <c r="F518" s="628">
        <f>F517-F516</f>
        <v>0</v>
      </c>
      <c r="G518" s="629">
        <f>G517-G516</f>
        <v>0</v>
      </c>
    </row>
    <row r="521" ht="25.5">
      <c r="D521" s="631"/>
    </row>
    <row r="547" ht="15">
      <c r="D547" s="632"/>
    </row>
  </sheetData>
  <sheetProtection/>
  <mergeCells count="2">
    <mergeCell ref="D3:F3"/>
    <mergeCell ref="D4:F4"/>
  </mergeCells>
  <printOptions/>
  <pageMargins left="0.46" right="0.15748031496062992" top="0.66" bottom="0.39" header="0.37" footer="0.16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3" sqref="E3:G3"/>
    </sheetView>
  </sheetViews>
  <sheetFormatPr defaultColWidth="9.140625" defaultRowHeight="15"/>
  <cols>
    <col min="1" max="1" width="6.7109375" style="540" customWidth="1"/>
    <col min="2" max="2" width="8.28125" style="540" customWidth="1"/>
    <col min="3" max="3" width="6.421875" style="540" customWidth="1"/>
    <col min="4" max="4" width="82.140625" style="540" customWidth="1"/>
    <col min="5" max="6" width="12.8515625" style="591" customWidth="1"/>
    <col min="7" max="7" width="9.8515625" style="592" customWidth="1"/>
    <col min="8" max="16384" width="8.8515625" style="540" customWidth="1"/>
  </cols>
  <sheetData>
    <row r="1" spans="5:8" ht="12.75">
      <c r="E1" s="862" t="s">
        <v>415</v>
      </c>
      <c r="F1" s="862"/>
      <c r="G1" s="862"/>
      <c r="H1" s="541"/>
    </row>
    <row r="2" spans="5:9" ht="12.75">
      <c r="E2" s="945" t="s">
        <v>416</v>
      </c>
      <c r="F2" s="945"/>
      <c r="G2" s="945"/>
      <c r="H2" s="334"/>
      <c r="I2" s="542"/>
    </row>
    <row r="3" spans="5:9" ht="14.25">
      <c r="E3" s="945"/>
      <c r="F3" s="983"/>
      <c r="G3" s="983"/>
      <c r="H3" s="334"/>
      <c r="I3" s="542"/>
    </row>
    <row r="4" spans="1:9" ht="18">
      <c r="A4" s="863" t="s">
        <v>627</v>
      </c>
      <c r="B4" s="863"/>
      <c r="C4" s="863"/>
      <c r="D4" s="863"/>
      <c r="E4" s="863"/>
      <c r="F4" s="863"/>
      <c r="G4" s="863"/>
      <c r="H4" s="542"/>
      <c r="I4" s="542"/>
    </row>
    <row r="5" spans="1:7" ht="18" thickBot="1">
      <c r="A5" s="864" t="s">
        <v>628</v>
      </c>
      <c r="B5" s="864"/>
      <c r="C5" s="864"/>
      <c r="D5" s="864"/>
      <c r="E5" s="864"/>
      <c r="F5" s="864"/>
      <c r="G5" s="543"/>
    </row>
    <row r="6" spans="1:7" ht="26.25" thickBot="1">
      <c r="A6" s="959" t="s">
        <v>679</v>
      </c>
      <c r="B6" s="960" t="s">
        <v>154</v>
      </c>
      <c r="C6" s="960" t="s">
        <v>681</v>
      </c>
      <c r="D6" s="961" t="s">
        <v>155</v>
      </c>
      <c r="E6" s="962" t="s">
        <v>629</v>
      </c>
      <c r="F6" s="963" t="s">
        <v>158</v>
      </c>
      <c r="G6" s="964" t="s">
        <v>630</v>
      </c>
    </row>
    <row r="7" spans="1:7" ht="15">
      <c r="A7" s="965"/>
      <c r="B7" s="955"/>
      <c r="C7" s="956"/>
      <c r="D7" s="957" t="s">
        <v>631</v>
      </c>
      <c r="E7" s="958"/>
      <c r="F7" s="958"/>
      <c r="G7" s="966"/>
    </row>
    <row r="8" spans="1:9" s="549" customFormat="1" ht="33" customHeight="1">
      <c r="A8" s="967" t="s">
        <v>632</v>
      </c>
      <c r="B8" s="544"/>
      <c r="C8" s="545"/>
      <c r="D8" s="546" t="s">
        <v>551</v>
      </c>
      <c r="E8" s="547">
        <f>E9</f>
        <v>3125400</v>
      </c>
      <c r="F8" s="547">
        <f>F9</f>
        <v>3026226.7600000002</v>
      </c>
      <c r="G8" s="968">
        <f aca="true" t="shared" si="0" ref="G8:G15">F8/E8*100</f>
        <v>96.82686248160236</v>
      </c>
      <c r="H8" s="548"/>
      <c r="I8" s="548"/>
    </row>
    <row r="9" spans="1:7" s="950" customFormat="1" ht="15">
      <c r="A9" s="969"/>
      <c r="B9" s="946" t="s">
        <v>801</v>
      </c>
      <c r="C9" s="947"/>
      <c r="D9" s="948" t="s">
        <v>555</v>
      </c>
      <c r="E9" s="949">
        <f>E10+E11+E12</f>
        <v>3125400</v>
      </c>
      <c r="F9" s="949">
        <f>F10+F11+F12</f>
        <v>3026226.7600000002</v>
      </c>
      <c r="G9" s="970">
        <f t="shared" si="0"/>
        <v>96.82686248160236</v>
      </c>
    </row>
    <row r="10" spans="1:7" s="548" customFormat="1" ht="30.75">
      <c r="A10" s="971"/>
      <c r="B10" s="551"/>
      <c r="C10" s="552" t="s">
        <v>796</v>
      </c>
      <c r="D10" s="553" t="s">
        <v>633</v>
      </c>
      <c r="E10" s="554">
        <v>3120400</v>
      </c>
      <c r="F10" s="554">
        <v>3016330.95</v>
      </c>
      <c r="G10" s="927">
        <f t="shared" si="0"/>
        <v>96.66488110498655</v>
      </c>
    </row>
    <row r="11" spans="1:7" s="548" customFormat="1" ht="15">
      <c r="A11" s="971"/>
      <c r="B11" s="555"/>
      <c r="C11" s="552" t="s">
        <v>849</v>
      </c>
      <c r="D11" s="556" t="s">
        <v>634</v>
      </c>
      <c r="E11" s="557">
        <v>1900</v>
      </c>
      <c r="F11" s="557">
        <v>3816.08</v>
      </c>
      <c r="G11" s="927">
        <f t="shared" si="0"/>
        <v>200.84631578947366</v>
      </c>
    </row>
    <row r="12" spans="1:7" s="548" customFormat="1" ht="15">
      <c r="A12" s="971"/>
      <c r="B12" s="555"/>
      <c r="C12" s="552" t="s">
        <v>26</v>
      </c>
      <c r="D12" s="558" t="s">
        <v>635</v>
      </c>
      <c r="E12" s="559">
        <v>3100</v>
      </c>
      <c r="F12" s="560">
        <v>6079.73</v>
      </c>
      <c r="G12" s="927">
        <f t="shared" si="0"/>
        <v>196.12032258064517</v>
      </c>
    </row>
    <row r="13" spans="1:9" s="549" customFormat="1" ht="29.25" customHeight="1">
      <c r="A13" s="972" t="s">
        <v>632</v>
      </c>
      <c r="B13" s="561"/>
      <c r="C13" s="561"/>
      <c r="D13" s="546" t="s">
        <v>551</v>
      </c>
      <c r="E13" s="547">
        <f>E14</f>
        <v>3226851</v>
      </c>
      <c r="F13" s="547">
        <f>F14</f>
        <v>3215201</v>
      </c>
      <c r="G13" s="968">
        <f t="shared" si="0"/>
        <v>99.63896690612613</v>
      </c>
      <c r="H13" s="548"/>
      <c r="I13" s="548"/>
    </row>
    <row r="14" spans="1:7" s="954" customFormat="1" ht="15">
      <c r="A14" s="973"/>
      <c r="B14" s="951" t="s">
        <v>801</v>
      </c>
      <c r="C14" s="951"/>
      <c r="D14" s="952" t="s">
        <v>555</v>
      </c>
      <c r="E14" s="953">
        <f>E15+E25</f>
        <v>3226851</v>
      </c>
      <c r="F14" s="953">
        <f>F15+F25</f>
        <v>3215201</v>
      </c>
      <c r="G14" s="974">
        <f t="shared" si="0"/>
        <v>99.63896690612613</v>
      </c>
    </row>
    <row r="15" spans="1:9" s="569" customFormat="1" ht="28.5">
      <c r="A15" s="975"/>
      <c r="B15" s="564"/>
      <c r="C15" s="565"/>
      <c r="D15" s="566" t="s">
        <v>636</v>
      </c>
      <c r="E15" s="567">
        <f>E16+E17+E18+E19+E20+E21+E22+E23+E24</f>
        <v>103490</v>
      </c>
      <c r="F15" s="567">
        <f>F16+F17+F18+F19+F20+F21+F22+F23+F24</f>
        <v>98986</v>
      </c>
      <c r="G15" s="976">
        <f t="shared" si="0"/>
        <v>95.64788868489708</v>
      </c>
      <c r="H15" s="568"/>
      <c r="I15" s="568"/>
    </row>
    <row r="16" spans="1:9" s="563" customFormat="1" ht="15">
      <c r="A16" s="929"/>
      <c r="B16" s="570"/>
      <c r="C16" s="571" t="s">
        <v>637</v>
      </c>
      <c r="D16" s="572" t="s">
        <v>638</v>
      </c>
      <c r="E16" s="573">
        <v>72631</v>
      </c>
      <c r="F16" s="573">
        <v>69880</v>
      </c>
      <c r="G16" s="976">
        <f aca="true" t="shared" si="1" ref="G16:G27">F16/E16*100</f>
        <v>96.21236111302336</v>
      </c>
      <c r="H16" s="562"/>
      <c r="I16" s="562"/>
    </row>
    <row r="17" spans="1:9" s="563" customFormat="1" ht="15">
      <c r="A17" s="929"/>
      <c r="B17" s="570"/>
      <c r="C17" s="571" t="s">
        <v>639</v>
      </c>
      <c r="D17" s="572" t="s">
        <v>640</v>
      </c>
      <c r="E17" s="573">
        <v>6100</v>
      </c>
      <c r="F17" s="573">
        <v>6098</v>
      </c>
      <c r="G17" s="976">
        <f t="shared" si="1"/>
        <v>99.96721311475409</v>
      </c>
      <c r="H17" s="562"/>
      <c r="I17" s="562"/>
    </row>
    <row r="18" spans="1:9" s="563" customFormat="1" ht="15">
      <c r="A18" s="929"/>
      <c r="B18" s="570"/>
      <c r="C18" s="571" t="s">
        <v>641</v>
      </c>
      <c r="D18" s="572" t="s">
        <v>642</v>
      </c>
      <c r="E18" s="573">
        <v>13834</v>
      </c>
      <c r="F18" s="573">
        <v>12176</v>
      </c>
      <c r="G18" s="976">
        <f t="shared" si="1"/>
        <v>88.01503541997975</v>
      </c>
      <c r="H18" s="562"/>
      <c r="I18" s="562"/>
    </row>
    <row r="19" spans="1:9" s="563" customFormat="1" ht="15">
      <c r="A19" s="929"/>
      <c r="B19" s="570"/>
      <c r="C19" s="574" t="s">
        <v>643</v>
      </c>
      <c r="D19" s="575" t="s">
        <v>644</v>
      </c>
      <c r="E19" s="576">
        <v>1902</v>
      </c>
      <c r="F19" s="576">
        <v>1810</v>
      </c>
      <c r="G19" s="976">
        <f t="shared" si="1"/>
        <v>95.16298633017875</v>
      </c>
      <c r="H19" s="562"/>
      <c r="I19" s="562"/>
    </row>
    <row r="20" spans="1:9" s="563" customFormat="1" ht="15">
      <c r="A20" s="929"/>
      <c r="B20" s="570"/>
      <c r="C20" s="577" t="s">
        <v>645</v>
      </c>
      <c r="D20" s="578" t="s">
        <v>646</v>
      </c>
      <c r="E20" s="579">
        <v>1461</v>
      </c>
      <c r="F20" s="579">
        <v>1461</v>
      </c>
      <c r="G20" s="976">
        <f t="shared" si="1"/>
        <v>100</v>
      </c>
      <c r="H20" s="562"/>
      <c r="I20" s="562"/>
    </row>
    <row r="21" spans="1:9" s="563" customFormat="1" ht="15">
      <c r="A21" s="929"/>
      <c r="B21" s="570"/>
      <c r="C21" s="577" t="s">
        <v>647</v>
      </c>
      <c r="D21" s="578" t="s">
        <v>648</v>
      </c>
      <c r="E21" s="580">
        <v>40</v>
      </c>
      <c r="F21" s="580">
        <v>40</v>
      </c>
      <c r="G21" s="976">
        <f t="shared" si="1"/>
        <v>100</v>
      </c>
      <c r="H21" s="562"/>
      <c r="I21" s="562"/>
    </row>
    <row r="22" spans="1:9" s="563" customFormat="1" ht="15">
      <c r="A22" s="929"/>
      <c r="B22" s="570"/>
      <c r="C22" s="570" t="s">
        <v>649</v>
      </c>
      <c r="D22" s="581" t="s">
        <v>650</v>
      </c>
      <c r="E22" s="573">
        <v>3690</v>
      </c>
      <c r="F22" s="573">
        <v>3690</v>
      </c>
      <c r="G22" s="976">
        <f t="shared" si="1"/>
        <v>100</v>
      </c>
      <c r="H22" s="562"/>
      <c r="I22" s="562"/>
    </row>
    <row r="23" spans="1:9" s="563" customFormat="1" ht="15">
      <c r="A23" s="929"/>
      <c r="B23" s="570"/>
      <c r="C23" s="571" t="s">
        <v>651</v>
      </c>
      <c r="D23" s="572" t="s">
        <v>652</v>
      </c>
      <c r="E23" s="573">
        <v>3403</v>
      </c>
      <c r="F23" s="573">
        <v>3402</v>
      </c>
      <c r="G23" s="976">
        <f t="shared" si="1"/>
        <v>99.97061416397295</v>
      </c>
      <c r="H23" s="562"/>
      <c r="I23" s="562"/>
    </row>
    <row r="24" spans="1:9" s="569" customFormat="1" ht="15">
      <c r="A24" s="975"/>
      <c r="B24" s="564"/>
      <c r="C24" s="565" t="s">
        <v>653</v>
      </c>
      <c r="D24" s="582" t="s">
        <v>654</v>
      </c>
      <c r="E24" s="567">
        <v>429</v>
      </c>
      <c r="F24" s="567">
        <v>429</v>
      </c>
      <c r="G24" s="976">
        <f t="shared" si="1"/>
        <v>100</v>
      </c>
      <c r="H24" s="568"/>
      <c r="I24" s="568"/>
    </row>
    <row r="25" spans="1:9" s="569" customFormat="1" ht="15">
      <c r="A25" s="975"/>
      <c r="B25" s="564"/>
      <c r="C25" s="565"/>
      <c r="D25" s="582" t="s">
        <v>655</v>
      </c>
      <c r="E25" s="567">
        <f>E27+E26</f>
        <v>3123361</v>
      </c>
      <c r="F25" s="567">
        <f>F27+F26</f>
        <v>3116215</v>
      </c>
      <c r="G25" s="976">
        <f t="shared" si="1"/>
        <v>99.77120800317351</v>
      </c>
      <c r="H25" s="568"/>
      <c r="I25" s="568"/>
    </row>
    <row r="26" spans="1:7" s="548" customFormat="1" ht="15">
      <c r="A26" s="977"/>
      <c r="B26" s="583"/>
      <c r="C26" s="584" t="s">
        <v>649</v>
      </c>
      <c r="D26" s="585" t="s">
        <v>650</v>
      </c>
      <c r="E26" s="586">
        <v>3117546</v>
      </c>
      <c r="F26" s="586">
        <v>3110400</v>
      </c>
      <c r="G26" s="976">
        <f t="shared" si="1"/>
        <v>99.77078124909785</v>
      </c>
    </row>
    <row r="27" spans="1:7" s="548" customFormat="1" ht="15.75" thickBot="1">
      <c r="A27" s="978"/>
      <c r="B27" s="938"/>
      <c r="C27" s="979" t="s">
        <v>656</v>
      </c>
      <c r="D27" s="980" t="s">
        <v>657</v>
      </c>
      <c r="E27" s="981">
        <v>5815</v>
      </c>
      <c r="F27" s="981">
        <v>5815</v>
      </c>
      <c r="G27" s="982">
        <f t="shared" si="1"/>
        <v>100</v>
      </c>
    </row>
    <row r="28" spans="1:7" s="548" customFormat="1" ht="15">
      <c r="A28" s="587"/>
      <c r="B28" s="587"/>
      <c r="C28" s="587"/>
      <c r="D28" s="588"/>
      <c r="E28" s="589"/>
      <c r="F28" s="589"/>
      <c r="G28" s="590"/>
    </row>
  </sheetData>
  <sheetProtection/>
  <mergeCells count="5">
    <mergeCell ref="E1:G1"/>
    <mergeCell ref="E2:G2"/>
    <mergeCell ref="A4:G4"/>
    <mergeCell ref="A5:F5"/>
    <mergeCell ref="E3:G3"/>
  </mergeCells>
  <printOptions/>
  <pageMargins left="0.53" right="0.25" top="0.75" bottom="0.5" header="0.3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7.8515625" style="540" customWidth="1"/>
    <col min="2" max="2" width="8.8515625" style="540" customWidth="1"/>
    <col min="3" max="3" width="6.28125" style="540" customWidth="1"/>
    <col min="4" max="4" width="70.8515625" style="540" customWidth="1"/>
    <col min="5" max="5" width="17.140625" style="591" customWidth="1"/>
    <col min="6" max="6" width="16.421875" style="591" customWidth="1"/>
    <col min="7" max="7" width="8.421875" style="592" customWidth="1"/>
    <col min="8" max="16384" width="8.8515625" style="540" customWidth="1"/>
  </cols>
  <sheetData>
    <row r="1" spans="1:9" ht="18">
      <c r="A1" s="942" t="s">
        <v>658</v>
      </c>
      <c r="B1" s="846"/>
      <c r="C1" s="846"/>
      <c r="D1" s="846"/>
      <c r="E1" s="944" t="s">
        <v>412</v>
      </c>
      <c r="F1" s="944"/>
      <c r="G1" s="944"/>
      <c r="H1" s="542"/>
      <c r="I1" s="542"/>
    </row>
    <row r="2" spans="1:7" ht="15.75" thickBot="1">
      <c r="A2" s="943" t="s">
        <v>413</v>
      </c>
      <c r="B2" s="943"/>
      <c r="C2" s="943"/>
      <c r="D2" s="943"/>
      <c r="E2" s="945" t="s">
        <v>414</v>
      </c>
      <c r="F2" s="945"/>
      <c r="G2" s="945"/>
    </row>
    <row r="3" spans="1:7" ht="25.5" customHeight="1" thickBot="1">
      <c r="A3" s="918" t="s">
        <v>679</v>
      </c>
      <c r="B3" s="919" t="s">
        <v>154</v>
      </c>
      <c r="C3" s="920" t="s">
        <v>681</v>
      </c>
      <c r="D3" s="920" t="s">
        <v>155</v>
      </c>
      <c r="E3" s="921" t="s">
        <v>629</v>
      </c>
      <c r="F3" s="922" t="s">
        <v>158</v>
      </c>
      <c r="G3" s="923" t="s">
        <v>630</v>
      </c>
    </row>
    <row r="4" spans="1:7" s="865" customFormat="1" ht="15.75" thickBot="1">
      <c r="A4" s="915"/>
      <c r="B4" s="916"/>
      <c r="C4" s="917"/>
      <c r="D4" s="912" t="s">
        <v>631</v>
      </c>
      <c r="E4" s="913">
        <f>E5</f>
        <v>56000</v>
      </c>
      <c r="F4" s="913">
        <f>F5</f>
        <v>59065</v>
      </c>
      <c r="G4" s="914">
        <f>F4/E4*100</f>
        <v>105.47321428571428</v>
      </c>
    </row>
    <row r="5" spans="1:7" s="888" customFormat="1" ht="15.75" thickBot="1">
      <c r="A5" s="889" t="s">
        <v>632</v>
      </c>
      <c r="B5" s="890"/>
      <c r="C5" s="891"/>
      <c r="D5" s="892" t="s">
        <v>551</v>
      </c>
      <c r="E5" s="893">
        <f aca="true" t="shared" si="0" ref="E5:G7">E6</f>
        <v>56000</v>
      </c>
      <c r="F5" s="893">
        <f t="shared" si="0"/>
        <v>59065</v>
      </c>
      <c r="G5" s="894">
        <f aca="true" t="shared" si="1" ref="G5:G22">F5/E5*100</f>
        <v>105.47321428571428</v>
      </c>
    </row>
    <row r="6" spans="1:7" s="548" customFormat="1" ht="30.75">
      <c r="A6" s="924"/>
      <c r="B6" s="904" t="s">
        <v>50</v>
      </c>
      <c r="C6" s="905"/>
      <c r="D6" s="906" t="s">
        <v>573</v>
      </c>
      <c r="E6" s="907">
        <f t="shared" si="0"/>
        <v>56000</v>
      </c>
      <c r="F6" s="907">
        <f t="shared" si="0"/>
        <v>59065</v>
      </c>
      <c r="G6" s="925">
        <f t="shared" si="0"/>
        <v>105.47321428571428</v>
      </c>
    </row>
    <row r="7" spans="1:7" s="548" customFormat="1" ht="15">
      <c r="A7" s="926"/>
      <c r="B7" s="868"/>
      <c r="C7" s="869" t="s">
        <v>849</v>
      </c>
      <c r="D7" s="870" t="s">
        <v>659</v>
      </c>
      <c r="E7" s="871">
        <f t="shared" si="0"/>
        <v>56000</v>
      </c>
      <c r="F7" s="871">
        <f t="shared" si="0"/>
        <v>59065</v>
      </c>
      <c r="G7" s="927">
        <f t="shared" si="1"/>
        <v>105.47321428571428</v>
      </c>
    </row>
    <row r="8" spans="1:7" s="548" customFormat="1" ht="15.75" thickBot="1">
      <c r="A8" s="926"/>
      <c r="B8" s="867"/>
      <c r="C8" s="550"/>
      <c r="D8" s="908" t="s">
        <v>660</v>
      </c>
      <c r="E8" s="897">
        <v>56000</v>
      </c>
      <c r="F8" s="872">
        <v>59065</v>
      </c>
      <c r="G8" s="928">
        <f t="shared" si="1"/>
        <v>105.47321428571428</v>
      </c>
    </row>
    <row r="9" spans="1:7" s="873" customFormat="1" ht="15.75" thickBot="1">
      <c r="A9" s="909"/>
      <c r="B9" s="910"/>
      <c r="C9" s="911"/>
      <c r="D9" s="912" t="s">
        <v>661</v>
      </c>
      <c r="E9" s="913">
        <f>E10+E15</f>
        <v>258016</v>
      </c>
      <c r="F9" s="913">
        <f>F10+F15</f>
        <v>247235</v>
      </c>
      <c r="G9" s="914">
        <f t="shared" si="1"/>
        <v>95.82157695646781</v>
      </c>
    </row>
    <row r="10" spans="1:7" s="593" customFormat="1" ht="15.75" thickBot="1">
      <c r="A10" s="895" t="s">
        <v>716</v>
      </c>
      <c r="B10" s="891"/>
      <c r="C10" s="891"/>
      <c r="D10" s="892" t="s">
        <v>160</v>
      </c>
      <c r="E10" s="893">
        <f>E11</f>
        <v>100200</v>
      </c>
      <c r="F10" s="893">
        <f>F11</f>
        <v>93701</v>
      </c>
      <c r="G10" s="894">
        <f t="shared" si="1"/>
        <v>93.51397205588823</v>
      </c>
    </row>
    <row r="11" spans="1:7" s="562" customFormat="1" ht="15">
      <c r="A11" s="929"/>
      <c r="B11" s="901" t="s">
        <v>662</v>
      </c>
      <c r="C11" s="901"/>
      <c r="D11" s="902" t="s">
        <v>663</v>
      </c>
      <c r="E11" s="903">
        <f>E12</f>
        <v>100200</v>
      </c>
      <c r="F11" s="903">
        <f>F12</f>
        <v>93701</v>
      </c>
      <c r="G11" s="930">
        <f>G12</f>
        <v>93.51397205588823</v>
      </c>
    </row>
    <row r="12" spans="1:7" s="548" customFormat="1" ht="46.5">
      <c r="A12" s="931"/>
      <c r="B12" s="874"/>
      <c r="C12" s="875" t="s">
        <v>664</v>
      </c>
      <c r="D12" s="876" t="s">
        <v>665</v>
      </c>
      <c r="E12" s="871">
        <f>E13+E14</f>
        <v>100200</v>
      </c>
      <c r="F12" s="871">
        <f>F13+F14</f>
        <v>93701</v>
      </c>
      <c r="G12" s="932">
        <f t="shared" si="1"/>
        <v>93.51397205588823</v>
      </c>
    </row>
    <row r="13" spans="1:7" s="548" customFormat="1" ht="15">
      <c r="A13" s="931"/>
      <c r="B13" s="874"/>
      <c r="C13" s="877"/>
      <c r="D13" s="878" t="s">
        <v>666</v>
      </c>
      <c r="E13" s="879">
        <v>67200</v>
      </c>
      <c r="F13" s="872">
        <v>65455</v>
      </c>
      <c r="G13" s="933">
        <f t="shared" si="1"/>
        <v>97.40327380952381</v>
      </c>
    </row>
    <row r="14" spans="1:7" s="548" customFormat="1" ht="31.5" thickBot="1">
      <c r="A14" s="931"/>
      <c r="B14" s="874"/>
      <c r="C14" s="881"/>
      <c r="D14" s="896" t="s">
        <v>667</v>
      </c>
      <c r="E14" s="872">
        <v>33000</v>
      </c>
      <c r="F14" s="897">
        <v>28246</v>
      </c>
      <c r="G14" s="928">
        <f t="shared" si="1"/>
        <v>85.5939393939394</v>
      </c>
    </row>
    <row r="15" spans="1:7" s="593" customFormat="1" ht="15.75" thickBot="1">
      <c r="A15" s="895" t="s">
        <v>632</v>
      </c>
      <c r="B15" s="891"/>
      <c r="C15" s="891"/>
      <c r="D15" s="892" t="s">
        <v>551</v>
      </c>
      <c r="E15" s="893">
        <f>E16+E21</f>
        <v>157816</v>
      </c>
      <c r="F15" s="893">
        <f>F16+F21</f>
        <v>153534</v>
      </c>
      <c r="G15" s="894">
        <f t="shared" si="1"/>
        <v>97.28671364120241</v>
      </c>
    </row>
    <row r="16" spans="1:7" s="562" customFormat="1" ht="15">
      <c r="A16" s="929"/>
      <c r="B16" s="901" t="s">
        <v>746</v>
      </c>
      <c r="C16" s="901"/>
      <c r="D16" s="902" t="s">
        <v>668</v>
      </c>
      <c r="E16" s="903">
        <f>E17</f>
        <v>41089</v>
      </c>
      <c r="F16" s="903">
        <f>F17</f>
        <v>36807</v>
      </c>
      <c r="G16" s="930">
        <f>G17</f>
        <v>89.57871936528025</v>
      </c>
    </row>
    <row r="17" spans="1:7" s="548" customFormat="1" ht="46.5">
      <c r="A17" s="934"/>
      <c r="B17" s="583"/>
      <c r="C17" s="882" t="s">
        <v>664</v>
      </c>
      <c r="D17" s="876" t="s">
        <v>665</v>
      </c>
      <c r="E17" s="871">
        <f>E18+E19+E20</f>
        <v>41089</v>
      </c>
      <c r="F17" s="871">
        <f>F18+F19+F20</f>
        <v>36807</v>
      </c>
      <c r="G17" s="932">
        <f t="shared" si="1"/>
        <v>89.57871936528025</v>
      </c>
    </row>
    <row r="18" spans="1:7" s="548" customFormat="1" ht="30.75">
      <c r="A18" s="934"/>
      <c r="B18" s="583"/>
      <c r="C18" s="583"/>
      <c r="D18" s="878" t="s">
        <v>669</v>
      </c>
      <c r="E18" s="879">
        <v>15461</v>
      </c>
      <c r="F18" s="872">
        <v>15460</v>
      </c>
      <c r="G18" s="933">
        <f t="shared" si="1"/>
        <v>99.99353211305866</v>
      </c>
    </row>
    <row r="19" spans="1:7" s="548" customFormat="1" ht="15">
      <c r="A19" s="934"/>
      <c r="B19" s="583"/>
      <c r="C19" s="583"/>
      <c r="D19" s="878" t="s">
        <v>666</v>
      </c>
      <c r="E19" s="872">
        <v>10800</v>
      </c>
      <c r="F19" s="879">
        <v>9900</v>
      </c>
      <c r="G19" s="935">
        <f t="shared" si="1"/>
        <v>91.66666666666666</v>
      </c>
    </row>
    <row r="20" spans="1:7" s="548" customFormat="1" ht="15">
      <c r="A20" s="934"/>
      <c r="B20" s="583"/>
      <c r="C20" s="583"/>
      <c r="D20" s="880" t="s">
        <v>670</v>
      </c>
      <c r="E20" s="883">
        <v>14828</v>
      </c>
      <c r="F20" s="872">
        <v>11447</v>
      </c>
      <c r="G20" s="933">
        <f t="shared" si="1"/>
        <v>77.19854329646616</v>
      </c>
    </row>
    <row r="21" spans="1:7" s="562" customFormat="1" ht="15">
      <c r="A21" s="929"/>
      <c r="B21" s="898" t="s">
        <v>801</v>
      </c>
      <c r="C21" s="898"/>
      <c r="D21" s="899" t="s">
        <v>555</v>
      </c>
      <c r="E21" s="900">
        <f>E22</f>
        <v>116727</v>
      </c>
      <c r="F21" s="900">
        <f>F22</f>
        <v>116727</v>
      </c>
      <c r="G21" s="936">
        <f>G22</f>
        <v>100</v>
      </c>
    </row>
    <row r="22" spans="1:7" s="548" customFormat="1" ht="15">
      <c r="A22" s="934"/>
      <c r="B22" s="583"/>
      <c r="C22" s="866" t="s">
        <v>671</v>
      </c>
      <c r="D22" s="876" t="s">
        <v>672</v>
      </c>
      <c r="E22" s="594">
        <v>116727</v>
      </c>
      <c r="F22" s="594">
        <v>116727</v>
      </c>
      <c r="G22" s="927">
        <f t="shared" si="1"/>
        <v>100</v>
      </c>
    </row>
    <row r="23" spans="1:7" s="548" customFormat="1" ht="57" customHeight="1" thickBot="1">
      <c r="A23" s="937"/>
      <c r="B23" s="938"/>
      <c r="C23" s="938"/>
      <c r="D23" s="939" t="s">
        <v>673</v>
      </c>
      <c r="E23" s="940"/>
      <c r="F23" s="940"/>
      <c r="G23" s="941"/>
    </row>
    <row r="24" spans="1:7" s="548" customFormat="1" ht="15">
      <c r="A24" s="884"/>
      <c r="B24" s="884"/>
      <c r="C24" s="884"/>
      <c r="D24" s="885"/>
      <c r="E24" s="886"/>
      <c r="F24" s="886"/>
      <c r="G24" s="887"/>
    </row>
  </sheetData>
  <sheetProtection/>
  <mergeCells count="3">
    <mergeCell ref="E1:G1"/>
    <mergeCell ref="E2:G2"/>
    <mergeCell ref="A2:D2"/>
  </mergeCells>
  <printOptions/>
  <pageMargins left="0.61" right="0.25" top="0.62" bottom="0.27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user</cp:lastModifiedBy>
  <cp:lastPrinted>2017-03-29T12:04:09Z</cp:lastPrinted>
  <dcterms:created xsi:type="dcterms:W3CDTF">2017-03-27T11:59:17Z</dcterms:created>
  <dcterms:modified xsi:type="dcterms:W3CDTF">2017-03-29T12:06:32Z</dcterms:modified>
  <cp:category/>
  <cp:version/>
  <cp:contentType/>
  <cp:contentStatus/>
</cp:coreProperties>
</file>