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95" activeTab="0"/>
  </bookViews>
  <sheets>
    <sheet name="Arkusz1" sheetId="1" r:id="rId1"/>
  </sheets>
  <definedNames>
    <definedName name="_xlnm.Print_Area" localSheetId="0">'Arkusz1'!$A$1:$H$400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<sst xmlns="http://schemas.openxmlformats.org/spreadsheetml/2006/main" count="406" uniqueCount="375">
  <si>
    <t>Wpływy z różnych dochodów-dochody wykonywane przez OPSw Bystrzycy Kł-refundacja płac z PUP K-ko  z tytułu zatrudniania  pracowników w ramach programu ,,Bezrobotni dla gospodarki wodnej i ochrony p.pożarowej"</t>
  </si>
  <si>
    <t>1.Długopole Zdrój</t>
  </si>
  <si>
    <t>2.Topolice</t>
  </si>
  <si>
    <t>3.Nowy Waliszów</t>
  </si>
  <si>
    <t>4.Wilkanów</t>
  </si>
  <si>
    <t>5.Idzików</t>
  </si>
  <si>
    <t>*Powiat Kłodzki realziacja IV edycji Powiatowego konkursu pn. ,, Najlepsze inicjatywy społeczności lokalnych, ochrona wsi oraz zachowanie dziedzictwa kulturowego w powiecie kłodzkim z przeznaczeniem dla sołectw:</t>
  </si>
  <si>
    <t>*pozostałość środków po zrealizowanym zadaniu -pracownia internetowa we wsi Gorzanów. Zadanie realizowane z wydatków niewygasających z upływem roku 2007.</t>
  </si>
  <si>
    <t>Obiekty sportowe</t>
  </si>
  <si>
    <t xml:space="preserve">dotacje celowe otzrymane z budżetu państwa na realizację </t>
  </si>
  <si>
    <t xml:space="preserve">Dotacje celowe otrzymane z samorządu województwa na </t>
  </si>
  <si>
    <t>inwestycje i upy inwestycyjne realizowane na podstawie porozumień (umów) między jednostkami samorządu terytorialnego</t>
  </si>
  <si>
    <t>umowa z Urzędem Marszałkowskim na realizację zadania pn. ,, Moje boisko-Orlik 2012"</t>
  </si>
  <si>
    <t>Wpływy z różnych dochodów-zwrot niewykorzystanych dotacji udzielonych w roku 2007 dla klubów sportowych, wtym:</t>
  </si>
  <si>
    <t>Dział</t>
  </si>
  <si>
    <t>Rozdział</t>
  </si>
  <si>
    <t>§</t>
  </si>
  <si>
    <t>Treść</t>
  </si>
  <si>
    <t>Plan na początku roku</t>
  </si>
  <si>
    <t>Wykonanie</t>
  </si>
  <si>
    <t xml:space="preserve"> (%)</t>
  </si>
  <si>
    <t>Rolnictwo i łowiectwo</t>
  </si>
  <si>
    <t>Pozostała działalność</t>
  </si>
  <si>
    <t>Wpłaty z tytułu odpłatnego nabycia prawa własności oraz prawa użytkowania wieczystego nieruchomości-sprzedaż gruntów rolnych</t>
  </si>
  <si>
    <t>Dotacje celowe otrzymane z budżetu  państwa na</t>
  </si>
  <si>
    <t>Leśnictwo</t>
  </si>
  <si>
    <t>Gospodarka leśna</t>
  </si>
  <si>
    <t>Dochody z najmu i dzierżawy składników majątkowych Skarbu Państwa, jednostek samorządu terytorialnego  lub innych jednostek zaliczanych do sektora finansów publicznych oraz innych umów o podobnym charakterze-dzierżawa obwodów łowieckich</t>
  </si>
  <si>
    <t>Wpływy ze sprzedaży składników majątkowych-sprzedaż drewna</t>
  </si>
  <si>
    <t>Wpływy z różnych dochodów</t>
  </si>
  <si>
    <t>Transport i łączność</t>
  </si>
  <si>
    <t>Drogi publiczne gminne</t>
  </si>
  <si>
    <t>Wpływy z różnych dochodów, w tym:</t>
  </si>
  <si>
    <t>Dotacje otrzymane z funduszy celowych na finansowanie lub dofinansowanie kosztów realizacji inwestycji i zakupów inwestycyjnych jednostek sektora finansów publicznych, w tym:</t>
  </si>
  <si>
    <t>*dotacja z TFOGR- na remont drogi gminnej St.Łomnica-Szczawina przez Kolonię Szychów</t>
  </si>
  <si>
    <t>Usuwanie skutków klęsk żywiołowych</t>
  </si>
  <si>
    <t>Dotacje celowe otrzymane z budżetu państwa na</t>
  </si>
  <si>
    <t>dotacja z MSWIA na odbudowę infrastruktury drogowo-mostowej zniszczonej w wyniku intensywnych opadów deszczu, w tym:</t>
  </si>
  <si>
    <t>* remont drogi gminnej nr 119676D w ciągu ul.Nadrzecznej w Gorzanowie</t>
  </si>
  <si>
    <t>* remont drogi wewnętrznej transportu rolnego położonej w miejscowości Międzygórze</t>
  </si>
  <si>
    <t>* remont mostu w ciągu drogi wewnętrznej transportu rolnego w miejscowości Wilkanów</t>
  </si>
  <si>
    <t>Wpływy z różnych dochodów-wpływy z opłaty parkingowej</t>
  </si>
  <si>
    <t>Gospodarka mieszkaniowa</t>
  </si>
  <si>
    <t>Gospodarka gruntami i nieruchomościami</t>
  </si>
  <si>
    <t>Wpływy z opłat za zarząd, użytkowanie i użytkowanie wieczyste nieruchomości, w tym:</t>
  </si>
  <si>
    <t>*wieczyste użytkowanie - osoby fizyczne</t>
  </si>
  <si>
    <t>*wieczyste użytkowanie - osoby prawne</t>
  </si>
  <si>
    <t>Grzywny i inne kary pieniężne od osób prawnych i od innych jednostek organizacyjnych-kara za bezumowne korzystanie z mienia gminnego</t>
  </si>
  <si>
    <t>Wpływy z różnych opłat-opłaty za czynności egzekucyjne</t>
  </si>
  <si>
    <t>w tym:</t>
  </si>
  <si>
    <t>*dzierżawa gruntów</t>
  </si>
  <si>
    <t>*dzierżawa kiosków i gruntów pod kioskami</t>
  </si>
  <si>
    <t>*dzierżawa lokali</t>
  </si>
  <si>
    <t>Wpływy z tytułu przekształcenia prawa użytkowania wieczystego przysługującego osobom fizycznym w prawo własności</t>
  </si>
  <si>
    <t>*sprzedaż lokali</t>
  </si>
  <si>
    <t>*sprzedaż gruntów</t>
  </si>
  <si>
    <t>Wpływy z usług-usługi geodezyjne</t>
  </si>
  <si>
    <t>*remonty mieszkań romskich</t>
  </si>
  <si>
    <t>*remont Domu Modlitwy</t>
  </si>
  <si>
    <t>Działalność usługowa</t>
  </si>
  <si>
    <t>Cmentarze</t>
  </si>
  <si>
    <t>Wpływy z usług-wpływy z cmentarza komunalnego</t>
  </si>
  <si>
    <t>Administracja publiczna</t>
  </si>
  <si>
    <t>Urzędy wojewódzkie</t>
  </si>
  <si>
    <t>Dotacje celowe otrzymane z budżetu państwa na realizację zadań bieżących z zakresu administracji rządowej  oraz innych zadań zleconych gminie (związkom gmin) ustawami</t>
  </si>
  <si>
    <t>Dochody jednostek samorządu terytorialnego związane z realizacją zadań z zakresu administracji rządowej  oraz innych zadań zleconych ustawami-należne dla gmin 5% prowizji za wydane dowody osobiste</t>
  </si>
  <si>
    <t>Urzędy gmin (miast i miast na prawach powiatu)</t>
  </si>
  <si>
    <t>Wpływy z usług, w tym:</t>
  </si>
  <si>
    <t>Wpływy ze sprzedaży składników majątkowych-</t>
  </si>
  <si>
    <t>Wpływy z różnych dochodów w tym:</t>
  </si>
  <si>
    <t>*prowizja za terminowe opłacanie zaliczek na podatek dochodowy</t>
  </si>
  <si>
    <t>*zwrot nadpłaty czynszu za 2007 rok za  Biuro Promocji</t>
  </si>
  <si>
    <t>Wpływy z usług- za reklamę na ramach portalu miejskiego</t>
  </si>
  <si>
    <t xml:space="preserve">Pozostałe odsetki-odsetki od nieterminowych wpłat </t>
  </si>
  <si>
    <t>* sprzedaż publikacji-Bystrzyca Kłodzka, Zarys rozwoju miasta na przestrzeni wieków</t>
  </si>
  <si>
    <t>*sprzedaż koszulek reklamowych</t>
  </si>
  <si>
    <t>*sprzedaż kart pocztowych</t>
  </si>
  <si>
    <t>*sprzedaż torb reklamowych</t>
  </si>
  <si>
    <t>*Związek Gmin Śnieżnickich wpływy ze sprzedaży publikacji Bystrzyca Kłodzka na czarno-białej fotografii</t>
  </si>
  <si>
    <t>Urzędy naczelnych organów władzy państwowej, kontroli i ochrony prawa oraz sądownictwa</t>
  </si>
  <si>
    <t>Urzędu naczelnych organów władzy państwowej, kontroli i ochrony prawa</t>
  </si>
  <si>
    <t>Obrona narodowa</t>
  </si>
  <si>
    <t>Pozostałe wydatki obronne</t>
  </si>
  <si>
    <t>Dotacje celowe otrzymane z budżetu państwa na realizację zadań bieżących z zakresu administracji rządowej  oraz innych zadań zleconych gminie (związkom gmin) ustawami-wydatki obronne</t>
  </si>
  <si>
    <t>Bezpieczeństwo publiczne i ochrona przeciwpożarowa</t>
  </si>
  <si>
    <t>Ochotnicze straże pożarne</t>
  </si>
  <si>
    <t>Wpływy z usług-czynsz za mieszkania w budynkach OSP</t>
  </si>
  <si>
    <t>*Fundacja Wspomagania Wsi-na realizację projektu pn.,, Nasza Wieś-naszą szansą-remont świetlicy przy OSP Wilkanów</t>
  </si>
  <si>
    <t>Obrona cywilna</t>
  </si>
  <si>
    <t>Dotacje celowe otrzymane z budżetu państwa na realizację zadań bieżących z zakresu administracji rządowej  oraz innych zadań zleconych gminie (związkom gmin) ustawami-obrona cywilna</t>
  </si>
  <si>
    <t>Straż Miejska</t>
  </si>
  <si>
    <t>Grzywny, mandaty i inne kary pieniężne od osób fizycznych-mandaty nałożone przez Straż Miejską</t>
  </si>
  <si>
    <t>wpływy z usług-zwrot za rozmowy telefoniczne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</si>
  <si>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</si>
  <si>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</si>
  <si>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 wykonywany przez Urząd Skarbowy w Bystrzycy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</si>
  <si>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</si>
  <si>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</si>
  <si>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Podatek od nieruchomości-osoby prawne, w tym:</t>
  </si>
  <si>
    <t>*podatek od nieruchomości będących w administrowaniu gminnych jednostek organizacyjnych</t>
  </si>
  <si>
    <t>*podatek od nieruchomości od pozostałych jednostek</t>
  </si>
  <si>
    <t>Podatek rolny-osoby prawne</t>
  </si>
  <si>
    <t>Podatek leśny-osoby prawne</t>
  </si>
  <si>
    <t>* wykonane przez inne Urzędy Skarbowe</t>
  </si>
  <si>
    <t>wpływy z różnych opłat-opłaty za czynności  egzekucyjne</t>
  </si>
  <si>
    <t>Dotacje otrzymane z funduszy celowych na realziację zadań bieżących jednostek sektora finansów publicznych-Państwowy Fundusz Rehabilitacji Osób Niepełnosprawnych Warszawa-rekompensata utraconych dochodów</t>
  </si>
  <si>
    <t>Wpływy z podatku rolnego, podatku leśnego, podatku od spadków i darowizn, podatku od czynności cywilnoprawnych oraz podatków i opłat lokalnych od osób fizycznych</t>
  </si>
  <si>
    <t>Podatek od środków transportowych-osoby fizyczne</t>
  </si>
  <si>
    <t>* Urząd Skarbowy w Bystrzycy Kłodzkiej</t>
  </si>
  <si>
    <t>* inne Urzędy Skarbowe</t>
  </si>
  <si>
    <t>Wpływy z opłaty uzdrowiskowej, pobieranej w gminach posiadających status gminy uzdrowiskowej</t>
  </si>
  <si>
    <t>Wpływy z opłaty targowej</t>
  </si>
  <si>
    <t>Wpływy z opłaty  miejscowej</t>
  </si>
  <si>
    <t>*wykonane przez UMiG Bystrzyca Kłodzka</t>
  </si>
  <si>
    <t>*wykonane przez Urząd Skarbowy w Bystrzycy Kłodzkiej</t>
  </si>
  <si>
    <t xml:space="preserve">*wykonane przez inne Urzędy Skarbowe </t>
  </si>
  <si>
    <t>Wpływy z innych opłat stanowiących dochody jednostek samorządu terytorialnego na podstawie ustaw</t>
  </si>
  <si>
    <t>Wpływy z opłaty skarbowej, w tym:</t>
  </si>
  <si>
    <t>Wpływy z opłaty eksploatacyjnej, w tym:</t>
  </si>
  <si>
    <t>*Uzdrowisko Lądek-Długopole</t>
  </si>
  <si>
    <t>*DOLOMIT Wydobywanie, Produkcja Wyrobów ze Skał i Kamienia Naturalnego Braszowice</t>
  </si>
  <si>
    <t>Wpływy  z opłat za zezwolenia na sprzedaż alkoholu</t>
  </si>
  <si>
    <t>Wpływy z innych lokalnych opłat pobieranych przez jednostki samorządu terytorialnego na podstawie odrębnych ustaw, w tym:</t>
  </si>
  <si>
    <t>*opłaty za wpis do Ewidencji Działalności Gospodarczej</t>
  </si>
  <si>
    <t>* opłaty za zajęcie pasa drogowego</t>
  </si>
  <si>
    <t>Wpływy z opłat za koncesje i licencje-koncesja taxi</t>
  </si>
  <si>
    <t>Wpływy z różnych opłat-opłaty za udostepnianie informacji-dane osobowe</t>
  </si>
  <si>
    <t>Wpływy z różnych rozliczeń</t>
  </si>
  <si>
    <t>Wpływy z opłaty eksploatacyjnej</t>
  </si>
  <si>
    <t>Udziały gmin w podatkach stanowiących dochód budżetu państwa</t>
  </si>
  <si>
    <t>Podatek dochodowy od osób fizycznych-udziały w podatku dochodowym od osób fizycznych</t>
  </si>
  <si>
    <t>Różne rozliczenia</t>
  </si>
  <si>
    <t>Część oświatowa subwencji ogólnej dla jednostek samorządu terytorialnego</t>
  </si>
  <si>
    <t>Subwencje ogólne z budżetu państwa-subwencja oświatowa</t>
  </si>
  <si>
    <t>Część wyrównawcza subwencji ogólnej dla gmin</t>
  </si>
  <si>
    <t>Subwencje ogólne z budżetu państwa-część wyrównawcza subwencji ogólnej</t>
  </si>
  <si>
    <t>Różne rozliczenia finasowe</t>
  </si>
  <si>
    <t>Pozostałe odsetki-odsetki naliczone przez BZ WBK od środków zgromadzonych na rachunkach bankowych</t>
  </si>
  <si>
    <t>Dotacje celowe otrzymane z budżetu państwa na realizację własnych zadań bieżących gmin (związków gmin)-dotacja na zachowanie funkcji leczniczych uzdrowiska</t>
  </si>
  <si>
    <t>Część równoważąca subwencji ogólnej dla gmin</t>
  </si>
  <si>
    <t>Subwencje ogólne z budżetu państwa-część równoważąca subwencji ogólnej</t>
  </si>
  <si>
    <t>Oświata i wychowanie</t>
  </si>
  <si>
    <t>Szkoły podstawowe</t>
  </si>
  <si>
    <t>*Sz.P.Nr 2-wynajem pomieszczeń</t>
  </si>
  <si>
    <t>Pozostałe odsetki-odsetki naliczone przez BZWBK od środków na rachunkach bankowych, w tym:</t>
  </si>
  <si>
    <t>*Sz.P.Nr 1</t>
  </si>
  <si>
    <t>*Sz.P.Nr 2</t>
  </si>
  <si>
    <t>*Sz.P. Długopole Dolne</t>
  </si>
  <si>
    <t>*Sz.P.Gorzanów</t>
  </si>
  <si>
    <t>*Sz.P.Pławnica</t>
  </si>
  <si>
    <t>*Sz.P.Stara Łomnica</t>
  </si>
  <si>
    <t>*Sz.P.Wilkanów</t>
  </si>
  <si>
    <t>*pozostałość środków po realizowanym zadaniu remont dachu Szkoła Podstawowa Nr 2. Zadanie realizowane z  wydatków niewygasających  z upływem roku 2007</t>
  </si>
  <si>
    <t>Przedszkola</t>
  </si>
  <si>
    <t>Gimnazja</t>
  </si>
  <si>
    <t>*Gimnazjum Nr 2</t>
  </si>
  <si>
    <t>*Gimanzjum dla Dorosłych</t>
  </si>
  <si>
    <t xml:space="preserve">*Gimnazjum Nr 2 </t>
  </si>
  <si>
    <t>Dowożenie uczniów do szkół</t>
  </si>
  <si>
    <t>Dotacje celowe otrzymane z budżetu państwa na zadania realizowane przez gminę na podstawie porozumień z organami administracji rządowej- Ministerstwo Pracy i Polityki Społecznej środki na realizację programu na rzecz społeczności romskiej w Polsce</t>
  </si>
  <si>
    <t>Dotacje celowe otrzymane z budżetu państwa na realizację własnych zadań bieżących gmin ( związków gmin), w tym:</t>
  </si>
  <si>
    <t>Pomoc społeczna</t>
  </si>
  <si>
    <t>Ośrodki wsparcia</t>
  </si>
  <si>
    <t>Dotacje celowe otrzymane z budżetu państwa na realizację zadań bieżących z zakresu administracji rządowej  oraz innych zadań zleconych gminie (związkom gmin) ustawami-Środowiskowy Dom Samopomocy</t>
  </si>
  <si>
    <t>Dochody jednostek samorządu terytorialnego związane z realizacją zadań z zakresu administracji rządowej  oraz innych zadań zleconych ustawami-należne dla gmin 5% prowizji z tytułu odprowadzania dochodów budżetu centralnego</t>
  </si>
  <si>
    <t>Świadczenia rodzinne, zaliczka alimentacyjna oraz składki na ubezpieczenia emerytalne i rentowe z ubezpieczenia społecznego</t>
  </si>
  <si>
    <t>Dotacje celowe otrzymane z budżetu państwa na realizację zadań bieżących z zakresu administracji rządowej  oraz innych zadań zleconych gminie (związkom gmin) ustawami -świadczenia rodzinne,zaliczka alimentacyjna</t>
  </si>
  <si>
    <t xml:space="preserve">Składki na ubezpieczenie zdrowotne opłacane za osoby pobierające niektóre świadczenia z pomocy społecznej oraz niektóre świadczenia rodzinne  </t>
  </si>
  <si>
    <t>Dotacje celowe otrzymane z budżetu państwa na realizację zadań bieżących z zakresu administracji rządowej  oraz innych zadań zleconych gminie (związkom gmin) ustawami-składki na ubezpieczenie zdrowotne</t>
  </si>
  <si>
    <t>Zasiłki i pomoc w naturze oraz składki na ubezpieczenia emerytalne i rentowe</t>
  </si>
  <si>
    <t>Dotacje celowe otrzymane z budżetu państwa na realizację zadań bieżących z zakresu administracji rządowej  oraz innych zadań zleconych gminie (związkom gmin) ustawami-zasiłki i pomoc w naturze</t>
  </si>
  <si>
    <t>Dotacje celowe otrzymane z budżetu państwa na realizację własnych zadań bieżących gmin ( związków gmin)-zasiłki i pomoc w naturze</t>
  </si>
  <si>
    <t>Ośrodki pomocy społecznej</t>
  </si>
  <si>
    <t xml:space="preserve">Wpływy z różnych dochodów </t>
  </si>
  <si>
    <t>*refundacja płac i składek ZUS z Dolnośląskiego Urzędu Wojewódzkiego za poborowych odbywających zastępczą służbę wojskową</t>
  </si>
  <si>
    <t xml:space="preserve">*refundacja płac z PUP  pracowników zatrudnianych w ramach robót interwencyjnych </t>
  </si>
  <si>
    <t>Dotacje celowe otrzymane z budżetu państwa na realizację własnych zadań bieżących gmin ( związków gmin)</t>
  </si>
  <si>
    <t>dotacja na działalność OPS</t>
  </si>
  <si>
    <t>Usługi opiekuńcze i specjalistyczne usługi opiekuńcze</t>
  </si>
  <si>
    <t>* odpłatność za usługi opiekuńcze</t>
  </si>
  <si>
    <t>*odpłatność za magiel i pranie</t>
  </si>
  <si>
    <t>*odpłatność za wydawane obiady</t>
  </si>
  <si>
    <t>Dotacje celowe otrzymane z budżetu państwa na realizację zadań bieżących z zakresu administracji rządowej  oraz innych zadań zleconych gminie (związkom gmin) ustawami-usługi opiekuńcze</t>
  </si>
  <si>
    <t>Centra integracji społecznej</t>
  </si>
  <si>
    <t>Dotacje celowe otrzymane z budżetu państwa na realizację własnych zadań bieżących gmin ( związków gmin)-dotacja na dodatki dla pracowników socjalnych</t>
  </si>
  <si>
    <t>Edukacyjna opieka wychowawcza</t>
  </si>
  <si>
    <t>Pomoc materialna dla uczniów</t>
  </si>
  <si>
    <t>Gospodarka komunalna i ochrona środowiska</t>
  </si>
  <si>
    <t>Oczyszczanie miast i wsi</t>
  </si>
  <si>
    <t>refundacja płac z PUP w Kłodzku z tytułu zatrudniania pracowników przy usuwaniu skutków klęsk żywiołowych</t>
  </si>
  <si>
    <t>Oświetlenie ulic, placów i dróg</t>
  </si>
  <si>
    <t>pozostałość środków po zrealizowanym zadaniu -wykonanie oświetlenia drogowego we wsi Stara Łomnica.Zadanie realizowane z wydatków niewygasających z upływem roku 2007.</t>
  </si>
  <si>
    <t>Wpływy i wydatki zwiazane z gromadzeniem środków z opłat produktowych</t>
  </si>
  <si>
    <t xml:space="preserve">Wpływy z opłaty produktowej </t>
  </si>
  <si>
    <t>Wpływy z różnych opłat-odpłatność za szalet w Bystrzycy Kłodzkiej i Międzygórzu</t>
  </si>
  <si>
    <t xml:space="preserve">Wpływy z usług-za wynajem koparek                                                                                                               </t>
  </si>
  <si>
    <t>Wpływy z różnych dochodów-refundacja płac z PUP pracowników zatrudnionych na szaletach w Bystrzycy i Międzygórzu</t>
  </si>
  <si>
    <t>Kultura i ochrona dziedzictwa narodowego</t>
  </si>
  <si>
    <t>Pozostałe zadania w zakresie kultury</t>
  </si>
  <si>
    <t>Filharmonie, orkiestry, chóry i kapele</t>
  </si>
  <si>
    <t>Dotacje celowe otrzymane z budżetu państwa na realizację zadań bieżących z zakresu administracji rządowej  oraz innych zadań zleconych gminie (związkom gmin) ustawami-</t>
  </si>
  <si>
    <t>Domy i ośrodki kultury, świetlice i kluby</t>
  </si>
  <si>
    <t>Kultura fizyczna i sport</t>
  </si>
  <si>
    <t>Instytucje kultury fizycznej</t>
  </si>
  <si>
    <t>Dochody wykonywane przez Bystrzyckie Centrum Kulury Fizycznej jednostkę organziacyjną gminy.</t>
  </si>
  <si>
    <t>Dochody z najmu i dzierżawy składników majątkowych Skarbu</t>
  </si>
  <si>
    <t>Pozostałe odsetki-odsetki naliczone przez BZ WBK od środków zgromadzonych na rachunku bankowym</t>
  </si>
  <si>
    <t>Otrzymane spadki, zapisy i darowizny w postaci pieniężnej</t>
  </si>
  <si>
    <t>Zadania w zakresie kultury fizycznej i sportu</t>
  </si>
  <si>
    <t>*LZS ''Łomniczanka ''</t>
  </si>
  <si>
    <r>
      <t>*Rada Miejsko</t>
    </r>
    <r>
      <rPr>
        <sz val="12"/>
        <rFont val="Arial"/>
        <family val="2"/>
      </rPr>
      <t>-Gminna LZS</t>
    </r>
  </si>
  <si>
    <t>Razem</t>
  </si>
  <si>
    <r>
      <t xml:space="preserve">Dotacje celowe otrzymane z budżetu państwa na realizację własnych zadań bieżących gmin ( związków gmin)-dotacja na nauczanie języka angielskiego </t>
    </r>
    <r>
      <rPr>
        <b/>
        <sz val="12"/>
        <rFont val="Times New Roman"/>
        <family val="1"/>
      </rPr>
      <t>w klasach I-II SP</t>
    </r>
  </si>
  <si>
    <r>
      <t>Wpływy z tytułu wynajmu koparki z roku 2004</t>
    </r>
    <r>
      <rPr>
        <sz val="12"/>
        <rFont val="Arial"/>
        <family val="2"/>
      </rPr>
      <t>-</t>
    </r>
    <r>
      <rPr>
        <sz val="12"/>
        <rFont val="Times New Roman"/>
        <family val="1"/>
      </rPr>
      <t>należność wyegzekwowana przez Urząd Skarbowy w Bystrzycy Kłodzkiej</t>
    </r>
  </si>
  <si>
    <r>
      <t>Pozostałe odsetki</t>
    </r>
    <r>
      <rPr>
        <sz val="12"/>
        <rFont val="Arial"/>
        <family val="2"/>
      </rPr>
      <t>-</t>
    </r>
    <r>
      <rPr>
        <sz val="12"/>
        <rFont val="Times New Roman"/>
        <family val="1"/>
      </rPr>
      <t xml:space="preserve"> odsetki od nieterminowej wpłaty za wynajem koparki</t>
    </r>
  </si>
  <si>
    <r>
      <t xml:space="preserve">*LZS ''Igliczna </t>
    </r>
    <r>
      <rPr>
        <sz val="12"/>
        <rFont val="Arial"/>
        <family val="2"/>
      </rPr>
      <t>"</t>
    </r>
    <r>
      <rPr>
        <sz val="12"/>
        <rFont val="Times New Roman"/>
        <family val="1"/>
      </rPr>
      <t xml:space="preserve"> Wilkanów</t>
    </r>
  </si>
  <si>
    <t>Plan na 31.12.2008r.</t>
  </si>
  <si>
    <t>realizację zadań bieżących z zakresu administracji rządowej  oraz innych zadań zleconych gminie (związkom gmin) ustawami-zwrot podatku akcyzowego producentom rolnym oraz pokrycie kosztów postępowania w sprawie zwrotu podatku</t>
  </si>
  <si>
    <t>*remont mostu w Topolicach k.posesji Nr 5</t>
  </si>
  <si>
    <t>*remont mostu w Młotach k.posesji Nr 17</t>
  </si>
  <si>
    <t>* remont drogi wewnętrznej transportu rolnego położonej w miejscowości Lasówka w kier.posesji 37-54/1</t>
  </si>
  <si>
    <t>*remont drogi wewnętrznej transportu rolnego Stara Łomnica</t>
  </si>
  <si>
    <t>*remont drogi wewnętrznej transportu rolnego w Nowej Łomnicy</t>
  </si>
  <si>
    <t>*remont drogiwewnętrznej  transportu roplnego w Wilkanowei I etap</t>
  </si>
  <si>
    <t>*Regionalny Zarząd Gospodarki  Wodnej we Wrocławiu za grunty</t>
  </si>
  <si>
    <t>Pozostałe odsetki-odsetki od nieterminowych wpłat oraz spłat rat za sprzedaż mienia</t>
  </si>
  <si>
    <t>Wpływy ze sprzedaży składników majątkowych-sprzedaż złomu-kaloryfery</t>
  </si>
  <si>
    <t>*zwrot kaucji mieszkaniowej</t>
  </si>
  <si>
    <t>*zwrot kosztów procesu uwłaszczenia nieruchomości PKS K-ko</t>
  </si>
  <si>
    <t>Wpływy z różnych dochodów-wypłacone przez PZU K-ko</t>
  </si>
  <si>
    <t>Dochody z najmu i dzierżawy składników majątkowych Skarbu Państwa, jednostek samorządu terytorialnego  lub innych jednostek zaliczanych do sektora finansów publicznych oraz innych umów o podobnym charakterze, w tym:</t>
  </si>
  <si>
    <t>wpływy z różnych opłat, w tym:</t>
  </si>
  <si>
    <t xml:space="preserve">*pracownicy UMiG zwrot za rozmowy telefoniczne </t>
  </si>
  <si>
    <t>sprzedaż zamoryzowanego sprzetu komputerowego-tonery</t>
  </si>
  <si>
    <t>*UMiG Bca Kł-refundacja płac z PUP K-ko</t>
  </si>
  <si>
    <t>*różnice kursowe z tytułu roliczonych delegacji zagranicznych</t>
  </si>
  <si>
    <t>*uzyskane z PZU K-ko odszkodowanie z tytułu OC na samochód służbowy</t>
  </si>
  <si>
    <t>Promocja jednostek samorządu terytorialnego</t>
  </si>
  <si>
    <t xml:space="preserve">Wpływy z różnych dochodów -różnice kursowe z tytułu </t>
  </si>
  <si>
    <t>delegacji zagranicznych</t>
  </si>
  <si>
    <t xml:space="preserve">Wpływy z tytułu pomocy finansowej udzielanej między jednostkani </t>
  </si>
  <si>
    <t>Odsetki od nieterminowych wpłat z tytułu podatków i opłat-wykonane przez UMiG Bystrzyca Kł</t>
  </si>
  <si>
    <t>Podatek od czynności cywilnoprawnych wykonywany przez Urzedy Skarbowe, w tym:</t>
  </si>
  <si>
    <t>Podatek od spadków i darowizn-wykonywany przez Urzędy</t>
  </si>
  <si>
    <t>Skarbowe, w tym:</t>
  </si>
  <si>
    <t>*KAMBUD (OMYA)</t>
  </si>
  <si>
    <t>Podatek dochodowy od osób prawnych-wykonywany przez Urzędy Skarbowe</t>
  </si>
  <si>
    <t>opłata sądowa naliczona dla firmy Assmann Beraten + Planen Polska Sp. zo.o  w Poznaniu z tytułu odstąpenia od realizacji zadania pn.Wykonanie projektów budowlano-wykonawczych</t>
  </si>
  <si>
    <t xml:space="preserve"> kanalizacji sanitarnej dla miejscowości Międzygórze i Długopole Zdrój wraz z kolektorami grwaitacyjno-tłoczącymi</t>
  </si>
  <si>
    <t xml:space="preserve"> odprowadzającymi ścieki do oczyszczalni ścieków  w Bystrzycy Kł.</t>
  </si>
  <si>
    <t>Pozostałe odsetki-odsetki od kary za odstąpienie od umowy przez firmę</t>
  </si>
  <si>
    <t xml:space="preserve"> firmę Assmann Beraten + Planen Polska Sp. zo.o  w Poznaniu </t>
  </si>
  <si>
    <t>Pobór podatków, opłat i niepodatkowych należności budżetowych</t>
  </si>
  <si>
    <t>Obsługa długu publicznego</t>
  </si>
  <si>
    <t>Rozliczenia z tytułu poręćzeń i gwarancji udzielanych przez Skarb</t>
  </si>
  <si>
    <t>Państwa lub jednostkę samorządu terytorialnego</t>
  </si>
  <si>
    <t xml:space="preserve">odsetki od poręczonej własnym wekslem in blanco kwoty pożyczki </t>
  </si>
  <si>
    <t>odsetki zapłacone przez Stowarzyszenie Przyjaciół Bystrzycy Kł</t>
  </si>
  <si>
    <t xml:space="preserve">od udzielonej pożyczki krótkoterminowej przeznaczonej </t>
  </si>
  <si>
    <t>na realizację projekty pn. ,, Adaptacja lokalu na cele działalności</t>
  </si>
  <si>
    <t>z Fundacji Funduszu Współpracy</t>
  </si>
  <si>
    <t>Stowarzyszenia Przyjaciół Bystrzycy Kłodzkiej" dofinansowanego</t>
  </si>
  <si>
    <t xml:space="preserve">*UMiG Bca Kł-czynsz zapłacony przez Uniwersytet Wrocławski  </t>
  </si>
  <si>
    <t>za wynajem pomieszczeń w Sz.P. Nr 1</t>
  </si>
  <si>
    <t>*zwrot pożyczek mieszkaniowych przez pracowników zlikwidowanej Szkoły Podstawowej w Starym Waliszowie</t>
  </si>
  <si>
    <t>*Sz.P. Gorzanów zwrot nadpłaconych należności</t>
  </si>
  <si>
    <t xml:space="preserve">*zwrot pożyczek mieszkaniowych przez pracowników zlikwidowanej Szkoły Podstawowej w Gorzanowie </t>
  </si>
  <si>
    <t>*Sz.P. Nr 1-prowizja za terminowe opłacanie zaliczek na pdof</t>
  </si>
  <si>
    <t>Pozostałe odsetki-odsetki naliczone przez BZWBK od środków na rachunkach bankowych Przedszkola Nr 2</t>
  </si>
  <si>
    <t>Wpływy z różnych dochodów-Przeszkole Nr 2 prowizja za terminowe odprowadzanie zaliczek na podatek doch.od osób fiz.</t>
  </si>
  <si>
    <t>* zwrot za rozmowy telefoniczne</t>
  </si>
  <si>
    <t>* odpłatność za wynajem samochodów</t>
  </si>
  <si>
    <t>*dofinansowanie pracodawcom kosztów przygotowania zawodowego młodocianych pracowników</t>
  </si>
  <si>
    <t>Ochrona zdrowia</t>
  </si>
  <si>
    <t>Zwalczanie narkomanii</t>
  </si>
  <si>
    <t>Przeciwdziałanie alkoholizmowi</t>
  </si>
  <si>
    <t>Wpływy z różnych dochodów-Zakład Lecznictwa Odwykowego w Czarnym Borze rozliczenie przyznanej dotacji na realizację zadań z zakresu ochrony zdrowia</t>
  </si>
  <si>
    <t>Dochody jednostek samorządu terytorialnego związane z realizacją zadań z zakresu administracji rządowej  oraz innych zadań zleconych ustawami, w tym:</t>
  </si>
  <si>
    <t>*należne dla gmin 50% prowizji z tytułu odprowadzania dochodów budżetu centralnego-zaliczka alimentacyjna</t>
  </si>
  <si>
    <t>*należne dla gmin 40% prowizji z tytułu wyegzekwowanych należnych świadczeń z funduszu alimentacyjnego</t>
  </si>
  <si>
    <t>*wpływy dokonywane przez gminy wierzyciela z tytułu należnych gminie dłżnika 20% z tytułu wyegzekowowanych należnych świadczeń z funduszu alimentacyjnego</t>
  </si>
  <si>
    <t>dotacje celowe otrzymane z budżetu państwa na inwestycje i zakupy unwestycyjne z zakresu administracji rządowej oraz innyc zadań zleconych gminom ustawami- zakup komputerów w związku z wdrożeniem ustawy o pomocy osobom uprawnionym do alimentów</t>
  </si>
  <si>
    <t>dotacje otrzymane z funduszy celowych na finansowanie lub dofinansowanie kosztów realizacji inwestycji i zakupów inwestycyjnych jednostek sektora finansów publicznych</t>
  </si>
  <si>
    <t>dotacja z PFRON na realizację projektu w ramach likwidacji barier transoprtowych: ,,Zakup mikrobusu do przewozu osób niepełnosprawnych". Wkład PFRON 65 % wartości zadania.</t>
  </si>
  <si>
    <r>
      <t>Dotacje celowe otrzymane z budżetu państwa na realizację własnych zadań bieżących gmin ( związków gmin)-realizacja wieloletniego programu pn. ,,Pomoc państwa w zakresie dożywiania"</t>
    </r>
    <r>
      <rPr>
        <sz val="12"/>
        <rFont val="Arial"/>
        <family val="2"/>
      </rPr>
      <t>-</t>
    </r>
    <r>
      <rPr>
        <sz val="12"/>
        <rFont val="Times New Roman"/>
        <family val="1"/>
      </rPr>
      <t xml:space="preserve"> posiłek dla potrzebujących</t>
    </r>
  </si>
  <si>
    <r>
      <t>Program na rzecz społeczności romskiej w Polsce</t>
    </r>
    <r>
      <rPr>
        <sz val="12"/>
        <rFont val="Arial"/>
        <family val="2"/>
      </rPr>
      <t>-</t>
    </r>
    <r>
      <rPr>
        <sz val="12"/>
        <rFont val="Times New Roman"/>
        <family val="1"/>
      </rPr>
      <t>program motywacji dla ucznów romskich</t>
    </r>
  </si>
  <si>
    <t>Gospodarka ściekowa i ochrona wód</t>
  </si>
  <si>
    <t>Wpływy z usług-przekazane należności zlikwidowanego</t>
  </si>
  <si>
    <t>zakładu budżetowego ZWiK -sprzedaż wody</t>
  </si>
  <si>
    <t xml:space="preserve">Pozostałe odsetki-naliczone odsetki od zaległości przekazanych </t>
  </si>
  <si>
    <t>po zlikwidowanym zakładzie budżetowym ZWiK</t>
  </si>
  <si>
    <t xml:space="preserve">* niewykonane wydatki niewygasające z upływem roku 2007-wykonanie projektu budowlano-wykonawczego kanalizacji sanitarnej </t>
  </si>
  <si>
    <t>dla miejscowości Międzygórze wraz z kolektorami grawitacyjno-tłocznymi odprowadzającymi ścieki do oczyszczalni ścieków w Bystrzycy Kłodzkiej</t>
  </si>
  <si>
    <t>* pozostałość środków po zrealizowanym zadaniu -wymiana rury kanalizacyjnej w budynku  Bca Kł, ul.Przyjaciół. Zadanie realizowane przez ZWiK z wydatków niewygasających z upływem roku 2007.</t>
  </si>
  <si>
    <t>dla miejscowości Długopole Zdrój wraz z kolektorami grawitacyjno-tłocznymi odprowadzającymi ścieki do oczyszczalni ścieków w Bystrzycy Kłodzkiej</t>
  </si>
  <si>
    <t>Wpływy przekazane przez Wojewódzki Fundusz Ochrony Środowiska i Gospodarki Wodnej we Wrocławiu tytułem opłaty produktowej za rok  2007</t>
  </si>
  <si>
    <t>Otrzymane spadki, zapisy i darowizny w postaci pieniężnej, w tym:</t>
  </si>
  <si>
    <t xml:space="preserve">* dla RS Długopole Dolne na organizację Dożynek </t>
  </si>
  <si>
    <t>* dla RS Piotrowice na organizację Festynu na Piotrowickiej Polanie</t>
  </si>
  <si>
    <t xml:space="preserve">Wpływy z tytułu pomocy finansowej udzielanej między jednostkami samorządu terytorialnego na dofinansowanie </t>
  </si>
  <si>
    <t>własnych zadań bieżących, w tym:</t>
  </si>
  <si>
    <t xml:space="preserve">Odsetki od nieterminowych wpłat z tytułu podatków i opłat,                w tym:   </t>
  </si>
  <si>
    <t>Plan przeniesiono Uchwałą Nr XXIII/179/08 Rady Miejskiej w Bystrzycy Kłodzkiej z dnia 17.03.2008 na rozdział 75618</t>
  </si>
  <si>
    <t>Wpływy ze sprzedaży składników majątkowych-Przedszkole Nr 2 za złomowanie piecy CO</t>
  </si>
  <si>
    <t>* sfinansowanie prac komisji egzaminacyjnych powołanych do rozpatrzenia wniosków nauczycieli o wyższy stopień awansu zawodowego</t>
  </si>
  <si>
    <t>Opłata od posiadania psów</t>
  </si>
  <si>
    <t>*Urząd Marszałkowski Województwa Dolnośląskiego na realizację programu pn. ,, Mała odnowa wsi-zakup strojów ludowych oraz sprzętu muzycznego dla Zespołów Ludowych ze wsi Stary Waliszów i Nowy Waliszów</t>
  </si>
  <si>
    <t>inwestycji i zakupów inwestycyjnych własnych gmin- dotacja z rezerwy celowej na realizację zadania pn.,, Moje boisko-Orlik 012"</t>
  </si>
  <si>
    <t>Wpłaty z tytułu odpłatnego nabycia prawa własności oraz prawa użytkowania wieczystego nieruchomości -sprzedaż mienia- grunty, lokale, budynki, w tym:</t>
  </si>
  <si>
    <t>Wpływy z różnych dochodów-przepadek vadium w związku z rezygnacją z najmu lokalu użytkowego, dzierżawy działek oraz przekształcenia prawa użytkowania wieczystego w prawo własności</t>
  </si>
  <si>
    <t>Dotacje celowe otrzymane z budżetu państwa na realizację zadań bieżących z zakresu administracji rządowej  oraz innych zadań zleconych gminie (związkom gmin) ustawami- aktualizacja rejestru wyborców</t>
  </si>
  <si>
    <t>samorządu terytorialnego na dofinansowanie własnych zadań inwestycyjnych i zakupów inwestycyjnych</t>
  </si>
  <si>
    <t>Urząd Marszałkowski Województwa Dolnośląskiego dofinansowanie do projektu "zakup samochodu ratowniczo-gaśniczego MAN"</t>
  </si>
  <si>
    <t>*Komenda Wojewódzka Państwowej Straży Pożarnej we Wrocławiu  dla OSP Międzygórze na zakup mundurów</t>
  </si>
  <si>
    <t>Wpływy z różnych dochodów-zwrócone przez ZOZ Bystrzyca Kł</t>
  </si>
  <si>
    <t>udzielonej przez BGK Wrocław przeznaczonej na</t>
  </si>
  <si>
    <t>sfinansowanie zobowiązań</t>
  </si>
  <si>
    <t>*Sz.P. Gorzanów środki ze zlikwidowanego rachunku bankowego Zakładowego Fund.Świadczeń Socjalnych</t>
  </si>
  <si>
    <t>Dochody wykonywane przez Ośrodek Pomocy Społecznej w Bystrzycy Kł, w tym:</t>
  </si>
  <si>
    <t>Wpływy do budżetu części zysku gospodarstwa pomocniczego-część zysku Centrum Integracji Społecznej w Bystrzycy Kł-dochody wykonywane przez Ośrodek Pomocy Społecznej w Bystrzycy Kł</t>
  </si>
  <si>
    <t xml:space="preserve">Pozostałe odsetki-odsetki naliczone przez BZWBK od środków na rachunkach bankowych.Dochody wykonywane przez Ośrodek Pomocy Społecznej w Bystrzycy Kł </t>
  </si>
  <si>
    <t>Wpływy z usług-dochody wykonywane przez Ośrodek Pomocy Społecznej w Bystrzycy Kł, w tym:</t>
  </si>
  <si>
    <t>Wpływy z różnych dochodów-refundacja z PUP płac pracowników zatrudnianych w ramach prac społecznie użytecznych. Dochody wykonywane przez Ośrodek Pomocy Społecznej w Bystrzycy Kł.</t>
  </si>
  <si>
    <t>*Dofinansowanie zakupu podręczników dla dzieci rozpoczynających roczne przygotowanie przedszkolne lub naukę w klasach I-III szkoły podstawowej lub w klasach I-III ogólnokształcącej szkoły muzycznej I stopnia-wyprawka szkolna</t>
  </si>
  <si>
    <t>*wyegzekwowane zaległości po zlikwidowanym zakładzie budżetowym ZWiK Bca Kł poprzez egzekucję sądową i komorniczą</t>
  </si>
  <si>
    <t xml:space="preserve">Państwa,  jednostek samorządu terytorialnego  lub innych jednostek zaliczanych do sektora finansów publicznych oraz innych umów o podobnym charakterze, w tym:  </t>
  </si>
  <si>
    <t>*dzierżawa lokali na Baszcie Widokowej i na kortach trnisowych</t>
  </si>
  <si>
    <t>*dzierżawa parkingu przy ul.Nadbrzeznej w Bcy Kł</t>
  </si>
  <si>
    <t>*dzierżawa wyciągu narciarskiego w Spalonej</t>
  </si>
  <si>
    <t>*dzierżawa basenu kapielowego</t>
  </si>
  <si>
    <t>*dzierżawa kortów tenisowych</t>
  </si>
  <si>
    <t>Wpływy z usług, wtym:</t>
  </si>
  <si>
    <t>*sprzedaż biletów na basen</t>
  </si>
  <si>
    <t>*sprzedaż biletów na Basztę Widokową</t>
  </si>
  <si>
    <t>*opłata startowa zawodników</t>
  </si>
  <si>
    <t>*organizacja zawodów narciarskich</t>
  </si>
  <si>
    <t>*odpłatność za wynajem busa</t>
  </si>
  <si>
    <t>Wpływy ze sprzedaży składników majątkowych-sprzedaż samochodu Nysa</t>
  </si>
  <si>
    <t>realizację własnych zadań bieżących gmin(związków gmin)-dotacja na usuwanie skutków klęsk żywiołowych-</t>
  </si>
  <si>
    <t>Grzywny, mandaty i inne kary pieniężne od osób fizycznych-kara za bezumowne korzystanie z mienia gminnego</t>
  </si>
  <si>
    <t>odszkodowanie z tytułu odpowiedzialności  cywilnej za szkodę w lokalu w Bystrzycy Kł przy ul.Straobystrzycka 27</t>
  </si>
  <si>
    <t>Dotacje celowe otrzymane z budżetu państwa na realizację zadań bieżących z zakresu administracji rządowej  oraz innych zadań zleconych gminie (związkom gmin) ustawami "Program romski 2008"</t>
  </si>
  <si>
    <t>Środki na dofinansowanie własnych zadań bieżących gmin (związków gmin), powiatów (związków powiatów), samorządów województw, pozyskane z innych źródeł, w tym:</t>
  </si>
  <si>
    <t>Podatek od środków transportowych</t>
  </si>
  <si>
    <t>Podatek od czynności cywilnoprawnych,   w tym:</t>
  </si>
  <si>
    <t>Podatek od nieruchomości</t>
  </si>
  <si>
    <t>Podatek rolny</t>
  </si>
  <si>
    <t>Podatek leśny</t>
  </si>
  <si>
    <t>*wpływy z opłaty skarbowej</t>
  </si>
  <si>
    <t>*opłaty za wydane opinie urbanistyczne</t>
  </si>
  <si>
    <t>Wpływy z różnych opłat-</t>
  </si>
  <si>
    <t>Odsetki od pożyczek udzielanych przez jednostki samorządu terytorialnego</t>
  </si>
  <si>
    <t>*Przedszkole Nr 2</t>
  </si>
  <si>
    <r>
      <t>Wpływy z usług</t>
    </r>
    <r>
      <rPr>
        <sz val="12"/>
        <rFont val="Arial"/>
        <family val="2"/>
      </rPr>
      <t>-</t>
    </r>
    <r>
      <rPr>
        <sz val="12"/>
        <rFont val="Times New Roman"/>
        <family val="1"/>
      </rPr>
      <t xml:space="preserve"> wynajem powierzchni wystawienniczych na imprezach plenerowych</t>
    </r>
  </si>
  <si>
    <r>
      <t>'Program na rzecz społeczności romskiej w Polsce"</t>
    </r>
    <r>
      <rPr>
        <sz val="12"/>
        <rFont val="Arial"/>
        <family val="2"/>
      </rPr>
      <t>-</t>
    </r>
    <r>
      <rPr>
        <sz val="8.4"/>
        <rFont val="Times New Roman"/>
        <family val="1"/>
      </rPr>
      <t>zespół romski</t>
    </r>
    <r>
      <rPr>
        <sz val="12"/>
        <rFont val="Times New Roman"/>
        <family val="1"/>
      </rPr>
      <t xml:space="preserve"> </t>
    </r>
  </si>
  <si>
    <t>*dochody wykonywane przez OPS w Bystrzycy Kł-refundacja płac z PUP   pracowników zatrudnionych w ramach robót publicznych</t>
  </si>
  <si>
    <t xml:space="preserve">*dochody wykonywane przez OPS w Bystrzycy Kł-refundacja płac z  PUP Kłodzko pracowników zatrudnionych w ramach robót publicznych </t>
  </si>
  <si>
    <t>*Sz.P.Wilkanów-wpływy z usług-najem lokalu mieszkalnego</t>
  </si>
  <si>
    <t>*Sz.P Nr 1-wpływy z usług, w tym:</t>
  </si>
  <si>
    <t xml:space="preserve">a.wynajem sal na potrzeby Centrum Edukacji Zawodowej MUR we Wrocławiu </t>
  </si>
  <si>
    <t>b.dzierżwa kuchni i stołówki</t>
  </si>
  <si>
    <t>*Sz.P.Długopole Dolne odszkodowanie z PZU za szkodę na mieniu szkoły</t>
  </si>
  <si>
    <t xml:space="preserve">Wpływy z usług-odpłatność za pobyt dzieci w przedszkolach </t>
  </si>
  <si>
    <t>Wpływy z usług-Gimnazjum Nr 2-czynsz najmu lokalu użytkowego (sklepik)</t>
  </si>
  <si>
    <t>a.opłaty za duplikaty świadectw</t>
  </si>
  <si>
    <t>b.prowizja za terminowe odprowadzanie do US Bca Kł zaliczek na pdof</t>
  </si>
  <si>
    <t>c.spłata zobowiązań pracowika wobec zakładu</t>
  </si>
  <si>
    <t>d.zwrot dopłaty na dokształcanie w związku z rezygnacją ze studiów</t>
  </si>
  <si>
    <t>dopłata rodziców do dożywiania dzieci-za obiady-dochody wykonywane przez Ośrodek Pomocy Społecznej w Bystrzycy Kł</t>
  </si>
  <si>
    <t>środki od partnera holenderskiego z przeznaczeniem na zakup samochodu dostawczego dla OPS w Bystrzycy Kł</t>
  </si>
  <si>
    <t xml:space="preserve">Wpływy z usług </t>
  </si>
  <si>
    <t>*Narodowy Program Stypendialny-dofinansowanie świadczeń pomocy materialnej dla uczniów o charakterze socjalnym</t>
  </si>
  <si>
    <t>*SYSTEM POLSKA zo.o-refundacja kosztów uruchomienia i utrzymania pomieszczeń centrum kształcenia na odległość- pracownia internetowa we wsi Gorzanów</t>
  </si>
  <si>
    <t>Załącznik Nr 3</t>
  </si>
  <si>
    <t>Wykonanie dochodów budżetowych za 2008 rok wg klasyfikacji budżetowej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</si>
</sst>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????"/>
    <numFmt numFmtId="168" formatCode="0_ ;\-0\ "/>
    <numFmt numFmtId="169" formatCode="0\9\70"/>
  </numFmts>
  <fonts count="14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8.4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name val="Arial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63"/>
      </bottom>
    </border>
    <border>
      <left style="medium"/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 wrapText="1"/>
    </xf>
    <xf numFmtId="43" fontId="2" fillId="0" borderId="0" xfId="15" applyFont="1" applyAlignment="1">
      <alignment/>
    </xf>
    <xf numFmtId="4" fontId="2" fillId="0" borderId="0" xfId="15" applyNumberFormat="1" applyFont="1" applyAlignment="1">
      <alignment/>
    </xf>
    <xf numFmtId="10" fontId="2" fillId="0" borderId="0" xfId="15" applyNumberFormat="1" applyFont="1" applyFill="1" applyAlignment="1">
      <alignment/>
    </xf>
    <xf numFmtId="4" fontId="2" fillId="0" borderId="0" xfId="15" applyNumberFormat="1" applyFont="1" applyBorder="1" applyAlignment="1">
      <alignment/>
    </xf>
    <xf numFmtId="43" fontId="2" fillId="0" borderId="1" xfId="15" applyFont="1" applyFill="1" applyBorder="1" applyAlignment="1">
      <alignment horizontal="left" vertical="top" wrapText="1"/>
    </xf>
    <xf numFmtId="4" fontId="2" fillId="0" borderId="2" xfId="15" applyNumberFormat="1" applyFont="1" applyFill="1" applyBorder="1" applyAlignment="1">
      <alignment horizontal="right" vertical="top"/>
    </xf>
    <xf numFmtId="4" fontId="2" fillId="0" borderId="3" xfId="15" applyNumberFormat="1" applyFont="1" applyFill="1" applyBorder="1" applyAlignment="1">
      <alignment horizontal="right" vertical="top"/>
    </xf>
    <xf numFmtId="43" fontId="2" fillId="0" borderId="4" xfId="15" applyFont="1" applyFill="1" applyBorder="1" applyAlignment="1">
      <alignment horizontal="left" vertical="top" wrapText="1"/>
    </xf>
    <xf numFmtId="4" fontId="2" fillId="0" borderId="5" xfId="15" applyNumberFormat="1" applyFont="1" applyFill="1" applyBorder="1" applyAlignment="1">
      <alignment horizontal="right" vertical="top"/>
    </xf>
    <xf numFmtId="4" fontId="2" fillId="0" borderId="0" xfId="15" applyNumberFormat="1" applyFont="1" applyFill="1" applyBorder="1" applyAlignment="1">
      <alignment horizontal="right" vertical="top"/>
    </xf>
    <xf numFmtId="43" fontId="2" fillId="0" borderId="6" xfId="15" applyFont="1" applyFill="1" applyBorder="1" applyAlignment="1">
      <alignment horizontal="left" vertical="top" wrapText="1"/>
    </xf>
    <xf numFmtId="4" fontId="2" fillId="0" borderId="7" xfId="15" applyNumberFormat="1" applyFont="1" applyFill="1" applyBorder="1" applyAlignment="1">
      <alignment horizontal="right" vertical="top"/>
    </xf>
    <xf numFmtId="43" fontId="2" fillId="0" borderId="8" xfId="15" applyFont="1" applyFill="1" applyBorder="1" applyAlignment="1">
      <alignment horizontal="left" vertical="top" wrapText="1"/>
    </xf>
    <xf numFmtId="4" fontId="2" fillId="0" borderId="9" xfId="15" applyNumberFormat="1" applyFont="1" applyFill="1" applyBorder="1" applyAlignment="1">
      <alignment horizontal="right" vertical="top"/>
    </xf>
    <xf numFmtId="4" fontId="2" fillId="0" borderId="10" xfId="15" applyNumberFormat="1" applyFont="1" applyFill="1" applyBorder="1" applyAlignment="1">
      <alignment horizontal="right" vertical="top"/>
    </xf>
    <xf numFmtId="43" fontId="2" fillId="0" borderId="11" xfId="15" applyFont="1" applyFill="1" applyBorder="1" applyAlignment="1">
      <alignment horizontal="left" vertical="top" wrapText="1"/>
    </xf>
    <xf numFmtId="43" fontId="2" fillId="0" borderId="12" xfId="15" applyFont="1" applyFill="1" applyBorder="1" applyAlignment="1">
      <alignment horizontal="left" vertical="top" wrapText="1"/>
    </xf>
    <xf numFmtId="4" fontId="2" fillId="0" borderId="13" xfId="15" applyNumberFormat="1" applyFont="1" applyFill="1" applyBorder="1" applyAlignment="1">
      <alignment horizontal="right" vertical="top"/>
    </xf>
    <xf numFmtId="4" fontId="2" fillId="0" borderId="14" xfId="15" applyNumberFormat="1" applyFont="1" applyFill="1" applyBorder="1" applyAlignment="1">
      <alignment horizontal="right" vertical="top"/>
    </xf>
    <xf numFmtId="4" fontId="2" fillId="0" borderId="0" xfId="15" applyNumberFormat="1" applyFont="1" applyFill="1" applyBorder="1" applyAlignment="1">
      <alignment horizontal="right" vertical="top"/>
    </xf>
    <xf numFmtId="43" fontId="2" fillId="0" borderId="15" xfId="15" applyFont="1" applyFill="1" applyBorder="1" applyAlignment="1">
      <alignment horizontal="left" vertical="top" wrapText="1"/>
    </xf>
    <xf numFmtId="4" fontId="2" fillId="0" borderId="16" xfId="15" applyNumberFormat="1" applyFont="1" applyFill="1" applyBorder="1" applyAlignment="1">
      <alignment horizontal="right" vertical="top"/>
    </xf>
    <xf numFmtId="4" fontId="2" fillId="0" borderId="17" xfId="15" applyNumberFormat="1" applyFont="1" applyFill="1" applyBorder="1" applyAlignment="1">
      <alignment horizontal="right" vertical="top"/>
    </xf>
    <xf numFmtId="43" fontId="2" fillId="0" borderId="18" xfId="15" applyFont="1" applyFill="1" applyBorder="1" applyAlignment="1">
      <alignment horizontal="left" vertical="top" wrapText="1"/>
    </xf>
    <xf numFmtId="4" fontId="2" fillId="0" borderId="19" xfId="15" applyNumberFormat="1" applyFont="1" applyFill="1" applyBorder="1" applyAlignment="1">
      <alignment horizontal="right" vertical="top"/>
    </xf>
    <xf numFmtId="43" fontId="2" fillId="0" borderId="20" xfId="15" applyFont="1" applyFill="1" applyBorder="1" applyAlignment="1">
      <alignment horizontal="left" vertical="top" wrapText="1"/>
    </xf>
    <xf numFmtId="4" fontId="2" fillId="0" borderId="21" xfId="15" applyNumberFormat="1" applyFont="1" applyFill="1" applyBorder="1" applyAlignment="1">
      <alignment horizontal="right" vertical="top"/>
    </xf>
    <xf numFmtId="43" fontId="2" fillId="0" borderId="22" xfId="15" applyFont="1" applyFill="1" applyBorder="1" applyAlignment="1">
      <alignment horizontal="left" vertical="top" wrapText="1"/>
    </xf>
    <xf numFmtId="43" fontId="2" fillId="0" borderId="23" xfId="15" applyFont="1" applyFill="1" applyBorder="1" applyAlignment="1">
      <alignment horizontal="left" vertical="top" wrapText="1"/>
    </xf>
    <xf numFmtId="43" fontId="2" fillId="0" borderId="24" xfId="15" applyFont="1" applyFill="1" applyBorder="1" applyAlignment="1">
      <alignment horizontal="left" vertical="top" wrapText="1"/>
    </xf>
    <xf numFmtId="4" fontId="2" fillId="0" borderId="25" xfId="15" applyNumberFormat="1" applyFont="1" applyFill="1" applyBorder="1" applyAlignment="1">
      <alignment horizontal="right" vertical="top"/>
    </xf>
    <xf numFmtId="4" fontId="2" fillId="0" borderId="26" xfId="15" applyNumberFormat="1" applyFont="1" applyFill="1" applyBorder="1" applyAlignment="1">
      <alignment horizontal="right" vertical="top"/>
    </xf>
    <xf numFmtId="43" fontId="2" fillId="0" borderId="27" xfId="15" applyFont="1" applyFill="1" applyBorder="1" applyAlignment="1">
      <alignment horizontal="left" vertical="top" wrapText="1"/>
    </xf>
    <xf numFmtId="4" fontId="2" fillId="0" borderId="4" xfId="15" applyNumberFormat="1" applyFont="1" applyFill="1" applyBorder="1" applyAlignment="1">
      <alignment horizontal="right" vertical="top"/>
    </xf>
    <xf numFmtId="43" fontId="2" fillId="0" borderId="28" xfId="15" applyFont="1" applyFill="1" applyBorder="1" applyAlignment="1">
      <alignment horizontal="left" vertical="top" wrapText="1"/>
    </xf>
    <xf numFmtId="4" fontId="2" fillId="0" borderId="29" xfId="15" applyNumberFormat="1" applyFont="1" applyFill="1" applyBorder="1" applyAlignment="1">
      <alignment horizontal="right" vertical="top"/>
    </xf>
    <xf numFmtId="4" fontId="2" fillId="0" borderId="30" xfId="15" applyNumberFormat="1" applyFont="1" applyFill="1" applyBorder="1" applyAlignment="1">
      <alignment horizontal="right" vertical="top"/>
    </xf>
    <xf numFmtId="4" fontId="2" fillId="0" borderId="31" xfId="15" applyNumberFormat="1" applyFont="1" applyFill="1" applyBorder="1" applyAlignment="1">
      <alignment horizontal="right" vertical="top"/>
    </xf>
    <xf numFmtId="4" fontId="2" fillId="0" borderId="32" xfId="15" applyNumberFormat="1" applyFont="1" applyFill="1" applyBorder="1" applyAlignment="1">
      <alignment horizontal="right" vertical="top"/>
    </xf>
    <xf numFmtId="43" fontId="2" fillId="0" borderId="33" xfId="15" applyFont="1" applyFill="1" applyBorder="1" applyAlignment="1">
      <alignment horizontal="left" vertical="top" wrapText="1"/>
    </xf>
    <xf numFmtId="4" fontId="2" fillId="0" borderId="34" xfId="15" applyNumberFormat="1" applyFont="1" applyFill="1" applyBorder="1" applyAlignment="1">
      <alignment horizontal="right" vertical="top"/>
    </xf>
    <xf numFmtId="43" fontId="2" fillId="0" borderId="35" xfId="15" applyFont="1" applyFill="1" applyBorder="1" applyAlignment="1">
      <alignment horizontal="left" vertical="top" wrapText="1"/>
    </xf>
    <xf numFmtId="4" fontId="2" fillId="0" borderId="36" xfId="15" applyNumberFormat="1" applyFont="1" applyFill="1" applyBorder="1" applyAlignment="1">
      <alignment horizontal="right" vertical="top"/>
    </xf>
    <xf numFmtId="4" fontId="2" fillId="0" borderId="37" xfId="15" applyNumberFormat="1" applyFont="1" applyFill="1" applyBorder="1" applyAlignment="1">
      <alignment horizontal="right" vertical="top"/>
    </xf>
    <xf numFmtId="4" fontId="2" fillId="0" borderId="38" xfId="15" applyNumberFormat="1" applyFont="1" applyFill="1" applyBorder="1" applyAlignment="1">
      <alignment horizontal="right" vertical="top"/>
    </xf>
    <xf numFmtId="43" fontId="2" fillId="0" borderId="39" xfId="15" applyFont="1" applyFill="1" applyBorder="1" applyAlignment="1">
      <alignment horizontal="left" vertical="top" wrapText="1"/>
    </xf>
    <xf numFmtId="4" fontId="2" fillId="0" borderId="40" xfId="15" applyNumberFormat="1" applyFont="1" applyFill="1" applyBorder="1" applyAlignment="1">
      <alignment horizontal="right" vertical="top"/>
    </xf>
    <xf numFmtId="4" fontId="2" fillId="0" borderId="41" xfId="15" applyNumberFormat="1" applyFont="1" applyFill="1" applyBorder="1" applyAlignment="1">
      <alignment horizontal="right" vertical="top"/>
    </xf>
    <xf numFmtId="4" fontId="2" fillId="0" borderId="42" xfId="15" applyNumberFormat="1" applyFont="1" applyFill="1" applyBorder="1" applyAlignment="1">
      <alignment horizontal="right" vertical="top"/>
    </xf>
    <xf numFmtId="4" fontId="2" fillId="0" borderId="43" xfId="15" applyNumberFormat="1" applyFont="1" applyFill="1" applyBorder="1" applyAlignment="1">
      <alignment horizontal="right" vertical="top"/>
    </xf>
    <xf numFmtId="4" fontId="2" fillId="0" borderId="44" xfId="15" applyNumberFormat="1" applyFont="1" applyFill="1" applyBorder="1" applyAlignment="1">
      <alignment horizontal="right" vertical="top"/>
    </xf>
    <xf numFmtId="49" fontId="2" fillId="0" borderId="4" xfId="15" applyNumberFormat="1" applyFont="1" applyFill="1" applyBorder="1" applyAlignment="1">
      <alignment horizontal="left" vertical="top" wrapText="1"/>
    </xf>
    <xf numFmtId="49" fontId="2" fillId="0" borderId="24" xfId="15" applyNumberFormat="1" applyFont="1" applyFill="1" applyBorder="1" applyAlignment="1">
      <alignment horizontal="left" vertical="top" wrapText="1"/>
    </xf>
    <xf numFmtId="49" fontId="2" fillId="0" borderId="11" xfId="15" applyNumberFormat="1" applyFont="1" applyFill="1" applyBorder="1" applyAlignment="1">
      <alignment horizontal="left" vertical="top" wrapText="1"/>
    </xf>
    <xf numFmtId="43" fontId="2" fillId="0" borderId="24" xfId="15" applyFont="1" applyFill="1" applyBorder="1" applyAlignment="1">
      <alignment horizontal="left" vertical="center" wrapText="1"/>
    </xf>
    <xf numFmtId="4" fontId="2" fillId="0" borderId="5" xfId="15" applyNumberFormat="1" applyFont="1" applyFill="1" applyBorder="1" applyAlignment="1">
      <alignment horizontal="right" vertical="center" wrapText="1" shrinkToFit="1"/>
    </xf>
    <xf numFmtId="4" fontId="2" fillId="0" borderId="5" xfId="15" applyNumberFormat="1" applyFont="1" applyFill="1" applyBorder="1" applyAlignment="1">
      <alignment horizontal="right" vertical="center"/>
    </xf>
    <xf numFmtId="4" fontId="2" fillId="0" borderId="45" xfId="15" applyNumberFormat="1" applyFont="1" applyFill="1" applyBorder="1" applyAlignment="1">
      <alignment horizontal="right" vertical="top"/>
    </xf>
    <xf numFmtId="4" fontId="2" fillId="0" borderId="22" xfId="15" applyNumberFormat="1" applyFont="1" applyFill="1" applyBorder="1" applyAlignment="1">
      <alignment horizontal="right" vertical="top"/>
    </xf>
    <xf numFmtId="43" fontId="2" fillId="0" borderId="46" xfId="15" applyFont="1" applyFill="1" applyBorder="1" applyAlignment="1">
      <alignment horizontal="left" vertical="top" wrapText="1"/>
    </xf>
    <xf numFmtId="4" fontId="2" fillId="0" borderId="46" xfId="15" applyNumberFormat="1" applyFont="1" applyFill="1" applyBorder="1" applyAlignment="1">
      <alignment horizontal="right" vertical="top"/>
    </xf>
    <xf numFmtId="4" fontId="2" fillId="0" borderId="47" xfId="15" applyNumberFormat="1" applyFont="1" applyFill="1" applyBorder="1" applyAlignment="1">
      <alignment horizontal="right" vertical="top"/>
    </xf>
    <xf numFmtId="4" fontId="2" fillId="0" borderId="48" xfId="15" applyNumberFormat="1" applyFont="1" applyFill="1" applyBorder="1" applyAlignment="1">
      <alignment horizontal="right" vertical="top"/>
    </xf>
    <xf numFmtId="43" fontId="2" fillId="0" borderId="0" xfId="15" applyFont="1" applyFill="1" applyBorder="1" applyAlignment="1">
      <alignment horizontal="left" vertical="top" wrapText="1"/>
    </xf>
    <xf numFmtId="4" fontId="2" fillId="0" borderId="49" xfId="15" applyNumberFormat="1" applyFont="1" applyFill="1" applyBorder="1" applyAlignment="1">
      <alignment horizontal="right" vertical="top"/>
    </xf>
    <xf numFmtId="4" fontId="2" fillId="0" borderId="0" xfId="15" applyNumberFormat="1" applyFont="1" applyFill="1" applyBorder="1" applyAlignment="1">
      <alignment horizontal="right" vertical="top"/>
    </xf>
    <xf numFmtId="43" fontId="2" fillId="0" borderId="50" xfId="15" applyFont="1" applyFill="1" applyBorder="1" applyAlignment="1">
      <alignment horizontal="left" vertical="top" wrapText="1"/>
    </xf>
    <xf numFmtId="43" fontId="2" fillId="0" borderId="48" xfId="15" applyFont="1" applyFill="1" applyBorder="1" applyAlignment="1">
      <alignment horizontal="left" vertical="top" wrapText="1"/>
    </xf>
    <xf numFmtId="166" fontId="1" fillId="0" borderId="51" xfId="15" applyNumberFormat="1" applyFont="1" applyFill="1" applyBorder="1" applyAlignment="1">
      <alignment horizontal="center"/>
    </xf>
    <xf numFmtId="43" fontId="2" fillId="0" borderId="52" xfId="15" applyFont="1" applyFill="1" applyBorder="1" applyAlignment="1">
      <alignment horizontal="left" vertical="top" wrapText="1"/>
    </xf>
    <xf numFmtId="4" fontId="2" fillId="0" borderId="53" xfId="15" applyNumberFormat="1" applyFont="1" applyFill="1" applyBorder="1" applyAlignment="1">
      <alignment horizontal="right" vertical="top"/>
    </xf>
    <xf numFmtId="43" fontId="2" fillId="0" borderId="0" xfId="15" applyFont="1" applyFill="1" applyBorder="1" applyAlignment="1">
      <alignment wrapText="1"/>
    </xf>
    <xf numFmtId="43" fontId="2" fillId="0" borderId="0" xfId="15" applyFont="1" applyFill="1" applyBorder="1" applyAlignment="1">
      <alignment/>
    </xf>
    <xf numFmtId="4" fontId="2" fillId="0" borderId="0" xfId="15" applyNumberFormat="1" applyFont="1" applyFill="1" applyBorder="1" applyAlignment="1">
      <alignment/>
    </xf>
    <xf numFmtId="10" fontId="2" fillId="0" borderId="0" xfId="15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9" fillId="0" borderId="0" xfId="15" applyNumberFormat="1" applyFont="1" applyAlignment="1">
      <alignment horizontal="right"/>
    </xf>
    <xf numFmtId="4" fontId="9" fillId="0" borderId="2" xfId="15" applyNumberFormat="1" applyFont="1" applyFill="1" applyBorder="1" applyAlignment="1">
      <alignment horizontal="right" vertical="top"/>
    </xf>
    <xf numFmtId="4" fontId="9" fillId="0" borderId="5" xfId="15" applyNumberFormat="1" applyFont="1" applyFill="1" applyBorder="1" applyAlignment="1">
      <alignment horizontal="right" vertical="top"/>
    </xf>
    <xf numFmtId="4" fontId="9" fillId="0" borderId="7" xfId="15" applyNumberFormat="1" applyFont="1" applyFill="1" applyBorder="1" applyAlignment="1">
      <alignment horizontal="right" vertical="top"/>
    </xf>
    <xf numFmtId="4" fontId="9" fillId="0" borderId="9" xfId="15" applyNumberFormat="1" applyFont="1" applyFill="1" applyBorder="1" applyAlignment="1">
      <alignment horizontal="right" vertical="top"/>
    </xf>
    <xf numFmtId="4" fontId="9" fillId="0" borderId="13" xfId="15" applyNumberFormat="1" applyFont="1" applyFill="1" applyBorder="1" applyAlignment="1">
      <alignment horizontal="right" vertical="top"/>
    </xf>
    <xf numFmtId="4" fontId="9" fillId="0" borderId="16" xfId="15" applyNumberFormat="1" applyFont="1" applyFill="1" applyBorder="1" applyAlignment="1">
      <alignment horizontal="right" vertical="top"/>
    </xf>
    <xf numFmtId="4" fontId="9" fillId="0" borderId="19" xfId="15" applyNumberFormat="1" applyFont="1" applyFill="1" applyBorder="1" applyAlignment="1">
      <alignment horizontal="right" vertical="top"/>
    </xf>
    <xf numFmtId="4" fontId="9" fillId="0" borderId="21" xfId="15" applyNumberFormat="1" applyFont="1" applyFill="1" applyBorder="1" applyAlignment="1">
      <alignment horizontal="right" vertical="top"/>
    </xf>
    <xf numFmtId="4" fontId="9" fillId="0" borderId="50" xfId="15" applyNumberFormat="1" applyFont="1" applyFill="1" applyBorder="1" applyAlignment="1">
      <alignment horizontal="right" vertical="top"/>
    </xf>
    <xf numFmtId="4" fontId="9" fillId="0" borderId="4" xfId="15" applyNumberFormat="1" applyFont="1" applyFill="1" applyBorder="1" applyAlignment="1">
      <alignment horizontal="right" vertical="top"/>
    </xf>
    <xf numFmtId="4" fontId="9" fillId="0" borderId="0" xfId="15" applyNumberFormat="1" applyFont="1" applyFill="1" applyBorder="1" applyAlignment="1">
      <alignment horizontal="right" vertical="top"/>
    </xf>
    <xf numFmtId="4" fontId="9" fillId="0" borderId="40" xfId="15" applyNumberFormat="1" applyFont="1" applyFill="1" applyBorder="1" applyAlignment="1">
      <alignment horizontal="right" vertical="top"/>
    </xf>
    <xf numFmtId="4" fontId="9" fillId="0" borderId="5" xfId="15" applyNumberFormat="1" applyFont="1" applyFill="1" applyBorder="1" applyAlignment="1">
      <alignment horizontal="right" vertical="center" wrapText="1" shrinkToFit="1"/>
    </xf>
    <xf numFmtId="4" fontId="9" fillId="0" borderId="25" xfId="15" applyNumberFormat="1" applyFont="1" applyFill="1" applyBorder="1" applyAlignment="1">
      <alignment horizontal="right" vertical="top"/>
    </xf>
    <xf numFmtId="4" fontId="9" fillId="0" borderId="14" xfId="15" applyNumberFormat="1" applyFont="1" applyFill="1" applyBorder="1" applyAlignment="1">
      <alignment horizontal="right" vertical="top"/>
    </xf>
    <xf numFmtId="4" fontId="9" fillId="0" borderId="32" xfId="15" applyNumberFormat="1" applyFont="1" applyFill="1" applyBorder="1" applyAlignment="1">
      <alignment horizontal="right" vertical="top"/>
    </xf>
    <xf numFmtId="4" fontId="9" fillId="0" borderId="0" xfId="15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3" fontId="2" fillId="0" borderId="54" xfId="15" applyFont="1" applyFill="1" applyBorder="1" applyAlignment="1">
      <alignment horizontal="left" vertical="top" wrapText="1"/>
    </xf>
    <xf numFmtId="4" fontId="2" fillId="0" borderId="8" xfId="15" applyNumberFormat="1" applyFont="1" applyFill="1" applyBorder="1" applyAlignment="1">
      <alignment horizontal="right" vertical="top"/>
    </xf>
    <xf numFmtId="0" fontId="12" fillId="0" borderId="0" xfId="0" applyFont="1" applyAlignment="1">
      <alignment/>
    </xf>
    <xf numFmtId="4" fontId="2" fillId="0" borderId="51" xfId="15" applyNumberFormat="1" applyFont="1" applyFill="1" applyBorder="1" applyAlignment="1">
      <alignment horizontal="right" vertical="top"/>
    </xf>
    <xf numFmtId="43" fontId="2" fillId="0" borderId="51" xfId="15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" fontId="9" fillId="0" borderId="55" xfId="15" applyNumberFormat="1" applyFont="1" applyFill="1" applyBorder="1" applyAlignment="1">
      <alignment horizontal="right" vertical="top"/>
    </xf>
    <xf numFmtId="166" fontId="1" fillId="0" borderId="48" xfId="15" applyNumberFormat="1" applyFont="1" applyFill="1" applyBorder="1" applyAlignment="1">
      <alignment horizontal="center"/>
    </xf>
    <xf numFmtId="4" fontId="9" fillId="0" borderId="56" xfId="15" applyNumberFormat="1" applyFont="1" applyFill="1" applyBorder="1" applyAlignment="1">
      <alignment horizontal="right" vertical="top"/>
    </xf>
    <xf numFmtId="4" fontId="9" fillId="0" borderId="27" xfId="15" applyNumberFormat="1" applyFont="1" applyFill="1" applyBorder="1" applyAlignment="1">
      <alignment horizontal="right" vertical="top"/>
    </xf>
    <xf numFmtId="4" fontId="2" fillId="0" borderId="27" xfId="15" applyNumberFormat="1" applyFont="1" applyFill="1" applyBorder="1" applyAlignment="1">
      <alignment horizontal="right" vertical="top"/>
    </xf>
    <xf numFmtId="4" fontId="9" fillId="0" borderId="51" xfId="15" applyNumberFormat="1" applyFont="1" applyFill="1" applyBorder="1" applyAlignment="1">
      <alignment horizontal="right" vertical="top"/>
    </xf>
    <xf numFmtId="43" fontId="2" fillId="0" borderId="24" xfId="15" applyFont="1" applyFill="1" applyBorder="1" applyAlignment="1">
      <alignment wrapText="1"/>
    </xf>
    <xf numFmtId="4" fontId="9" fillId="0" borderId="57" xfId="15" applyNumberFormat="1" applyFont="1" applyFill="1" applyBorder="1" applyAlignment="1">
      <alignment horizontal="right" vertical="top"/>
    </xf>
    <xf numFmtId="43" fontId="2" fillId="0" borderId="47" xfId="15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4" fontId="2" fillId="0" borderId="12" xfId="15" applyNumberFormat="1" applyFont="1" applyFill="1" applyBorder="1" applyAlignment="1">
      <alignment horizontal="right" vertical="top"/>
    </xf>
    <xf numFmtId="4" fontId="9" fillId="0" borderId="58" xfId="15" applyNumberFormat="1" applyFont="1" applyFill="1" applyBorder="1" applyAlignment="1">
      <alignment horizontal="right" vertical="top"/>
    </xf>
    <xf numFmtId="4" fontId="9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10" fontId="2" fillId="0" borderId="0" xfId="15" applyNumberFormat="1" applyFont="1" applyFill="1" applyBorder="1" applyAlignment="1">
      <alignment/>
    </xf>
    <xf numFmtId="43" fontId="2" fillId="0" borderId="59" xfId="15" applyFont="1" applyFill="1" applyBorder="1" applyAlignment="1">
      <alignment horizontal="left" vertical="top" wrapText="1"/>
    </xf>
    <xf numFmtId="4" fontId="9" fillId="0" borderId="59" xfId="15" applyNumberFormat="1" applyFont="1" applyFill="1" applyBorder="1" applyAlignment="1">
      <alignment horizontal="right" vertical="top"/>
    </xf>
    <xf numFmtId="4" fontId="2" fillId="0" borderId="28" xfId="15" applyNumberFormat="1" applyFont="1" applyFill="1" applyBorder="1" applyAlignment="1">
      <alignment horizontal="right" vertical="top"/>
    </xf>
    <xf numFmtId="43" fontId="2" fillId="0" borderId="4" xfId="15" applyFont="1" applyFill="1" applyBorder="1" applyAlignment="1" quotePrefix="1">
      <alignment horizontal="left" vertical="top" wrapText="1"/>
    </xf>
    <xf numFmtId="43" fontId="2" fillId="0" borderId="53" xfId="15" applyFont="1" applyFill="1" applyBorder="1" applyAlignment="1">
      <alignment horizontal="left" vertical="top" wrapText="1"/>
    </xf>
    <xf numFmtId="4" fontId="9" fillId="0" borderId="60" xfId="15" applyNumberFormat="1" applyFont="1" applyFill="1" applyBorder="1" applyAlignment="1">
      <alignment horizontal="right" vertical="top"/>
    </xf>
    <xf numFmtId="4" fontId="2" fillId="0" borderId="60" xfId="15" applyNumberFormat="1" applyFont="1" applyFill="1" applyBorder="1" applyAlignment="1">
      <alignment horizontal="right" vertical="top"/>
    </xf>
    <xf numFmtId="4" fontId="2" fillId="0" borderId="57" xfId="15" applyNumberFormat="1" applyFont="1" applyFill="1" applyBorder="1" applyAlignment="1">
      <alignment horizontal="right" vertical="top"/>
    </xf>
    <xf numFmtId="1" fontId="1" fillId="0" borderId="0" xfId="15" applyNumberFormat="1" applyFont="1" applyAlignment="1">
      <alignment horizontal="center"/>
    </xf>
    <xf numFmtId="43" fontId="1" fillId="0" borderId="0" xfId="15" applyFont="1" applyAlignment="1">
      <alignment horizontal="center"/>
    </xf>
    <xf numFmtId="1" fontId="3" fillId="0" borderId="0" xfId="15" applyNumberFormat="1" applyFont="1" applyAlignment="1">
      <alignment horizontal="center" vertical="top"/>
    </xf>
    <xf numFmtId="1" fontId="3" fillId="0" borderId="0" xfId="15" applyNumberFormat="1" applyFont="1" applyBorder="1" applyAlignment="1">
      <alignment horizontal="center" vertical="top"/>
    </xf>
    <xf numFmtId="1" fontId="1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1" fontId="1" fillId="0" borderId="32" xfId="15" applyNumberFormat="1" applyFont="1" applyFill="1" applyBorder="1" applyAlignment="1">
      <alignment horizontal="center"/>
    </xf>
    <xf numFmtId="43" fontId="1" fillId="0" borderId="51" xfId="15" applyFont="1" applyFill="1" applyBorder="1" applyAlignment="1">
      <alignment horizontal="center"/>
    </xf>
    <xf numFmtId="1" fontId="1" fillId="0" borderId="61" xfId="15" applyNumberFormat="1" applyFont="1" applyFill="1" applyBorder="1" applyAlignment="1">
      <alignment horizontal="center"/>
    </xf>
    <xf numFmtId="166" fontId="3" fillId="0" borderId="62" xfId="15" applyNumberFormat="1" applyFont="1" applyFill="1" applyBorder="1" applyAlignment="1">
      <alignment horizontal="center" vertical="top"/>
    </xf>
    <xf numFmtId="1" fontId="1" fillId="0" borderId="63" xfId="15" applyNumberFormat="1" applyFont="1" applyFill="1" applyBorder="1" applyAlignment="1">
      <alignment horizontal="center"/>
    </xf>
    <xf numFmtId="167" fontId="3" fillId="0" borderId="64" xfId="15" applyNumberFormat="1" applyFont="1" applyFill="1" applyBorder="1" applyAlignment="1">
      <alignment horizontal="center" vertical="top"/>
    </xf>
    <xf numFmtId="43" fontId="1" fillId="0" borderId="65" xfId="15" applyFont="1" applyFill="1" applyBorder="1" applyAlignment="1">
      <alignment horizontal="center"/>
    </xf>
    <xf numFmtId="166" fontId="3" fillId="0" borderId="64" xfId="15" applyNumberFormat="1" applyFont="1" applyFill="1" applyBorder="1" applyAlignment="1">
      <alignment horizontal="center" vertical="top"/>
    </xf>
    <xf numFmtId="43" fontId="1" fillId="0" borderId="66" xfId="15" applyFont="1" applyFill="1" applyBorder="1" applyAlignment="1">
      <alignment horizontal="center"/>
    </xf>
    <xf numFmtId="166" fontId="3" fillId="0" borderId="67" xfId="15" applyNumberFormat="1" applyFont="1" applyFill="1" applyBorder="1" applyAlignment="1">
      <alignment horizontal="center" vertical="top"/>
    </xf>
    <xf numFmtId="1" fontId="1" fillId="0" borderId="36" xfId="15" applyNumberFormat="1" applyFont="1" applyFill="1" applyBorder="1" applyAlignment="1">
      <alignment horizontal="center"/>
    </xf>
    <xf numFmtId="167" fontId="3" fillId="0" borderId="48" xfId="15" applyNumberFormat="1" applyFont="1" applyFill="1" applyBorder="1" applyAlignment="1">
      <alignment horizontal="center" vertical="top"/>
    </xf>
    <xf numFmtId="1" fontId="1" fillId="0" borderId="68" xfId="15" applyNumberFormat="1" applyFont="1" applyFill="1" applyBorder="1" applyAlignment="1">
      <alignment horizontal="center"/>
    </xf>
    <xf numFmtId="166" fontId="1" fillId="0" borderId="62" xfId="15" applyNumberFormat="1" applyFont="1" applyFill="1" applyBorder="1" applyAlignment="1">
      <alignment horizontal="center"/>
    </xf>
    <xf numFmtId="168" fontId="1" fillId="0" borderId="62" xfId="15" applyNumberFormat="1" applyFont="1" applyFill="1" applyBorder="1" applyAlignment="1">
      <alignment horizontal="center"/>
    </xf>
    <xf numFmtId="168" fontId="1" fillId="0" borderId="51" xfId="15" applyNumberFormat="1" applyFont="1" applyFill="1" applyBorder="1" applyAlignment="1">
      <alignment horizontal="center"/>
    </xf>
    <xf numFmtId="167" fontId="3" fillId="0" borderId="47" xfId="15" applyNumberFormat="1" applyFont="1" applyFill="1" applyBorder="1" applyAlignment="1">
      <alignment horizontal="center" vertical="top"/>
    </xf>
    <xf numFmtId="166" fontId="3" fillId="0" borderId="48" xfId="15" applyNumberFormat="1" applyFont="1" applyFill="1" applyBorder="1" applyAlignment="1">
      <alignment horizontal="center" vertical="top"/>
    </xf>
    <xf numFmtId="43" fontId="1" fillId="0" borderId="46" xfId="15" applyFont="1" applyFill="1" applyBorder="1" applyAlignment="1">
      <alignment horizontal="center"/>
    </xf>
    <xf numFmtId="166" fontId="3" fillId="0" borderId="47" xfId="15" applyNumberFormat="1" applyFont="1" applyFill="1" applyBorder="1" applyAlignment="1">
      <alignment horizontal="center" vertical="top"/>
    </xf>
    <xf numFmtId="1" fontId="1" fillId="0" borderId="69" xfId="15" applyNumberFormat="1" applyFont="1" applyFill="1" applyBorder="1" applyAlignment="1">
      <alignment horizontal="center"/>
    </xf>
    <xf numFmtId="166" fontId="3" fillId="0" borderId="51" xfId="15" applyNumberFormat="1" applyFont="1" applyFill="1" applyBorder="1" applyAlignment="1">
      <alignment horizontal="center" vertical="top"/>
    </xf>
    <xf numFmtId="166" fontId="1" fillId="0" borderId="59" xfId="15" applyNumberFormat="1" applyFont="1" applyFill="1" applyBorder="1" applyAlignment="1">
      <alignment horizontal="center"/>
    </xf>
    <xf numFmtId="166" fontId="1" fillId="0" borderId="46" xfId="15" applyNumberFormat="1" applyFont="1" applyFill="1" applyBorder="1" applyAlignment="1">
      <alignment horizontal="center"/>
    </xf>
    <xf numFmtId="167" fontId="3" fillId="0" borderId="51" xfId="15" applyNumberFormat="1" applyFont="1" applyFill="1" applyBorder="1" applyAlignment="1">
      <alignment horizontal="center" vertical="top"/>
    </xf>
    <xf numFmtId="43" fontId="1" fillId="0" borderId="54" xfId="15" applyFont="1" applyFill="1" applyBorder="1" applyAlignment="1">
      <alignment horizontal="center"/>
    </xf>
    <xf numFmtId="166" fontId="3" fillId="0" borderId="59" xfId="15" applyNumberFormat="1" applyFont="1" applyFill="1" applyBorder="1" applyAlignment="1">
      <alignment horizontal="center" vertical="top"/>
    </xf>
    <xf numFmtId="166" fontId="3" fillId="0" borderId="46" xfId="15" applyNumberFormat="1" applyFont="1" applyFill="1" applyBorder="1" applyAlignment="1">
      <alignment horizontal="center" vertical="top"/>
    </xf>
    <xf numFmtId="43" fontId="1" fillId="0" borderId="70" xfId="15" applyFont="1" applyFill="1" applyBorder="1" applyAlignment="1">
      <alignment horizontal="center"/>
    </xf>
    <xf numFmtId="166" fontId="3" fillId="0" borderId="71" xfId="15" applyNumberFormat="1" applyFont="1" applyFill="1" applyBorder="1" applyAlignment="1">
      <alignment horizontal="center" vertical="top"/>
    </xf>
    <xf numFmtId="166" fontId="3" fillId="0" borderId="70" xfId="15" applyNumberFormat="1" applyFont="1" applyFill="1" applyBorder="1" applyAlignment="1">
      <alignment horizontal="center" vertical="top"/>
    </xf>
    <xf numFmtId="167" fontId="3" fillId="0" borderId="62" xfId="15" applyNumberFormat="1" applyFont="1" applyFill="1" applyBorder="1" applyAlignment="1">
      <alignment horizontal="center" vertical="top"/>
    </xf>
    <xf numFmtId="167" fontId="3" fillId="0" borderId="46" xfId="15" applyNumberFormat="1" applyFont="1" applyFill="1" applyBorder="1" applyAlignment="1">
      <alignment horizontal="center" vertical="top"/>
    </xf>
    <xf numFmtId="1" fontId="1" fillId="0" borderId="51" xfId="15" applyNumberFormat="1" applyFont="1" applyFill="1" applyBorder="1" applyAlignment="1">
      <alignment horizontal="center"/>
    </xf>
    <xf numFmtId="1" fontId="1" fillId="0" borderId="0" xfId="15" applyNumberFormat="1" applyFont="1" applyFill="1" applyBorder="1" applyAlignment="1">
      <alignment horizontal="center"/>
    </xf>
    <xf numFmtId="43" fontId="1" fillId="0" borderId="72" xfId="15" applyFont="1" applyFill="1" applyBorder="1" applyAlignment="1">
      <alignment horizontal="center"/>
    </xf>
    <xf numFmtId="1" fontId="1" fillId="0" borderId="0" xfId="15" applyNumberFormat="1" applyFont="1" applyFill="1" applyBorder="1" applyAlignment="1">
      <alignment horizontal="center"/>
    </xf>
    <xf numFmtId="1" fontId="1" fillId="0" borderId="27" xfId="15" applyNumberFormat="1" applyFont="1" applyFill="1" applyBorder="1" applyAlignment="1">
      <alignment horizontal="center"/>
    </xf>
    <xf numFmtId="167" fontId="3" fillId="0" borderId="59" xfId="15" applyNumberFormat="1" applyFont="1" applyFill="1" applyBorder="1" applyAlignment="1">
      <alignment horizontal="center" vertical="top"/>
    </xf>
    <xf numFmtId="1" fontId="3" fillId="0" borderId="36" xfId="15" applyNumberFormat="1" applyFont="1" applyFill="1" applyBorder="1" applyAlignment="1">
      <alignment horizontal="center" vertical="top"/>
    </xf>
    <xf numFmtId="1" fontId="1" fillId="0" borderId="0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0" fontId="0" fillId="0" borderId="0" xfId="0" applyAlignment="1">
      <alignment horizontal="center"/>
    </xf>
    <xf numFmtId="4" fontId="2" fillId="0" borderId="0" xfId="15" applyNumberFormat="1" applyFont="1" applyFill="1" applyBorder="1" applyAlignment="1">
      <alignment horizontal="right" vertical="top"/>
    </xf>
    <xf numFmtId="43" fontId="2" fillId="0" borderId="11" xfId="15" applyFont="1" applyFill="1" applyBorder="1" applyAlignment="1">
      <alignment horizontal="left" vertical="center" wrapText="1"/>
    </xf>
    <xf numFmtId="4" fontId="9" fillId="0" borderId="9" xfId="15" applyNumberFormat="1" applyFont="1" applyFill="1" applyBorder="1" applyAlignment="1">
      <alignment horizontal="right" vertical="center" wrapText="1" shrinkToFit="1"/>
    </xf>
    <xf numFmtId="4" fontId="2" fillId="0" borderId="9" xfId="15" applyNumberFormat="1" applyFont="1" applyFill="1" applyBorder="1" applyAlignment="1">
      <alignment horizontal="right" vertical="center" wrapText="1" shrinkToFit="1"/>
    </xf>
    <xf numFmtId="4" fontId="2" fillId="0" borderId="9" xfId="15" applyNumberFormat="1" applyFont="1" applyFill="1" applyBorder="1" applyAlignment="1">
      <alignment horizontal="right" vertical="center"/>
    </xf>
    <xf numFmtId="43" fontId="2" fillId="0" borderId="23" xfId="15" applyFont="1" applyFill="1" applyBorder="1" applyAlignment="1">
      <alignment horizontal="left" vertical="center" wrapText="1"/>
    </xf>
    <xf numFmtId="4" fontId="9" fillId="0" borderId="13" xfId="15" applyNumberFormat="1" applyFont="1" applyFill="1" applyBorder="1" applyAlignment="1">
      <alignment horizontal="right" vertical="center" wrapText="1" shrinkToFit="1"/>
    </xf>
    <xf numFmtId="4" fontId="2" fillId="0" borderId="13" xfId="15" applyNumberFormat="1" applyFont="1" applyFill="1" applyBorder="1" applyAlignment="1">
      <alignment horizontal="right" vertical="center" wrapText="1" shrinkToFit="1"/>
    </xf>
    <xf numFmtId="4" fontId="2" fillId="0" borderId="13" xfId="15" applyNumberFormat="1" applyFont="1" applyFill="1" applyBorder="1" applyAlignment="1">
      <alignment horizontal="right" vertical="center"/>
    </xf>
    <xf numFmtId="4" fontId="9" fillId="0" borderId="12" xfId="15" applyNumberFormat="1" applyFont="1" applyFill="1" applyBorder="1" applyAlignment="1">
      <alignment horizontal="right" vertical="top"/>
    </xf>
    <xf numFmtId="4" fontId="2" fillId="0" borderId="73" xfId="15" applyNumberFormat="1" applyFont="1" applyFill="1" applyBorder="1" applyAlignment="1">
      <alignment horizontal="right" vertical="top"/>
    </xf>
    <xf numFmtId="4" fontId="9" fillId="0" borderId="74" xfId="15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left"/>
    </xf>
    <xf numFmtId="164" fontId="5" fillId="0" borderId="75" xfId="15" applyNumberFormat="1" applyFont="1" applyFill="1" applyBorder="1" applyAlignment="1">
      <alignment horizontal="center" vertical="top"/>
    </xf>
    <xf numFmtId="1" fontId="1" fillId="0" borderId="76" xfId="15" applyNumberFormat="1" applyFont="1" applyFill="1" applyBorder="1" applyAlignment="1">
      <alignment horizontal="center"/>
    </xf>
    <xf numFmtId="43" fontId="1" fillId="0" borderId="77" xfId="15" applyFont="1" applyFill="1" applyBorder="1" applyAlignment="1">
      <alignment horizontal="center"/>
    </xf>
    <xf numFmtId="43" fontId="6" fillId="0" borderId="78" xfId="15" applyFont="1" applyFill="1" applyBorder="1" applyAlignment="1">
      <alignment horizontal="left" vertical="top" wrapText="1"/>
    </xf>
    <xf numFmtId="4" fontId="11" fillId="0" borderId="79" xfId="15" applyNumberFormat="1" applyFont="1" applyFill="1" applyBorder="1" applyAlignment="1">
      <alignment horizontal="right" vertical="top"/>
    </xf>
    <xf numFmtId="4" fontId="6" fillId="0" borderId="79" xfId="15" applyNumberFormat="1" applyFont="1" applyFill="1" applyBorder="1" applyAlignment="1">
      <alignment horizontal="right" vertical="top"/>
    </xf>
    <xf numFmtId="10" fontId="6" fillId="0" borderId="80" xfId="15" applyNumberFormat="1" applyFont="1" applyFill="1" applyBorder="1" applyAlignment="1">
      <alignment horizontal="right" vertical="top"/>
    </xf>
    <xf numFmtId="165" fontId="3" fillId="0" borderId="81" xfId="15" applyNumberFormat="1" applyFont="1" applyFill="1" applyBorder="1" applyAlignment="1">
      <alignment horizontal="center" vertical="top"/>
    </xf>
    <xf numFmtId="43" fontId="2" fillId="0" borderId="78" xfId="15" applyFont="1" applyFill="1" applyBorder="1" applyAlignment="1">
      <alignment horizontal="left" vertical="top" wrapText="1"/>
    </xf>
    <xf numFmtId="4" fontId="9" fillId="0" borderId="79" xfId="15" applyNumberFormat="1" applyFont="1" applyFill="1" applyBorder="1" applyAlignment="1">
      <alignment horizontal="right" vertical="top"/>
    </xf>
    <xf numFmtId="4" fontId="2" fillId="0" borderId="79" xfId="15" applyNumberFormat="1" applyFont="1" applyFill="1" applyBorder="1" applyAlignment="1">
      <alignment horizontal="right" vertical="top"/>
    </xf>
    <xf numFmtId="10" fontId="2" fillId="0" borderId="82" xfId="15" applyNumberFormat="1" applyFont="1" applyFill="1" applyBorder="1" applyAlignment="1">
      <alignment horizontal="right" vertical="top"/>
    </xf>
    <xf numFmtId="164" fontId="5" fillId="0" borderId="83" xfId="15" applyNumberFormat="1" applyFont="1" applyFill="1" applyBorder="1" applyAlignment="1">
      <alignment horizontal="center" vertical="top"/>
    </xf>
    <xf numFmtId="1" fontId="1" fillId="0" borderId="84" xfId="15" applyNumberFormat="1" applyFont="1" applyFill="1" applyBorder="1" applyAlignment="1">
      <alignment horizontal="center"/>
    </xf>
    <xf numFmtId="10" fontId="6" fillId="0" borderId="82" xfId="15" applyNumberFormat="1" applyFont="1" applyFill="1" applyBorder="1" applyAlignment="1">
      <alignment horizontal="right" vertical="top"/>
    </xf>
    <xf numFmtId="1" fontId="5" fillId="0" borderId="83" xfId="15" applyNumberFormat="1" applyFont="1" applyFill="1" applyBorder="1" applyAlignment="1">
      <alignment horizontal="center" vertical="top"/>
    </xf>
    <xf numFmtId="1" fontId="3" fillId="0" borderId="81" xfId="15" applyNumberFormat="1" applyFont="1" applyFill="1" applyBorder="1" applyAlignment="1">
      <alignment horizontal="center" vertical="top"/>
    </xf>
    <xf numFmtId="1" fontId="1" fillId="0" borderId="81" xfId="15" applyNumberFormat="1" applyFont="1" applyFill="1" applyBorder="1" applyAlignment="1">
      <alignment horizontal="center"/>
    </xf>
    <xf numFmtId="167" fontId="3" fillId="0" borderId="77" xfId="15" applyNumberFormat="1" applyFont="1" applyFill="1" applyBorder="1" applyAlignment="1">
      <alignment horizontal="center" vertical="top"/>
    </xf>
    <xf numFmtId="1" fontId="5" fillId="0" borderId="85" xfId="15" applyNumberFormat="1" applyFont="1" applyFill="1" applyBorder="1" applyAlignment="1">
      <alignment horizontal="center" vertical="top"/>
    </xf>
    <xf numFmtId="4" fontId="6" fillId="0" borderId="76" xfId="15" applyNumberFormat="1" applyFont="1" applyFill="1" applyBorder="1" applyAlignment="1">
      <alignment horizontal="right" vertical="top"/>
    </xf>
    <xf numFmtId="4" fontId="2" fillId="0" borderId="86" xfId="15" applyNumberFormat="1" applyFont="1" applyFill="1" applyBorder="1" applyAlignment="1">
      <alignment horizontal="right" vertical="top"/>
    </xf>
    <xf numFmtId="1" fontId="1" fillId="0" borderId="0" xfId="15" applyNumberFormat="1" applyFont="1" applyFill="1" applyBorder="1" applyAlignment="1">
      <alignment horizontal="center"/>
    </xf>
    <xf numFmtId="1" fontId="1" fillId="0" borderId="0" xfId="15" applyNumberFormat="1" applyFont="1" applyFill="1" applyBorder="1" applyAlignment="1">
      <alignment horizontal="center"/>
    </xf>
    <xf numFmtId="1" fontId="1" fillId="0" borderId="87" xfId="15" applyNumberFormat="1" applyFont="1" applyFill="1" applyBorder="1" applyAlignment="1">
      <alignment horizontal="center"/>
    </xf>
    <xf numFmtId="1" fontId="3" fillId="0" borderId="0" xfId="15" applyNumberFormat="1" applyFont="1" applyFill="1" applyBorder="1" applyAlignment="1">
      <alignment horizontal="center" vertical="top"/>
    </xf>
    <xf numFmtId="1" fontId="7" fillId="0" borderId="51" xfId="15" applyNumberFormat="1" applyFont="1" applyFill="1" applyBorder="1" applyAlignment="1">
      <alignment horizontal="center" vertical="center"/>
    </xf>
    <xf numFmtId="166" fontId="3" fillId="0" borderId="58" xfId="15" applyNumberFormat="1" applyFont="1" applyFill="1" applyBorder="1" applyAlignment="1">
      <alignment horizontal="center" vertical="top"/>
    </xf>
    <xf numFmtId="43" fontId="1" fillId="0" borderId="88" xfId="15" applyFont="1" applyFill="1" applyBorder="1" applyAlignment="1">
      <alignment horizontal="center"/>
    </xf>
    <xf numFmtId="167" fontId="3" fillId="0" borderId="57" xfId="15" applyNumberFormat="1" applyFont="1" applyFill="1" applyBorder="1" applyAlignment="1">
      <alignment horizontal="center" vertical="top"/>
    </xf>
    <xf numFmtId="43" fontId="1" fillId="0" borderId="27" xfId="15" applyFont="1" applyFill="1" applyBorder="1" applyAlignment="1">
      <alignment horizontal="center"/>
    </xf>
    <xf numFmtId="166" fontId="3" fillId="0" borderId="89" xfId="15" applyNumberFormat="1" applyFont="1" applyFill="1" applyBorder="1" applyAlignment="1">
      <alignment horizontal="center" vertical="top"/>
    </xf>
    <xf numFmtId="43" fontId="1" fillId="0" borderId="58" xfId="15" applyFont="1" applyFill="1" applyBorder="1" applyAlignment="1">
      <alignment horizontal="center"/>
    </xf>
    <xf numFmtId="166" fontId="3" fillId="0" borderId="88" xfId="15" applyNumberFormat="1" applyFont="1" applyFill="1" applyBorder="1" applyAlignment="1">
      <alignment horizontal="center" vertical="top"/>
    </xf>
    <xf numFmtId="166" fontId="3" fillId="0" borderId="57" xfId="15" applyNumberFormat="1" applyFont="1" applyFill="1" applyBorder="1" applyAlignment="1">
      <alignment horizontal="center" vertical="top"/>
    </xf>
    <xf numFmtId="166" fontId="3" fillId="0" borderId="27" xfId="15" applyNumberFormat="1" applyFont="1" applyFill="1" applyBorder="1" applyAlignment="1">
      <alignment horizontal="center" vertical="top"/>
    </xf>
    <xf numFmtId="166" fontId="3" fillId="0" borderId="90" xfId="15" applyNumberFormat="1" applyFont="1" applyFill="1" applyBorder="1" applyAlignment="1">
      <alignment horizontal="center" vertical="top"/>
    </xf>
    <xf numFmtId="166" fontId="3" fillId="0" borderId="91" xfId="15" applyNumberFormat="1" applyFont="1" applyFill="1" applyBorder="1" applyAlignment="1">
      <alignment horizontal="center" vertical="top"/>
    </xf>
    <xf numFmtId="166" fontId="3" fillId="0" borderId="92" xfId="15" applyNumberFormat="1" applyFont="1" applyFill="1" applyBorder="1" applyAlignment="1">
      <alignment horizontal="center" vertical="top"/>
    </xf>
    <xf numFmtId="1" fontId="5" fillId="0" borderId="75" xfId="15" applyNumberFormat="1" applyFont="1" applyFill="1" applyBorder="1" applyAlignment="1">
      <alignment horizontal="center" vertical="top"/>
    </xf>
    <xf numFmtId="1" fontId="7" fillId="0" borderId="76" xfId="15" applyNumberFormat="1" applyFont="1" applyFill="1" applyBorder="1" applyAlignment="1">
      <alignment horizontal="center"/>
    </xf>
    <xf numFmtId="43" fontId="7" fillId="0" borderId="77" xfId="15" applyFont="1" applyFill="1" applyBorder="1" applyAlignment="1">
      <alignment horizontal="center"/>
    </xf>
    <xf numFmtId="166" fontId="3" fillId="0" borderId="77" xfId="15" applyNumberFormat="1" applyFont="1" applyFill="1" applyBorder="1" applyAlignment="1">
      <alignment horizontal="center" vertical="top"/>
    </xf>
    <xf numFmtId="1" fontId="7" fillId="0" borderId="84" xfId="15" applyNumberFormat="1" applyFont="1" applyFill="1" applyBorder="1" applyAlignment="1">
      <alignment horizontal="center"/>
    </xf>
    <xf numFmtId="166" fontId="3" fillId="0" borderId="93" xfId="15" applyNumberFormat="1" applyFont="1" applyFill="1" applyBorder="1" applyAlignment="1">
      <alignment horizontal="center" vertical="top"/>
    </xf>
    <xf numFmtId="166" fontId="3" fillId="0" borderId="94" xfId="15" applyNumberFormat="1" applyFont="1" applyFill="1" applyBorder="1" applyAlignment="1">
      <alignment horizontal="center" vertical="top"/>
    </xf>
    <xf numFmtId="166" fontId="3" fillId="0" borderId="95" xfId="15" applyNumberFormat="1" applyFont="1" applyFill="1" applyBorder="1" applyAlignment="1">
      <alignment horizontal="center" vertical="top"/>
    </xf>
    <xf numFmtId="43" fontId="1" fillId="0" borderId="57" xfId="15" applyFont="1" applyFill="1" applyBorder="1" applyAlignment="1">
      <alignment horizontal="center"/>
    </xf>
    <xf numFmtId="43" fontId="1" fillId="0" borderId="87" xfId="15" applyFont="1" applyFill="1" applyBorder="1" applyAlignment="1">
      <alignment horizontal="center"/>
    </xf>
    <xf numFmtId="4" fontId="2" fillId="0" borderId="76" xfId="15" applyNumberFormat="1" applyFont="1" applyFill="1" applyBorder="1" applyAlignment="1">
      <alignment horizontal="right" vertical="top"/>
    </xf>
    <xf numFmtId="4" fontId="2" fillId="0" borderId="96" xfId="15" applyNumberFormat="1" applyFont="1" applyFill="1" applyBorder="1" applyAlignment="1">
      <alignment horizontal="right" vertical="top"/>
    </xf>
    <xf numFmtId="1" fontId="7" fillId="0" borderId="81" xfId="15" applyNumberFormat="1" applyFont="1" applyFill="1" applyBorder="1" applyAlignment="1">
      <alignment horizontal="center"/>
    </xf>
    <xf numFmtId="166" fontId="5" fillId="0" borderId="77" xfId="15" applyNumberFormat="1" applyFont="1" applyFill="1" applyBorder="1" applyAlignment="1">
      <alignment horizontal="center" vertical="top"/>
    </xf>
    <xf numFmtId="49" fontId="6" fillId="0" borderId="78" xfId="15" applyNumberFormat="1" applyFont="1" applyFill="1" applyBorder="1" applyAlignment="1">
      <alignment horizontal="left" vertical="top" wrapText="1"/>
    </xf>
    <xf numFmtId="4" fontId="6" fillId="0" borderId="84" xfId="15" applyNumberFormat="1" applyFont="1" applyFill="1" applyBorder="1" applyAlignment="1">
      <alignment horizontal="right" vertical="top"/>
    </xf>
    <xf numFmtId="1" fontId="1" fillId="0" borderId="97" xfId="15" applyNumberFormat="1" applyFont="1" applyFill="1" applyBorder="1" applyAlignment="1">
      <alignment horizontal="center"/>
    </xf>
    <xf numFmtId="166" fontId="3" fillId="0" borderId="98" xfId="15" applyNumberFormat="1" applyFont="1" applyFill="1" applyBorder="1" applyAlignment="1">
      <alignment horizontal="center" vertical="top"/>
    </xf>
    <xf numFmtId="49" fontId="2" fillId="0" borderId="99" xfId="15" applyNumberFormat="1" applyFont="1" applyFill="1" applyBorder="1" applyAlignment="1">
      <alignment horizontal="left" vertical="top" wrapText="1"/>
    </xf>
    <xf numFmtId="4" fontId="9" fillId="0" borderId="100" xfId="15" applyNumberFormat="1" applyFont="1" applyFill="1" applyBorder="1" applyAlignment="1">
      <alignment horizontal="right" vertical="top"/>
    </xf>
    <xf numFmtId="4" fontId="2" fillId="0" borderId="100" xfId="15" applyNumberFormat="1" applyFont="1" applyFill="1" applyBorder="1" applyAlignment="1">
      <alignment horizontal="right" vertical="top"/>
    </xf>
    <xf numFmtId="4" fontId="2" fillId="0" borderId="101" xfId="15" applyNumberFormat="1" applyFont="1" applyFill="1" applyBorder="1" applyAlignment="1">
      <alignment horizontal="right" vertical="top"/>
    </xf>
    <xf numFmtId="10" fontId="2" fillId="0" borderId="102" xfId="15" applyNumberFormat="1" applyFont="1" applyFill="1" applyBorder="1" applyAlignment="1">
      <alignment horizontal="right" vertical="top"/>
    </xf>
    <xf numFmtId="1" fontId="1" fillId="0" borderId="103" xfId="15" applyNumberFormat="1" applyFont="1" applyFill="1" applyBorder="1" applyAlignment="1">
      <alignment horizontal="center"/>
    </xf>
    <xf numFmtId="166" fontId="3" fillId="0" borderId="104" xfId="15" applyNumberFormat="1" applyFont="1" applyFill="1" applyBorder="1" applyAlignment="1">
      <alignment horizontal="center" vertical="top"/>
    </xf>
    <xf numFmtId="49" fontId="2" fillId="0" borderId="105" xfId="15" applyNumberFormat="1" applyFont="1" applyFill="1" applyBorder="1" applyAlignment="1">
      <alignment horizontal="left" vertical="top" wrapText="1"/>
    </xf>
    <xf numFmtId="4" fontId="9" fillId="0" borderId="106" xfId="15" applyNumberFormat="1" applyFont="1" applyFill="1" applyBorder="1" applyAlignment="1">
      <alignment horizontal="right" vertical="top"/>
    </xf>
    <xf numFmtId="4" fontId="2" fillId="0" borderId="106" xfId="15" applyNumberFormat="1" applyFont="1" applyFill="1" applyBorder="1" applyAlignment="1">
      <alignment horizontal="right" vertical="top"/>
    </xf>
    <xf numFmtId="10" fontId="2" fillId="0" borderId="107" xfId="15" applyNumberFormat="1" applyFont="1" applyFill="1" applyBorder="1" applyAlignment="1">
      <alignment horizontal="right" vertical="top"/>
    </xf>
    <xf numFmtId="4" fontId="2" fillId="0" borderId="108" xfId="15" applyNumberFormat="1" applyFont="1" applyFill="1" applyBorder="1" applyAlignment="1">
      <alignment horizontal="right" vertical="top"/>
    </xf>
    <xf numFmtId="43" fontId="6" fillId="0" borderId="109" xfId="15" applyFont="1" applyFill="1" applyBorder="1" applyAlignment="1">
      <alignment horizontal="left" vertical="top" wrapText="1"/>
    </xf>
    <xf numFmtId="4" fontId="6" fillId="0" borderId="110" xfId="15" applyNumberFormat="1" applyFont="1" applyFill="1" applyBorder="1" applyAlignment="1">
      <alignment horizontal="right" vertical="top"/>
    </xf>
    <xf numFmtId="43" fontId="1" fillId="0" borderId="58" xfId="15" applyFont="1" applyFill="1" applyBorder="1" applyAlignment="1">
      <alignment horizontal="center"/>
    </xf>
    <xf numFmtId="43" fontId="1" fillId="0" borderId="57" xfId="15" applyFont="1" applyFill="1" applyBorder="1" applyAlignment="1">
      <alignment horizontal="center"/>
    </xf>
    <xf numFmtId="43" fontId="1" fillId="0" borderId="27" xfId="15" applyFont="1" applyFill="1" applyBorder="1" applyAlignment="1">
      <alignment horizontal="center"/>
    </xf>
    <xf numFmtId="43" fontId="1" fillId="0" borderId="95" xfId="15" applyFont="1" applyFill="1" applyBorder="1" applyAlignment="1">
      <alignment horizontal="center"/>
    </xf>
    <xf numFmtId="43" fontId="1" fillId="0" borderId="89" xfId="15" applyFont="1" applyFill="1" applyBorder="1" applyAlignment="1">
      <alignment horizontal="center"/>
    </xf>
    <xf numFmtId="43" fontId="1" fillId="0" borderId="111" xfId="15" applyFont="1" applyFill="1" applyBorder="1" applyAlignment="1">
      <alignment horizontal="center"/>
    </xf>
    <xf numFmtId="1" fontId="1" fillId="0" borderId="83" xfId="15" applyNumberFormat="1" applyFont="1" applyFill="1" applyBorder="1" applyAlignment="1">
      <alignment horizontal="center"/>
    </xf>
    <xf numFmtId="43" fontId="2" fillId="0" borderId="77" xfId="15" applyFont="1" applyFill="1" applyBorder="1" applyAlignment="1">
      <alignment horizontal="left" vertical="top" wrapText="1"/>
    </xf>
    <xf numFmtId="4" fontId="9" fillId="0" borderId="78" xfId="15" applyNumberFormat="1" applyFont="1" applyFill="1" applyBorder="1" applyAlignment="1">
      <alignment horizontal="right" vertical="top"/>
    </xf>
    <xf numFmtId="4" fontId="2" fillId="0" borderId="84" xfId="15" applyNumberFormat="1" applyFont="1" applyFill="1" applyBorder="1" applyAlignment="1">
      <alignment horizontal="right" vertical="top"/>
    </xf>
    <xf numFmtId="4" fontId="9" fillId="0" borderId="109" xfId="15" applyNumberFormat="1" applyFont="1" applyFill="1" applyBorder="1" applyAlignment="1">
      <alignment horizontal="right" vertical="top"/>
    </xf>
    <xf numFmtId="1" fontId="7" fillId="0" borderId="75" xfId="15" applyNumberFormat="1" applyFont="1" applyFill="1" applyBorder="1" applyAlignment="1">
      <alignment horizontal="center"/>
    </xf>
    <xf numFmtId="1" fontId="7" fillId="0" borderId="110" xfId="15" applyNumberFormat="1" applyFont="1" applyFill="1" applyBorder="1" applyAlignment="1">
      <alignment horizontal="center"/>
    </xf>
    <xf numFmtId="167" fontId="5" fillId="0" borderId="77" xfId="15" applyNumberFormat="1" applyFont="1" applyFill="1" applyBorder="1" applyAlignment="1">
      <alignment horizontal="center" vertical="top"/>
    </xf>
    <xf numFmtId="43" fontId="6" fillId="0" borderId="84" xfId="15" applyFont="1" applyFill="1" applyBorder="1" applyAlignment="1">
      <alignment horizontal="left" vertical="top" wrapText="1"/>
    </xf>
    <xf numFmtId="43" fontId="2" fillId="0" borderId="84" xfId="15" applyFont="1" applyFill="1" applyBorder="1" applyAlignment="1">
      <alignment horizontal="left" vertical="top" wrapText="1"/>
    </xf>
    <xf numFmtId="0" fontId="6" fillId="0" borderId="84" xfId="0" applyFont="1" applyFill="1" applyBorder="1" applyAlignment="1">
      <alignment/>
    </xf>
    <xf numFmtId="4" fontId="6" fillId="0" borderId="86" xfId="15" applyNumberFormat="1" applyFont="1" applyFill="1" applyBorder="1" applyAlignment="1">
      <alignment horizontal="right" vertical="top"/>
    </xf>
    <xf numFmtId="167" fontId="3" fillId="0" borderId="54" xfId="15" applyNumberFormat="1" applyFont="1" applyFill="1" applyBorder="1" applyAlignment="1">
      <alignment horizontal="center" vertical="top"/>
    </xf>
    <xf numFmtId="1" fontId="3" fillId="0" borderId="83" xfId="15" applyNumberFormat="1" applyFont="1" applyFill="1" applyBorder="1" applyAlignment="1">
      <alignment horizontal="center" vertical="top"/>
    </xf>
    <xf numFmtId="4" fontId="2" fillId="0" borderId="77" xfId="15" applyNumberFormat="1" applyFont="1" applyFill="1" applyBorder="1" applyAlignment="1">
      <alignment horizontal="right" vertical="top"/>
    </xf>
    <xf numFmtId="10" fontId="2" fillId="0" borderId="80" xfId="15" applyNumberFormat="1" applyFont="1" applyFill="1" applyBorder="1" applyAlignment="1">
      <alignment horizontal="right" vertical="top"/>
    </xf>
    <xf numFmtId="167" fontId="3" fillId="0" borderId="90" xfId="15" applyNumberFormat="1" applyFont="1" applyFill="1" applyBorder="1" applyAlignment="1">
      <alignment horizontal="center" vertical="top"/>
    </xf>
    <xf numFmtId="43" fontId="1" fillId="0" borderId="112" xfId="15" applyFont="1" applyFill="1" applyBorder="1" applyAlignment="1">
      <alignment horizontal="center"/>
    </xf>
    <xf numFmtId="167" fontId="3" fillId="0" borderId="94" xfId="15" applyNumberFormat="1" applyFont="1" applyFill="1" applyBorder="1" applyAlignment="1">
      <alignment horizontal="center" vertical="top"/>
    </xf>
    <xf numFmtId="167" fontId="3" fillId="0" borderId="27" xfId="15" applyNumberFormat="1" applyFont="1" applyFill="1" applyBorder="1" applyAlignment="1">
      <alignment horizontal="center" vertical="top"/>
    </xf>
    <xf numFmtId="4" fontId="11" fillId="0" borderId="110" xfId="15" applyNumberFormat="1" applyFont="1" applyFill="1" applyBorder="1" applyAlignment="1">
      <alignment horizontal="right" vertical="top"/>
    </xf>
    <xf numFmtId="4" fontId="6" fillId="0" borderId="78" xfId="15" applyNumberFormat="1" applyFont="1" applyFill="1" applyBorder="1" applyAlignment="1">
      <alignment horizontal="right" vertical="top"/>
    </xf>
    <xf numFmtId="4" fontId="9" fillId="0" borderId="36" xfId="15" applyNumberFormat="1" applyFont="1" applyFill="1" applyBorder="1" applyAlignment="1">
      <alignment horizontal="right" vertical="top"/>
    </xf>
    <xf numFmtId="4" fontId="9" fillId="0" borderId="76" xfId="15" applyNumberFormat="1" applyFont="1" applyFill="1" applyBorder="1" applyAlignment="1">
      <alignment horizontal="right" vertical="top"/>
    </xf>
    <xf numFmtId="4" fontId="2" fillId="0" borderId="109" xfId="15" applyNumberFormat="1" applyFont="1" applyFill="1" applyBorder="1" applyAlignment="1">
      <alignment horizontal="right" vertical="top"/>
    </xf>
    <xf numFmtId="4" fontId="9" fillId="0" borderId="113" xfId="15" applyNumberFormat="1" applyFont="1" applyFill="1" applyBorder="1" applyAlignment="1">
      <alignment horizontal="right" vertical="top"/>
    </xf>
    <xf numFmtId="4" fontId="2" fillId="0" borderId="113" xfId="15" applyNumberFormat="1" applyFont="1" applyFill="1" applyBorder="1" applyAlignment="1">
      <alignment horizontal="right" vertical="top"/>
    </xf>
    <xf numFmtId="166" fontId="1" fillId="0" borderId="57" xfId="15" applyNumberFormat="1" applyFont="1" applyFill="1" applyBorder="1" applyAlignment="1">
      <alignment horizontal="center"/>
    </xf>
    <xf numFmtId="0" fontId="2" fillId="0" borderId="53" xfId="15" applyNumberFormat="1" applyFont="1" applyFill="1" applyBorder="1" applyAlignment="1">
      <alignment horizontal="left" vertical="top" wrapText="1"/>
    </xf>
    <xf numFmtId="4" fontId="2" fillId="0" borderId="0" xfId="15" applyNumberFormat="1" applyFont="1" applyFill="1" applyBorder="1" applyAlignment="1">
      <alignment horizontal="right" vertical="top"/>
    </xf>
    <xf numFmtId="166" fontId="1" fillId="0" borderId="58" xfId="15" applyNumberFormat="1" applyFont="1" applyFill="1" applyBorder="1" applyAlignment="1">
      <alignment horizontal="center"/>
    </xf>
    <xf numFmtId="4" fontId="9" fillId="0" borderId="11" xfId="15" applyNumberFormat="1" applyFont="1" applyFill="1" applyBorder="1" applyAlignment="1">
      <alignment horizontal="right" vertical="top"/>
    </xf>
    <xf numFmtId="43" fontId="2" fillId="0" borderId="109" xfId="15" applyFont="1" applyFill="1" applyBorder="1" applyAlignment="1">
      <alignment horizontal="left" vertical="top" wrapText="1"/>
    </xf>
    <xf numFmtId="4" fontId="2" fillId="0" borderId="114" xfId="15" applyNumberFormat="1" applyFont="1" applyFill="1" applyBorder="1" applyAlignment="1">
      <alignment horizontal="right" vertical="top"/>
    </xf>
    <xf numFmtId="10" fontId="2" fillId="0" borderId="115" xfId="15" applyNumberFormat="1" applyFont="1" applyFill="1" applyBorder="1" applyAlignment="1">
      <alignment horizontal="right" vertical="top"/>
    </xf>
    <xf numFmtId="43" fontId="2" fillId="0" borderId="44" xfId="15" applyFont="1" applyFill="1" applyBorder="1" applyAlignment="1">
      <alignment wrapText="1"/>
    </xf>
    <xf numFmtId="1" fontId="1" fillId="0" borderId="116" xfId="15" applyNumberFormat="1" applyFont="1" applyFill="1" applyBorder="1" applyAlignment="1">
      <alignment horizontal="center"/>
    </xf>
    <xf numFmtId="43" fontId="1" fillId="0" borderId="98" xfId="15" applyFont="1" applyFill="1" applyBorder="1" applyAlignment="1">
      <alignment horizontal="center"/>
    </xf>
    <xf numFmtId="43" fontId="6" fillId="0" borderId="99" xfId="15" applyFont="1" applyFill="1" applyBorder="1" applyAlignment="1">
      <alignment horizontal="left" vertical="top" wrapText="1"/>
    </xf>
    <xf numFmtId="4" fontId="11" fillId="0" borderId="100" xfId="15" applyNumberFormat="1" applyFont="1" applyFill="1" applyBorder="1" applyAlignment="1">
      <alignment horizontal="right" vertical="top"/>
    </xf>
    <xf numFmtId="4" fontId="6" fillId="0" borderId="100" xfId="15" applyNumberFormat="1" applyFont="1" applyFill="1" applyBorder="1" applyAlignment="1">
      <alignment horizontal="right" vertical="top"/>
    </xf>
    <xf numFmtId="10" fontId="6" fillId="0" borderId="102" xfId="15" applyNumberFormat="1" applyFont="1" applyFill="1" applyBorder="1" applyAlignment="1">
      <alignment horizontal="right" vertical="top"/>
    </xf>
    <xf numFmtId="43" fontId="2" fillId="0" borderId="0" xfId="15" applyFont="1" applyFill="1" applyBorder="1" applyAlignment="1">
      <alignment wrapText="1"/>
    </xf>
    <xf numFmtId="1" fontId="5" fillId="0" borderId="81" xfId="15" applyNumberFormat="1" applyFont="1" applyFill="1" applyBorder="1" applyAlignment="1">
      <alignment horizontal="center" vertical="top"/>
    </xf>
    <xf numFmtId="166" fontId="1" fillId="0" borderId="27" xfId="15" applyNumberFormat="1" applyFont="1" applyFill="1" applyBorder="1" applyAlignment="1">
      <alignment horizontal="center"/>
    </xf>
    <xf numFmtId="1" fontId="3" fillId="0" borderId="51" xfId="15" applyNumberFormat="1" applyFont="1" applyFill="1" applyBorder="1" applyAlignment="1">
      <alignment horizontal="center" vertical="top"/>
    </xf>
    <xf numFmtId="4" fontId="2" fillId="0" borderId="0" xfId="15" applyNumberFormat="1" applyFont="1" applyFill="1" applyBorder="1" applyAlignment="1">
      <alignment horizontal="right" vertical="top"/>
    </xf>
    <xf numFmtId="43" fontId="1" fillId="0" borderId="84" xfId="15" applyFont="1" applyFill="1" applyBorder="1" applyAlignment="1">
      <alignment horizontal="center"/>
    </xf>
    <xf numFmtId="10" fontId="6" fillId="0" borderId="78" xfId="15" applyNumberFormat="1" applyFont="1" applyFill="1" applyBorder="1" applyAlignment="1">
      <alignment horizontal="center" vertical="center" wrapText="1"/>
    </xf>
    <xf numFmtId="4" fontId="11" fillId="0" borderId="78" xfId="15" applyNumberFormat="1" applyFont="1" applyFill="1" applyBorder="1" applyAlignment="1">
      <alignment horizontal="right" vertical="center"/>
    </xf>
    <xf numFmtId="4" fontId="6" fillId="0" borderId="79" xfId="15" applyNumberFormat="1" applyFont="1" applyFill="1" applyBorder="1" applyAlignment="1">
      <alignment horizontal="right" vertical="center"/>
    </xf>
    <xf numFmtId="4" fontId="6" fillId="0" borderId="78" xfId="15" applyNumberFormat="1" applyFont="1" applyFill="1" applyBorder="1" applyAlignment="1">
      <alignment horizontal="right" vertical="center"/>
    </xf>
    <xf numFmtId="10" fontId="6" fillId="0" borderId="80" xfId="15" applyNumberFormat="1" applyFont="1" applyFill="1" applyBorder="1" applyAlignment="1">
      <alignment horizontal="right" vertical="center"/>
    </xf>
    <xf numFmtId="1" fontId="0" fillId="0" borderId="117" xfId="15" applyNumberFormat="1" applyFont="1" applyFill="1" applyBorder="1" applyAlignment="1">
      <alignment horizontal="center" vertical="center"/>
    </xf>
    <xf numFmtId="1" fontId="0" fillId="0" borderId="116" xfId="15" applyNumberFormat="1" applyFont="1" applyFill="1" applyBorder="1" applyAlignment="1">
      <alignment horizontal="center" vertical="center"/>
    </xf>
    <xf numFmtId="43" fontId="0" fillId="0" borderId="98" xfId="15" applyFont="1" applyFill="1" applyBorder="1" applyAlignment="1">
      <alignment horizontal="center" vertical="center"/>
    </xf>
    <xf numFmtId="43" fontId="2" fillId="0" borderId="99" xfId="15" applyFont="1" applyFill="1" applyBorder="1" applyAlignment="1">
      <alignment horizontal="center" vertical="center" wrapText="1"/>
    </xf>
    <xf numFmtId="4" fontId="10" fillId="0" borderId="100" xfId="15" applyNumberFormat="1" applyFont="1" applyFill="1" applyBorder="1" applyAlignment="1">
      <alignment horizontal="center" vertical="center" wrapText="1" shrinkToFit="1"/>
    </xf>
    <xf numFmtId="43" fontId="4" fillId="0" borderId="100" xfId="15" applyFont="1" applyFill="1" applyBorder="1" applyAlignment="1">
      <alignment horizontal="center" vertical="center" wrapText="1" shrinkToFit="1"/>
    </xf>
    <xf numFmtId="4" fontId="4" fillId="0" borderId="100" xfId="15" applyNumberFormat="1" applyFont="1" applyFill="1" applyBorder="1" applyAlignment="1">
      <alignment horizontal="center" vertical="center"/>
    </xf>
    <xf numFmtId="10" fontId="4" fillId="0" borderId="102" xfId="15" applyNumberFormat="1" applyFont="1" applyFill="1" applyBorder="1" applyAlignment="1">
      <alignment horizontal="center" vertical="center" wrapText="1"/>
    </xf>
    <xf numFmtId="1" fontId="1" fillId="0" borderId="118" xfId="15" applyNumberFormat="1" applyFont="1" applyFill="1" applyBorder="1" applyAlignment="1">
      <alignment horizontal="center"/>
    </xf>
    <xf numFmtId="1" fontId="1" fillId="0" borderId="119" xfId="15" applyNumberFormat="1" applyFont="1" applyFill="1" applyBorder="1" applyAlignment="1">
      <alignment horizontal="center"/>
    </xf>
    <xf numFmtId="10" fontId="2" fillId="0" borderId="120" xfId="15" applyNumberFormat="1" applyFont="1" applyFill="1" applyBorder="1" applyAlignment="1">
      <alignment horizontal="right" vertical="top"/>
    </xf>
    <xf numFmtId="10" fontId="2" fillId="0" borderId="121" xfId="15" applyNumberFormat="1" applyFont="1" applyFill="1" applyBorder="1" applyAlignment="1">
      <alignment horizontal="right" vertical="top"/>
    </xf>
    <xf numFmtId="1" fontId="1" fillId="0" borderId="122" xfId="15" applyNumberFormat="1" applyFont="1" applyFill="1" applyBorder="1" applyAlignment="1">
      <alignment horizontal="center"/>
    </xf>
    <xf numFmtId="10" fontId="2" fillId="0" borderId="123" xfId="15" applyNumberFormat="1" applyFont="1" applyFill="1" applyBorder="1" applyAlignment="1">
      <alignment horizontal="right" vertical="top"/>
    </xf>
    <xf numFmtId="10" fontId="2" fillId="0" borderId="124" xfId="15" applyNumberFormat="1" applyFont="1" applyFill="1" applyBorder="1" applyAlignment="1">
      <alignment horizontal="right" vertical="top"/>
    </xf>
    <xf numFmtId="1" fontId="1" fillId="0" borderId="125" xfId="15" applyNumberFormat="1" applyFont="1" applyFill="1" applyBorder="1" applyAlignment="1">
      <alignment horizontal="center"/>
    </xf>
    <xf numFmtId="10" fontId="2" fillId="0" borderId="126" xfId="15" applyNumberFormat="1" applyFont="1" applyFill="1" applyBorder="1" applyAlignment="1">
      <alignment horizontal="right" vertical="top"/>
    </xf>
    <xf numFmtId="1" fontId="1" fillId="0" borderId="127" xfId="15" applyNumberFormat="1" applyFont="1" applyFill="1" applyBorder="1" applyAlignment="1">
      <alignment horizontal="center"/>
    </xf>
    <xf numFmtId="10" fontId="2" fillId="0" borderId="128" xfId="15" applyNumberFormat="1" applyFont="1" applyFill="1" applyBorder="1" applyAlignment="1">
      <alignment horizontal="right" vertical="top"/>
    </xf>
    <xf numFmtId="1" fontId="1" fillId="0" borderId="129" xfId="15" applyNumberFormat="1" applyFont="1" applyFill="1" applyBorder="1" applyAlignment="1">
      <alignment horizontal="center"/>
    </xf>
    <xf numFmtId="1" fontId="1" fillId="0" borderId="130" xfId="15" applyNumberFormat="1" applyFont="1" applyFill="1" applyBorder="1" applyAlignment="1">
      <alignment horizontal="center"/>
    </xf>
    <xf numFmtId="10" fontId="2" fillId="0" borderId="131" xfId="15" applyNumberFormat="1" applyFont="1" applyFill="1" applyBorder="1" applyAlignment="1">
      <alignment horizontal="right" vertical="top"/>
    </xf>
    <xf numFmtId="1" fontId="1" fillId="0" borderId="132" xfId="15" applyNumberFormat="1" applyFont="1" applyFill="1" applyBorder="1" applyAlignment="1">
      <alignment horizontal="center"/>
    </xf>
    <xf numFmtId="0" fontId="4" fillId="0" borderId="133" xfId="0" applyFont="1" applyBorder="1" applyAlignment="1">
      <alignment/>
    </xf>
    <xf numFmtId="10" fontId="2" fillId="0" borderId="133" xfId="15" applyNumberFormat="1" applyFont="1" applyFill="1" applyBorder="1" applyAlignment="1">
      <alignment horizontal="right" vertical="top"/>
    </xf>
    <xf numFmtId="10" fontId="2" fillId="0" borderId="134" xfId="15" applyNumberFormat="1" applyFont="1" applyFill="1" applyBorder="1" applyAlignment="1">
      <alignment horizontal="right" vertical="top"/>
    </xf>
    <xf numFmtId="10" fontId="2" fillId="0" borderId="135" xfId="15" applyNumberFormat="1" applyFont="1" applyFill="1" applyBorder="1" applyAlignment="1">
      <alignment horizontal="right" vertical="top"/>
    </xf>
    <xf numFmtId="1" fontId="7" fillId="0" borderId="127" xfId="15" applyNumberFormat="1" applyFont="1" applyFill="1" applyBorder="1" applyAlignment="1">
      <alignment horizontal="center" vertical="center"/>
    </xf>
    <xf numFmtId="10" fontId="2" fillId="0" borderId="136" xfId="15" applyNumberFormat="1" applyFont="1" applyFill="1" applyBorder="1" applyAlignment="1">
      <alignment horizontal="right" vertical="center" wrapText="1"/>
    </xf>
    <xf numFmtId="10" fontId="2" fillId="0" borderId="137" xfId="15" applyNumberFormat="1" applyFont="1" applyFill="1" applyBorder="1" applyAlignment="1">
      <alignment horizontal="right" vertical="center" wrapText="1"/>
    </xf>
    <xf numFmtId="10" fontId="2" fillId="0" borderId="133" xfId="15" applyNumberFormat="1" applyFont="1" applyFill="1" applyBorder="1" applyAlignment="1">
      <alignment horizontal="right" vertical="center" wrapText="1"/>
    </xf>
    <xf numFmtId="10" fontId="2" fillId="0" borderId="138" xfId="15" applyNumberFormat="1" applyFont="1" applyFill="1" applyBorder="1" applyAlignment="1">
      <alignment horizontal="right" vertical="top"/>
    </xf>
    <xf numFmtId="10" fontId="2" fillId="0" borderId="139" xfId="15" applyNumberFormat="1" applyFont="1" applyFill="1" applyBorder="1" applyAlignment="1">
      <alignment horizontal="right" vertical="top"/>
    </xf>
    <xf numFmtId="10" fontId="2" fillId="0" borderId="140" xfId="15" applyNumberFormat="1" applyFont="1" applyFill="1" applyBorder="1" applyAlignment="1">
      <alignment horizontal="right" vertical="top"/>
    </xf>
    <xf numFmtId="1" fontId="1" fillId="0" borderId="141" xfId="15" applyNumberFormat="1" applyFont="1" applyFill="1" applyBorder="1" applyAlignment="1">
      <alignment horizontal="center"/>
    </xf>
    <xf numFmtId="1" fontId="5" fillId="0" borderId="127" xfId="15" applyNumberFormat="1" applyFont="1" applyFill="1" applyBorder="1" applyAlignment="1">
      <alignment horizontal="center" vertical="top"/>
    </xf>
    <xf numFmtId="1" fontId="5" fillId="0" borderId="132" xfId="15" applyNumberFormat="1" applyFont="1" applyFill="1" applyBorder="1" applyAlignment="1">
      <alignment horizontal="center" vertical="top"/>
    </xf>
    <xf numFmtId="10" fontId="2" fillId="0" borderId="142" xfId="15" applyNumberFormat="1" applyFont="1" applyFill="1" applyBorder="1" applyAlignment="1">
      <alignment horizontal="right" vertical="top"/>
    </xf>
    <xf numFmtId="10" fontId="2" fillId="0" borderId="143" xfId="15" applyNumberFormat="1" applyFont="1" applyFill="1" applyBorder="1" applyAlignment="1">
      <alignment horizontal="right" vertical="top"/>
    </xf>
    <xf numFmtId="10" fontId="2" fillId="0" borderId="144" xfId="15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56</xdr:row>
      <xdr:rowOff>0</xdr:rowOff>
    </xdr:from>
    <xdr:to>
      <xdr:col>3</xdr:col>
      <xdr:colOff>457200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95400" y="17964150"/>
          <a:ext cx="581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1"/>
  <sheetViews>
    <sheetView tabSelected="1" zoomScale="90" zoomScaleNormal="90" zoomScaleSheetLayoutView="50" workbookViewId="0" topLeftCell="A1">
      <selection activeCell="G7" sqref="G7"/>
    </sheetView>
  </sheetViews>
  <sheetFormatPr defaultColWidth="9.140625" defaultRowHeight="12.75"/>
  <cols>
    <col min="1" max="1" width="5.7109375" style="176" customWidth="1"/>
    <col min="2" max="2" width="8.7109375" style="176" bestFit="1" customWidth="1"/>
    <col min="3" max="3" width="6.8515625" style="176" customWidth="1"/>
    <col min="4" max="4" width="66.28125" style="1" customWidth="1"/>
    <col min="5" max="5" width="14.7109375" style="98" customWidth="1"/>
    <col min="6" max="6" width="15.57421875" style="79" customWidth="1"/>
    <col min="7" max="7" width="16.57421875" style="79" customWidth="1"/>
    <col min="8" max="8" width="10.7109375" style="79" customWidth="1"/>
  </cols>
  <sheetData>
    <row r="1" spans="1:8" ht="11.25" customHeight="1">
      <c r="A1" s="128"/>
      <c r="B1" s="128"/>
      <c r="C1" s="129"/>
      <c r="D1" s="2"/>
      <c r="E1" s="80"/>
      <c r="F1" s="3"/>
      <c r="G1" s="4"/>
      <c r="H1" s="5"/>
    </row>
    <row r="2" spans="1:8" ht="18">
      <c r="A2" s="130"/>
      <c r="B2" s="189" t="s">
        <v>374</v>
      </c>
      <c r="C2" s="129"/>
      <c r="D2" s="114"/>
      <c r="E2" s="80"/>
      <c r="F2" s="3"/>
      <c r="G2" s="4"/>
      <c r="H2" s="5"/>
    </row>
    <row r="3" spans="1:8" ht="19.5" customHeight="1" thickBot="1">
      <c r="A3" s="131"/>
      <c r="B3" s="132"/>
      <c r="C3" s="133"/>
      <c r="D3" s="114"/>
      <c r="E3" s="117"/>
      <c r="F3" s="118"/>
      <c r="G3" s="6" t="s">
        <v>373</v>
      </c>
      <c r="H3" s="119"/>
    </row>
    <row r="4" spans="1:8" ht="33" customHeight="1" thickBot="1">
      <c r="A4" s="320" t="s">
        <v>14</v>
      </c>
      <c r="B4" s="321" t="s">
        <v>15</v>
      </c>
      <c r="C4" s="322" t="s">
        <v>16</v>
      </c>
      <c r="D4" s="323" t="s">
        <v>17</v>
      </c>
      <c r="E4" s="324" t="s">
        <v>18</v>
      </c>
      <c r="F4" s="325" t="s">
        <v>216</v>
      </c>
      <c r="G4" s="326" t="s">
        <v>19</v>
      </c>
      <c r="H4" s="327" t="s">
        <v>20</v>
      </c>
    </row>
    <row r="5" spans="1:8" ht="16.5" thickBot="1">
      <c r="A5" s="190">
        <v>10</v>
      </c>
      <c r="B5" s="191"/>
      <c r="C5" s="192"/>
      <c r="D5" s="193" t="s">
        <v>21</v>
      </c>
      <c r="E5" s="194">
        <f>E6</f>
        <v>200000</v>
      </c>
      <c r="F5" s="195">
        <f>F6</f>
        <v>453555.66</v>
      </c>
      <c r="G5" s="195">
        <f>G6</f>
        <v>421845.66</v>
      </c>
      <c r="H5" s="196">
        <f>G5/F5</f>
        <v>0.9300857583829953</v>
      </c>
    </row>
    <row r="6" spans="1:8" ht="16.5" thickBot="1">
      <c r="A6" s="328"/>
      <c r="B6" s="197">
        <v>1095</v>
      </c>
      <c r="C6" s="192"/>
      <c r="D6" s="198" t="s">
        <v>22</v>
      </c>
      <c r="E6" s="199">
        <f>SUM(E7:E8)</f>
        <v>200000</v>
      </c>
      <c r="F6" s="200">
        <f>SUM(F7:F8)</f>
        <v>453555.66</v>
      </c>
      <c r="G6" s="200">
        <f>SUM(G7:G8)</f>
        <v>421845.66</v>
      </c>
      <c r="H6" s="201">
        <f aca="true" t="shared" si="0" ref="H6:H37">G6/F6</f>
        <v>0.9300857583829953</v>
      </c>
    </row>
    <row r="7" spans="1:8" ht="33" customHeight="1">
      <c r="A7" s="329"/>
      <c r="B7" s="136"/>
      <c r="C7" s="137">
        <v>770</v>
      </c>
      <c r="D7" s="10" t="s">
        <v>23</v>
      </c>
      <c r="E7" s="82">
        <v>200000</v>
      </c>
      <c r="F7" s="11">
        <v>137000</v>
      </c>
      <c r="G7" s="12">
        <v>105290</v>
      </c>
      <c r="H7" s="330">
        <f t="shared" si="0"/>
        <v>0.7685401459854014</v>
      </c>
    </row>
    <row r="8" spans="1:8" ht="15.75">
      <c r="A8" s="329"/>
      <c r="B8" s="138"/>
      <c r="C8" s="139">
        <v>2010</v>
      </c>
      <c r="D8" s="7" t="s">
        <v>24</v>
      </c>
      <c r="E8" s="81">
        <v>0</v>
      </c>
      <c r="F8" s="8">
        <v>316555.66</v>
      </c>
      <c r="G8" s="9">
        <v>316555.66</v>
      </c>
      <c r="H8" s="331">
        <f t="shared" si="0"/>
        <v>1</v>
      </c>
    </row>
    <row r="9" spans="1:8" ht="62.25" customHeight="1" thickBot="1">
      <c r="A9" s="332"/>
      <c r="B9" s="146"/>
      <c r="C9" s="162"/>
      <c r="D9" s="10" t="s">
        <v>217</v>
      </c>
      <c r="E9" s="82"/>
      <c r="F9" s="11"/>
      <c r="G9" s="12"/>
      <c r="H9" s="333"/>
    </row>
    <row r="10" spans="1:8" ht="16.5" thickBot="1">
      <c r="A10" s="202">
        <v>20</v>
      </c>
      <c r="B10" s="203"/>
      <c r="C10" s="192"/>
      <c r="D10" s="193" t="s">
        <v>25</v>
      </c>
      <c r="E10" s="194">
        <f>E11</f>
        <v>63263</v>
      </c>
      <c r="F10" s="195">
        <f>F11</f>
        <v>60063</v>
      </c>
      <c r="G10" s="195">
        <f>G11</f>
        <v>61267.38</v>
      </c>
      <c r="H10" s="204">
        <f t="shared" si="0"/>
        <v>1.0200519454572698</v>
      </c>
    </row>
    <row r="11" spans="1:8" ht="16.5" thickBot="1">
      <c r="A11" s="328"/>
      <c r="B11" s="197">
        <v>2001</v>
      </c>
      <c r="C11" s="192"/>
      <c r="D11" s="198" t="s">
        <v>26</v>
      </c>
      <c r="E11" s="199">
        <f>SUM(E12:E14)</f>
        <v>63263</v>
      </c>
      <c r="F11" s="200">
        <f>SUM(F12:F14)</f>
        <v>60063</v>
      </c>
      <c r="G11" s="200">
        <f>SUM(G12:G14)</f>
        <v>61267.38</v>
      </c>
      <c r="H11" s="201">
        <f t="shared" si="0"/>
        <v>1.0200519454572698</v>
      </c>
    </row>
    <row r="12" spans="1:8" ht="63">
      <c r="A12" s="329"/>
      <c r="B12" s="136"/>
      <c r="C12" s="137">
        <v>750</v>
      </c>
      <c r="D12" s="10" t="s">
        <v>27</v>
      </c>
      <c r="E12" s="82">
        <v>4000</v>
      </c>
      <c r="F12" s="11">
        <v>6800</v>
      </c>
      <c r="G12" s="12">
        <v>8249.38</v>
      </c>
      <c r="H12" s="333">
        <f t="shared" si="0"/>
        <v>1.2131441176470588</v>
      </c>
    </row>
    <row r="13" spans="1:8" ht="15.75">
      <c r="A13" s="329"/>
      <c r="B13" s="136"/>
      <c r="C13" s="141">
        <v>870</v>
      </c>
      <c r="D13" s="13" t="s">
        <v>28</v>
      </c>
      <c r="E13" s="83">
        <v>6500</v>
      </c>
      <c r="F13" s="14">
        <v>500</v>
      </c>
      <c r="G13" s="9">
        <v>255</v>
      </c>
      <c r="H13" s="331">
        <f t="shared" si="0"/>
        <v>0.51</v>
      </c>
    </row>
    <row r="14" spans="1:8" ht="15.75">
      <c r="A14" s="329"/>
      <c r="B14" s="138"/>
      <c r="C14" s="141">
        <v>970</v>
      </c>
      <c r="D14" s="7" t="s">
        <v>32</v>
      </c>
      <c r="E14" s="81">
        <v>52763</v>
      </c>
      <c r="F14" s="8">
        <v>52763</v>
      </c>
      <c r="G14" s="9">
        <v>52763</v>
      </c>
      <c r="H14" s="331">
        <f t="shared" si="0"/>
        <v>1</v>
      </c>
    </row>
    <row r="15" spans="1:8" ht="48" thickBot="1">
      <c r="A15" s="332"/>
      <c r="B15" s="146"/>
      <c r="C15" s="162"/>
      <c r="D15" s="10" t="s">
        <v>356</v>
      </c>
      <c r="E15" s="82"/>
      <c r="F15" s="11"/>
      <c r="G15" s="12"/>
      <c r="H15" s="333"/>
    </row>
    <row r="16" spans="1:8" ht="16.5" thickBot="1">
      <c r="A16" s="205">
        <v>600</v>
      </c>
      <c r="B16" s="203"/>
      <c r="C16" s="192"/>
      <c r="D16" s="193" t="s">
        <v>30</v>
      </c>
      <c r="E16" s="194">
        <f>E17+E22+E35</f>
        <v>122622</v>
      </c>
      <c r="F16" s="195">
        <f>F17+F22+F35</f>
        <v>2439354</v>
      </c>
      <c r="G16" s="195">
        <f>G17+G22+G35</f>
        <v>2444221.5</v>
      </c>
      <c r="H16" s="204">
        <f t="shared" si="0"/>
        <v>1.0019954053409221</v>
      </c>
    </row>
    <row r="17" spans="1:8" ht="16.5" thickBot="1">
      <c r="A17" s="154"/>
      <c r="B17" s="206">
        <v>60016</v>
      </c>
      <c r="C17" s="192"/>
      <c r="D17" s="198" t="s">
        <v>31</v>
      </c>
      <c r="E17" s="199">
        <f>E18+E20</f>
        <v>112122</v>
      </c>
      <c r="F17" s="200">
        <f>F18+F20</f>
        <v>617854</v>
      </c>
      <c r="G17" s="200">
        <f>G18+G20</f>
        <v>619674.71</v>
      </c>
      <c r="H17" s="201">
        <f t="shared" si="0"/>
        <v>1.002946828862482</v>
      </c>
    </row>
    <row r="18" spans="1:8" ht="15.75">
      <c r="A18" s="167"/>
      <c r="B18" s="171"/>
      <c r="C18" s="217">
        <v>970</v>
      </c>
      <c r="D18" s="15" t="s">
        <v>32</v>
      </c>
      <c r="E18" s="84">
        <f>SUM(E19:E19)</f>
        <v>112122</v>
      </c>
      <c r="F18" s="16">
        <f>F19</f>
        <v>174622</v>
      </c>
      <c r="G18" s="16">
        <f>G19</f>
        <v>176442.71</v>
      </c>
      <c r="H18" s="334">
        <f t="shared" si="0"/>
        <v>1.0104265785525306</v>
      </c>
    </row>
    <row r="19" spans="1:8" ht="36.75" customHeight="1">
      <c r="A19" s="167"/>
      <c r="B19" s="171"/>
      <c r="C19" s="218"/>
      <c r="D19" s="69" t="s">
        <v>355</v>
      </c>
      <c r="E19" s="86">
        <v>112122</v>
      </c>
      <c r="F19" s="24">
        <v>174622</v>
      </c>
      <c r="G19" s="24">
        <v>176442.71</v>
      </c>
      <c r="H19" s="336">
        <f t="shared" si="0"/>
        <v>1.0104265785525306</v>
      </c>
    </row>
    <row r="20" spans="1:8" ht="47.25">
      <c r="A20" s="167"/>
      <c r="B20" s="171"/>
      <c r="C20" s="219">
        <v>6260</v>
      </c>
      <c r="D20" s="31" t="s">
        <v>33</v>
      </c>
      <c r="E20" s="85">
        <f>SUM(E21:E21)</f>
        <v>0</v>
      </c>
      <c r="F20" s="20">
        <f>SUM(F21:F21)</f>
        <v>443232</v>
      </c>
      <c r="G20" s="20">
        <f>G21</f>
        <v>443232</v>
      </c>
      <c r="H20" s="338">
        <f t="shared" si="0"/>
        <v>1</v>
      </c>
    </row>
    <row r="21" spans="1:8" ht="32.25" thickBot="1">
      <c r="A21" s="167"/>
      <c r="B21" s="171"/>
      <c r="C21" s="220"/>
      <c r="D21" s="10" t="s">
        <v>34</v>
      </c>
      <c r="E21" s="82">
        <v>0</v>
      </c>
      <c r="F21" s="11">
        <v>443232</v>
      </c>
      <c r="G21" s="41">
        <v>443232</v>
      </c>
      <c r="H21" s="333">
        <f t="shared" si="0"/>
        <v>1</v>
      </c>
    </row>
    <row r="22" spans="1:8" ht="16.5" thickBot="1">
      <c r="A22" s="154"/>
      <c r="B22" s="206">
        <v>60078</v>
      </c>
      <c r="C22" s="192"/>
      <c r="D22" s="198" t="s">
        <v>35</v>
      </c>
      <c r="E22" s="199">
        <f>E23</f>
        <v>0</v>
      </c>
      <c r="F22" s="200">
        <f>F23</f>
        <v>1811000</v>
      </c>
      <c r="G22" s="200">
        <f>G23</f>
        <v>1811000</v>
      </c>
      <c r="H22" s="201">
        <f t="shared" si="0"/>
        <v>1</v>
      </c>
    </row>
    <row r="23" spans="1:8" ht="15.75">
      <c r="A23" s="167"/>
      <c r="B23" s="170"/>
      <c r="C23" s="147">
        <v>2030</v>
      </c>
      <c r="D23" s="10" t="s">
        <v>36</v>
      </c>
      <c r="E23" s="82">
        <v>0</v>
      </c>
      <c r="F23" s="11">
        <f>F26+F27+F28+F29+F30+F31+F32+F33+F34</f>
        <v>1811000</v>
      </c>
      <c r="G23" s="22">
        <f>G26+G27+G28+G29+G30+G31+G32+G33+G34</f>
        <v>1811000</v>
      </c>
      <c r="H23" s="333">
        <f>G23/F23</f>
        <v>1</v>
      </c>
    </row>
    <row r="24" spans="1:8" ht="31.5" customHeight="1">
      <c r="A24" s="167"/>
      <c r="B24" s="213"/>
      <c r="C24" s="148"/>
      <c r="D24" s="10" t="s">
        <v>338</v>
      </c>
      <c r="E24" s="82"/>
      <c r="F24" s="11"/>
      <c r="G24" s="22"/>
      <c r="H24" s="333"/>
    </row>
    <row r="25" spans="1:8" ht="35.25" customHeight="1">
      <c r="A25" s="167"/>
      <c r="B25" s="170"/>
      <c r="C25" s="149"/>
      <c r="D25" s="10" t="s">
        <v>37</v>
      </c>
      <c r="E25" s="82"/>
      <c r="F25" s="11"/>
      <c r="G25" s="22"/>
      <c r="H25" s="333"/>
    </row>
    <row r="26" spans="1:8" ht="30" customHeight="1">
      <c r="A26" s="167"/>
      <c r="B26" s="170"/>
      <c r="C26" s="149"/>
      <c r="D26" s="10" t="s">
        <v>38</v>
      </c>
      <c r="E26" s="82"/>
      <c r="F26" s="11">
        <v>552269</v>
      </c>
      <c r="G26" s="22">
        <v>552269</v>
      </c>
      <c r="H26" s="333"/>
    </row>
    <row r="27" spans="1:8" ht="30.75" customHeight="1">
      <c r="A27" s="167"/>
      <c r="B27" s="170"/>
      <c r="C27" s="149"/>
      <c r="D27" s="10" t="s">
        <v>39</v>
      </c>
      <c r="E27" s="82"/>
      <c r="F27" s="11">
        <v>310302</v>
      </c>
      <c r="G27" s="22">
        <v>310302</v>
      </c>
      <c r="H27" s="333"/>
    </row>
    <row r="28" spans="1:8" ht="30" customHeight="1">
      <c r="A28" s="167"/>
      <c r="B28" s="170"/>
      <c r="C28" s="149"/>
      <c r="D28" s="10" t="s">
        <v>40</v>
      </c>
      <c r="E28" s="82"/>
      <c r="F28" s="11">
        <v>107908</v>
      </c>
      <c r="G28" s="22">
        <v>107908</v>
      </c>
      <c r="H28" s="333"/>
    </row>
    <row r="29" spans="1:8" ht="31.5" customHeight="1">
      <c r="A29" s="167"/>
      <c r="B29" s="170"/>
      <c r="C29" s="149"/>
      <c r="D29" s="10" t="s">
        <v>220</v>
      </c>
      <c r="E29" s="82"/>
      <c r="F29" s="11">
        <v>179521</v>
      </c>
      <c r="G29" s="22">
        <v>179521</v>
      </c>
      <c r="H29" s="333"/>
    </row>
    <row r="30" spans="1:8" ht="17.25" customHeight="1">
      <c r="A30" s="167"/>
      <c r="B30" s="170"/>
      <c r="C30" s="149"/>
      <c r="D30" s="10" t="s">
        <v>218</v>
      </c>
      <c r="E30" s="82"/>
      <c r="F30" s="11">
        <v>33486</v>
      </c>
      <c r="G30" s="22">
        <v>33486</v>
      </c>
      <c r="H30" s="333"/>
    </row>
    <row r="31" spans="1:8" ht="17.25" customHeight="1">
      <c r="A31" s="167"/>
      <c r="B31" s="170"/>
      <c r="C31" s="149"/>
      <c r="D31" s="10" t="s">
        <v>219</v>
      </c>
      <c r="E31" s="82"/>
      <c r="F31" s="11">
        <v>52802</v>
      </c>
      <c r="G31" s="22">
        <v>52802</v>
      </c>
      <c r="H31" s="333"/>
    </row>
    <row r="32" spans="1:8" ht="17.25" customHeight="1">
      <c r="A32" s="167"/>
      <c r="B32" s="170"/>
      <c r="C32" s="149"/>
      <c r="D32" s="10" t="s">
        <v>221</v>
      </c>
      <c r="E32" s="82"/>
      <c r="F32" s="11">
        <v>209840</v>
      </c>
      <c r="G32" s="22">
        <v>209840</v>
      </c>
      <c r="H32" s="333"/>
    </row>
    <row r="33" spans="1:8" ht="17.25" customHeight="1">
      <c r="A33" s="167"/>
      <c r="B33" s="170"/>
      <c r="C33" s="149"/>
      <c r="D33" s="10" t="s">
        <v>222</v>
      </c>
      <c r="E33" s="82"/>
      <c r="F33" s="11">
        <v>110369</v>
      </c>
      <c r="G33" s="22">
        <v>110369</v>
      </c>
      <c r="H33" s="333"/>
    </row>
    <row r="34" spans="1:8" ht="17.25" customHeight="1" thickBot="1">
      <c r="A34" s="167"/>
      <c r="B34" s="170"/>
      <c r="C34" s="149"/>
      <c r="D34" s="10" t="s">
        <v>223</v>
      </c>
      <c r="E34" s="82"/>
      <c r="F34" s="11">
        <v>254503</v>
      </c>
      <c r="G34" s="22">
        <v>254503</v>
      </c>
      <c r="H34" s="333"/>
    </row>
    <row r="35" spans="1:8" ht="16.5" thickBot="1">
      <c r="A35" s="167"/>
      <c r="B35" s="203">
        <v>60095</v>
      </c>
      <c r="C35" s="208"/>
      <c r="D35" s="198" t="s">
        <v>22</v>
      </c>
      <c r="E35" s="199">
        <f>E36</f>
        <v>10500</v>
      </c>
      <c r="F35" s="200">
        <f>F36</f>
        <v>10500</v>
      </c>
      <c r="G35" s="200">
        <f>G36</f>
        <v>13546.79</v>
      </c>
      <c r="H35" s="201">
        <f t="shared" si="0"/>
        <v>1.2901704761904762</v>
      </c>
    </row>
    <row r="36" spans="1:8" ht="16.5" thickBot="1">
      <c r="A36" s="167"/>
      <c r="B36" s="170"/>
      <c r="C36" s="155">
        <v>970</v>
      </c>
      <c r="D36" s="10" t="s">
        <v>41</v>
      </c>
      <c r="E36" s="82">
        <v>10500</v>
      </c>
      <c r="F36" s="11">
        <v>10500</v>
      </c>
      <c r="G36" s="12">
        <v>13546.79</v>
      </c>
      <c r="H36" s="333">
        <f t="shared" si="0"/>
        <v>1.2901704761904762</v>
      </c>
    </row>
    <row r="37" spans="1:8" ht="16.5" thickBot="1">
      <c r="A37" s="209">
        <v>700</v>
      </c>
      <c r="B37" s="191"/>
      <c r="C37" s="192"/>
      <c r="D37" s="193" t="s">
        <v>42</v>
      </c>
      <c r="E37" s="194">
        <f>E38</f>
        <v>3983600</v>
      </c>
      <c r="F37" s="195">
        <f>F38+F58</f>
        <v>5283181</v>
      </c>
      <c r="G37" s="210">
        <f>G38+G58</f>
        <v>5290940.319999999</v>
      </c>
      <c r="H37" s="204">
        <f t="shared" si="0"/>
        <v>1.0014686833557283</v>
      </c>
    </row>
    <row r="38" spans="1:8" ht="16.5" thickBot="1">
      <c r="A38" s="337"/>
      <c r="B38" s="206">
        <v>70005</v>
      </c>
      <c r="C38" s="192"/>
      <c r="D38" s="198" t="s">
        <v>43</v>
      </c>
      <c r="E38" s="199">
        <f>E39+E42+E43+E44+E45+E49+E50+E54+E56+E57</f>
        <v>3983600</v>
      </c>
      <c r="F38" s="200">
        <f>F39+F42+F43+F44+F45+F49+F50+F54+F56+F57</f>
        <v>5111285</v>
      </c>
      <c r="G38" s="211">
        <f>G39+G45+G49+G50+G54+G56+G57+G42+G43+G44+G55</f>
        <v>5116834.489999999</v>
      </c>
      <c r="H38" s="201">
        <f aca="true" t="shared" si="1" ref="H38:H75">G38/F38</f>
        <v>1.001085732844089</v>
      </c>
    </row>
    <row r="39" spans="1:8" ht="31.5">
      <c r="A39" s="335"/>
      <c r="B39" s="167"/>
      <c r="C39" s="221">
        <v>470</v>
      </c>
      <c r="D39" s="10" t="s">
        <v>44</v>
      </c>
      <c r="E39" s="82">
        <v>291600</v>
      </c>
      <c r="F39" s="11">
        <v>109700</v>
      </c>
      <c r="G39" s="12">
        <f>G40+G41</f>
        <v>100099.49</v>
      </c>
      <c r="H39" s="333">
        <f t="shared" si="1"/>
        <v>0.9124839562443027</v>
      </c>
    </row>
    <row r="40" spans="1:8" ht="15.75">
      <c r="A40" s="337"/>
      <c r="B40" s="167"/>
      <c r="C40" s="220"/>
      <c r="D40" s="10" t="s">
        <v>45</v>
      </c>
      <c r="E40" s="82"/>
      <c r="F40" s="11"/>
      <c r="G40" s="11">
        <v>69885.5</v>
      </c>
      <c r="H40" s="333"/>
    </row>
    <row r="41" spans="1:8" ht="15.75">
      <c r="A41" s="337"/>
      <c r="B41" s="167"/>
      <c r="C41" s="222"/>
      <c r="D41" s="26" t="s">
        <v>46</v>
      </c>
      <c r="E41" s="87"/>
      <c r="F41" s="27"/>
      <c r="G41" s="27">
        <v>30213.99</v>
      </c>
      <c r="H41" s="330"/>
    </row>
    <row r="42" spans="1:8" ht="31.5">
      <c r="A42" s="337"/>
      <c r="B42" s="167"/>
      <c r="C42" s="223">
        <v>570</v>
      </c>
      <c r="D42" s="28" t="s">
        <v>339</v>
      </c>
      <c r="E42" s="88">
        <v>0</v>
      </c>
      <c r="F42" s="29">
        <v>3000</v>
      </c>
      <c r="G42" s="29">
        <v>4948.93</v>
      </c>
      <c r="H42" s="341">
        <v>1</v>
      </c>
    </row>
    <row r="43" spans="1:8" ht="47.25">
      <c r="A43" s="337"/>
      <c r="B43" s="167"/>
      <c r="C43" s="223">
        <v>580</v>
      </c>
      <c r="D43" s="30" t="s">
        <v>47</v>
      </c>
      <c r="E43" s="89">
        <v>0</v>
      </c>
      <c r="F43" s="24">
        <v>1000</v>
      </c>
      <c r="G43" s="24">
        <v>2251.35</v>
      </c>
      <c r="H43" s="336">
        <v>0</v>
      </c>
    </row>
    <row r="44" spans="1:8" ht="15.75">
      <c r="A44" s="337"/>
      <c r="B44" s="167"/>
      <c r="C44" s="223">
        <v>690</v>
      </c>
      <c r="D44" s="23" t="s">
        <v>48</v>
      </c>
      <c r="E44" s="86">
        <v>0</v>
      </c>
      <c r="F44" s="24">
        <v>400</v>
      </c>
      <c r="G44" s="24">
        <v>396</v>
      </c>
      <c r="H44" s="336">
        <f>G44/F44</f>
        <v>0.99</v>
      </c>
    </row>
    <row r="45" spans="1:8" ht="63">
      <c r="A45" s="337"/>
      <c r="B45" s="167"/>
      <c r="C45" s="224">
        <v>750</v>
      </c>
      <c r="D45" s="31" t="s">
        <v>230</v>
      </c>
      <c r="E45" s="85">
        <v>155000</v>
      </c>
      <c r="F45" s="20">
        <v>193000</v>
      </c>
      <c r="G45" s="20">
        <f>G46+G47+G48</f>
        <v>208151.78</v>
      </c>
      <c r="H45" s="338">
        <f t="shared" si="1"/>
        <v>1.0785066321243524</v>
      </c>
    </row>
    <row r="46" spans="1:8" ht="15.75">
      <c r="A46" s="337"/>
      <c r="B46" s="167"/>
      <c r="C46" s="220"/>
      <c r="D46" s="32" t="s">
        <v>50</v>
      </c>
      <c r="E46" s="82"/>
      <c r="F46" s="11"/>
      <c r="G46" s="11">
        <v>90820.54</v>
      </c>
      <c r="H46" s="333"/>
    </row>
    <row r="47" spans="1:8" ht="15.75">
      <c r="A47" s="337"/>
      <c r="B47" s="167"/>
      <c r="C47" s="220"/>
      <c r="D47" s="10" t="s">
        <v>51</v>
      </c>
      <c r="E47" s="82"/>
      <c r="F47" s="11"/>
      <c r="G47" s="22">
        <v>62307.43</v>
      </c>
      <c r="H47" s="333"/>
    </row>
    <row r="48" spans="1:8" ht="15.75">
      <c r="A48" s="337"/>
      <c r="B48" s="167"/>
      <c r="C48" s="222"/>
      <c r="D48" s="15" t="s">
        <v>52</v>
      </c>
      <c r="E48" s="84"/>
      <c r="F48" s="16"/>
      <c r="G48" s="33">
        <v>55023.81</v>
      </c>
      <c r="H48" s="334"/>
    </row>
    <row r="49" spans="1:8" ht="31.5">
      <c r="A49" s="337"/>
      <c r="B49" s="167"/>
      <c r="C49" s="223">
        <v>760</v>
      </c>
      <c r="D49" s="23" t="s">
        <v>53</v>
      </c>
      <c r="E49" s="86">
        <v>0</v>
      </c>
      <c r="F49" s="24">
        <v>9152</v>
      </c>
      <c r="G49" s="34">
        <v>11550.5</v>
      </c>
      <c r="H49" s="336">
        <f>G49/F49</f>
        <v>1.2620738636363635</v>
      </c>
    </row>
    <row r="50" spans="1:8" ht="47.25">
      <c r="A50" s="337"/>
      <c r="B50" s="167"/>
      <c r="C50" s="224">
        <v>770</v>
      </c>
      <c r="D50" s="19" t="s">
        <v>308</v>
      </c>
      <c r="E50" s="85">
        <v>3502000</v>
      </c>
      <c r="F50" s="20">
        <v>4737183</v>
      </c>
      <c r="G50" s="12">
        <f>G52+G51+G53</f>
        <v>4721506.380000001</v>
      </c>
      <c r="H50" s="333">
        <f t="shared" si="1"/>
        <v>0.9966907294905012</v>
      </c>
    </row>
    <row r="51" spans="1:8" ht="15.75">
      <c r="A51" s="337"/>
      <c r="B51" s="167"/>
      <c r="C51" s="225"/>
      <c r="D51" s="10" t="s">
        <v>54</v>
      </c>
      <c r="E51" s="82"/>
      <c r="F51" s="11"/>
      <c r="G51" s="12">
        <v>1145290.6</v>
      </c>
      <c r="H51" s="333"/>
    </row>
    <row r="52" spans="1:8" ht="15.75">
      <c r="A52" s="337"/>
      <c r="B52" s="167"/>
      <c r="C52" s="225"/>
      <c r="D52" s="35" t="s">
        <v>55</v>
      </c>
      <c r="E52" s="90"/>
      <c r="F52" s="11"/>
      <c r="G52" s="12">
        <v>3572174.8</v>
      </c>
      <c r="H52" s="333"/>
    </row>
    <row r="53" spans="1:8" ht="18" customHeight="1">
      <c r="A53" s="337"/>
      <c r="B53" s="167"/>
      <c r="C53" s="225"/>
      <c r="D53" s="99" t="s">
        <v>224</v>
      </c>
      <c r="E53" s="90"/>
      <c r="F53" s="11"/>
      <c r="G53" s="12">
        <v>4040.98</v>
      </c>
      <c r="H53" s="333"/>
    </row>
    <row r="54" spans="1:8" ht="15.75">
      <c r="A54" s="337"/>
      <c r="B54" s="167"/>
      <c r="C54" s="226">
        <v>830</v>
      </c>
      <c r="D54" s="7" t="s">
        <v>56</v>
      </c>
      <c r="E54" s="81">
        <v>21000</v>
      </c>
      <c r="F54" s="8">
        <v>28600</v>
      </c>
      <c r="G54" s="9">
        <v>28918.47</v>
      </c>
      <c r="H54" s="331">
        <f t="shared" si="1"/>
        <v>1.0111353146853148</v>
      </c>
    </row>
    <row r="55" spans="1:8" ht="31.5">
      <c r="A55" s="337"/>
      <c r="B55" s="167"/>
      <c r="C55" s="227">
        <v>870</v>
      </c>
      <c r="D55" s="42" t="s">
        <v>226</v>
      </c>
      <c r="E55" s="88">
        <v>0</v>
      </c>
      <c r="F55" s="29">
        <v>0</v>
      </c>
      <c r="G55" s="43">
        <v>402</v>
      </c>
      <c r="H55" s="341">
        <v>0</v>
      </c>
    </row>
    <row r="56" spans="1:8" ht="31.5">
      <c r="A56" s="337"/>
      <c r="B56" s="167"/>
      <c r="C56" s="223">
        <v>920</v>
      </c>
      <c r="D56" s="23" t="s">
        <v>225</v>
      </c>
      <c r="E56" s="86">
        <v>14000</v>
      </c>
      <c r="F56" s="24">
        <v>27250</v>
      </c>
      <c r="G56" s="38">
        <v>35983.59</v>
      </c>
      <c r="H56" s="336">
        <f t="shared" si="1"/>
        <v>1.3204987155963301</v>
      </c>
    </row>
    <row r="57" spans="1:8" ht="47.25" customHeight="1" thickBot="1">
      <c r="A57" s="337"/>
      <c r="B57" s="167"/>
      <c r="C57" s="224">
        <v>970</v>
      </c>
      <c r="D57" s="19" t="s">
        <v>309</v>
      </c>
      <c r="E57" s="85">
        <v>0</v>
      </c>
      <c r="F57" s="20">
        <v>2000</v>
      </c>
      <c r="G57" s="20">
        <v>2626</v>
      </c>
      <c r="H57" s="338">
        <f t="shared" si="1"/>
        <v>1.313</v>
      </c>
    </row>
    <row r="58" spans="1:8" ht="16.5" thickBot="1">
      <c r="A58" s="337"/>
      <c r="B58" s="206">
        <v>70095</v>
      </c>
      <c r="C58" s="192"/>
      <c r="D58" s="198" t="s">
        <v>22</v>
      </c>
      <c r="E58" s="199">
        <v>0</v>
      </c>
      <c r="F58" s="200">
        <f>F64+F62</f>
        <v>171896</v>
      </c>
      <c r="G58" s="211">
        <f>G64+G59+G62</f>
        <v>174105.83000000002</v>
      </c>
      <c r="H58" s="201">
        <f t="shared" si="1"/>
        <v>1.0128556220040026</v>
      </c>
    </row>
    <row r="59" spans="1:8" ht="15.75">
      <c r="A59" s="342"/>
      <c r="B59" s="215"/>
      <c r="C59" s="71">
        <v>690</v>
      </c>
      <c r="D59" s="32" t="s">
        <v>231</v>
      </c>
      <c r="E59" s="82">
        <v>0</v>
      </c>
      <c r="F59" s="11">
        <v>0</v>
      </c>
      <c r="G59" s="11">
        <f>G60+G61</f>
        <v>2209.67</v>
      </c>
      <c r="H59" s="333">
        <v>0</v>
      </c>
    </row>
    <row r="60" spans="1:8" ht="15.75">
      <c r="A60" s="342"/>
      <c r="B60" s="215"/>
      <c r="C60" s="71"/>
      <c r="D60" s="10" t="s">
        <v>227</v>
      </c>
      <c r="E60" s="82">
        <v>0</v>
      </c>
      <c r="F60" s="11">
        <v>0</v>
      </c>
      <c r="G60" s="11">
        <v>409.67</v>
      </c>
      <c r="H60" s="333"/>
    </row>
    <row r="61" spans="1:8" ht="15.75">
      <c r="A61" s="342"/>
      <c r="B61" s="215"/>
      <c r="C61" s="157"/>
      <c r="D61" s="18" t="s">
        <v>228</v>
      </c>
      <c r="E61" s="84"/>
      <c r="F61" s="11"/>
      <c r="G61" s="22">
        <v>1800</v>
      </c>
      <c r="H61" s="333"/>
    </row>
    <row r="62" spans="1:8" ht="15.75">
      <c r="A62" s="342"/>
      <c r="B62" s="215"/>
      <c r="C62" s="71">
        <v>970</v>
      </c>
      <c r="D62" s="32" t="s">
        <v>229</v>
      </c>
      <c r="E62" s="82">
        <v>0</v>
      </c>
      <c r="F62" s="8">
        <v>2296</v>
      </c>
      <c r="G62" s="8">
        <v>2296.16</v>
      </c>
      <c r="H62" s="331">
        <f>G62/F62</f>
        <v>1.0000696864111498</v>
      </c>
    </row>
    <row r="63" spans="1:8" ht="31.5">
      <c r="A63" s="342"/>
      <c r="B63" s="215"/>
      <c r="C63" s="157"/>
      <c r="D63" s="10" t="s">
        <v>340</v>
      </c>
      <c r="E63" s="82"/>
      <c r="F63" s="11"/>
      <c r="G63" s="22"/>
      <c r="H63" s="333"/>
    </row>
    <row r="64" spans="1:8" ht="47.25">
      <c r="A64" s="342"/>
      <c r="B64" s="168"/>
      <c r="C64" s="158">
        <v>2010</v>
      </c>
      <c r="D64" s="37" t="s">
        <v>341</v>
      </c>
      <c r="E64" s="81">
        <v>0</v>
      </c>
      <c r="F64" s="8">
        <f>F65+F66</f>
        <v>169600</v>
      </c>
      <c r="G64" s="8">
        <f>G65+G66</f>
        <v>169600</v>
      </c>
      <c r="H64" s="331">
        <f t="shared" si="1"/>
        <v>1</v>
      </c>
    </row>
    <row r="65" spans="1:8" ht="15.75">
      <c r="A65" s="342"/>
      <c r="B65" s="170"/>
      <c r="C65" s="158"/>
      <c r="D65" s="10" t="s">
        <v>57</v>
      </c>
      <c r="E65" s="82"/>
      <c r="F65" s="11">
        <v>149600</v>
      </c>
      <c r="G65" s="22">
        <v>149600</v>
      </c>
      <c r="H65" s="333">
        <f t="shared" si="1"/>
        <v>1</v>
      </c>
    </row>
    <row r="66" spans="1:8" ht="16.5" thickBot="1">
      <c r="A66" s="342"/>
      <c r="B66" s="170"/>
      <c r="C66" s="158"/>
      <c r="D66" s="10" t="s">
        <v>58</v>
      </c>
      <c r="E66" s="82"/>
      <c r="F66" s="11">
        <v>20000</v>
      </c>
      <c r="G66" s="22">
        <v>20000</v>
      </c>
      <c r="H66" s="333">
        <f t="shared" si="1"/>
        <v>1</v>
      </c>
    </row>
    <row r="67" spans="1:8" ht="16.5" thickBot="1">
      <c r="A67" s="229">
        <v>710</v>
      </c>
      <c r="B67" s="230"/>
      <c r="C67" s="231"/>
      <c r="D67" s="193" t="s">
        <v>59</v>
      </c>
      <c r="E67" s="194">
        <f aca="true" t="shared" si="2" ref="E67:G68">E68</f>
        <v>53000</v>
      </c>
      <c r="F67" s="195">
        <f t="shared" si="2"/>
        <v>6940</v>
      </c>
      <c r="G67" s="195">
        <f t="shared" si="2"/>
        <v>6940</v>
      </c>
      <c r="H67" s="204">
        <f t="shared" si="1"/>
        <v>1</v>
      </c>
    </row>
    <row r="68" spans="1:8" ht="16.5" thickBot="1">
      <c r="A68" s="328"/>
      <c r="B68" s="206">
        <v>71035</v>
      </c>
      <c r="C68" s="192"/>
      <c r="D68" s="198" t="s">
        <v>60</v>
      </c>
      <c r="E68" s="199">
        <f t="shared" si="2"/>
        <v>53000</v>
      </c>
      <c r="F68" s="200">
        <f t="shared" si="2"/>
        <v>6940</v>
      </c>
      <c r="G68" s="200">
        <f t="shared" si="2"/>
        <v>6940</v>
      </c>
      <c r="H68" s="201">
        <f t="shared" si="1"/>
        <v>1</v>
      </c>
    </row>
    <row r="69" spans="1:8" ht="16.5" thickBot="1">
      <c r="A69" s="332"/>
      <c r="B69" s="134"/>
      <c r="C69" s="155">
        <v>830</v>
      </c>
      <c r="D69" s="10" t="s">
        <v>61</v>
      </c>
      <c r="E69" s="82">
        <v>53000</v>
      </c>
      <c r="F69" s="11">
        <v>6940</v>
      </c>
      <c r="G69" s="12">
        <v>6940</v>
      </c>
      <c r="H69" s="333">
        <f t="shared" si="1"/>
        <v>1</v>
      </c>
    </row>
    <row r="70" spans="1:8" ht="16.5" thickBot="1">
      <c r="A70" s="229">
        <v>750</v>
      </c>
      <c r="B70" s="230"/>
      <c r="C70" s="231"/>
      <c r="D70" s="193" t="s">
        <v>62</v>
      </c>
      <c r="E70" s="194">
        <f>E71+E74+E88</f>
        <v>147129</v>
      </c>
      <c r="F70" s="195">
        <f>F71+F74+F88</f>
        <v>168489</v>
      </c>
      <c r="G70" s="195">
        <f>G71+G74+G88+G85</f>
        <v>173447.02</v>
      </c>
      <c r="H70" s="204">
        <f t="shared" si="1"/>
        <v>1.0294263720480268</v>
      </c>
    </row>
    <row r="71" spans="1:8" ht="16.5" thickBot="1">
      <c r="A71" s="337"/>
      <c r="B71" s="206">
        <v>75011</v>
      </c>
      <c r="C71" s="192"/>
      <c r="D71" s="198" t="s">
        <v>63</v>
      </c>
      <c r="E71" s="199">
        <f>E72+E73</f>
        <v>144129</v>
      </c>
      <c r="F71" s="200">
        <f>F72+F73</f>
        <v>144129</v>
      </c>
      <c r="G71" s="200">
        <f>G72+G73</f>
        <v>144784</v>
      </c>
      <c r="H71" s="201">
        <f t="shared" si="1"/>
        <v>1.0045445399607296</v>
      </c>
    </row>
    <row r="72" spans="1:8" ht="47.25">
      <c r="A72" s="342"/>
      <c r="B72" s="171"/>
      <c r="C72" s="166">
        <v>2010</v>
      </c>
      <c r="D72" s="15" t="s">
        <v>64</v>
      </c>
      <c r="E72" s="84">
        <v>142879</v>
      </c>
      <c r="F72" s="16">
        <v>142879</v>
      </c>
      <c r="G72" s="17">
        <v>142879</v>
      </c>
      <c r="H72" s="334">
        <f t="shared" si="1"/>
        <v>1</v>
      </c>
    </row>
    <row r="73" spans="1:8" ht="60" customHeight="1" thickBot="1">
      <c r="A73" s="342"/>
      <c r="B73" s="170"/>
      <c r="C73" s="145">
        <v>2360</v>
      </c>
      <c r="D73" s="19" t="s">
        <v>65</v>
      </c>
      <c r="E73" s="85">
        <v>1250</v>
      </c>
      <c r="F73" s="20">
        <v>1250</v>
      </c>
      <c r="G73" s="25">
        <v>1905</v>
      </c>
      <c r="H73" s="338">
        <f t="shared" si="1"/>
        <v>1.524</v>
      </c>
    </row>
    <row r="74" spans="1:8" ht="16.5" thickBot="1">
      <c r="A74" s="337"/>
      <c r="B74" s="206">
        <v>75023</v>
      </c>
      <c r="C74" s="192"/>
      <c r="D74" s="198" t="s">
        <v>66</v>
      </c>
      <c r="E74" s="199">
        <f>E75+E77+E79</f>
        <v>2400</v>
      </c>
      <c r="F74" s="200">
        <f>F75+F77+F79</f>
        <v>14857</v>
      </c>
      <c r="G74" s="200">
        <f>G75+G77+G79</f>
        <v>16315.180000000002</v>
      </c>
      <c r="H74" s="201">
        <f t="shared" si="1"/>
        <v>1.0981476744968703</v>
      </c>
    </row>
    <row r="75" spans="1:8" ht="15.75">
      <c r="A75" s="342"/>
      <c r="B75" s="168"/>
      <c r="C75" s="155">
        <v>830</v>
      </c>
      <c r="D75" s="10" t="s">
        <v>67</v>
      </c>
      <c r="E75" s="82">
        <v>2400</v>
      </c>
      <c r="F75" s="11">
        <v>2400</v>
      </c>
      <c r="G75" s="12">
        <v>651.78</v>
      </c>
      <c r="H75" s="333">
        <f t="shared" si="1"/>
        <v>0.271575</v>
      </c>
    </row>
    <row r="76" spans="1:8" ht="15.75">
      <c r="A76" s="342"/>
      <c r="B76" s="214"/>
      <c r="C76" s="161"/>
      <c r="D76" s="15" t="s">
        <v>232</v>
      </c>
      <c r="E76" s="84"/>
      <c r="F76" s="16"/>
      <c r="G76" s="16">
        <v>651.78</v>
      </c>
      <c r="H76" s="334"/>
    </row>
    <row r="77" spans="1:8" ht="15.75">
      <c r="A77" s="342"/>
      <c r="B77" s="168"/>
      <c r="C77" s="151">
        <v>870</v>
      </c>
      <c r="D77" s="19" t="s">
        <v>68</v>
      </c>
      <c r="E77" s="85">
        <v>0</v>
      </c>
      <c r="F77" s="20">
        <v>100</v>
      </c>
      <c r="G77" s="25">
        <v>233.59</v>
      </c>
      <c r="H77" s="338">
        <v>0</v>
      </c>
    </row>
    <row r="78" spans="1:8" ht="15.75">
      <c r="A78" s="342"/>
      <c r="B78" s="212"/>
      <c r="C78" s="155"/>
      <c r="D78" s="10" t="s">
        <v>233</v>
      </c>
      <c r="E78" s="82"/>
      <c r="F78" s="11"/>
      <c r="G78" s="11"/>
      <c r="H78" s="333"/>
    </row>
    <row r="79" spans="1:8" ht="15.75">
      <c r="A79" s="342"/>
      <c r="B79" s="212"/>
      <c r="C79" s="141">
        <v>970</v>
      </c>
      <c r="D79" s="37" t="s">
        <v>69</v>
      </c>
      <c r="E79" s="81">
        <f>E80+E81+E82</f>
        <v>0</v>
      </c>
      <c r="F79" s="8">
        <f>F80+F81+F82</f>
        <v>12357</v>
      </c>
      <c r="G79" s="8">
        <f>G80+G81+G82+G83+G84</f>
        <v>15429.810000000001</v>
      </c>
      <c r="H79" s="331">
        <f>G79/F79</f>
        <v>1.2486695799951446</v>
      </c>
    </row>
    <row r="80" spans="1:8" ht="15.75">
      <c r="A80" s="342"/>
      <c r="B80" s="213"/>
      <c r="C80" s="162"/>
      <c r="D80" s="10" t="s">
        <v>234</v>
      </c>
      <c r="E80" s="82">
        <v>0</v>
      </c>
      <c r="F80" s="11">
        <v>11821</v>
      </c>
      <c r="G80" s="45">
        <v>13541.84</v>
      </c>
      <c r="H80" s="343">
        <f>G80/F80</f>
        <v>1.1455748244649353</v>
      </c>
    </row>
    <row r="81" spans="1:8" ht="15.75" customHeight="1">
      <c r="A81" s="342"/>
      <c r="B81" s="170"/>
      <c r="C81" s="135"/>
      <c r="D81" s="10" t="s">
        <v>70</v>
      </c>
      <c r="E81" s="82">
        <v>0</v>
      </c>
      <c r="F81" s="11">
        <v>500</v>
      </c>
      <c r="G81" s="45">
        <v>843</v>
      </c>
      <c r="H81" s="344">
        <f>G81/F81</f>
        <v>1.686</v>
      </c>
    </row>
    <row r="82" spans="1:8" ht="15.75">
      <c r="A82" s="342"/>
      <c r="B82" s="170"/>
      <c r="C82" s="135"/>
      <c r="D82" s="10" t="s">
        <v>71</v>
      </c>
      <c r="E82" s="82">
        <v>0</v>
      </c>
      <c r="F82" s="11">
        <v>36</v>
      </c>
      <c r="G82" s="11">
        <v>38.44</v>
      </c>
      <c r="H82" s="333">
        <f>G82/F82</f>
        <v>1.0677777777777777</v>
      </c>
    </row>
    <row r="83" spans="1:8" ht="31.5">
      <c r="A83" s="342"/>
      <c r="B83" s="170"/>
      <c r="C83" s="135"/>
      <c r="D83" s="10" t="s">
        <v>236</v>
      </c>
      <c r="E83" s="82">
        <v>0</v>
      </c>
      <c r="F83" s="11">
        <v>0</v>
      </c>
      <c r="G83" s="11">
        <v>1006.11</v>
      </c>
      <c r="H83" s="333">
        <v>0</v>
      </c>
    </row>
    <row r="84" spans="1:8" ht="16.5" thickBot="1">
      <c r="A84" s="342"/>
      <c r="B84" s="170"/>
      <c r="C84" s="135"/>
      <c r="D84" s="10" t="s">
        <v>235</v>
      </c>
      <c r="E84" s="82">
        <v>0</v>
      </c>
      <c r="F84" s="11">
        <v>0</v>
      </c>
      <c r="G84" s="11">
        <v>0.42</v>
      </c>
      <c r="H84" s="333">
        <v>0</v>
      </c>
    </row>
    <row r="85" spans="1:8" ht="16.5" thickBot="1">
      <c r="A85" s="337"/>
      <c r="B85" s="207">
        <v>75075</v>
      </c>
      <c r="C85" s="192"/>
      <c r="D85" s="198" t="s">
        <v>237</v>
      </c>
      <c r="E85" s="199">
        <v>0</v>
      </c>
      <c r="F85" s="200">
        <v>0</v>
      </c>
      <c r="G85" s="200">
        <f>G87</f>
        <v>63.04</v>
      </c>
      <c r="H85" s="201">
        <v>0</v>
      </c>
    </row>
    <row r="86" spans="1:8" ht="15.75">
      <c r="A86" s="342"/>
      <c r="B86" s="170"/>
      <c r="C86" s="71">
        <v>970</v>
      </c>
      <c r="D86" s="32" t="s">
        <v>238</v>
      </c>
      <c r="E86" s="82"/>
      <c r="F86" s="11"/>
      <c r="G86" s="11"/>
      <c r="H86" s="333"/>
    </row>
    <row r="87" spans="1:8" ht="16.5" thickBot="1">
      <c r="A87" s="342"/>
      <c r="B87" s="170"/>
      <c r="C87" s="135"/>
      <c r="D87" s="10" t="s">
        <v>239</v>
      </c>
      <c r="E87" s="82">
        <v>0</v>
      </c>
      <c r="F87" s="11">
        <v>0</v>
      </c>
      <c r="G87" s="11">
        <v>63.04</v>
      </c>
      <c r="H87" s="333">
        <v>0</v>
      </c>
    </row>
    <row r="88" spans="1:8" ht="16.5" thickBot="1">
      <c r="A88" s="337"/>
      <c r="B88" s="206">
        <v>75095</v>
      </c>
      <c r="C88" s="192"/>
      <c r="D88" s="198" t="s">
        <v>22</v>
      </c>
      <c r="E88" s="199">
        <f>E90+E92</f>
        <v>600</v>
      </c>
      <c r="F88" s="200">
        <f>F90+F92</f>
        <v>9503</v>
      </c>
      <c r="G88" s="200">
        <f>G90+G92+G91+G89</f>
        <v>12284.8</v>
      </c>
      <c r="H88" s="201">
        <f>G88/F88</f>
        <v>1.2927286120172576</v>
      </c>
    </row>
    <row r="89" spans="1:8" ht="15.75">
      <c r="A89" s="342"/>
      <c r="B89" s="215"/>
      <c r="C89" s="137">
        <v>690</v>
      </c>
      <c r="D89" s="10" t="s">
        <v>48</v>
      </c>
      <c r="E89" s="82">
        <v>0</v>
      </c>
      <c r="F89" s="11">
        <v>0</v>
      </c>
      <c r="G89" s="22">
        <v>8.8</v>
      </c>
      <c r="H89" s="333">
        <v>0</v>
      </c>
    </row>
    <row r="90" spans="1:8" ht="15.75">
      <c r="A90" s="342"/>
      <c r="B90" s="168"/>
      <c r="C90" s="163">
        <v>830</v>
      </c>
      <c r="D90" s="7" t="s">
        <v>72</v>
      </c>
      <c r="E90" s="81">
        <v>600</v>
      </c>
      <c r="F90" s="8">
        <v>2300</v>
      </c>
      <c r="G90" s="9">
        <v>4073.4</v>
      </c>
      <c r="H90" s="331">
        <f>G90/F90</f>
        <v>1.7710434782608695</v>
      </c>
    </row>
    <row r="91" spans="1:8" ht="15.75">
      <c r="A91" s="342"/>
      <c r="B91" s="168"/>
      <c r="C91" s="143">
        <v>920</v>
      </c>
      <c r="D91" s="7" t="s">
        <v>73</v>
      </c>
      <c r="E91" s="81">
        <v>0</v>
      </c>
      <c r="F91" s="8">
        <v>0</v>
      </c>
      <c r="G91" s="39">
        <v>37.6</v>
      </c>
      <c r="H91" s="331">
        <v>0</v>
      </c>
    </row>
    <row r="92" spans="1:8" ht="15.75">
      <c r="A92" s="342"/>
      <c r="B92" s="168"/>
      <c r="C92" s="137">
        <v>970</v>
      </c>
      <c r="D92" s="7" t="s">
        <v>32</v>
      </c>
      <c r="E92" s="81">
        <v>0</v>
      </c>
      <c r="F92" s="8">
        <f>F93+F94+F96+F97+F95</f>
        <v>7203</v>
      </c>
      <c r="G92" s="40">
        <f>G93+G94+G95+G96+G97</f>
        <v>8165</v>
      </c>
      <c r="H92" s="331">
        <f>G92/F92</f>
        <v>1.1335554630015272</v>
      </c>
    </row>
    <row r="93" spans="1:8" ht="31.5">
      <c r="A93" s="342"/>
      <c r="B93" s="170"/>
      <c r="C93" s="155"/>
      <c r="D93" s="10" t="s">
        <v>74</v>
      </c>
      <c r="E93" s="82">
        <v>0</v>
      </c>
      <c r="F93" s="11">
        <v>6825</v>
      </c>
      <c r="G93" s="41">
        <v>7500</v>
      </c>
      <c r="H93" s="333"/>
    </row>
    <row r="94" spans="1:8" ht="15.75">
      <c r="A94" s="342"/>
      <c r="B94" s="170"/>
      <c r="C94" s="155"/>
      <c r="D94" s="10" t="s">
        <v>75</v>
      </c>
      <c r="E94" s="82">
        <v>0</v>
      </c>
      <c r="F94" s="11">
        <v>90</v>
      </c>
      <c r="G94" s="41">
        <v>180</v>
      </c>
      <c r="H94" s="333"/>
    </row>
    <row r="95" spans="1:8" ht="15.75">
      <c r="A95" s="342"/>
      <c r="B95" s="170"/>
      <c r="C95" s="155"/>
      <c r="D95" s="10" t="s">
        <v>76</v>
      </c>
      <c r="E95" s="82">
        <v>0</v>
      </c>
      <c r="F95" s="11">
        <v>73</v>
      </c>
      <c r="G95" s="41">
        <v>135</v>
      </c>
      <c r="H95" s="333"/>
    </row>
    <row r="96" spans="1:8" ht="15.75">
      <c r="A96" s="342"/>
      <c r="B96" s="214"/>
      <c r="C96" s="164"/>
      <c r="D96" s="32" t="s">
        <v>77</v>
      </c>
      <c r="E96" s="82"/>
      <c r="F96" s="11">
        <v>195</v>
      </c>
      <c r="G96" s="11">
        <v>280</v>
      </c>
      <c r="H96" s="333"/>
    </row>
    <row r="97" spans="1:8" ht="32.25" thickBot="1">
      <c r="A97" s="342"/>
      <c r="B97" s="170"/>
      <c r="C97" s="155"/>
      <c r="D97" s="10" t="s">
        <v>78</v>
      </c>
      <c r="E97" s="82"/>
      <c r="F97" s="11">
        <v>20</v>
      </c>
      <c r="G97" s="11">
        <v>70</v>
      </c>
      <c r="H97" s="333"/>
    </row>
    <row r="98" spans="1:8" ht="32.25" thickBot="1">
      <c r="A98" s="205">
        <v>751</v>
      </c>
      <c r="B98" s="203"/>
      <c r="C98" s="192"/>
      <c r="D98" s="193" t="s">
        <v>79</v>
      </c>
      <c r="E98" s="194">
        <f aca="true" t="shared" si="3" ref="E98:G99">E99</f>
        <v>3437</v>
      </c>
      <c r="F98" s="195">
        <f t="shared" si="3"/>
        <v>3049</v>
      </c>
      <c r="G98" s="195">
        <f t="shared" si="3"/>
        <v>3049</v>
      </c>
      <c r="H98" s="204">
        <f aca="true" t="shared" si="4" ref="H98:H107">G98/F98</f>
        <v>1</v>
      </c>
    </row>
    <row r="99" spans="1:8" ht="32.25" thickBot="1">
      <c r="A99" s="337"/>
      <c r="B99" s="206">
        <v>75101</v>
      </c>
      <c r="C99" s="192"/>
      <c r="D99" s="198" t="s">
        <v>80</v>
      </c>
      <c r="E99" s="199">
        <f t="shared" si="3"/>
        <v>3437</v>
      </c>
      <c r="F99" s="200">
        <f t="shared" si="3"/>
        <v>3049</v>
      </c>
      <c r="G99" s="200">
        <f t="shared" si="3"/>
        <v>3049</v>
      </c>
      <c r="H99" s="201">
        <f t="shared" si="4"/>
        <v>1</v>
      </c>
    </row>
    <row r="100" spans="1:8" ht="63.75" thickBot="1">
      <c r="A100" s="342"/>
      <c r="B100" s="170"/>
      <c r="C100" s="158">
        <v>2010</v>
      </c>
      <c r="D100" s="10" t="s">
        <v>310</v>
      </c>
      <c r="E100" s="82">
        <v>3437</v>
      </c>
      <c r="F100" s="11">
        <v>3049</v>
      </c>
      <c r="G100" s="12">
        <v>3049</v>
      </c>
      <c r="H100" s="333">
        <f t="shared" si="4"/>
        <v>1</v>
      </c>
    </row>
    <row r="101" spans="1:8" ht="16.5" thickBot="1">
      <c r="A101" s="205">
        <v>752</v>
      </c>
      <c r="B101" s="203"/>
      <c r="C101" s="192"/>
      <c r="D101" s="193" t="s">
        <v>81</v>
      </c>
      <c r="E101" s="194">
        <f aca="true" t="shared" si="5" ref="E101:G102">E102</f>
        <v>750</v>
      </c>
      <c r="F101" s="195">
        <f t="shared" si="5"/>
        <v>750</v>
      </c>
      <c r="G101" s="195">
        <f t="shared" si="5"/>
        <v>750</v>
      </c>
      <c r="H101" s="204">
        <f t="shared" si="4"/>
        <v>1</v>
      </c>
    </row>
    <row r="102" spans="1:8" ht="16.5" thickBot="1">
      <c r="A102" s="328"/>
      <c r="B102" s="206">
        <v>75212</v>
      </c>
      <c r="C102" s="192"/>
      <c r="D102" s="198" t="s">
        <v>82</v>
      </c>
      <c r="E102" s="199">
        <f t="shared" si="5"/>
        <v>750</v>
      </c>
      <c r="F102" s="200">
        <f t="shared" si="5"/>
        <v>750</v>
      </c>
      <c r="G102" s="200">
        <f t="shared" si="5"/>
        <v>750</v>
      </c>
      <c r="H102" s="201">
        <f t="shared" si="4"/>
        <v>1</v>
      </c>
    </row>
    <row r="103" spans="1:8" ht="48" thickBot="1">
      <c r="A103" s="332"/>
      <c r="B103" s="134"/>
      <c r="C103" s="158">
        <v>2010</v>
      </c>
      <c r="D103" s="10" t="s">
        <v>83</v>
      </c>
      <c r="E103" s="82">
        <v>750</v>
      </c>
      <c r="F103" s="11">
        <v>750</v>
      </c>
      <c r="G103" s="12">
        <v>750</v>
      </c>
      <c r="H103" s="333">
        <f t="shared" si="4"/>
        <v>1</v>
      </c>
    </row>
    <row r="104" spans="1:8" ht="16.5" thickBot="1">
      <c r="A104" s="205">
        <v>754</v>
      </c>
      <c r="B104" s="203"/>
      <c r="C104" s="192"/>
      <c r="D104" s="193" t="s">
        <v>84</v>
      </c>
      <c r="E104" s="194">
        <f>E105+E113+E115+E118</f>
        <v>55688</v>
      </c>
      <c r="F104" s="195">
        <f>F105+F113+F115+F118</f>
        <v>230888</v>
      </c>
      <c r="G104" s="195">
        <f>G105+G113+G115+G118</f>
        <v>201885.99</v>
      </c>
      <c r="H104" s="204">
        <f t="shared" si="4"/>
        <v>0.8743892709885311</v>
      </c>
    </row>
    <row r="105" spans="1:8" ht="16.5" thickBot="1">
      <c r="A105" s="337"/>
      <c r="B105" s="206">
        <v>75412</v>
      </c>
      <c r="C105" s="192"/>
      <c r="D105" s="198" t="s">
        <v>85</v>
      </c>
      <c r="E105" s="199">
        <f>E106+E107</f>
        <v>1700</v>
      </c>
      <c r="F105" s="200">
        <f>F106+F107+F110</f>
        <v>127980</v>
      </c>
      <c r="G105" s="200">
        <f>G106+G107+G110</f>
        <v>128663.95</v>
      </c>
      <c r="H105" s="201">
        <f t="shared" si="4"/>
        <v>1.0053441944053758</v>
      </c>
    </row>
    <row r="106" spans="1:8" ht="15.75">
      <c r="A106" s="342"/>
      <c r="B106" s="168"/>
      <c r="C106" s="137">
        <v>830</v>
      </c>
      <c r="D106" s="10" t="s">
        <v>86</v>
      </c>
      <c r="E106" s="82">
        <v>1700</v>
      </c>
      <c r="F106" s="11">
        <v>1700</v>
      </c>
      <c r="G106" s="12">
        <v>2383.95</v>
      </c>
      <c r="H106" s="333">
        <f t="shared" si="4"/>
        <v>1.4023235294117646</v>
      </c>
    </row>
    <row r="107" spans="1:8" ht="47.25">
      <c r="A107" s="342"/>
      <c r="B107" s="212"/>
      <c r="C107" s="139">
        <v>2700</v>
      </c>
      <c r="D107" s="7" t="s">
        <v>342</v>
      </c>
      <c r="E107" s="81">
        <f>E108+E109</f>
        <v>0</v>
      </c>
      <c r="F107" s="8">
        <f>F108+F109</f>
        <v>26280</v>
      </c>
      <c r="G107" s="8">
        <f>G108+G109</f>
        <v>26280</v>
      </c>
      <c r="H107" s="331">
        <f t="shared" si="4"/>
        <v>1</v>
      </c>
    </row>
    <row r="108" spans="1:8" ht="31.5">
      <c r="A108" s="342"/>
      <c r="B108" s="170"/>
      <c r="C108" s="135"/>
      <c r="D108" s="10" t="s">
        <v>313</v>
      </c>
      <c r="E108" s="82">
        <v>0</v>
      </c>
      <c r="F108" s="11">
        <v>16290</v>
      </c>
      <c r="G108" s="11">
        <v>16290</v>
      </c>
      <c r="H108" s="333"/>
    </row>
    <row r="109" spans="1:8" ht="31.5">
      <c r="A109" s="342"/>
      <c r="B109" s="171"/>
      <c r="C109" s="159"/>
      <c r="D109" s="18" t="s">
        <v>87</v>
      </c>
      <c r="E109" s="84">
        <v>0</v>
      </c>
      <c r="F109" s="16">
        <v>9990</v>
      </c>
      <c r="G109" s="17">
        <v>9990</v>
      </c>
      <c r="H109" s="334"/>
    </row>
    <row r="110" spans="1:8" ht="15.75">
      <c r="A110" s="342"/>
      <c r="B110" s="171"/>
      <c r="C110" s="156">
        <v>6300</v>
      </c>
      <c r="D110" s="10" t="s">
        <v>240</v>
      </c>
      <c r="E110" s="82">
        <v>0</v>
      </c>
      <c r="F110" s="11">
        <v>100000</v>
      </c>
      <c r="G110" s="22">
        <v>100000</v>
      </c>
      <c r="H110" s="333">
        <f>G110/F110</f>
        <v>1</v>
      </c>
    </row>
    <row r="111" spans="1:8" ht="31.5">
      <c r="A111" s="342"/>
      <c r="B111" s="170"/>
      <c r="C111" s="71"/>
      <c r="D111" s="10" t="s">
        <v>311</v>
      </c>
      <c r="E111" s="82"/>
      <c r="F111" s="11"/>
      <c r="G111" s="22"/>
      <c r="H111" s="333"/>
    </row>
    <row r="112" spans="1:8" ht="32.25" thickBot="1">
      <c r="A112" s="342"/>
      <c r="B112" s="170"/>
      <c r="C112" s="71"/>
      <c r="D112" s="10" t="s">
        <v>312</v>
      </c>
      <c r="E112" s="82"/>
      <c r="F112" s="11"/>
      <c r="G112" s="22"/>
      <c r="H112" s="333"/>
    </row>
    <row r="113" spans="1:8" ht="16.5" thickBot="1">
      <c r="A113" s="337"/>
      <c r="B113" s="206">
        <v>75414</v>
      </c>
      <c r="C113" s="192"/>
      <c r="D113" s="198" t="s">
        <v>88</v>
      </c>
      <c r="E113" s="199">
        <f>E114</f>
        <v>1000</v>
      </c>
      <c r="F113" s="200">
        <f>F114</f>
        <v>1000</v>
      </c>
      <c r="G113" s="200">
        <f>G114</f>
        <v>1000</v>
      </c>
      <c r="H113" s="201">
        <f aca="true" t="shared" si="6" ref="H113:H123">G113/F113</f>
        <v>1</v>
      </c>
    </row>
    <row r="114" spans="1:8" ht="48" thickBot="1">
      <c r="A114" s="342"/>
      <c r="B114" s="170"/>
      <c r="C114" s="158">
        <v>2010</v>
      </c>
      <c r="D114" s="10" t="s">
        <v>89</v>
      </c>
      <c r="E114" s="82">
        <v>1000</v>
      </c>
      <c r="F114" s="11">
        <v>1000</v>
      </c>
      <c r="G114" s="12">
        <v>1000</v>
      </c>
      <c r="H114" s="333">
        <f t="shared" si="6"/>
        <v>1</v>
      </c>
    </row>
    <row r="115" spans="1:8" ht="16.5" thickBot="1">
      <c r="A115" s="337"/>
      <c r="B115" s="206">
        <v>75416</v>
      </c>
      <c r="C115" s="192"/>
      <c r="D115" s="198" t="s">
        <v>90</v>
      </c>
      <c r="E115" s="199">
        <f>E116+E117</f>
        <v>36500</v>
      </c>
      <c r="F115" s="200">
        <f>F116+F117</f>
        <v>36722</v>
      </c>
      <c r="G115" s="200">
        <f>G116+G117</f>
        <v>24551.679999999997</v>
      </c>
      <c r="H115" s="201">
        <f t="shared" si="6"/>
        <v>0.6685823212243341</v>
      </c>
    </row>
    <row r="116" spans="1:8" ht="31.5">
      <c r="A116" s="342"/>
      <c r="B116" s="168"/>
      <c r="C116" s="137">
        <v>570</v>
      </c>
      <c r="D116" s="10" t="s">
        <v>91</v>
      </c>
      <c r="E116" s="82">
        <v>36500</v>
      </c>
      <c r="F116" s="11">
        <v>36500</v>
      </c>
      <c r="G116" s="12">
        <v>24245.17</v>
      </c>
      <c r="H116" s="333">
        <f t="shared" si="6"/>
        <v>0.6642512328767123</v>
      </c>
    </row>
    <row r="117" spans="1:8" ht="16.5" thickBot="1">
      <c r="A117" s="342"/>
      <c r="B117" s="170"/>
      <c r="C117" s="160">
        <v>830</v>
      </c>
      <c r="D117" s="7" t="s">
        <v>92</v>
      </c>
      <c r="E117" s="81">
        <v>0</v>
      </c>
      <c r="F117" s="8">
        <v>222</v>
      </c>
      <c r="G117" s="9">
        <v>306.51</v>
      </c>
      <c r="H117" s="331">
        <f t="shared" si="6"/>
        <v>1.3806756756756757</v>
      </c>
    </row>
    <row r="118" spans="1:8" ht="16.5" thickBot="1">
      <c r="A118" s="337"/>
      <c r="B118" s="207">
        <v>75495</v>
      </c>
      <c r="C118" s="232"/>
      <c r="D118" s="198" t="s">
        <v>22</v>
      </c>
      <c r="E118" s="199">
        <f>E119</f>
        <v>16488</v>
      </c>
      <c r="F118" s="200">
        <f>F119</f>
        <v>65186</v>
      </c>
      <c r="G118" s="200">
        <f>G119</f>
        <v>47670.36</v>
      </c>
      <c r="H118" s="201">
        <f t="shared" si="6"/>
        <v>0.7312975178719358</v>
      </c>
    </row>
    <row r="119" spans="1:8" ht="63.75" thickBot="1">
      <c r="A119" s="342"/>
      <c r="B119" s="170"/>
      <c r="C119" s="155">
        <v>970</v>
      </c>
      <c r="D119" s="10" t="s">
        <v>0</v>
      </c>
      <c r="E119" s="82">
        <v>16488</v>
      </c>
      <c r="F119" s="11">
        <v>65186</v>
      </c>
      <c r="G119" s="11">
        <v>47670.36</v>
      </c>
      <c r="H119" s="333">
        <f t="shared" si="6"/>
        <v>0.7312975178719358</v>
      </c>
    </row>
    <row r="120" spans="1:8" ht="48" thickBot="1">
      <c r="A120" s="205">
        <v>756</v>
      </c>
      <c r="B120" s="233"/>
      <c r="C120" s="231"/>
      <c r="D120" s="193" t="s">
        <v>93</v>
      </c>
      <c r="E120" s="194">
        <f>E121+E124+E137+E158+E173+E176</f>
        <v>14637753</v>
      </c>
      <c r="F120" s="195">
        <f>F121+F124+F137+F158+F173+F176+F182</f>
        <v>14375616</v>
      </c>
      <c r="G120" s="195">
        <f>G121+G124+G137+G158+G173+G176+G182</f>
        <v>15153872.07</v>
      </c>
      <c r="H120" s="204">
        <f t="shared" si="6"/>
        <v>1.0541372327975371</v>
      </c>
    </row>
    <row r="121" spans="1:8" ht="16.5" thickBot="1">
      <c r="A121" s="337"/>
      <c r="B121" s="206">
        <v>75601</v>
      </c>
      <c r="C121" s="192"/>
      <c r="D121" s="198" t="s">
        <v>94</v>
      </c>
      <c r="E121" s="199">
        <f>E122+E123</f>
        <v>61800</v>
      </c>
      <c r="F121" s="200">
        <f>F122+F123</f>
        <v>62055</v>
      </c>
      <c r="G121" s="200">
        <f>G122+G123</f>
        <v>58500.26</v>
      </c>
      <c r="H121" s="201">
        <f t="shared" si="6"/>
        <v>0.9427163000564016</v>
      </c>
    </row>
    <row r="122" spans="1:8" ht="47.25">
      <c r="A122" s="342"/>
      <c r="B122" s="168"/>
      <c r="C122" s="137">
        <v>350</v>
      </c>
      <c r="D122" s="10" t="s">
        <v>95</v>
      </c>
      <c r="E122" s="82">
        <v>61800</v>
      </c>
      <c r="F122" s="11">
        <v>61800</v>
      </c>
      <c r="G122" s="12">
        <v>57847.66</v>
      </c>
      <c r="H122" s="333">
        <f t="shared" si="6"/>
        <v>0.9360462783171521</v>
      </c>
    </row>
    <row r="123" spans="1:8" ht="16.5" thickBot="1">
      <c r="A123" s="342"/>
      <c r="B123" s="170"/>
      <c r="C123" s="160">
        <v>910</v>
      </c>
      <c r="D123" s="7" t="s">
        <v>96</v>
      </c>
      <c r="E123" s="81">
        <v>0</v>
      </c>
      <c r="F123" s="39">
        <v>255</v>
      </c>
      <c r="G123" s="8">
        <v>652.6</v>
      </c>
      <c r="H123" s="331">
        <f t="shared" si="6"/>
        <v>2.5592156862745097</v>
      </c>
    </row>
    <row r="124" spans="1:8" ht="48" thickBot="1">
      <c r="A124" s="337"/>
      <c r="B124" s="206">
        <v>75615</v>
      </c>
      <c r="C124" s="192"/>
      <c r="D124" s="198" t="s">
        <v>97</v>
      </c>
      <c r="E124" s="199">
        <f>E125+E128+E129+E130+E131+E134+E135+E136</f>
        <v>5249700</v>
      </c>
      <c r="F124" s="200">
        <f>F125+F128+F129+F130+F131+F134+F135+F136</f>
        <v>4453597</v>
      </c>
      <c r="G124" s="200">
        <f>G125+G128+G129+G130+G131+G134+G135+G136</f>
        <v>4461319.350000001</v>
      </c>
      <c r="H124" s="201">
        <f aca="true" t="shared" si="7" ref="H124:H149">G124/F124</f>
        <v>1.0017339579670097</v>
      </c>
    </row>
    <row r="125" spans="1:8" ht="15.75">
      <c r="A125" s="337"/>
      <c r="B125" s="167"/>
      <c r="C125" s="225">
        <v>310</v>
      </c>
      <c r="D125" s="32" t="s">
        <v>98</v>
      </c>
      <c r="E125" s="82">
        <f>E126+E127</f>
        <v>4924550</v>
      </c>
      <c r="F125" s="11">
        <f>F126+F127</f>
        <v>4027965</v>
      </c>
      <c r="G125" s="11">
        <f>G126+G127</f>
        <v>4042030.19</v>
      </c>
      <c r="H125" s="333">
        <f t="shared" si="7"/>
        <v>1.0034918848599728</v>
      </c>
    </row>
    <row r="126" spans="1:8" ht="31.5">
      <c r="A126" s="337"/>
      <c r="B126" s="167"/>
      <c r="C126" s="225"/>
      <c r="D126" s="32" t="s">
        <v>99</v>
      </c>
      <c r="E126" s="82">
        <v>844822</v>
      </c>
      <c r="F126" s="11">
        <v>844822</v>
      </c>
      <c r="G126" s="11">
        <v>840256.5</v>
      </c>
      <c r="H126" s="333">
        <f>G126/F126</f>
        <v>0.9945959030422976</v>
      </c>
    </row>
    <row r="127" spans="1:8" ht="15.75">
      <c r="A127" s="337"/>
      <c r="B127" s="167"/>
      <c r="C127" s="217"/>
      <c r="D127" s="15" t="s">
        <v>100</v>
      </c>
      <c r="E127" s="84">
        <v>4079728</v>
      </c>
      <c r="F127" s="16">
        <v>3183143</v>
      </c>
      <c r="G127" s="16">
        <v>3201773.69</v>
      </c>
      <c r="H127" s="334">
        <f>G127/F127</f>
        <v>1.0058529227244897</v>
      </c>
    </row>
    <row r="128" spans="1:8" ht="15.75">
      <c r="A128" s="337"/>
      <c r="B128" s="167"/>
      <c r="C128" s="234">
        <v>320</v>
      </c>
      <c r="D128" s="19" t="s">
        <v>101</v>
      </c>
      <c r="E128" s="85">
        <v>22100</v>
      </c>
      <c r="F128" s="20">
        <v>22100</v>
      </c>
      <c r="G128" s="25">
        <v>19798.02</v>
      </c>
      <c r="H128" s="338">
        <f t="shared" si="7"/>
        <v>0.8958380090497737</v>
      </c>
    </row>
    <row r="129" spans="1:8" ht="15.75">
      <c r="A129" s="337"/>
      <c r="B129" s="167"/>
      <c r="C129" s="227">
        <v>330</v>
      </c>
      <c r="D129" s="42" t="s">
        <v>102</v>
      </c>
      <c r="E129" s="88">
        <v>210000</v>
      </c>
      <c r="F129" s="29">
        <v>210000</v>
      </c>
      <c r="G129" s="43">
        <v>210797.58</v>
      </c>
      <c r="H129" s="341">
        <f t="shared" si="7"/>
        <v>1.003798</v>
      </c>
    </row>
    <row r="130" spans="1:8" ht="15.75">
      <c r="A130" s="337"/>
      <c r="B130" s="167"/>
      <c r="C130" s="228">
        <v>340</v>
      </c>
      <c r="D130" s="19" t="s">
        <v>343</v>
      </c>
      <c r="E130" s="85">
        <v>93050</v>
      </c>
      <c r="F130" s="20">
        <v>93050</v>
      </c>
      <c r="G130" s="25">
        <v>85155.95</v>
      </c>
      <c r="H130" s="338">
        <f t="shared" si="7"/>
        <v>0.9151633530360022</v>
      </c>
    </row>
    <row r="131" spans="1:8" ht="15.75">
      <c r="A131" s="337"/>
      <c r="B131" s="167"/>
      <c r="C131" s="235">
        <v>500</v>
      </c>
      <c r="D131" s="7" t="s">
        <v>344</v>
      </c>
      <c r="E131" s="81">
        <v>0</v>
      </c>
      <c r="F131" s="8">
        <v>3500</v>
      </c>
      <c r="G131" s="40">
        <f>G132+G133</f>
        <v>2586</v>
      </c>
      <c r="H131" s="331">
        <f>G131/F131</f>
        <v>0.7388571428571429</v>
      </c>
    </row>
    <row r="132" spans="1:8" ht="15.75">
      <c r="A132" s="337"/>
      <c r="B132" s="167"/>
      <c r="C132" s="225"/>
      <c r="D132" s="10" t="s">
        <v>114</v>
      </c>
      <c r="E132" s="82"/>
      <c r="F132" s="11"/>
      <c r="G132" s="11">
        <v>187</v>
      </c>
      <c r="H132" s="333"/>
    </row>
    <row r="133" spans="1:8" ht="15.75">
      <c r="A133" s="337"/>
      <c r="B133" s="167"/>
      <c r="C133" s="236"/>
      <c r="D133" s="10" t="s">
        <v>103</v>
      </c>
      <c r="E133" s="87"/>
      <c r="F133" s="11"/>
      <c r="G133" s="27">
        <v>2399</v>
      </c>
      <c r="H133" s="330"/>
    </row>
    <row r="134" spans="1:8" ht="15.75">
      <c r="A134" s="337"/>
      <c r="B134" s="167"/>
      <c r="C134" s="217">
        <v>690</v>
      </c>
      <c r="D134" s="42" t="s">
        <v>104</v>
      </c>
      <c r="E134" s="88">
        <v>0</v>
      </c>
      <c r="F134" s="29">
        <v>30</v>
      </c>
      <c r="G134" s="43">
        <v>79.2</v>
      </c>
      <c r="H134" s="341">
        <f>G134/F134</f>
        <v>2.64</v>
      </c>
    </row>
    <row r="135" spans="1:8" ht="31.5">
      <c r="A135" s="337"/>
      <c r="B135" s="167"/>
      <c r="C135" s="223">
        <v>910</v>
      </c>
      <c r="D135" s="23" t="s">
        <v>241</v>
      </c>
      <c r="E135" s="86">
        <v>0</v>
      </c>
      <c r="F135" s="24">
        <v>5657</v>
      </c>
      <c r="G135" s="24">
        <v>9577.41</v>
      </c>
      <c r="H135" s="336">
        <f>G135/F135</f>
        <v>1.6930192681633374</v>
      </c>
    </row>
    <row r="136" spans="1:8" ht="63.75" thickBot="1">
      <c r="A136" s="337"/>
      <c r="B136" s="167"/>
      <c r="C136" s="224">
        <v>2440</v>
      </c>
      <c r="D136" s="19" t="s">
        <v>105</v>
      </c>
      <c r="E136" s="85">
        <v>0</v>
      </c>
      <c r="F136" s="20">
        <v>91295</v>
      </c>
      <c r="G136" s="21">
        <v>91295</v>
      </c>
      <c r="H136" s="338">
        <f>G136/F136</f>
        <v>1</v>
      </c>
    </row>
    <row r="137" spans="1:8" ht="48" thickBot="1">
      <c r="A137" s="337"/>
      <c r="B137" s="206">
        <v>75616</v>
      </c>
      <c r="C137" s="192"/>
      <c r="D137" s="198" t="s">
        <v>106</v>
      </c>
      <c r="E137" s="199">
        <f>E138+E139+E140+E141+E142+E146+E147+E148+E149+E150+E153+E154</f>
        <v>2607080</v>
      </c>
      <c r="F137" s="200">
        <f>F138+F139+F140+F141+F142+F146+F147+F148+F149+F150+F153+F154</f>
        <v>3020634</v>
      </c>
      <c r="G137" s="200">
        <f>G138+G139+G140+G141+G142+G146+G147+G148+G149+G150+G153+G154</f>
        <v>3098392.9000000004</v>
      </c>
      <c r="H137" s="201">
        <f t="shared" si="7"/>
        <v>1.0257425758963186</v>
      </c>
    </row>
    <row r="138" spans="1:8" ht="15.75">
      <c r="A138" s="337"/>
      <c r="B138" s="167"/>
      <c r="C138" s="221">
        <v>310</v>
      </c>
      <c r="D138" s="10" t="s">
        <v>345</v>
      </c>
      <c r="E138" s="82">
        <v>1316750</v>
      </c>
      <c r="F138" s="11">
        <v>1536750</v>
      </c>
      <c r="G138" s="12">
        <v>1593568.44</v>
      </c>
      <c r="H138" s="333">
        <f t="shared" si="7"/>
        <v>1.0369731185944362</v>
      </c>
    </row>
    <row r="139" spans="1:8" ht="15.75">
      <c r="A139" s="337"/>
      <c r="B139" s="167"/>
      <c r="C139" s="226">
        <v>320</v>
      </c>
      <c r="D139" s="7" t="s">
        <v>346</v>
      </c>
      <c r="E139" s="81">
        <v>471200</v>
      </c>
      <c r="F139" s="8">
        <v>471200</v>
      </c>
      <c r="G139" s="9">
        <v>480963.84</v>
      </c>
      <c r="H139" s="331">
        <f t="shared" si="7"/>
        <v>1.020721222410866</v>
      </c>
    </row>
    <row r="140" spans="1:8" ht="15.75">
      <c r="A140" s="337"/>
      <c r="B140" s="167"/>
      <c r="C140" s="226">
        <v>330</v>
      </c>
      <c r="D140" s="7" t="s">
        <v>347</v>
      </c>
      <c r="E140" s="81">
        <v>14500</v>
      </c>
      <c r="F140" s="8">
        <v>14500</v>
      </c>
      <c r="G140" s="9">
        <v>14632.18</v>
      </c>
      <c r="H140" s="331">
        <f t="shared" si="7"/>
        <v>1.0091158620689655</v>
      </c>
    </row>
    <row r="141" spans="1:8" ht="15.75">
      <c r="A141" s="337"/>
      <c r="B141" s="167"/>
      <c r="C141" s="227">
        <v>340</v>
      </c>
      <c r="D141" s="42" t="s">
        <v>107</v>
      </c>
      <c r="E141" s="88">
        <v>169530</v>
      </c>
      <c r="F141" s="29">
        <v>169530</v>
      </c>
      <c r="G141" s="43">
        <v>163304.34</v>
      </c>
      <c r="H141" s="341">
        <f t="shared" si="7"/>
        <v>0.9632769421341355</v>
      </c>
    </row>
    <row r="142" spans="1:8" ht="15.75">
      <c r="A142" s="337"/>
      <c r="B142" s="167"/>
      <c r="C142" s="224">
        <v>360</v>
      </c>
      <c r="D142" s="31" t="s">
        <v>243</v>
      </c>
      <c r="E142" s="85">
        <v>30000</v>
      </c>
      <c r="F142" s="20">
        <v>62000</v>
      </c>
      <c r="G142" s="20">
        <f>G144+G145</f>
        <v>62603.48</v>
      </c>
      <c r="H142" s="338">
        <f t="shared" si="7"/>
        <v>1.0097335483870968</v>
      </c>
    </row>
    <row r="143" spans="1:8" ht="15.75">
      <c r="A143" s="337"/>
      <c r="B143" s="167"/>
      <c r="C143" s="225"/>
      <c r="D143" s="10" t="s">
        <v>244</v>
      </c>
      <c r="E143" s="82"/>
      <c r="F143" s="11"/>
      <c r="G143" s="45"/>
      <c r="H143" s="344"/>
    </row>
    <row r="144" spans="1:8" ht="15.75">
      <c r="A144" s="337"/>
      <c r="B144" s="167"/>
      <c r="C144" s="225"/>
      <c r="D144" s="10" t="s">
        <v>108</v>
      </c>
      <c r="E144" s="82"/>
      <c r="F144" s="11"/>
      <c r="G144" s="45">
        <v>55642.48</v>
      </c>
      <c r="H144" s="345"/>
    </row>
    <row r="145" spans="1:8" ht="15.75">
      <c r="A145" s="337"/>
      <c r="B145" s="167"/>
      <c r="C145" s="225"/>
      <c r="D145" s="10" t="s">
        <v>109</v>
      </c>
      <c r="E145" s="82"/>
      <c r="F145" s="11"/>
      <c r="G145" s="46">
        <v>6961</v>
      </c>
      <c r="H145" s="344"/>
    </row>
    <row r="146" spans="1:8" ht="15.75">
      <c r="A146" s="337"/>
      <c r="B146" s="167"/>
      <c r="C146" s="226">
        <v>370</v>
      </c>
      <c r="D146" s="7" t="s">
        <v>305</v>
      </c>
      <c r="E146" s="81">
        <v>10000</v>
      </c>
      <c r="F146" s="8">
        <v>10000</v>
      </c>
      <c r="G146" s="9">
        <v>9325</v>
      </c>
      <c r="H146" s="331">
        <f t="shared" si="7"/>
        <v>0.9325</v>
      </c>
    </row>
    <row r="147" spans="1:8" ht="31.5">
      <c r="A147" s="337"/>
      <c r="B147" s="167"/>
      <c r="C147" s="226">
        <v>390</v>
      </c>
      <c r="D147" s="7" t="s">
        <v>110</v>
      </c>
      <c r="E147" s="81">
        <v>93100</v>
      </c>
      <c r="F147" s="8">
        <v>93100</v>
      </c>
      <c r="G147" s="9">
        <v>78526</v>
      </c>
      <c r="H147" s="331">
        <f t="shared" si="7"/>
        <v>0.8434586466165414</v>
      </c>
    </row>
    <row r="148" spans="1:8" ht="15.75">
      <c r="A148" s="337"/>
      <c r="B148" s="167"/>
      <c r="C148" s="226">
        <v>430</v>
      </c>
      <c r="D148" s="7" t="s">
        <v>111</v>
      </c>
      <c r="E148" s="81">
        <v>70000</v>
      </c>
      <c r="F148" s="8">
        <v>210648</v>
      </c>
      <c r="G148" s="9">
        <v>220425</v>
      </c>
      <c r="H148" s="331">
        <f t="shared" si="7"/>
        <v>1.046413922752649</v>
      </c>
    </row>
    <row r="149" spans="1:8" ht="15.75">
      <c r="A149" s="337"/>
      <c r="B149" s="167"/>
      <c r="C149" s="227">
        <v>440</v>
      </c>
      <c r="D149" s="42" t="s">
        <v>112</v>
      </c>
      <c r="E149" s="88">
        <v>11500</v>
      </c>
      <c r="F149" s="29">
        <v>11500</v>
      </c>
      <c r="G149" s="43">
        <v>11959.6</v>
      </c>
      <c r="H149" s="341">
        <f t="shared" si="7"/>
        <v>1.0399652173913043</v>
      </c>
    </row>
    <row r="150" spans="1:8" ht="31.5">
      <c r="A150" s="337"/>
      <c r="B150" s="167"/>
      <c r="C150" s="227">
        <v>500</v>
      </c>
      <c r="D150" s="42" t="s">
        <v>242</v>
      </c>
      <c r="E150" s="88">
        <v>410500</v>
      </c>
      <c r="F150" s="29">
        <v>410500</v>
      </c>
      <c r="G150" s="47">
        <f>G151+G152</f>
        <v>423184.68</v>
      </c>
      <c r="H150" s="341">
        <f>G150/F150</f>
        <v>1.0309005602923265</v>
      </c>
    </row>
    <row r="151" spans="1:8" ht="15.75">
      <c r="A151" s="337"/>
      <c r="B151" s="167"/>
      <c r="C151" s="224"/>
      <c r="D151" s="19" t="s">
        <v>108</v>
      </c>
      <c r="E151" s="85"/>
      <c r="F151" s="20"/>
      <c r="G151" s="21">
        <v>152951.68</v>
      </c>
      <c r="H151" s="338"/>
    </row>
    <row r="152" spans="1:8" ht="15.75">
      <c r="A152" s="337"/>
      <c r="B152" s="167"/>
      <c r="C152" s="221"/>
      <c r="D152" s="10" t="s">
        <v>109</v>
      </c>
      <c r="E152" s="91"/>
      <c r="F152" s="11"/>
      <c r="G152" s="22">
        <v>270233</v>
      </c>
      <c r="H152" s="333"/>
    </row>
    <row r="153" spans="1:8" ht="15.75">
      <c r="A153" s="337"/>
      <c r="B153" s="167"/>
      <c r="C153" s="227">
        <v>690</v>
      </c>
      <c r="D153" s="42" t="s">
        <v>48</v>
      </c>
      <c r="E153" s="88">
        <v>0</v>
      </c>
      <c r="F153" s="29">
        <v>2846</v>
      </c>
      <c r="G153" s="47">
        <v>4259.2</v>
      </c>
      <c r="H153" s="341">
        <f>G153/F153</f>
        <v>1.4965565706254391</v>
      </c>
    </row>
    <row r="154" spans="1:8" ht="18.75" customHeight="1">
      <c r="A154" s="337"/>
      <c r="B154" s="167"/>
      <c r="C154" s="224">
        <v>910</v>
      </c>
      <c r="D154" s="48" t="s">
        <v>301</v>
      </c>
      <c r="E154" s="92">
        <v>10000</v>
      </c>
      <c r="F154" s="49">
        <v>28060</v>
      </c>
      <c r="G154" s="50">
        <f>G155+G156+G157</f>
        <v>35641.14</v>
      </c>
      <c r="H154" s="346">
        <f>G154/F154</f>
        <v>1.270176051318603</v>
      </c>
    </row>
    <row r="155" spans="1:8" ht="15.75">
      <c r="A155" s="337"/>
      <c r="B155" s="167"/>
      <c r="C155" s="225"/>
      <c r="D155" s="10" t="s">
        <v>113</v>
      </c>
      <c r="E155" s="82"/>
      <c r="F155" s="11"/>
      <c r="G155" s="11">
        <v>35260.81</v>
      </c>
      <c r="H155" s="333"/>
    </row>
    <row r="156" spans="1:8" ht="15.75">
      <c r="A156" s="337"/>
      <c r="B156" s="167"/>
      <c r="C156" s="225"/>
      <c r="D156" s="32" t="s">
        <v>114</v>
      </c>
      <c r="E156" s="82"/>
      <c r="F156" s="11"/>
      <c r="G156" s="11">
        <v>283.19</v>
      </c>
      <c r="H156" s="333"/>
    </row>
    <row r="157" spans="1:8" ht="16.5" thickBot="1">
      <c r="A157" s="337"/>
      <c r="B157" s="167"/>
      <c r="C157" s="225"/>
      <c r="D157" s="10" t="s">
        <v>115</v>
      </c>
      <c r="E157" s="82"/>
      <c r="F157" s="11"/>
      <c r="G157" s="22">
        <v>97.14</v>
      </c>
      <c r="H157" s="333"/>
    </row>
    <row r="158" spans="1:8" ht="32.25" thickBot="1">
      <c r="A158" s="337"/>
      <c r="B158" s="206">
        <v>75618</v>
      </c>
      <c r="C158" s="192"/>
      <c r="D158" s="198" t="s">
        <v>116</v>
      </c>
      <c r="E158" s="199">
        <f>E159+E166+E167+E170+E171+E172</f>
        <v>704000</v>
      </c>
      <c r="F158" s="200">
        <f>F159+F166+F167+F170+F171+F172+F162</f>
        <v>714577</v>
      </c>
      <c r="G158" s="200">
        <f>G159+G166+G167+G170+G171+G172+G162</f>
        <v>727606.76</v>
      </c>
      <c r="H158" s="201">
        <f>G158/F158</f>
        <v>1.0182342280817882</v>
      </c>
    </row>
    <row r="159" spans="1:8" ht="15.75">
      <c r="A159" s="342"/>
      <c r="B159" s="168"/>
      <c r="C159" s="137">
        <v>410</v>
      </c>
      <c r="D159" s="10" t="s">
        <v>117</v>
      </c>
      <c r="E159" s="82">
        <f>E160</f>
        <v>370000</v>
      </c>
      <c r="F159" s="11">
        <f>F160</f>
        <v>370000</v>
      </c>
      <c r="G159" s="12">
        <f>G160+G161</f>
        <v>379329</v>
      </c>
      <c r="H159" s="333">
        <f>G159/F159</f>
        <v>1.0252135135135134</v>
      </c>
    </row>
    <row r="160" spans="1:8" ht="15.75">
      <c r="A160" s="342"/>
      <c r="B160" s="212"/>
      <c r="C160" s="140"/>
      <c r="D160" s="10" t="s">
        <v>348</v>
      </c>
      <c r="E160" s="82">
        <v>370000</v>
      </c>
      <c r="F160" s="11">
        <v>370000</v>
      </c>
      <c r="G160" s="11">
        <v>376298</v>
      </c>
      <c r="H160" s="333"/>
    </row>
    <row r="161" spans="1:8" ht="15.75">
      <c r="A161" s="342"/>
      <c r="B161" s="212"/>
      <c r="C161" s="169"/>
      <c r="D161" s="18" t="s">
        <v>349</v>
      </c>
      <c r="E161" s="84">
        <v>0</v>
      </c>
      <c r="F161" s="16">
        <v>0</v>
      </c>
      <c r="G161" s="51">
        <v>3031</v>
      </c>
      <c r="H161" s="330"/>
    </row>
    <row r="162" spans="1:8" ht="15.75">
      <c r="A162" s="342"/>
      <c r="B162" s="212"/>
      <c r="C162" s="137">
        <v>460</v>
      </c>
      <c r="D162" s="10" t="s">
        <v>118</v>
      </c>
      <c r="E162" s="82">
        <v>0</v>
      </c>
      <c r="F162" s="11">
        <v>9600</v>
      </c>
      <c r="G162" s="22">
        <f>G163+G164+G165</f>
        <v>21736.92</v>
      </c>
      <c r="H162" s="333">
        <f>G162/F162</f>
        <v>2.2642624999999996</v>
      </c>
    </row>
    <row r="163" spans="1:8" ht="15.75">
      <c r="A163" s="342"/>
      <c r="B163" s="212"/>
      <c r="C163" s="137"/>
      <c r="D163" s="10" t="s">
        <v>119</v>
      </c>
      <c r="E163" s="82"/>
      <c r="F163" s="11"/>
      <c r="G163" s="22">
        <v>1401.6</v>
      </c>
      <c r="H163" s="333"/>
    </row>
    <row r="164" spans="1:8" ht="31.5">
      <c r="A164" s="342"/>
      <c r="B164" s="212"/>
      <c r="C164" s="137"/>
      <c r="D164" s="10" t="s">
        <v>120</v>
      </c>
      <c r="E164" s="82"/>
      <c r="F164" s="11"/>
      <c r="G164" s="22">
        <v>3080.16</v>
      </c>
      <c r="H164" s="333"/>
    </row>
    <row r="165" spans="1:8" ht="15.75">
      <c r="A165" s="342"/>
      <c r="B165" s="212"/>
      <c r="C165" s="137"/>
      <c r="D165" s="10" t="s">
        <v>245</v>
      </c>
      <c r="E165" s="82"/>
      <c r="F165" s="11"/>
      <c r="G165" s="22">
        <v>17255.16</v>
      </c>
      <c r="H165" s="333"/>
    </row>
    <row r="166" spans="1:8" ht="15.75">
      <c r="A166" s="342"/>
      <c r="B166" s="212"/>
      <c r="C166" s="141">
        <v>480</v>
      </c>
      <c r="D166" s="7" t="s">
        <v>121</v>
      </c>
      <c r="E166" s="81">
        <v>319000</v>
      </c>
      <c r="F166" s="8">
        <v>319000</v>
      </c>
      <c r="G166" s="9">
        <v>303495.69</v>
      </c>
      <c r="H166" s="331">
        <f>G166/F166</f>
        <v>0.9513971473354232</v>
      </c>
    </row>
    <row r="167" spans="1:8" ht="31.5">
      <c r="A167" s="342"/>
      <c r="B167" s="212"/>
      <c r="C167" s="141">
        <v>490</v>
      </c>
      <c r="D167" s="7" t="s">
        <v>122</v>
      </c>
      <c r="E167" s="81">
        <f>E168</f>
        <v>15000</v>
      </c>
      <c r="F167" s="8">
        <f>F168</f>
        <v>15000</v>
      </c>
      <c r="G167" s="9">
        <f>G168+G169</f>
        <v>21099.75</v>
      </c>
      <c r="H167" s="331">
        <f>G167/F167</f>
        <v>1.40665</v>
      </c>
    </row>
    <row r="168" spans="1:8" ht="15.75">
      <c r="A168" s="342"/>
      <c r="B168" s="212"/>
      <c r="C168" s="162"/>
      <c r="D168" s="10" t="s">
        <v>123</v>
      </c>
      <c r="E168" s="82">
        <v>15000</v>
      </c>
      <c r="F168" s="11">
        <v>15000</v>
      </c>
      <c r="G168" s="11">
        <v>20100</v>
      </c>
      <c r="H168" s="333">
        <f>G168/F168</f>
        <v>1.34</v>
      </c>
    </row>
    <row r="169" spans="1:8" ht="15.75">
      <c r="A169" s="342"/>
      <c r="B169" s="170"/>
      <c r="C169" s="135"/>
      <c r="D169" s="15" t="s">
        <v>124</v>
      </c>
      <c r="E169" s="84"/>
      <c r="F169" s="16">
        <v>0</v>
      </c>
      <c r="G169" s="33">
        <v>999.75</v>
      </c>
      <c r="H169" s="334">
        <v>0</v>
      </c>
    </row>
    <row r="170" spans="1:8" ht="15.75">
      <c r="A170" s="342"/>
      <c r="B170" s="171"/>
      <c r="C170" s="153">
        <v>590</v>
      </c>
      <c r="D170" s="15" t="s">
        <v>125</v>
      </c>
      <c r="E170" s="84">
        <v>0</v>
      </c>
      <c r="F170" s="16">
        <v>38</v>
      </c>
      <c r="G170" s="52">
        <v>118</v>
      </c>
      <c r="H170" s="334">
        <f>G170/F170</f>
        <v>3.1052631578947367</v>
      </c>
    </row>
    <row r="171" spans="1:8" ht="31.5">
      <c r="A171" s="342"/>
      <c r="B171" s="170"/>
      <c r="C171" s="151">
        <v>690</v>
      </c>
      <c r="D171" s="44" t="s">
        <v>126</v>
      </c>
      <c r="E171" s="85">
        <v>0</v>
      </c>
      <c r="F171" s="20">
        <v>939</v>
      </c>
      <c r="G171" s="21">
        <v>1826.4</v>
      </c>
      <c r="H171" s="338">
        <f>G171/F171</f>
        <v>1.9450479233226838</v>
      </c>
    </row>
    <row r="172" spans="1:8" ht="16.5" thickBot="1">
      <c r="A172" s="342"/>
      <c r="B172" s="170"/>
      <c r="C172" s="160">
        <v>910</v>
      </c>
      <c r="D172" s="10" t="s">
        <v>96</v>
      </c>
      <c r="E172" s="81">
        <v>0</v>
      </c>
      <c r="F172" s="8">
        <v>0</v>
      </c>
      <c r="G172" s="40">
        <v>1</v>
      </c>
      <c r="H172" s="331">
        <v>0</v>
      </c>
    </row>
    <row r="173" spans="1:8" ht="16.5" thickBot="1">
      <c r="A173" s="337"/>
      <c r="B173" s="206">
        <v>75619</v>
      </c>
      <c r="C173" s="192"/>
      <c r="D173" s="198" t="s">
        <v>127</v>
      </c>
      <c r="E173" s="199">
        <f>E174</f>
        <v>4000</v>
      </c>
      <c r="F173" s="200">
        <f>F174</f>
        <v>0</v>
      </c>
      <c r="G173" s="200">
        <f>G174</f>
        <v>0</v>
      </c>
      <c r="H173" s="201">
        <v>0</v>
      </c>
    </row>
    <row r="174" spans="1:8" ht="15.75">
      <c r="A174" s="337"/>
      <c r="B174" s="167"/>
      <c r="C174" s="217">
        <v>460</v>
      </c>
      <c r="D174" s="15" t="s">
        <v>128</v>
      </c>
      <c r="E174" s="84">
        <v>4000</v>
      </c>
      <c r="F174" s="16">
        <v>0</v>
      </c>
      <c r="G174" s="17">
        <v>0</v>
      </c>
      <c r="H174" s="334"/>
    </row>
    <row r="175" spans="1:8" ht="32.25" thickBot="1">
      <c r="A175" s="337"/>
      <c r="B175" s="167"/>
      <c r="C175" s="237"/>
      <c r="D175" s="19" t="s">
        <v>302</v>
      </c>
      <c r="E175" s="85"/>
      <c r="F175" s="20"/>
      <c r="G175" s="20"/>
      <c r="H175" s="338"/>
    </row>
    <row r="176" spans="1:8" ht="16.5" thickBot="1">
      <c r="A176" s="337"/>
      <c r="B176" s="206">
        <v>75621</v>
      </c>
      <c r="C176" s="192"/>
      <c r="D176" s="198" t="s">
        <v>129</v>
      </c>
      <c r="E176" s="199">
        <f>E177+E178</f>
        <v>6011173</v>
      </c>
      <c r="F176" s="200">
        <f>F177+F178</f>
        <v>6121173</v>
      </c>
      <c r="G176" s="200">
        <f>G177+G178</f>
        <v>6804385.32</v>
      </c>
      <c r="H176" s="201">
        <f>G176/F176</f>
        <v>1.1116146072002866</v>
      </c>
    </row>
    <row r="177" spans="1:8" ht="31.5">
      <c r="A177" s="337"/>
      <c r="B177" s="167"/>
      <c r="C177" s="221">
        <v>10</v>
      </c>
      <c r="D177" s="10" t="s">
        <v>130</v>
      </c>
      <c r="E177" s="82">
        <v>5875213</v>
      </c>
      <c r="F177" s="11">
        <v>5875213</v>
      </c>
      <c r="G177" s="12">
        <v>6516327</v>
      </c>
      <c r="H177" s="333">
        <f>G177/F177</f>
        <v>1.109121830987234</v>
      </c>
    </row>
    <row r="178" spans="1:8" ht="31.5">
      <c r="A178" s="337"/>
      <c r="B178" s="167"/>
      <c r="C178" s="226">
        <v>20</v>
      </c>
      <c r="D178" s="7" t="s">
        <v>246</v>
      </c>
      <c r="E178" s="81">
        <v>135960</v>
      </c>
      <c r="F178" s="8">
        <v>245960</v>
      </c>
      <c r="G178" s="9">
        <f>G180+G181</f>
        <v>288058.32</v>
      </c>
      <c r="H178" s="331">
        <f>G178/F178</f>
        <v>1.1711592128801431</v>
      </c>
    </row>
    <row r="179" spans="1:8" ht="15.75">
      <c r="A179" s="337"/>
      <c r="B179" s="167"/>
      <c r="C179" s="225"/>
      <c r="D179" s="10" t="s">
        <v>49</v>
      </c>
      <c r="E179" s="82"/>
      <c r="F179" s="11"/>
      <c r="G179" s="22"/>
      <c r="H179" s="333"/>
    </row>
    <row r="180" spans="1:8" ht="15.75">
      <c r="A180" s="337"/>
      <c r="B180" s="167"/>
      <c r="C180" s="238"/>
      <c r="D180" s="32" t="s">
        <v>108</v>
      </c>
      <c r="E180" s="82"/>
      <c r="F180" s="11"/>
      <c r="G180" s="11">
        <v>43692.11</v>
      </c>
      <c r="H180" s="333"/>
    </row>
    <row r="181" spans="1:8" ht="16.5" thickBot="1">
      <c r="A181" s="337"/>
      <c r="B181" s="167"/>
      <c r="C181" s="220"/>
      <c r="D181" s="10" t="s">
        <v>109</v>
      </c>
      <c r="E181" s="82"/>
      <c r="F181" s="11"/>
      <c r="G181" s="12">
        <v>244366.21</v>
      </c>
      <c r="H181" s="333"/>
    </row>
    <row r="182" spans="1:8" ht="18" customHeight="1" thickBot="1">
      <c r="A182" s="337"/>
      <c r="B182" s="207">
        <v>75647</v>
      </c>
      <c r="C182" s="192"/>
      <c r="D182" s="198" t="s">
        <v>252</v>
      </c>
      <c r="E182" s="199">
        <f>E184+E187</f>
        <v>0</v>
      </c>
      <c r="F182" s="239">
        <f>F184+F187</f>
        <v>3580</v>
      </c>
      <c r="G182" s="240">
        <f>G184+G187</f>
        <v>3667.48</v>
      </c>
      <c r="H182" s="201">
        <f>G182/F182</f>
        <v>1.024435754189944</v>
      </c>
    </row>
    <row r="183" spans="1:8" ht="15.75">
      <c r="A183" s="342"/>
      <c r="B183" s="170"/>
      <c r="C183" s="137">
        <v>690</v>
      </c>
      <c r="D183" s="32" t="s">
        <v>350</v>
      </c>
      <c r="E183" s="82"/>
      <c r="F183" s="11"/>
      <c r="G183" s="22"/>
      <c r="H183" s="333"/>
    </row>
    <row r="184" spans="1:8" ht="47.25">
      <c r="A184" s="342"/>
      <c r="B184" s="170"/>
      <c r="C184" s="135"/>
      <c r="D184" s="54" t="s">
        <v>247</v>
      </c>
      <c r="E184" s="82">
        <v>0</v>
      </c>
      <c r="F184" s="11">
        <v>1280</v>
      </c>
      <c r="G184" s="22">
        <v>1277</v>
      </c>
      <c r="H184" s="333">
        <f>G184/F184</f>
        <v>0.99765625</v>
      </c>
    </row>
    <row r="185" spans="1:8" ht="32.25" customHeight="1">
      <c r="A185" s="342"/>
      <c r="B185" s="170"/>
      <c r="C185" s="135"/>
      <c r="D185" s="55" t="s">
        <v>248</v>
      </c>
      <c r="E185" s="82"/>
      <c r="F185" s="11"/>
      <c r="G185" s="22"/>
      <c r="H185" s="333"/>
    </row>
    <row r="186" spans="1:8" ht="18.75" customHeight="1">
      <c r="A186" s="342"/>
      <c r="B186" s="170"/>
      <c r="C186" s="152"/>
      <c r="D186" s="56" t="s">
        <v>249</v>
      </c>
      <c r="E186" s="84"/>
      <c r="F186" s="16"/>
      <c r="G186" s="100"/>
      <c r="H186" s="334"/>
    </row>
    <row r="187" spans="1:8" ht="18.75" customHeight="1">
      <c r="A187" s="342"/>
      <c r="B187" s="170"/>
      <c r="C187" s="137">
        <v>920</v>
      </c>
      <c r="D187" s="54" t="s">
        <v>250</v>
      </c>
      <c r="E187" s="82">
        <v>0</v>
      </c>
      <c r="F187" s="11">
        <v>2300</v>
      </c>
      <c r="G187" s="22">
        <v>2390.48</v>
      </c>
      <c r="H187" s="333">
        <f>G187/F187</f>
        <v>1.0393391304347825</v>
      </c>
    </row>
    <row r="188" spans="1:8" ht="16.5" customHeight="1" thickBot="1">
      <c r="A188" s="342"/>
      <c r="B188" s="170"/>
      <c r="C188" s="155"/>
      <c r="D188" s="54" t="s">
        <v>251</v>
      </c>
      <c r="E188" s="82"/>
      <c r="F188" s="11"/>
      <c r="G188" s="22"/>
      <c r="H188" s="333"/>
    </row>
    <row r="189" spans="1:8" s="101" customFormat="1" ht="16.5" customHeight="1" thickBot="1">
      <c r="A189" s="241">
        <v>757</v>
      </c>
      <c r="B189" s="230"/>
      <c r="C189" s="242"/>
      <c r="D189" s="243" t="s">
        <v>253</v>
      </c>
      <c r="E189" s="194">
        <f>E191</f>
        <v>0</v>
      </c>
      <c r="F189" s="195">
        <f>F191</f>
        <v>0</v>
      </c>
      <c r="G189" s="244">
        <f>G190</f>
        <v>1810.91</v>
      </c>
      <c r="H189" s="204">
        <v>0</v>
      </c>
    </row>
    <row r="190" spans="1:8" ht="16.5" customHeight="1">
      <c r="A190" s="337"/>
      <c r="B190" s="245">
        <v>75707</v>
      </c>
      <c r="C190" s="246"/>
      <c r="D190" s="247" t="s">
        <v>254</v>
      </c>
      <c r="E190" s="248">
        <v>0</v>
      </c>
      <c r="F190" s="249">
        <v>0</v>
      </c>
      <c r="G190" s="250">
        <f>G192</f>
        <v>1810.91</v>
      </c>
      <c r="H190" s="251">
        <v>0</v>
      </c>
    </row>
    <row r="191" spans="1:8" ht="16.5" customHeight="1" thickBot="1">
      <c r="A191" s="337"/>
      <c r="B191" s="252"/>
      <c r="C191" s="253"/>
      <c r="D191" s="254" t="s">
        <v>255</v>
      </c>
      <c r="E191" s="255"/>
      <c r="F191" s="256"/>
      <c r="G191" s="256"/>
      <c r="H191" s="257"/>
    </row>
    <row r="192" spans="1:8" ht="16.5" customHeight="1">
      <c r="A192" s="337"/>
      <c r="B192" s="134"/>
      <c r="C192" s="155">
        <v>970</v>
      </c>
      <c r="D192" s="55" t="s">
        <v>314</v>
      </c>
      <c r="E192" s="82">
        <v>0</v>
      </c>
      <c r="F192" s="11">
        <v>0</v>
      </c>
      <c r="G192" s="11">
        <v>1810.91</v>
      </c>
      <c r="H192" s="333">
        <v>0</v>
      </c>
    </row>
    <row r="193" spans="1:8" ht="16.5" customHeight="1">
      <c r="A193" s="337"/>
      <c r="B193" s="134"/>
      <c r="C193" s="155"/>
      <c r="D193" s="55" t="s">
        <v>256</v>
      </c>
      <c r="E193" s="82"/>
      <c r="F193" s="45"/>
      <c r="G193" s="102"/>
      <c r="H193" s="344"/>
    </row>
    <row r="194" spans="1:8" ht="16.5" customHeight="1">
      <c r="A194" s="337"/>
      <c r="B194" s="134"/>
      <c r="C194" s="155"/>
      <c r="D194" s="54" t="s">
        <v>315</v>
      </c>
      <c r="E194" s="82"/>
      <c r="F194" s="45"/>
      <c r="G194" s="102"/>
      <c r="H194" s="344"/>
    </row>
    <row r="195" spans="1:8" ht="16.5" customHeight="1" thickBot="1">
      <c r="A195" s="337"/>
      <c r="B195" s="134"/>
      <c r="C195" s="155"/>
      <c r="D195" s="54" t="s">
        <v>316</v>
      </c>
      <c r="E195" s="82"/>
      <c r="F195" s="45"/>
      <c r="G195" s="109"/>
      <c r="H195" s="344"/>
    </row>
    <row r="196" spans="1:8" ht="16.5" thickBot="1">
      <c r="A196" s="209">
        <v>758</v>
      </c>
      <c r="B196" s="191"/>
      <c r="C196" s="192"/>
      <c r="D196" s="259" t="s">
        <v>131</v>
      </c>
      <c r="E196" s="194">
        <f>E197+E199+E201+E210</f>
        <v>13784205</v>
      </c>
      <c r="F196" s="195">
        <f>F197+F199+F201+F210</f>
        <v>12624931</v>
      </c>
      <c r="G196" s="260">
        <f>G197+G199+G201+G210</f>
        <v>12642455.2</v>
      </c>
      <c r="H196" s="196">
        <f aca="true" t="shared" si="8" ref="H196:H214">G196/F196</f>
        <v>1.00138806303179</v>
      </c>
    </row>
    <row r="197" spans="1:8" ht="32.25" thickBot="1">
      <c r="A197" s="337"/>
      <c r="B197" s="206">
        <v>75801</v>
      </c>
      <c r="C197" s="192"/>
      <c r="D197" s="198" t="s">
        <v>132</v>
      </c>
      <c r="E197" s="199">
        <f>E198</f>
        <v>8021652</v>
      </c>
      <c r="F197" s="200">
        <f>F198</f>
        <v>6753078</v>
      </c>
      <c r="G197" s="211">
        <f>G198</f>
        <v>6753078</v>
      </c>
      <c r="H197" s="201">
        <f t="shared" si="8"/>
        <v>1</v>
      </c>
    </row>
    <row r="198" spans="1:8" ht="16.5" thickBot="1">
      <c r="A198" s="342"/>
      <c r="B198" s="170"/>
      <c r="C198" s="158">
        <v>2920</v>
      </c>
      <c r="D198" s="10" t="s">
        <v>133</v>
      </c>
      <c r="E198" s="82">
        <v>8021652</v>
      </c>
      <c r="F198" s="11">
        <v>6753078</v>
      </c>
      <c r="G198" s="12">
        <v>6753078</v>
      </c>
      <c r="H198" s="333">
        <f t="shared" si="8"/>
        <v>1</v>
      </c>
    </row>
    <row r="199" spans="1:8" ht="16.5" thickBot="1">
      <c r="A199" s="337"/>
      <c r="B199" s="206">
        <v>75807</v>
      </c>
      <c r="C199" s="192"/>
      <c r="D199" s="198" t="s">
        <v>134</v>
      </c>
      <c r="E199" s="199">
        <f>E200</f>
        <v>5181768</v>
      </c>
      <c r="F199" s="200">
        <f>F200</f>
        <v>5181768</v>
      </c>
      <c r="G199" s="200">
        <f>G200</f>
        <v>5181768</v>
      </c>
      <c r="H199" s="201">
        <f t="shared" si="8"/>
        <v>1</v>
      </c>
    </row>
    <row r="200" spans="1:8" ht="32.25" thickBot="1">
      <c r="A200" s="342"/>
      <c r="B200" s="170"/>
      <c r="C200" s="158">
        <v>2920</v>
      </c>
      <c r="D200" s="10" t="s">
        <v>135</v>
      </c>
      <c r="E200" s="82">
        <v>5181768</v>
      </c>
      <c r="F200" s="11">
        <v>5181768</v>
      </c>
      <c r="G200" s="12">
        <v>5181768</v>
      </c>
      <c r="H200" s="333">
        <f t="shared" si="8"/>
        <v>1</v>
      </c>
    </row>
    <row r="201" spans="1:8" ht="16.5" thickBot="1">
      <c r="A201" s="337"/>
      <c r="B201" s="206">
        <v>75814</v>
      </c>
      <c r="C201" s="192"/>
      <c r="D201" s="198" t="s">
        <v>136</v>
      </c>
      <c r="E201" s="199">
        <f>E202+E203</f>
        <v>129467</v>
      </c>
      <c r="F201" s="200">
        <f>F202+F203</f>
        <v>238767</v>
      </c>
      <c r="G201" s="200">
        <f>G202+G203+G204</f>
        <v>256291.19999999998</v>
      </c>
      <c r="H201" s="201">
        <f t="shared" si="8"/>
        <v>1.0733945645755065</v>
      </c>
    </row>
    <row r="202" spans="1:8" ht="31.5">
      <c r="A202" s="342"/>
      <c r="B202" s="171"/>
      <c r="C202" s="161">
        <v>920</v>
      </c>
      <c r="D202" s="15" t="s">
        <v>137</v>
      </c>
      <c r="E202" s="84">
        <v>45000</v>
      </c>
      <c r="F202" s="16">
        <v>154300</v>
      </c>
      <c r="G202" s="17">
        <v>171779.61</v>
      </c>
      <c r="H202" s="334">
        <f t="shared" si="8"/>
        <v>1.1132832793259881</v>
      </c>
    </row>
    <row r="203" spans="1:8" ht="47.25">
      <c r="A203" s="342"/>
      <c r="B203" s="171"/>
      <c r="C203" s="153">
        <v>2030</v>
      </c>
      <c r="D203" s="69" t="s">
        <v>138</v>
      </c>
      <c r="E203" s="86">
        <v>84467</v>
      </c>
      <c r="F203" s="24">
        <v>84467</v>
      </c>
      <c r="G203" s="61">
        <v>84467</v>
      </c>
      <c r="H203" s="336">
        <f t="shared" si="8"/>
        <v>1</v>
      </c>
    </row>
    <row r="204" spans="1:8" ht="31.5">
      <c r="A204" s="342"/>
      <c r="B204" s="171"/>
      <c r="C204" s="151">
        <v>8120</v>
      </c>
      <c r="D204" s="19" t="s">
        <v>351</v>
      </c>
      <c r="E204" s="85">
        <v>0</v>
      </c>
      <c r="F204" s="20">
        <v>0</v>
      </c>
      <c r="G204" s="53">
        <v>44.59</v>
      </c>
      <c r="H204" s="338">
        <v>0</v>
      </c>
    </row>
    <row r="205" spans="1:8" ht="15.75">
      <c r="A205" s="342"/>
      <c r="B205" s="170"/>
      <c r="C205" s="155"/>
      <c r="D205" s="10" t="s">
        <v>257</v>
      </c>
      <c r="E205" s="82"/>
      <c r="F205" s="11"/>
      <c r="G205" s="22"/>
      <c r="H205" s="333"/>
    </row>
    <row r="206" spans="1:8" ht="15.75">
      <c r="A206" s="342"/>
      <c r="B206" s="171"/>
      <c r="C206" s="155"/>
      <c r="D206" s="10" t="s">
        <v>258</v>
      </c>
      <c r="E206" s="82"/>
      <c r="F206" s="11"/>
      <c r="G206" s="22"/>
      <c r="H206" s="333"/>
    </row>
    <row r="207" spans="1:8" ht="15.75">
      <c r="A207" s="342"/>
      <c r="B207" s="171"/>
      <c r="C207" s="155"/>
      <c r="D207" s="10" t="s">
        <v>259</v>
      </c>
      <c r="E207" s="82"/>
      <c r="F207" s="11"/>
      <c r="G207" s="22"/>
      <c r="H207" s="333"/>
    </row>
    <row r="208" spans="1:8" ht="15.75">
      <c r="A208" s="342"/>
      <c r="B208" s="171"/>
      <c r="C208" s="155"/>
      <c r="D208" s="10" t="s">
        <v>261</v>
      </c>
      <c r="E208" s="82"/>
      <c r="F208" s="11"/>
      <c r="G208" s="22"/>
      <c r="H208" s="333"/>
    </row>
    <row r="209" spans="1:8" ht="16.5" thickBot="1">
      <c r="A209" s="342"/>
      <c r="B209" s="170"/>
      <c r="C209" s="155"/>
      <c r="D209" s="10" t="s">
        <v>260</v>
      </c>
      <c r="E209" s="82"/>
      <c r="F209" s="11"/>
      <c r="G209" s="22"/>
      <c r="H209" s="333"/>
    </row>
    <row r="210" spans="1:8" ht="16.5" thickBot="1">
      <c r="A210" s="337"/>
      <c r="B210" s="206">
        <v>75831</v>
      </c>
      <c r="C210" s="192"/>
      <c r="D210" s="198" t="s">
        <v>139</v>
      </c>
      <c r="E210" s="199">
        <f>E211</f>
        <v>451318</v>
      </c>
      <c r="F210" s="200">
        <f>F211</f>
        <v>451318</v>
      </c>
      <c r="G210" s="200">
        <f>G211</f>
        <v>451318</v>
      </c>
      <c r="H210" s="201">
        <f t="shared" si="8"/>
        <v>1</v>
      </c>
    </row>
    <row r="211" spans="1:8" ht="32.25" thickBot="1">
      <c r="A211" s="342"/>
      <c r="B211" s="170"/>
      <c r="C211" s="158">
        <v>2920</v>
      </c>
      <c r="D211" s="10" t="s">
        <v>140</v>
      </c>
      <c r="E211" s="82">
        <v>451318</v>
      </c>
      <c r="F211" s="11">
        <v>451318</v>
      </c>
      <c r="G211" s="12">
        <v>451318</v>
      </c>
      <c r="H211" s="333">
        <f t="shared" si="8"/>
        <v>1</v>
      </c>
    </row>
    <row r="212" spans="1:8" ht="16.5" thickBot="1">
      <c r="A212" s="209">
        <v>801</v>
      </c>
      <c r="B212" s="191"/>
      <c r="C212" s="192"/>
      <c r="D212" s="193" t="s">
        <v>141</v>
      </c>
      <c r="E212" s="194">
        <f>E213+E240+E246+E261+E257</f>
        <v>240201</v>
      </c>
      <c r="F212" s="195">
        <f>F213+F240+F246+F257+F261</f>
        <v>427600</v>
      </c>
      <c r="G212" s="195">
        <f>G213+G240+G246+G257+G261</f>
        <v>434306.68</v>
      </c>
      <c r="H212" s="204">
        <f t="shared" si="8"/>
        <v>1.0156844714686624</v>
      </c>
    </row>
    <row r="213" spans="1:8" ht="16.5" thickBot="1">
      <c r="A213" s="337"/>
      <c r="B213" s="206">
        <v>80101</v>
      </c>
      <c r="C213" s="192"/>
      <c r="D213" s="198" t="s">
        <v>142</v>
      </c>
      <c r="E213" s="199">
        <f>E214+E223+E231+E239</f>
        <v>39653</v>
      </c>
      <c r="F213" s="200">
        <f>F214+F223+F231+F239</f>
        <v>119134</v>
      </c>
      <c r="G213" s="200">
        <f>G214+G223+G231+G239</f>
        <v>121395.21</v>
      </c>
      <c r="H213" s="201">
        <f t="shared" si="8"/>
        <v>1.0189803918276898</v>
      </c>
    </row>
    <row r="214" spans="1:8" ht="15.75">
      <c r="A214" s="337"/>
      <c r="B214" s="167"/>
      <c r="C214" s="221">
        <v>830</v>
      </c>
      <c r="D214" s="10" t="s">
        <v>370</v>
      </c>
      <c r="E214" s="82">
        <f>E218+E221+E222</f>
        <v>39153</v>
      </c>
      <c r="F214" s="11">
        <f>F218+F221+F222+F217</f>
        <v>46573</v>
      </c>
      <c r="G214" s="11">
        <f>G218+G221+G222+G217</f>
        <v>47981.39</v>
      </c>
      <c r="H214" s="333">
        <f t="shared" si="8"/>
        <v>1.0302404826830995</v>
      </c>
    </row>
    <row r="215" spans="1:8" ht="15.75">
      <c r="A215" s="337"/>
      <c r="B215" s="167"/>
      <c r="C215" s="225"/>
      <c r="D215" s="10" t="s">
        <v>49</v>
      </c>
      <c r="E215" s="82"/>
      <c r="F215" s="11"/>
      <c r="G215" s="11"/>
      <c r="H215" s="344"/>
    </row>
    <row r="216" spans="1:8" ht="15.75">
      <c r="A216" s="337"/>
      <c r="B216" s="167"/>
      <c r="C216" s="225"/>
      <c r="D216" s="10" t="s">
        <v>262</v>
      </c>
      <c r="E216" s="82"/>
      <c r="F216" s="11"/>
      <c r="G216" s="11"/>
      <c r="H216" s="344"/>
    </row>
    <row r="217" spans="1:8" ht="15.75">
      <c r="A217" s="337"/>
      <c r="B217" s="167"/>
      <c r="C217" s="225"/>
      <c r="D217" s="10" t="s">
        <v>263</v>
      </c>
      <c r="E217" s="82">
        <v>0</v>
      </c>
      <c r="F217" s="11">
        <v>4773</v>
      </c>
      <c r="G217" s="11">
        <v>4772.14</v>
      </c>
      <c r="H217" s="344">
        <f>G217/F217</f>
        <v>0.9998198198198199</v>
      </c>
    </row>
    <row r="218" spans="1:8" ht="15.75">
      <c r="A218" s="347"/>
      <c r="B218" s="216"/>
      <c r="C218" s="261"/>
      <c r="D218" s="178" t="s">
        <v>358</v>
      </c>
      <c r="E218" s="179">
        <v>14006</v>
      </c>
      <c r="F218" s="180">
        <v>9233</v>
      </c>
      <c r="G218" s="181">
        <v>8638.77</v>
      </c>
      <c r="H218" s="348">
        <f aca="true" t="shared" si="9" ref="H218:H259">G218/F218</f>
        <v>0.9356406368460956</v>
      </c>
    </row>
    <row r="219" spans="1:8" ht="31.5">
      <c r="A219" s="347"/>
      <c r="B219" s="216"/>
      <c r="C219" s="262"/>
      <c r="D219" s="182" t="s">
        <v>359</v>
      </c>
      <c r="E219" s="183"/>
      <c r="F219" s="184"/>
      <c r="G219" s="185">
        <v>6359</v>
      </c>
      <c r="H219" s="349"/>
    </row>
    <row r="220" spans="1:8" ht="15.75">
      <c r="A220" s="347"/>
      <c r="B220" s="216"/>
      <c r="C220" s="263"/>
      <c r="D220" s="57" t="s">
        <v>360</v>
      </c>
      <c r="E220" s="93"/>
      <c r="F220" s="58"/>
      <c r="G220" s="59">
        <v>2279.77</v>
      </c>
      <c r="H220" s="350"/>
    </row>
    <row r="221" spans="1:8" ht="15.75">
      <c r="A221" s="337"/>
      <c r="B221" s="167"/>
      <c r="C221" s="238"/>
      <c r="D221" s="32" t="s">
        <v>143</v>
      </c>
      <c r="E221" s="82">
        <v>20580</v>
      </c>
      <c r="F221" s="11">
        <v>28000</v>
      </c>
      <c r="G221" s="11">
        <v>29904.12</v>
      </c>
      <c r="H221" s="333">
        <f t="shared" si="9"/>
        <v>1.0680042857142857</v>
      </c>
    </row>
    <row r="222" spans="1:8" ht="15.75">
      <c r="A222" s="337"/>
      <c r="B222" s="167"/>
      <c r="C222" s="264"/>
      <c r="D222" s="10" t="s">
        <v>357</v>
      </c>
      <c r="E222" s="82">
        <v>4567</v>
      </c>
      <c r="F222" s="11">
        <v>4567</v>
      </c>
      <c r="G222" s="11">
        <v>4666.36</v>
      </c>
      <c r="H222" s="333">
        <f t="shared" si="9"/>
        <v>1.0217560761988176</v>
      </c>
    </row>
    <row r="223" spans="1:8" ht="31.5">
      <c r="A223" s="347"/>
      <c r="B223" s="216"/>
      <c r="C223" s="226">
        <v>920</v>
      </c>
      <c r="D223" s="7" t="s">
        <v>144</v>
      </c>
      <c r="E223" s="83">
        <f>SUM(E224:E230)</f>
        <v>500</v>
      </c>
      <c r="F223" s="14">
        <f>SUM(F224:F230)</f>
        <v>3300</v>
      </c>
      <c r="G223" s="14">
        <f>SUM(G224:G230)</f>
        <v>9109.8</v>
      </c>
      <c r="H223" s="351">
        <f t="shared" si="9"/>
        <v>2.760545454545454</v>
      </c>
    </row>
    <row r="224" spans="1:8" ht="15.75">
      <c r="A224" s="347"/>
      <c r="B224" s="216"/>
      <c r="C224" s="220"/>
      <c r="D224" s="10" t="s">
        <v>145</v>
      </c>
      <c r="E224" s="82">
        <v>0</v>
      </c>
      <c r="F224" s="11">
        <v>1000</v>
      </c>
      <c r="G224" s="12">
        <v>3597.98</v>
      </c>
      <c r="H224" s="333">
        <f t="shared" si="9"/>
        <v>3.59798</v>
      </c>
    </row>
    <row r="225" spans="1:8" ht="15.75">
      <c r="A225" s="347"/>
      <c r="B225" s="216"/>
      <c r="C225" s="220"/>
      <c r="D225" s="10" t="s">
        <v>146</v>
      </c>
      <c r="E225" s="82">
        <v>0</v>
      </c>
      <c r="F225" s="11">
        <v>700</v>
      </c>
      <c r="G225" s="12">
        <v>1846.77</v>
      </c>
      <c r="H225" s="333">
        <f t="shared" si="9"/>
        <v>2.638242857142857</v>
      </c>
    </row>
    <row r="226" spans="1:8" ht="15.75">
      <c r="A226" s="347"/>
      <c r="B226" s="216"/>
      <c r="C226" s="220"/>
      <c r="D226" s="10" t="s">
        <v>147</v>
      </c>
      <c r="E226" s="82">
        <v>0</v>
      </c>
      <c r="F226" s="11">
        <v>300</v>
      </c>
      <c r="G226" s="12">
        <v>806.19</v>
      </c>
      <c r="H226" s="333">
        <f t="shared" si="9"/>
        <v>2.6873</v>
      </c>
    </row>
    <row r="227" spans="1:8" ht="15.75">
      <c r="A227" s="347"/>
      <c r="B227" s="216"/>
      <c r="C227" s="220"/>
      <c r="D227" s="10" t="s">
        <v>148</v>
      </c>
      <c r="E227" s="82">
        <v>0</v>
      </c>
      <c r="F227" s="11">
        <v>200</v>
      </c>
      <c r="G227" s="12">
        <v>242.5</v>
      </c>
      <c r="H227" s="333">
        <f t="shared" si="9"/>
        <v>1.2125</v>
      </c>
    </row>
    <row r="228" spans="1:8" ht="15.75">
      <c r="A228" s="347"/>
      <c r="B228" s="216"/>
      <c r="C228" s="220"/>
      <c r="D228" s="10" t="s">
        <v>149</v>
      </c>
      <c r="E228" s="82">
        <v>0</v>
      </c>
      <c r="F228" s="11">
        <v>300</v>
      </c>
      <c r="G228" s="12">
        <v>823.85</v>
      </c>
      <c r="H228" s="333">
        <f t="shared" si="9"/>
        <v>2.746166666666667</v>
      </c>
    </row>
    <row r="229" spans="1:8" ht="15.75">
      <c r="A229" s="347"/>
      <c r="B229" s="216"/>
      <c r="C229" s="220"/>
      <c r="D229" s="10" t="s">
        <v>150</v>
      </c>
      <c r="E229" s="82">
        <v>0</v>
      </c>
      <c r="F229" s="11">
        <v>300</v>
      </c>
      <c r="G229" s="60">
        <v>1029.05</v>
      </c>
      <c r="H229" s="333">
        <f t="shared" si="9"/>
        <v>3.4301666666666666</v>
      </c>
    </row>
    <row r="230" spans="1:8" ht="15.75">
      <c r="A230" s="347"/>
      <c r="B230" s="216"/>
      <c r="C230" s="222"/>
      <c r="D230" s="15" t="s">
        <v>151</v>
      </c>
      <c r="E230" s="84">
        <v>500</v>
      </c>
      <c r="F230" s="16">
        <v>500</v>
      </c>
      <c r="G230" s="52">
        <v>763.46</v>
      </c>
      <c r="H230" s="334">
        <f t="shared" si="9"/>
        <v>1.52692</v>
      </c>
    </row>
    <row r="231" spans="1:8" ht="15.75">
      <c r="A231" s="337"/>
      <c r="B231" s="167"/>
      <c r="C231" s="228">
        <v>970</v>
      </c>
      <c r="D231" s="48" t="s">
        <v>32</v>
      </c>
      <c r="E231" s="92">
        <f>SUM(E232:E238)</f>
        <v>0</v>
      </c>
      <c r="F231" s="49">
        <f>SUM(F232:F238)</f>
        <v>26491</v>
      </c>
      <c r="G231" s="49">
        <f>G232+G233+G235+G236+G237+G238+G234</f>
        <v>31760.94</v>
      </c>
      <c r="H231" s="346">
        <f t="shared" si="9"/>
        <v>1.1989332226039031</v>
      </c>
    </row>
    <row r="232" spans="1:8" ht="31.5">
      <c r="A232" s="337"/>
      <c r="B232" s="167"/>
      <c r="C232" s="238"/>
      <c r="D232" s="124" t="s">
        <v>264</v>
      </c>
      <c r="E232" s="125">
        <v>0</v>
      </c>
      <c r="F232" s="126">
        <v>1200</v>
      </c>
      <c r="G232" s="73">
        <v>1200</v>
      </c>
      <c r="H232" s="352">
        <f t="shared" si="9"/>
        <v>1</v>
      </c>
    </row>
    <row r="233" spans="1:8" ht="47.25">
      <c r="A233" s="337"/>
      <c r="B233" s="167"/>
      <c r="C233" s="265"/>
      <c r="D233" s="10" t="s">
        <v>152</v>
      </c>
      <c r="E233" s="82">
        <v>0</v>
      </c>
      <c r="F233" s="11">
        <v>20447</v>
      </c>
      <c r="G233" s="11">
        <v>20447.87</v>
      </c>
      <c r="H233" s="333">
        <f t="shared" si="9"/>
        <v>1.0000425490291973</v>
      </c>
    </row>
    <row r="234" spans="1:8" ht="15.75">
      <c r="A234" s="337"/>
      <c r="B234" s="167"/>
      <c r="C234" s="238"/>
      <c r="D234" s="10" t="s">
        <v>267</v>
      </c>
      <c r="E234" s="82">
        <v>0</v>
      </c>
      <c r="F234" s="11">
        <v>0</v>
      </c>
      <c r="G234" s="11">
        <v>317</v>
      </c>
      <c r="H234" s="333">
        <v>0</v>
      </c>
    </row>
    <row r="235" spans="1:8" ht="15.75">
      <c r="A235" s="337"/>
      <c r="B235" s="167"/>
      <c r="C235" s="238"/>
      <c r="D235" s="10" t="s">
        <v>265</v>
      </c>
      <c r="E235" s="82">
        <v>0</v>
      </c>
      <c r="F235" s="11">
        <v>0</v>
      </c>
      <c r="G235" s="11">
        <v>2451.37</v>
      </c>
      <c r="H235" s="333">
        <v>0</v>
      </c>
    </row>
    <row r="236" spans="1:8" ht="31.5">
      <c r="A236" s="337"/>
      <c r="B236" s="167"/>
      <c r="C236" s="238"/>
      <c r="D236" s="10" t="s">
        <v>317</v>
      </c>
      <c r="E236" s="82">
        <v>0</v>
      </c>
      <c r="F236" s="11">
        <v>0</v>
      </c>
      <c r="G236" s="11">
        <v>32.7</v>
      </c>
      <c r="H236" s="333">
        <v>0</v>
      </c>
    </row>
    <row r="237" spans="1:8" ht="31.5">
      <c r="A237" s="337"/>
      <c r="B237" s="167"/>
      <c r="C237" s="238"/>
      <c r="D237" s="10" t="s">
        <v>266</v>
      </c>
      <c r="E237" s="82">
        <v>0</v>
      </c>
      <c r="F237" s="11">
        <v>340</v>
      </c>
      <c r="G237" s="11">
        <v>2808</v>
      </c>
      <c r="H237" s="333">
        <v>0</v>
      </c>
    </row>
    <row r="238" spans="1:8" ht="31.5">
      <c r="A238" s="337"/>
      <c r="B238" s="167"/>
      <c r="C238" s="266"/>
      <c r="D238" s="15" t="s">
        <v>361</v>
      </c>
      <c r="E238" s="84">
        <v>0</v>
      </c>
      <c r="F238" s="16">
        <v>4504</v>
      </c>
      <c r="G238" s="16">
        <v>4504</v>
      </c>
      <c r="H238" s="334">
        <f t="shared" si="9"/>
        <v>1</v>
      </c>
    </row>
    <row r="239" spans="1:8" ht="48" thickBot="1">
      <c r="A239" s="337"/>
      <c r="B239" s="167"/>
      <c r="C239" s="219">
        <v>2030</v>
      </c>
      <c r="D239" s="19" t="s">
        <v>212</v>
      </c>
      <c r="E239" s="85">
        <v>0</v>
      </c>
      <c r="F239" s="20">
        <v>42770</v>
      </c>
      <c r="G239" s="25">
        <v>32543.08</v>
      </c>
      <c r="H239" s="338">
        <f t="shared" si="9"/>
        <v>0.7608856675239655</v>
      </c>
    </row>
    <row r="240" spans="1:8" ht="16.5" thickBot="1">
      <c r="A240" s="337"/>
      <c r="B240" s="206">
        <v>80104</v>
      </c>
      <c r="C240" s="192"/>
      <c r="D240" s="198" t="s">
        <v>153</v>
      </c>
      <c r="E240" s="199">
        <f>E241+E244</f>
        <v>185963</v>
      </c>
      <c r="F240" s="200">
        <f>F241+F244+F243</f>
        <v>198743</v>
      </c>
      <c r="G240" s="200">
        <f>G241+G244+G243+G245</f>
        <v>201957.41</v>
      </c>
      <c r="H240" s="201">
        <f t="shared" si="9"/>
        <v>1.0161737017152805</v>
      </c>
    </row>
    <row r="241" spans="1:8" ht="15.75">
      <c r="A241" s="342"/>
      <c r="B241" s="171"/>
      <c r="C241" s="155">
        <v>830</v>
      </c>
      <c r="D241" s="32" t="s">
        <v>362</v>
      </c>
      <c r="E241" s="82">
        <v>185963</v>
      </c>
      <c r="F241" s="11">
        <f>F242</f>
        <v>197863</v>
      </c>
      <c r="G241" s="11">
        <f>G242</f>
        <v>200289.26</v>
      </c>
      <c r="H241" s="333">
        <f t="shared" si="9"/>
        <v>1.0122623229204046</v>
      </c>
    </row>
    <row r="242" spans="1:8" ht="15.75">
      <c r="A242" s="342"/>
      <c r="B242" s="170"/>
      <c r="C242" s="155"/>
      <c r="D242" s="10" t="s">
        <v>352</v>
      </c>
      <c r="E242" s="82">
        <v>185963</v>
      </c>
      <c r="F242" s="11">
        <v>197863</v>
      </c>
      <c r="G242" s="22">
        <v>200289.26</v>
      </c>
      <c r="H242" s="333">
        <f>G242/F242</f>
        <v>1.0122623229204046</v>
      </c>
    </row>
    <row r="243" spans="1:8" ht="31.5">
      <c r="A243" s="342"/>
      <c r="B243" s="170"/>
      <c r="C243" s="151">
        <v>870</v>
      </c>
      <c r="D243" s="19" t="s">
        <v>303</v>
      </c>
      <c r="E243" s="85">
        <v>0</v>
      </c>
      <c r="F243" s="20">
        <v>480</v>
      </c>
      <c r="G243" s="53">
        <v>480</v>
      </c>
      <c r="H243" s="338">
        <f t="shared" si="9"/>
        <v>1</v>
      </c>
    </row>
    <row r="244" spans="1:8" ht="31.5">
      <c r="A244" s="342"/>
      <c r="B244" s="170"/>
      <c r="C244" s="160">
        <v>920</v>
      </c>
      <c r="D244" s="7" t="s">
        <v>268</v>
      </c>
      <c r="E244" s="81">
        <v>0</v>
      </c>
      <c r="F244" s="8">
        <v>400</v>
      </c>
      <c r="G244" s="40">
        <v>1152.1</v>
      </c>
      <c r="H244" s="331">
        <f t="shared" si="9"/>
        <v>2.8802499999999998</v>
      </c>
    </row>
    <row r="245" spans="1:8" ht="32.25" thickBot="1">
      <c r="A245" s="342"/>
      <c r="B245" s="170"/>
      <c r="C245" s="160">
        <v>970</v>
      </c>
      <c r="D245" s="7" t="s">
        <v>269</v>
      </c>
      <c r="E245" s="81">
        <v>0</v>
      </c>
      <c r="F245" s="8">
        <v>0</v>
      </c>
      <c r="G245" s="40">
        <v>36.05</v>
      </c>
      <c r="H245" s="331">
        <v>0</v>
      </c>
    </row>
    <row r="246" spans="1:8" ht="16.5" thickBot="1">
      <c r="A246" s="337"/>
      <c r="B246" s="206">
        <v>80110</v>
      </c>
      <c r="C246" s="192"/>
      <c r="D246" s="198" t="s">
        <v>154</v>
      </c>
      <c r="E246" s="199">
        <f>E247+E248+E251</f>
        <v>900</v>
      </c>
      <c r="F246" s="200">
        <f>F247+F248+F251</f>
        <v>2300</v>
      </c>
      <c r="G246" s="200">
        <f>G247+G248+G251</f>
        <v>5307.43</v>
      </c>
      <c r="H246" s="201">
        <f t="shared" si="9"/>
        <v>2.3075782608695654</v>
      </c>
    </row>
    <row r="247" spans="1:8" ht="31.5">
      <c r="A247" s="342"/>
      <c r="B247" s="171"/>
      <c r="C247" s="161">
        <v>830</v>
      </c>
      <c r="D247" s="18" t="s">
        <v>363</v>
      </c>
      <c r="E247" s="84">
        <v>900</v>
      </c>
      <c r="F247" s="16">
        <v>900</v>
      </c>
      <c r="G247" s="52">
        <v>1000</v>
      </c>
      <c r="H247" s="334">
        <f t="shared" si="9"/>
        <v>1.1111111111111112</v>
      </c>
    </row>
    <row r="248" spans="1:8" ht="31.5">
      <c r="A248" s="342"/>
      <c r="B248" s="171"/>
      <c r="C248" s="151">
        <v>920</v>
      </c>
      <c r="D248" s="31" t="s">
        <v>144</v>
      </c>
      <c r="E248" s="85">
        <v>0</v>
      </c>
      <c r="F248" s="20">
        <f>F249+F250</f>
        <v>700</v>
      </c>
      <c r="G248" s="20">
        <f>SUM(G249:G250)</f>
        <v>1666.6299999999999</v>
      </c>
      <c r="H248" s="338">
        <f t="shared" si="9"/>
        <v>2.3809</v>
      </c>
    </row>
    <row r="249" spans="1:8" ht="15.75">
      <c r="A249" s="342"/>
      <c r="B249" s="168"/>
      <c r="C249" s="135"/>
      <c r="D249" s="10" t="s">
        <v>155</v>
      </c>
      <c r="E249" s="82"/>
      <c r="F249" s="11">
        <v>600</v>
      </c>
      <c r="G249" s="22">
        <v>1483.59</v>
      </c>
      <c r="H249" s="333">
        <f t="shared" si="9"/>
        <v>2.47265</v>
      </c>
    </row>
    <row r="250" spans="1:8" ht="15.75">
      <c r="A250" s="342"/>
      <c r="B250" s="214"/>
      <c r="C250" s="152"/>
      <c r="D250" s="15" t="s">
        <v>156</v>
      </c>
      <c r="E250" s="84"/>
      <c r="F250" s="16">
        <v>100</v>
      </c>
      <c r="G250" s="33">
        <v>183.04</v>
      </c>
      <c r="H250" s="334">
        <f t="shared" si="9"/>
        <v>1.8304</v>
      </c>
    </row>
    <row r="251" spans="1:8" ht="15.75">
      <c r="A251" s="342"/>
      <c r="B251" s="214"/>
      <c r="C251" s="151">
        <v>970</v>
      </c>
      <c r="D251" s="31" t="s">
        <v>32</v>
      </c>
      <c r="E251" s="85">
        <v>0</v>
      </c>
      <c r="F251" s="20">
        <f>F252</f>
        <v>700</v>
      </c>
      <c r="G251" s="20">
        <f>+G252</f>
        <v>2640.8</v>
      </c>
      <c r="H251" s="338">
        <f t="shared" si="9"/>
        <v>3.7725714285714287</v>
      </c>
    </row>
    <row r="252" spans="1:8" ht="15.75">
      <c r="A252" s="342"/>
      <c r="B252" s="171"/>
      <c r="C252" s="155"/>
      <c r="D252" s="32" t="s">
        <v>157</v>
      </c>
      <c r="E252" s="82">
        <v>0</v>
      </c>
      <c r="F252" s="11">
        <v>700</v>
      </c>
      <c r="G252" s="22">
        <v>2640.8</v>
      </c>
      <c r="H252" s="333">
        <f t="shared" si="9"/>
        <v>3.7725714285714287</v>
      </c>
    </row>
    <row r="253" spans="1:8" ht="15.75">
      <c r="A253" s="342"/>
      <c r="B253" s="171"/>
      <c r="C253" s="155"/>
      <c r="D253" s="103" t="s">
        <v>364</v>
      </c>
      <c r="E253" s="110"/>
      <c r="F253" s="102"/>
      <c r="G253" s="22">
        <v>78</v>
      </c>
      <c r="H253" s="333"/>
    </row>
    <row r="254" spans="1:8" ht="31.5">
      <c r="A254" s="342"/>
      <c r="B254" s="171"/>
      <c r="C254" s="155"/>
      <c r="D254" s="103" t="s">
        <v>365</v>
      </c>
      <c r="E254" s="110"/>
      <c r="F254" s="102"/>
      <c r="G254" s="109">
        <v>63</v>
      </c>
      <c r="H254" s="344"/>
    </row>
    <row r="255" spans="1:8" ht="15.75">
      <c r="A255" s="342"/>
      <c r="B255" s="171"/>
      <c r="C255" s="155"/>
      <c r="D255" s="103" t="s">
        <v>366</v>
      </c>
      <c r="E255" s="110"/>
      <c r="F255" s="102"/>
      <c r="G255" s="109">
        <v>1900.8</v>
      </c>
      <c r="H255" s="344"/>
    </row>
    <row r="256" spans="1:8" ht="16.5" thickBot="1">
      <c r="A256" s="342"/>
      <c r="B256" s="171"/>
      <c r="C256" s="155"/>
      <c r="D256" s="103" t="s">
        <v>367</v>
      </c>
      <c r="E256" s="90"/>
      <c r="F256" s="11"/>
      <c r="G256" s="109">
        <v>599</v>
      </c>
      <c r="H256" s="344"/>
    </row>
    <row r="257" spans="1:8" ht="16.5" thickBot="1">
      <c r="A257" s="337"/>
      <c r="B257" s="267">
        <v>80113</v>
      </c>
      <c r="C257" s="232"/>
      <c r="D257" s="268" t="s">
        <v>158</v>
      </c>
      <c r="E257" s="269">
        <f>E258</f>
        <v>5000</v>
      </c>
      <c r="F257" s="200">
        <f>F258</f>
        <v>8400</v>
      </c>
      <c r="G257" s="270">
        <f>G258</f>
        <v>9008.210000000001</v>
      </c>
      <c r="H257" s="201">
        <f t="shared" si="9"/>
        <v>1.0724059523809526</v>
      </c>
    </row>
    <row r="258" spans="1:8" ht="15.75">
      <c r="A258" s="337"/>
      <c r="B258" s="167"/>
      <c r="C258" s="217">
        <v>830</v>
      </c>
      <c r="D258" s="15" t="s">
        <v>67</v>
      </c>
      <c r="E258" s="84">
        <v>5000</v>
      </c>
      <c r="F258" s="16">
        <f>F259</f>
        <v>8400</v>
      </c>
      <c r="G258" s="33">
        <f>G259+G260</f>
        <v>9008.210000000001</v>
      </c>
      <c r="H258" s="334">
        <f t="shared" si="9"/>
        <v>1.0724059523809526</v>
      </c>
    </row>
    <row r="259" spans="1:8" ht="15.75">
      <c r="A259" s="337"/>
      <c r="B259" s="167"/>
      <c r="C259" s="224"/>
      <c r="D259" s="70" t="s">
        <v>271</v>
      </c>
      <c r="E259" s="186">
        <v>5000</v>
      </c>
      <c r="F259" s="20">
        <v>8400</v>
      </c>
      <c r="G259" s="53">
        <v>8991.84</v>
      </c>
      <c r="H259" s="338">
        <f t="shared" si="9"/>
        <v>1.0704571428571428</v>
      </c>
    </row>
    <row r="260" spans="1:8" ht="16.5" thickBot="1">
      <c r="A260" s="337"/>
      <c r="B260" s="167"/>
      <c r="C260" s="225"/>
      <c r="D260" s="103" t="s">
        <v>270</v>
      </c>
      <c r="E260" s="90">
        <v>0</v>
      </c>
      <c r="F260" s="11">
        <v>0</v>
      </c>
      <c r="G260" s="22">
        <v>16.37</v>
      </c>
      <c r="H260" s="333">
        <v>0</v>
      </c>
    </row>
    <row r="261" spans="1:8" ht="16.5" thickBot="1">
      <c r="A261" s="337"/>
      <c r="B261" s="206">
        <v>80195</v>
      </c>
      <c r="C261" s="192"/>
      <c r="D261" s="268" t="s">
        <v>22</v>
      </c>
      <c r="E261" s="271">
        <f>E262+E263</f>
        <v>8685</v>
      </c>
      <c r="F261" s="200">
        <f>F262+F263</f>
        <v>99023</v>
      </c>
      <c r="G261" s="200">
        <f>G262+G263</f>
        <v>96638.42</v>
      </c>
      <c r="H261" s="201">
        <f aca="true" t="shared" si="10" ref="H261:H285">G261/F261</f>
        <v>0.9759189279258353</v>
      </c>
    </row>
    <row r="262" spans="1:8" ht="78.75" customHeight="1">
      <c r="A262" s="342"/>
      <c r="B262" s="215"/>
      <c r="C262" s="165">
        <v>2020</v>
      </c>
      <c r="D262" s="62" t="s">
        <v>159</v>
      </c>
      <c r="E262" s="94">
        <v>0</v>
      </c>
      <c r="F262" s="63">
        <v>10750</v>
      </c>
      <c r="G262" s="63">
        <v>8500</v>
      </c>
      <c r="H262" s="344">
        <f>G262/F262</f>
        <v>0.7906976744186046</v>
      </c>
    </row>
    <row r="263" spans="1:8" ht="35.25" customHeight="1">
      <c r="A263" s="342"/>
      <c r="B263" s="215"/>
      <c r="C263" s="172">
        <v>2030</v>
      </c>
      <c r="D263" s="37" t="s">
        <v>160</v>
      </c>
      <c r="E263" s="95">
        <v>8685</v>
      </c>
      <c r="F263" s="65">
        <f>F264+F265</f>
        <v>88273</v>
      </c>
      <c r="G263" s="65">
        <f>G264+G265</f>
        <v>88138.42</v>
      </c>
      <c r="H263" s="353">
        <f>G263/F263</f>
        <v>0.9984754115074824</v>
      </c>
    </row>
    <row r="264" spans="1:8" ht="31.5">
      <c r="A264" s="342"/>
      <c r="B264" s="170"/>
      <c r="C264" s="158"/>
      <c r="D264" s="32" t="s">
        <v>272</v>
      </c>
      <c r="E264" s="82">
        <v>8685</v>
      </c>
      <c r="F264" s="11">
        <v>88141</v>
      </c>
      <c r="G264" s="11">
        <v>88138.42</v>
      </c>
      <c r="H264" s="333">
        <f t="shared" si="10"/>
        <v>0.9999707287187575</v>
      </c>
    </row>
    <row r="265" spans="1:8" ht="48" thickBot="1">
      <c r="A265" s="342"/>
      <c r="B265" s="171"/>
      <c r="C265" s="158"/>
      <c r="D265" s="66" t="s">
        <v>304</v>
      </c>
      <c r="E265" s="82">
        <v>0</v>
      </c>
      <c r="F265" s="11">
        <v>132</v>
      </c>
      <c r="G265" s="22">
        <v>0</v>
      </c>
      <c r="H265" s="333">
        <v>0</v>
      </c>
    </row>
    <row r="266" spans="1:8" s="101" customFormat="1" ht="16.5" thickBot="1">
      <c r="A266" s="272">
        <v>851</v>
      </c>
      <c r="B266" s="273"/>
      <c r="C266" s="274"/>
      <c r="D266" s="275" t="s">
        <v>273</v>
      </c>
      <c r="E266" s="194">
        <f>E267+E269</f>
        <v>0</v>
      </c>
      <c r="F266" s="195">
        <f>F267+F269</f>
        <v>3920</v>
      </c>
      <c r="G266" s="244">
        <f>G267+G269</f>
        <v>3920</v>
      </c>
      <c r="H266" s="204">
        <f>G266/F266</f>
        <v>1</v>
      </c>
    </row>
    <row r="267" spans="1:8" s="104" customFormat="1" ht="16.5" thickBot="1">
      <c r="A267" s="337"/>
      <c r="B267" s="267">
        <v>85153</v>
      </c>
      <c r="C267" s="208"/>
      <c r="D267" s="276" t="s">
        <v>274</v>
      </c>
      <c r="E267" s="199">
        <v>0</v>
      </c>
      <c r="F267" s="200">
        <f>F268</f>
        <v>1960</v>
      </c>
      <c r="G267" s="270">
        <f>G268</f>
        <v>1960</v>
      </c>
      <c r="H267" s="201">
        <f>G267/F267</f>
        <v>1</v>
      </c>
    </row>
    <row r="268" spans="1:8" s="104" customFormat="1" ht="48" thickBot="1">
      <c r="A268" s="340"/>
      <c r="B268" s="144"/>
      <c r="C268" s="155">
        <v>970</v>
      </c>
      <c r="D268" s="66" t="s">
        <v>276</v>
      </c>
      <c r="E268" s="82">
        <v>0</v>
      </c>
      <c r="F268" s="11">
        <v>1960</v>
      </c>
      <c r="G268" s="22">
        <v>1960</v>
      </c>
      <c r="H268" s="333">
        <f>G268/F268</f>
        <v>1</v>
      </c>
    </row>
    <row r="269" spans="1:8" s="104" customFormat="1" ht="16.5" thickBot="1">
      <c r="A269" s="337"/>
      <c r="B269" s="267">
        <v>85154</v>
      </c>
      <c r="C269" s="208"/>
      <c r="D269" s="276" t="s">
        <v>275</v>
      </c>
      <c r="E269" s="199">
        <f>-E270</f>
        <v>0</v>
      </c>
      <c r="F269" s="200">
        <f>F270</f>
        <v>1960</v>
      </c>
      <c r="G269" s="270">
        <f>G270</f>
        <v>1960</v>
      </c>
      <c r="H269" s="201">
        <f>G269/F269</f>
        <v>1</v>
      </c>
    </row>
    <row r="270" spans="1:8" s="104" customFormat="1" ht="48" thickBot="1">
      <c r="A270" s="340"/>
      <c r="B270" s="134"/>
      <c r="C270" s="155">
        <v>970</v>
      </c>
      <c r="D270" s="66" t="s">
        <v>276</v>
      </c>
      <c r="E270" s="82">
        <v>0</v>
      </c>
      <c r="F270" s="11">
        <v>1960</v>
      </c>
      <c r="G270" s="22">
        <v>1960</v>
      </c>
      <c r="H270" s="333">
        <v>1</v>
      </c>
    </row>
    <row r="271" spans="1:8" ht="16.5" thickBot="1">
      <c r="A271" s="229">
        <v>852</v>
      </c>
      <c r="B271" s="191"/>
      <c r="C271" s="192"/>
      <c r="D271" s="277" t="s">
        <v>161</v>
      </c>
      <c r="E271" s="194">
        <f>E272+E275+E282+E284+E289+E302+E308+E310</f>
        <v>6976632</v>
      </c>
      <c r="F271" s="195">
        <f>F272+F275+F282+F284+F289+F302+F308+F310</f>
        <v>7298520</v>
      </c>
      <c r="G271" s="278">
        <f>G272+G275+G282+G284+G289+G302+G308+G310</f>
        <v>6927172.59</v>
      </c>
      <c r="H271" s="204">
        <f t="shared" si="10"/>
        <v>0.9491201764193288</v>
      </c>
    </row>
    <row r="272" spans="1:8" ht="16.5" thickBot="1">
      <c r="A272" s="337"/>
      <c r="B272" s="206">
        <v>85203</v>
      </c>
      <c r="C272" s="192"/>
      <c r="D272" s="198" t="s">
        <v>162</v>
      </c>
      <c r="E272" s="199">
        <f>E273+E274</f>
        <v>444900</v>
      </c>
      <c r="F272" s="200">
        <f>F273+F274</f>
        <v>487253</v>
      </c>
      <c r="G272" s="200">
        <f>G273+G274</f>
        <v>487296.27999999997</v>
      </c>
      <c r="H272" s="201">
        <f t="shared" si="10"/>
        <v>1.0000888244915884</v>
      </c>
    </row>
    <row r="273" spans="1:8" ht="63">
      <c r="A273" s="342"/>
      <c r="B273" s="171"/>
      <c r="C273" s="166">
        <v>2010</v>
      </c>
      <c r="D273" s="15" t="s">
        <v>163</v>
      </c>
      <c r="E273" s="84">
        <v>444000</v>
      </c>
      <c r="F273" s="16">
        <v>486353</v>
      </c>
      <c r="G273" s="17">
        <v>486351.24</v>
      </c>
      <c r="H273" s="334">
        <f t="shared" si="10"/>
        <v>0.9999963812292717</v>
      </c>
    </row>
    <row r="274" spans="1:8" ht="63.75" thickBot="1">
      <c r="A274" s="342"/>
      <c r="B274" s="170"/>
      <c r="C274" s="145">
        <v>2360</v>
      </c>
      <c r="D274" s="19" t="s">
        <v>164</v>
      </c>
      <c r="E274" s="85">
        <v>900</v>
      </c>
      <c r="F274" s="20">
        <v>900</v>
      </c>
      <c r="G274" s="25">
        <v>945.04</v>
      </c>
      <c r="H274" s="338">
        <f t="shared" si="10"/>
        <v>1.0500444444444443</v>
      </c>
    </row>
    <row r="275" spans="1:8" ht="32.25" thickBot="1">
      <c r="A275" s="337"/>
      <c r="B275" s="280">
        <v>85212</v>
      </c>
      <c r="C275" s="192"/>
      <c r="D275" s="198" t="s">
        <v>165</v>
      </c>
      <c r="E275" s="199">
        <f>E276+E277</f>
        <v>4609500</v>
      </c>
      <c r="F275" s="239">
        <f>F276+F277+F281</f>
        <v>4466050</v>
      </c>
      <c r="G275" s="281">
        <f>G276+G277+G281</f>
        <v>4125128.94</v>
      </c>
      <c r="H275" s="282">
        <f t="shared" si="10"/>
        <v>0.9236638506062405</v>
      </c>
    </row>
    <row r="276" spans="1:8" ht="63">
      <c r="A276" s="342"/>
      <c r="B276" s="168"/>
      <c r="C276" s="279">
        <v>2010</v>
      </c>
      <c r="D276" s="10" t="s">
        <v>166</v>
      </c>
      <c r="E276" s="82">
        <v>4608000</v>
      </c>
      <c r="F276" s="11">
        <v>4442600</v>
      </c>
      <c r="G276" s="12">
        <v>4096614.14</v>
      </c>
      <c r="H276" s="333">
        <f t="shared" si="10"/>
        <v>0.9221208616575879</v>
      </c>
    </row>
    <row r="277" spans="1:8" ht="47.25">
      <c r="A277" s="342"/>
      <c r="B277" s="214"/>
      <c r="C277" s="172">
        <v>2360</v>
      </c>
      <c r="D277" s="37" t="s">
        <v>277</v>
      </c>
      <c r="E277" s="81">
        <v>1500</v>
      </c>
      <c r="F277" s="8">
        <f>F278+F279+F280</f>
        <v>7450</v>
      </c>
      <c r="G277" s="8">
        <f>G278+G279+G280</f>
        <v>12514.8</v>
      </c>
      <c r="H277" s="331">
        <f t="shared" si="10"/>
        <v>1.6798389261744966</v>
      </c>
    </row>
    <row r="278" spans="1:8" ht="31.5">
      <c r="A278" s="342"/>
      <c r="B278" s="170"/>
      <c r="C278" s="158"/>
      <c r="D278" s="10" t="s">
        <v>278</v>
      </c>
      <c r="E278" s="82">
        <v>1500</v>
      </c>
      <c r="F278" s="11">
        <v>7450</v>
      </c>
      <c r="G278" s="22">
        <v>9694.88</v>
      </c>
      <c r="H278" s="333">
        <f t="shared" si="10"/>
        <v>1.3013261744966442</v>
      </c>
    </row>
    <row r="279" spans="1:8" ht="31.5">
      <c r="A279" s="342"/>
      <c r="B279" s="171"/>
      <c r="C279" s="158"/>
      <c r="D279" s="32" t="s">
        <v>279</v>
      </c>
      <c r="E279" s="82">
        <v>0</v>
      </c>
      <c r="F279" s="11">
        <v>0</v>
      </c>
      <c r="G279" s="11">
        <v>2515.97</v>
      </c>
      <c r="H279" s="333">
        <v>0</v>
      </c>
    </row>
    <row r="280" spans="1:8" ht="47.25">
      <c r="A280" s="342"/>
      <c r="B280" s="170"/>
      <c r="C280" s="158"/>
      <c r="D280" s="10" t="s">
        <v>280</v>
      </c>
      <c r="E280" s="82">
        <v>0</v>
      </c>
      <c r="F280" s="11">
        <v>0</v>
      </c>
      <c r="G280" s="22">
        <v>303.95</v>
      </c>
      <c r="H280" s="333">
        <v>0</v>
      </c>
    </row>
    <row r="281" spans="1:8" ht="66" customHeight="1" thickBot="1">
      <c r="A281" s="342"/>
      <c r="B281" s="170"/>
      <c r="C281" s="145">
        <v>6310</v>
      </c>
      <c r="D281" s="19" t="s">
        <v>281</v>
      </c>
      <c r="E281" s="85">
        <v>0</v>
      </c>
      <c r="F281" s="20">
        <v>16000</v>
      </c>
      <c r="G281" s="53">
        <v>16000</v>
      </c>
      <c r="H281" s="338">
        <f>G281/F281</f>
        <v>1</v>
      </c>
    </row>
    <row r="282" spans="1:8" ht="48" thickBot="1">
      <c r="A282" s="337"/>
      <c r="B282" s="206">
        <v>85213</v>
      </c>
      <c r="C282" s="192"/>
      <c r="D282" s="198" t="s">
        <v>167</v>
      </c>
      <c r="E282" s="199">
        <f>E283</f>
        <v>43000</v>
      </c>
      <c r="F282" s="200">
        <f>F283</f>
        <v>35000</v>
      </c>
      <c r="G282" s="200">
        <f>G283</f>
        <v>32723.9</v>
      </c>
      <c r="H282" s="201">
        <f t="shared" si="10"/>
        <v>0.9349685714285715</v>
      </c>
    </row>
    <row r="283" spans="1:8" ht="63.75" thickBot="1">
      <c r="A283" s="342"/>
      <c r="B283" s="170"/>
      <c r="C283" s="158">
        <v>2010</v>
      </c>
      <c r="D283" s="10" t="s">
        <v>168</v>
      </c>
      <c r="E283" s="82">
        <v>43000</v>
      </c>
      <c r="F283" s="11">
        <v>35000</v>
      </c>
      <c r="G283" s="12">
        <v>32723.9</v>
      </c>
      <c r="H283" s="333">
        <f t="shared" si="10"/>
        <v>0.9349685714285715</v>
      </c>
    </row>
    <row r="284" spans="1:8" ht="32.25" thickBot="1">
      <c r="A284" s="337"/>
      <c r="B284" s="206">
        <v>85214</v>
      </c>
      <c r="C284" s="192"/>
      <c r="D284" s="198" t="s">
        <v>169</v>
      </c>
      <c r="E284" s="199">
        <f>E285+E287+E288</f>
        <v>995900</v>
      </c>
      <c r="F284" s="200">
        <f>F285+F287+F288</f>
        <v>1165900</v>
      </c>
      <c r="G284" s="200">
        <f>G285+G287+G288</f>
        <v>1166705.6099999999</v>
      </c>
      <c r="H284" s="201">
        <f t="shared" si="10"/>
        <v>1.0006909769276953</v>
      </c>
    </row>
    <row r="285" spans="1:8" ht="15.75">
      <c r="A285" s="342"/>
      <c r="B285" s="168"/>
      <c r="C285" s="137">
        <v>970</v>
      </c>
      <c r="D285" s="10" t="s">
        <v>29</v>
      </c>
      <c r="E285" s="82">
        <v>900</v>
      </c>
      <c r="F285" s="11">
        <v>900</v>
      </c>
      <c r="G285" s="12">
        <v>1720.1</v>
      </c>
      <c r="H285" s="333">
        <f t="shared" si="10"/>
        <v>1.9112222222222222</v>
      </c>
    </row>
    <row r="286" spans="1:8" ht="31.5">
      <c r="A286" s="342"/>
      <c r="B286" s="214"/>
      <c r="C286" s="142"/>
      <c r="D286" s="15" t="s">
        <v>368</v>
      </c>
      <c r="E286" s="84"/>
      <c r="F286" s="16"/>
      <c r="G286" s="17"/>
      <c r="H286" s="334"/>
    </row>
    <row r="287" spans="1:8" ht="63.75" customHeight="1">
      <c r="A287" s="342"/>
      <c r="B287" s="171"/>
      <c r="C287" s="150">
        <v>2010</v>
      </c>
      <c r="D287" s="23" t="s">
        <v>170</v>
      </c>
      <c r="E287" s="86">
        <v>294000</v>
      </c>
      <c r="F287" s="24">
        <v>275000</v>
      </c>
      <c r="G287" s="34">
        <v>274985.51</v>
      </c>
      <c r="H287" s="336">
        <f>G287/F287</f>
        <v>0.9999473090909091</v>
      </c>
    </row>
    <row r="288" spans="1:8" ht="33.75" customHeight="1" thickBot="1">
      <c r="A288" s="342"/>
      <c r="B288" s="170"/>
      <c r="C288" s="145">
        <v>2030</v>
      </c>
      <c r="D288" s="19" t="s">
        <v>171</v>
      </c>
      <c r="E288" s="85">
        <v>701000</v>
      </c>
      <c r="F288" s="20">
        <v>890000</v>
      </c>
      <c r="G288" s="25">
        <v>890000</v>
      </c>
      <c r="H288" s="338">
        <f>G288/F288</f>
        <v>1</v>
      </c>
    </row>
    <row r="289" spans="1:8" ht="16.5" thickBot="1">
      <c r="A289" s="337"/>
      <c r="B289" s="206">
        <v>85219</v>
      </c>
      <c r="C289" s="192"/>
      <c r="D289" s="198" t="s">
        <v>172</v>
      </c>
      <c r="E289" s="199">
        <f>E290+E293+E297+E299</f>
        <v>497900</v>
      </c>
      <c r="F289" s="200">
        <f>F290+F293+F297+F299+F291+F300</f>
        <v>625885</v>
      </c>
      <c r="G289" s="200">
        <f>G290+G293+G297+G299+G291+G300</f>
        <v>628200.7899999999</v>
      </c>
      <c r="H289" s="201">
        <f>G289/F289</f>
        <v>1.0037000247649328</v>
      </c>
    </row>
    <row r="290" spans="1:8" ht="48.75" customHeight="1">
      <c r="A290" s="337"/>
      <c r="B290" s="167"/>
      <c r="C290" s="217">
        <v>920</v>
      </c>
      <c r="D290" s="10" t="s">
        <v>320</v>
      </c>
      <c r="E290" s="82">
        <v>0</v>
      </c>
      <c r="F290" s="11">
        <v>3000</v>
      </c>
      <c r="G290" s="12">
        <v>13815.15</v>
      </c>
      <c r="H290" s="333">
        <f>G290/F290</f>
        <v>4.60505</v>
      </c>
    </row>
    <row r="291" spans="1:8" ht="15.75" customHeight="1">
      <c r="A291" s="337"/>
      <c r="B291" s="167"/>
      <c r="C291" s="223">
        <v>960</v>
      </c>
      <c r="D291" s="28" t="s">
        <v>207</v>
      </c>
      <c r="E291" s="88">
        <v>0</v>
      </c>
      <c r="F291" s="29">
        <v>11000</v>
      </c>
      <c r="G291" s="29">
        <v>11000</v>
      </c>
      <c r="H291" s="341">
        <f>G291/F291</f>
        <v>1</v>
      </c>
    </row>
    <row r="292" spans="1:8" ht="33.75" customHeight="1">
      <c r="A292" s="337"/>
      <c r="B292" s="167"/>
      <c r="C292" s="228"/>
      <c r="D292" s="19" t="s">
        <v>369</v>
      </c>
      <c r="E292" s="85"/>
      <c r="F292" s="20"/>
      <c r="G292" s="25"/>
      <c r="H292" s="338"/>
    </row>
    <row r="293" spans="1:8" ht="15.75">
      <c r="A293" s="337"/>
      <c r="B293" s="167"/>
      <c r="C293" s="226">
        <v>970</v>
      </c>
      <c r="D293" s="7" t="s">
        <v>173</v>
      </c>
      <c r="E293" s="81">
        <v>29600</v>
      </c>
      <c r="F293" s="8">
        <v>29600</v>
      </c>
      <c r="G293" s="9">
        <f>G295+G296</f>
        <v>20156.3</v>
      </c>
      <c r="H293" s="331">
        <f>G293/F293</f>
        <v>0.6809560810810811</v>
      </c>
    </row>
    <row r="294" spans="1:8" ht="31.5">
      <c r="A294" s="337"/>
      <c r="B294" s="167"/>
      <c r="C294" s="266"/>
      <c r="D294" s="15" t="s">
        <v>318</v>
      </c>
      <c r="E294" s="84"/>
      <c r="F294" s="16"/>
      <c r="G294" s="17"/>
      <c r="H294" s="334"/>
    </row>
    <row r="295" spans="1:8" ht="47.25">
      <c r="A295" s="337"/>
      <c r="B295" s="167"/>
      <c r="C295" s="237"/>
      <c r="D295" s="31" t="s">
        <v>174</v>
      </c>
      <c r="E295" s="85"/>
      <c r="F295" s="20"/>
      <c r="G295" s="187">
        <v>13155.08</v>
      </c>
      <c r="H295" s="338"/>
    </row>
    <row r="296" spans="1:8" ht="31.5">
      <c r="A296" s="337"/>
      <c r="B296" s="167"/>
      <c r="C296" s="220"/>
      <c r="D296" s="32" t="s">
        <v>175</v>
      </c>
      <c r="E296" s="82"/>
      <c r="F296" s="11"/>
      <c r="G296" s="11">
        <v>7001.22</v>
      </c>
      <c r="H296" s="333"/>
    </row>
    <row r="297" spans="1:8" ht="31.5">
      <c r="A297" s="337"/>
      <c r="B297" s="167"/>
      <c r="C297" s="283">
        <v>2030</v>
      </c>
      <c r="D297" s="37" t="s">
        <v>176</v>
      </c>
      <c r="E297" s="81">
        <v>467500</v>
      </c>
      <c r="F297" s="8">
        <v>511968</v>
      </c>
      <c r="G297" s="9">
        <v>511968</v>
      </c>
      <c r="H297" s="331">
        <f>G297/F297</f>
        <v>1</v>
      </c>
    </row>
    <row r="298" spans="1:8" ht="15.75">
      <c r="A298" s="337"/>
      <c r="B298" s="167"/>
      <c r="C298" s="284"/>
      <c r="D298" s="10" t="s">
        <v>177</v>
      </c>
      <c r="E298" s="82"/>
      <c r="F298" s="11"/>
      <c r="G298" s="11"/>
      <c r="H298" s="333"/>
    </row>
    <row r="299" spans="1:8" ht="47.25">
      <c r="A299" s="337"/>
      <c r="B299" s="167"/>
      <c r="C299" s="283">
        <v>2380</v>
      </c>
      <c r="D299" s="7" t="s">
        <v>319</v>
      </c>
      <c r="E299" s="81">
        <v>800</v>
      </c>
      <c r="F299" s="8">
        <v>800</v>
      </c>
      <c r="G299" s="9">
        <v>2111.34</v>
      </c>
      <c r="H299" s="331">
        <f>G299/F299</f>
        <v>2.6391750000000003</v>
      </c>
    </row>
    <row r="300" spans="1:8" ht="47.25">
      <c r="A300" s="337"/>
      <c r="B300" s="167"/>
      <c r="C300" s="285">
        <v>6260</v>
      </c>
      <c r="D300" s="37" t="s">
        <v>282</v>
      </c>
      <c r="E300" s="81">
        <v>0</v>
      </c>
      <c r="F300" s="8">
        <v>69517</v>
      </c>
      <c r="G300" s="8">
        <v>69150</v>
      </c>
      <c r="H300" s="331">
        <f>G300/F300</f>
        <v>0.9947207157961362</v>
      </c>
    </row>
    <row r="301" spans="1:8" ht="48" thickBot="1">
      <c r="A301" s="337"/>
      <c r="B301" s="167"/>
      <c r="C301" s="286"/>
      <c r="D301" s="10" t="s">
        <v>283</v>
      </c>
      <c r="E301" s="82"/>
      <c r="F301" s="11"/>
      <c r="G301" s="22"/>
      <c r="H301" s="333"/>
    </row>
    <row r="302" spans="1:8" ht="16.5" thickBot="1">
      <c r="A302" s="337"/>
      <c r="B302" s="206">
        <v>85228</v>
      </c>
      <c r="C302" s="192"/>
      <c r="D302" s="198" t="s">
        <v>178</v>
      </c>
      <c r="E302" s="199">
        <f>E303+E307</f>
        <v>180000</v>
      </c>
      <c r="F302" s="200">
        <f>F303+F307</f>
        <v>181000</v>
      </c>
      <c r="G302" s="200">
        <f>G303+G307</f>
        <v>167003.47</v>
      </c>
      <c r="H302" s="201">
        <f>G302/F302</f>
        <v>0.9226711049723757</v>
      </c>
    </row>
    <row r="303" spans="1:8" ht="31.5">
      <c r="A303" s="342"/>
      <c r="B303" s="171"/>
      <c r="C303" s="155">
        <v>830</v>
      </c>
      <c r="D303" s="32" t="s">
        <v>321</v>
      </c>
      <c r="E303" s="82">
        <v>155000</v>
      </c>
      <c r="F303" s="11">
        <v>155000</v>
      </c>
      <c r="G303" s="11">
        <f>G304+G305+G306</f>
        <v>141003.47</v>
      </c>
      <c r="H303" s="333">
        <f>G303/F303</f>
        <v>0.9096998064516129</v>
      </c>
    </row>
    <row r="304" spans="1:8" ht="15.75">
      <c r="A304" s="342"/>
      <c r="B304" s="168"/>
      <c r="C304" s="135"/>
      <c r="D304" s="10" t="s">
        <v>179</v>
      </c>
      <c r="E304" s="82"/>
      <c r="F304" s="11"/>
      <c r="G304" s="12">
        <v>11434.06</v>
      </c>
      <c r="H304" s="333"/>
    </row>
    <row r="305" spans="1:8" ht="15.75">
      <c r="A305" s="342"/>
      <c r="B305" s="212"/>
      <c r="C305" s="135"/>
      <c r="D305" s="10" t="s">
        <v>180</v>
      </c>
      <c r="E305" s="82"/>
      <c r="F305" s="11"/>
      <c r="G305" s="12">
        <v>288.54</v>
      </c>
      <c r="H305" s="333"/>
    </row>
    <row r="306" spans="1:8" ht="15.75">
      <c r="A306" s="342"/>
      <c r="B306" s="214"/>
      <c r="C306" s="152"/>
      <c r="D306" s="15" t="s">
        <v>181</v>
      </c>
      <c r="E306" s="84"/>
      <c r="F306" s="16"/>
      <c r="G306" s="17">
        <v>129280.87</v>
      </c>
      <c r="H306" s="334"/>
    </row>
    <row r="307" spans="1:8" ht="48.75" customHeight="1" thickBot="1">
      <c r="A307" s="342"/>
      <c r="B307" s="170"/>
      <c r="C307" s="145">
        <v>2010</v>
      </c>
      <c r="D307" s="19" t="s">
        <v>182</v>
      </c>
      <c r="E307" s="85">
        <v>25000</v>
      </c>
      <c r="F307" s="20">
        <v>26000</v>
      </c>
      <c r="G307" s="25">
        <v>26000</v>
      </c>
      <c r="H307" s="338">
        <f aca="true" t="shared" si="11" ref="H307:H312">G307/F307</f>
        <v>1</v>
      </c>
    </row>
    <row r="308" spans="1:8" ht="16.5" thickBot="1">
      <c r="A308" s="337"/>
      <c r="B308" s="206">
        <v>85232</v>
      </c>
      <c r="C308" s="192"/>
      <c r="D308" s="198" t="s">
        <v>183</v>
      </c>
      <c r="E308" s="199">
        <f>E309</f>
        <v>0</v>
      </c>
      <c r="F308" s="200">
        <f>F309</f>
        <v>3000</v>
      </c>
      <c r="G308" s="200">
        <f>G309</f>
        <v>3000</v>
      </c>
      <c r="H308" s="201">
        <f t="shared" si="11"/>
        <v>1</v>
      </c>
    </row>
    <row r="309" spans="1:8" ht="48" thickBot="1">
      <c r="A309" s="342"/>
      <c r="B309" s="170"/>
      <c r="C309" s="158">
        <v>2030</v>
      </c>
      <c r="D309" s="10" t="s">
        <v>184</v>
      </c>
      <c r="E309" s="82">
        <v>0</v>
      </c>
      <c r="F309" s="11">
        <v>3000</v>
      </c>
      <c r="G309" s="12">
        <v>3000</v>
      </c>
      <c r="H309" s="333">
        <f t="shared" si="11"/>
        <v>1</v>
      </c>
    </row>
    <row r="310" spans="1:8" ht="16.5" thickBot="1">
      <c r="A310" s="337"/>
      <c r="B310" s="206">
        <v>85295</v>
      </c>
      <c r="C310" s="192"/>
      <c r="D310" s="198" t="s">
        <v>22</v>
      </c>
      <c r="E310" s="199">
        <f>E311+E312</f>
        <v>205432</v>
      </c>
      <c r="F310" s="200">
        <f>F311+F312</f>
        <v>334432</v>
      </c>
      <c r="G310" s="200">
        <f>G311+G312</f>
        <v>317113.6</v>
      </c>
      <c r="H310" s="201">
        <f t="shared" si="11"/>
        <v>0.9482154817720791</v>
      </c>
    </row>
    <row r="311" spans="1:8" ht="47.25">
      <c r="A311" s="342"/>
      <c r="B311" s="168"/>
      <c r="C311" s="161">
        <v>970</v>
      </c>
      <c r="D311" s="10" t="s">
        <v>322</v>
      </c>
      <c r="E311" s="82">
        <v>54432</v>
      </c>
      <c r="F311" s="11">
        <v>54432</v>
      </c>
      <c r="G311" s="12">
        <v>37113.6</v>
      </c>
      <c r="H311" s="333">
        <f t="shared" si="11"/>
        <v>0.6818342151675485</v>
      </c>
    </row>
    <row r="312" spans="1:8" ht="69" customHeight="1" thickBot="1">
      <c r="A312" s="342"/>
      <c r="B312" s="213"/>
      <c r="C312" s="172">
        <v>2030</v>
      </c>
      <c r="D312" s="7" t="s">
        <v>284</v>
      </c>
      <c r="E312" s="81">
        <v>151000</v>
      </c>
      <c r="F312" s="8">
        <v>280000</v>
      </c>
      <c r="G312" s="9">
        <v>280000</v>
      </c>
      <c r="H312" s="331">
        <f t="shared" si="11"/>
        <v>1</v>
      </c>
    </row>
    <row r="313" spans="1:8" ht="16.5" thickBot="1">
      <c r="A313" s="229">
        <v>854</v>
      </c>
      <c r="B313" s="191"/>
      <c r="C313" s="192"/>
      <c r="D313" s="193" t="s">
        <v>185</v>
      </c>
      <c r="E313" s="194">
        <f>E314</f>
        <v>0</v>
      </c>
      <c r="F313" s="195">
        <f>F314</f>
        <v>477322</v>
      </c>
      <c r="G313" s="195">
        <f>G314</f>
        <v>331274.04</v>
      </c>
      <c r="H313" s="204">
        <f>G313/F313</f>
        <v>0.694026338614185</v>
      </c>
    </row>
    <row r="314" spans="1:8" ht="16.5" thickBot="1">
      <c r="A314" s="328"/>
      <c r="B314" s="206">
        <v>85415</v>
      </c>
      <c r="C314" s="192"/>
      <c r="D314" s="198" t="s">
        <v>186</v>
      </c>
      <c r="E314" s="199">
        <f>E317</f>
        <v>0</v>
      </c>
      <c r="F314" s="200">
        <f>F315+F317</f>
        <v>477322</v>
      </c>
      <c r="G314" s="200">
        <f>G317+G315</f>
        <v>331274.04</v>
      </c>
      <c r="H314" s="201">
        <f>G314/F314</f>
        <v>0.694026338614185</v>
      </c>
    </row>
    <row r="315" spans="1:8" ht="47.25" customHeight="1">
      <c r="A315" s="354"/>
      <c r="B315" s="173"/>
      <c r="C315" s="158">
        <v>2010</v>
      </c>
      <c r="D315" s="32" t="s">
        <v>64</v>
      </c>
      <c r="E315" s="82">
        <v>0</v>
      </c>
      <c r="F315" s="11">
        <v>1500</v>
      </c>
      <c r="G315" s="36">
        <v>1500</v>
      </c>
      <c r="H315" s="333">
        <f>G315/F315</f>
        <v>1</v>
      </c>
    </row>
    <row r="316" spans="1:8" ht="31.5">
      <c r="A316" s="354"/>
      <c r="B316" s="173"/>
      <c r="C316" s="158"/>
      <c r="D316" s="10" t="s">
        <v>285</v>
      </c>
      <c r="E316" s="82"/>
      <c r="F316" s="11"/>
      <c r="G316" s="36"/>
      <c r="H316" s="333"/>
    </row>
    <row r="317" spans="1:8" ht="31.5">
      <c r="A317" s="339"/>
      <c r="B317" s="144"/>
      <c r="C317" s="172">
        <v>2030</v>
      </c>
      <c r="D317" s="37" t="s">
        <v>160</v>
      </c>
      <c r="E317" s="81">
        <v>0</v>
      </c>
      <c r="F317" s="8">
        <f>F318+F319</f>
        <v>475822</v>
      </c>
      <c r="G317" s="67">
        <f>G318+G319</f>
        <v>329774.04</v>
      </c>
      <c r="H317" s="331">
        <f aca="true" t="shared" si="12" ref="H317:H322">G317/F317</f>
        <v>0.693061775201651</v>
      </c>
    </row>
    <row r="318" spans="1:8" ht="31.5">
      <c r="A318" s="340"/>
      <c r="B318" s="134"/>
      <c r="C318" s="158"/>
      <c r="D318" s="32" t="s">
        <v>371</v>
      </c>
      <c r="E318" s="82">
        <v>0</v>
      </c>
      <c r="F318" s="11">
        <v>456998</v>
      </c>
      <c r="G318" s="11">
        <v>317024.85</v>
      </c>
      <c r="H318" s="333">
        <f t="shared" si="12"/>
        <v>0.6937116792633665</v>
      </c>
    </row>
    <row r="319" spans="1:8" ht="63.75" thickBot="1">
      <c r="A319" s="340"/>
      <c r="B319" s="134"/>
      <c r="C319" s="158"/>
      <c r="D319" s="10" t="s">
        <v>323</v>
      </c>
      <c r="E319" s="82">
        <v>0</v>
      </c>
      <c r="F319" s="11">
        <v>18824</v>
      </c>
      <c r="G319" s="11">
        <v>12749.19</v>
      </c>
      <c r="H319" s="333">
        <f t="shared" si="12"/>
        <v>0.6772837866553336</v>
      </c>
    </row>
    <row r="320" spans="1:8" ht="16.5" thickBot="1">
      <c r="A320" s="229">
        <v>900</v>
      </c>
      <c r="B320" s="191"/>
      <c r="C320" s="192"/>
      <c r="D320" s="193" t="s">
        <v>187</v>
      </c>
      <c r="E320" s="287">
        <f>E333+E339+E342</f>
        <v>7220</v>
      </c>
      <c r="F320" s="288">
        <f>F333+F336+F339+F342+F321</f>
        <v>492329</v>
      </c>
      <c r="G320" s="195">
        <f>G333+G336+G339+G342+G321</f>
        <v>494807.30600000004</v>
      </c>
      <c r="H320" s="204">
        <f t="shared" si="12"/>
        <v>1.005033841191561</v>
      </c>
    </row>
    <row r="321" spans="1:8" ht="16.5" thickBot="1">
      <c r="A321" s="355"/>
      <c r="B321" s="207">
        <v>90001</v>
      </c>
      <c r="C321" s="192"/>
      <c r="D321" s="198" t="s">
        <v>286</v>
      </c>
      <c r="E321" s="290">
        <v>0</v>
      </c>
      <c r="F321" s="291">
        <f>F322+F324+F326</f>
        <v>462696</v>
      </c>
      <c r="G321" s="200">
        <f>G322+G324+G326</f>
        <v>462566.476</v>
      </c>
      <c r="H321" s="201">
        <f t="shared" si="12"/>
        <v>0.9997200667392846</v>
      </c>
    </row>
    <row r="322" spans="1:8" ht="15.75">
      <c r="A322" s="356"/>
      <c r="B322" s="170"/>
      <c r="C322" s="71">
        <v>830</v>
      </c>
      <c r="D322" s="10" t="s">
        <v>287</v>
      </c>
      <c r="E322" s="289">
        <v>0</v>
      </c>
      <c r="F322" s="36">
        <v>214060</v>
      </c>
      <c r="G322" s="11">
        <v>203695.456</v>
      </c>
      <c r="H322" s="333">
        <f t="shared" si="12"/>
        <v>0.9515811267868822</v>
      </c>
    </row>
    <row r="323" spans="1:8" ht="15.75">
      <c r="A323" s="356"/>
      <c r="B323" s="171"/>
      <c r="C323" s="152"/>
      <c r="D323" s="15" t="s">
        <v>288</v>
      </c>
      <c r="E323" s="107"/>
      <c r="F323" s="100"/>
      <c r="G323" s="16"/>
      <c r="H323" s="334"/>
    </row>
    <row r="324" spans="1:8" ht="15.75">
      <c r="A324" s="356"/>
      <c r="B324" s="170"/>
      <c r="C324" s="106">
        <v>920</v>
      </c>
      <c r="D324" s="19" t="s">
        <v>289</v>
      </c>
      <c r="E324" s="105">
        <v>0</v>
      </c>
      <c r="F324" s="115">
        <v>0</v>
      </c>
      <c r="G324" s="20">
        <v>131.14</v>
      </c>
      <c r="H324" s="338">
        <v>0</v>
      </c>
    </row>
    <row r="325" spans="1:8" ht="15.75">
      <c r="A325" s="356"/>
      <c r="B325" s="170"/>
      <c r="C325" s="152"/>
      <c r="D325" s="18" t="s">
        <v>290</v>
      </c>
      <c r="E325" s="84"/>
      <c r="F325" s="16"/>
      <c r="G325" s="16"/>
      <c r="H325" s="334"/>
    </row>
    <row r="326" spans="1:8" ht="15.75">
      <c r="A326" s="356"/>
      <c r="B326" s="170"/>
      <c r="C326" s="106">
        <v>970</v>
      </c>
      <c r="D326" s="70" t="s">
        <v>32</v>
      </c>
      <c r="E326" s="82">
        <v>0</v>
      </c>
      <c r="F326" s="11">
        <f>F327+F328+F330+F332</f>
        <v>248636</v>
      </c>
      <c r="G326" s="11">
        <f>G327+G328+G330+G332</f>
        <v>258739.87999999998</v>
      </c>
      <c r="H326" s="333">
        <f>G326/F326</f>
        <v>1.040637236763783</v>
      </c>
    </row>
    <row r="327" spans="1:8" ht="47.25">
      <c r="A327" s="356"/>
      <c r="B327" s="170"/>
      <c r="C327" s="71"/>
      <c r="D327" s="111" t="s">
        <v>293</v>
      </c>
      <c r="E327" s="82">
        <v>0</v>
      </c>
      <c r="F327" s="11">
        <v>0</v>
      </c>
      <c r="G327" s="11">
        <v>7357.86</v>
      </c>
      <c r="H327" s="333">
        <v>0</v>
      </c>
    </row>
    <row r="328" spans="1:8" ht="32.25" customHeight="1">
      <c r="A328" s="356"/>
      <c r="B328" s="170"/>
      <c r="C328" s="71"/>
      <c r="D328" s="66" t="s">
        <v>291</v>
      </c>
      <c r="E328" s="82">
        <v>0</v>
      </c>
      <c r="F328" s="11">
        <v>125416</v>
      </c>
      <c r="G328" s="11">
        <v>125416</v>
      </c>
      <c r="H328" s="333">
        <f>G328/F328</f>
        <v>1</v>
      </c>
    </row>
    <row r="329" spans="1:8" ht="49.5" customHeight="1">
      <c r="A329" s="356"/>
      <c r="B329" s="170"/>
      <c r="C329" s="71"/>
      <c r="D329" s="66" t="s">
        <v>292</v>
      </c>
      <c r="E329" s="82"/>
      <c r="F329" s="11"/>
      <c r="G329" s="11"/>
      <c r="H329" s="333"/>
    </row>
    <row r="330" spans="1:8" ht="34.5" customHeight="1">
      <c r="A330" s="356"/>
      <c r="B330" s="170"/>
      <c r="C330" s="71"/>
      <c r="D330" s="66" t="s">
        <v>291</v>
      </c>
      <c r="E330" s="82">
        <v>0</v>
      </c>
      <c r="F330" s="11">
        <v>123220</v>
      </c>
      <c r="G330" s="11">
        <v>123220</v>
      </c>
      <c r="H330" s="333">
        <f>G330/F330</f>
        <v>1</v>
      </c>
    </row>
    <row r="331" spans="1:8" ht="46.5" customHeight="1">
      <c r="A331" s="356"/>
      <c r="B331" s="170"/>
      <c r="C331" s="71"/>
      <c r="D331" s="66" t="s">
        <v>294</v>
      </c>
      <c r="E331" s="82"/>
      <c r="F331" s="11"/>
      <c r="G331" s="11"/>
      <c r="H331" s="333"/>
    </row>
    <row r="332" spans="1:8" ht="34.5" customHeight="1" thickBot="1">
      <c r="A332" s="356"/>
      <c r="B332" s="170"/>
      <c r="C332" s="135"/>
      <c r="D332" s="10" t="s">
        <v>324</v>
      </c>
      <c r="E332" s="82">
        <v>0</v>
      </c>
      <c r="F332" s="11">
        <v>0</v>
      </c>
      <c r="G332" s="11">
        <v>2746.02</v>
      </c>
      <c r="H332" s="333">
        <v>0</v>
      </c>
    </row>
    <row r="333" spans="1:8" ht="16.5" thickBot="1">
      <c r="A333" s="337"/>
      <c r="B333" s="206">
        <v>90003</v>
      </c>
      <c r="C333" s="192"/>
      <c r="D333" s="198" t="s">
        <v>188</v>
      </c>
      <c r="E333" s="199">
        <f>E334</f>
        <v>6720</v>
      </c>
      <c r="F333" s="200">
        <f>F334</f>
        <v>23434</v>
      </c>
      <c r="G333" s="200">
        <f>G334</f>
        <v>23529.96</v>
      </c>
      <c r="H333" s="201">
        <f>G333/F333</f>
        <v>1.0040949048391226</v>
      </c>
    </row>
    <row r="334" spans="1:8" ht="15.75">
      <c r="A334" s="342"/>
      <c r="B334" s="168"/>
      <c r="C334" s="137">
        <v>970</v>
      </c>
      <c r="D334" s="72" t="s">
        <v>29</v>
      </c>
      <c r="E334" s="292">
        <v>6720</v>
      </c>
      <c r="F334" s="293">
        <v>23434</v>
      </c>
      <c r="G334" s="68">
        <v>23529.96</v>
      </c>
      <c r="H334" s="357">
        <f>G334/F334</f>
        <v>1.0040949048391226</v>
      </c>
    </row>
    <row r="335" spans="1:8" ht="32.25" thickBot="1">
      <c r="A335" s="342"/>
      <c r="B335" s="213"/>
      <c r="C335" s="162"/>
      <c r="D335" s="295" t="s">
        <v>189</v>
      </c>
      <c r="E335" s="125"/>
      <c r="F335" s="126"/>
      <c r="G335" s="296"/>
      <c r="H335" s="352"/>
    </row>
    <row r="336" spans="1:8" ht="16.5" thickBot="1">
      <c r="A336" s="337"/>
      <c r="B336" s="207">
        <v>90015</v>
      </c>
      <c r="C336" s="192"/>
      <c r="D336" s="299" t="s">
        <v>190</v>
      </c>
      <c r="E336" s="199">
        <v>0</v>
      </c>
      <c r="F336" s="200">
        <f>F337</f>
        <v>1864</v>
      </c>
      <c r="G336" s="300">
        <f>G337</f>
        <v>1864.17</v>
      </c>
      <c r="H336" s="301">
        <f>G336/F336</f>
        <v>1.0000912017167383</v>
      </c>
    </row>
    <row r="337" spans="1:8" ht="15.75">
      <c r="A337" s="337"/>
      <c r="B337" s="167"/>
      <c r="C337" s="297">
        <v>970</v>
      </c>
      <c r="D337" s="62" t="s">
        <v>173</v>
      </c>
      <c r="E337" s="298">
        <v>0</v>
      </c>
      <c r="F337" s="16">
        <v>1864</v>
      </c>
      <c r="G337" s="16">
        <v>1864.17</v>
      </c>
      <c r="H337" s="334">
        <f>G337/F337</f>
        <v>1.0000912017167383</v>
      </c>
    </row>
    <row r="338" spans="1:8" ht="48" thickBot="1">
      <c r="A338" s="337"/>
      <c r="B338" s="167"/>
      <c r="C338" s="294"/>
      <c r="D338" s="302" t="s">
        <v>191</v>
      </c>
      <c r="E338" s="85"/>
      <c r="F338" s="20"/>
      <c r="G338" s="53"/>
      <c r="H338" s="338"/>
    </row>
    <row r="339" spans="1:8" ht="33" customHeight="1" thickBot="1">
      <c r="A339" s="337"/>
      <c r="B339" s="206">
        <v>90020</v>
      </c>
      <c r="C339" s="192"/>
      <c r="D339" s="198" t="s">
        <v>192</v>
      </c>
      <c r="E339" s="199">
        <f>E340</f>
        <v>0</v>
      </c>
      <c r="F339" s="200">
        <f>F340</f>
        <v>0</v>
      </c>
      <c r="G339" s="200">
        <f>G340</f>
        <v>1223.34</v>
      </c>
      <c r="H339" s="201">
        <v>0</v>
      </c>
    </row>
    <row r="340" spans="1:8" ht="15.75">
      <c r="A340" s="342"/>
      <c r="B340" s="170"/>
      <c r="C340" s="137">
        <v>400</v>
      </c>
      <c r="D340" s="10" t="s">
        <v>193</v>
      </c>
      <c r="E340" s="82">
        <v>0</v>
      </c>
      <c r="F340" s="11">
        <v>0</v>
      </c>
      <c r="G340" s="11">
        <v>1223.34</v>
      </c>
      <c r="H340" s="357">
        <v>0</v>
      </c>
    </row>
    <row r="341" spans="1:8" ht="48" thickBot="1">
      <c r="A341" s="342"/>
      <c r="B341" s="170"/>
      <c r="C341" s="162"/>
      <c r="D341" s="10" t="s">
        <v>295</v>
      </c>
      <c r="E341" s="82"/>
      <c r="F341" s="11"/>
      <c r="G341" s="11"/>
      <c r="H341" s="352"/>
    </row>
    <row r="342" spans="1:8" ht="16.5" thickBot="1">
      <c r="A342" s="337"/>
      <c r="B342" s="206">
        <v>90095</v>
      </c>
      <c r="C342" s="192"/>
      <c r="D342" s="198" t="s">
        <v>22</v>
      </c>
      <c r="E342" s="199">
        <f>E343+E344</f>
        <v>500</v>
      </c>
      <c r="F342" s="200">
        <f>F343+F344+F346+F347</f>
        <v>4335</v>
      </c>
      <c r="G342" s="200">
        <f>G343+G344+G347+G346</f>
        <v>5623.36</v>
      </c>
      <c r="H342" s="201">
        <f>G342/F342</f>
        <v>1.297199538638985</v>
      </c>
    </row>
    <row r="343" spans="1:8" ht="31.5">
      <c r="A343" s="342"/>
      <c r="B343" s="168"/>
      <c r="C343" s="155">
        <v>690</v>
      </c>
      <c r="D343" s="10" t="s">
        <v>194</v>
      </c>
      <c r="E343" s="82">
        <v>500</v>
      </c>
      <c r="F343" s="27">
        <v>500</v>
      </c>
      <c r="G343" s="258">
        <v>684</v>
      </c>
      <c r="H343" s="330">
        <f>G343/F343</f>
        <v>1.368</v>
      </c>
    </row>
    <row r="344" spans="1:8" ht="15.75">
      <c r="A344" s="342"/>
      <c r="B344" s="168"/>
      <c r="C344" s="160">
        <v>830</v>
      </c>
      <c r="D344" s="37" t="s">
        <v>195</v>
      </c>
      <c r="E344" s="81">
        <v>0</v>
      </c>
      <c r="F344" s="11">
        <v>485</v>
      </c>
      <c r="G344" s="8">
        <v>484.67</v>
      </c>
      <c r="H344" s="331">
        <f>G344/F344</f>
        <v>0.999319587628866</v>
      </c>
    </row>
    <row r="345" spans="1:8" ht="31.5">
      <c r="A345" s="342"/>
      <c r="B345" s="168"/>
      <c r="C345" s="161"/>
      <c r="D345" s="15" t="s">
        <v>213</v>
      </c>
      <c r="E345" s="84"/>
      <c r="F345" s="16"/>
      <c r="G345" s="16"/>
      <c r="H345" s="330"/>
    </row>
    <row r="346" spans="1:8" ht="31.5">
      <c r="A346" s="342"/>
      <c r="B346" s="168"/>
      <c r="C346" s="153">
        <v>920</v>
      </c>
      <c r="D346" s="23" t="s">
        <v>214</v>
      </c>
      <c r="E346" s="86">
        <v>0</v>
      </c>
      <c r="F346" s="24">
        <v>850</v>
      </c>
      <c r="G346" s="24">
        <v>840.79</v>
      </c>
      <c r="H346" s="330">
        <f>G346/F346</f>
        <v>0.989164705882353</v>
      </c>
    </row>
    <row r="347" spans="1:8" ht="30.75" customHeight="1" thickBot="1">
      <c r="A347" s="342"/>
      <c r="B347" s="170"/>
      <c r="C347" s="155">
        <v>970</v>
      </c>
      <c r="D347" s="10" t="s">
        <v>196</v>
      </c>
      <c r="E347" s="82">
        <v>0</v>
      </c>
      <c r="F347" s="11">
        <v>2500</v>
      </c>
      <c r="G347" s="41">
        <v>3613.9</v>
      </c>
      <c r="H347" s="333">
        <v>0</v>
      </c>
    </row>
    <row r="348" spans="1:8" ht="16.5" thickBot="1">
      <c r="A348" s="229">
        <v>921</v>
      </c>
      <c r="B348" s="303"/>
      <c r="C348" s="304"/>
      <c r="D348" s="305" t="s">
        <v>197</v>
      </c>
      <c r="E348" s="306">
        <f>E349</f>
        <v>1000</v>
      </c>
      <c r="F348" s="307">
        <f>F349+F363+F366</f>
        <v>39604</v>
      </c>
      <c r="G348" s="307">
        <f>G363+G366+G349</f>
        <v>43380.81</v>
      </c>
      <c r="H348" s="308">
        <f>G348/F348</f>
        <v>1.0953643571356428</v>
      </c>
    </row>
    <row r="349" spans="1:8" ht="16.5" thickBot="1">
      <c r="A349" s="355"/>
      <c r="B349" s="207">
        <v>92105</v>
      </c>
      <c r="C349" s="192"/>
      <c r="D349" s="198" t="s">
        <v>198</v>
      </c>
      <c r="E349" s="199">
        <f>E350</f>
        <v>1000</v>
      </c>
      <c r="F349" s="200">
        <f>F350+F351+F354</f>
        <v>29318</v>
      </c>
      <c r="G349" s="200">
        <f>G350+G351+G354</f>
        <v>26837.05</v>
      </c>
      <c r="H349" s="201">
        <f>G349/F349</f>
        <v>0.91537792482434</v>
      </c>
    </row>
    <row r="350" spans="1:8" ht="31.5">
      <c r="A350" s="355"/>
      <c r="B350" s="167"/>
      <c r="C350" s="217">
        <v>830</v>
      </c>
      <c r="D350" s="15" t="s">
        <v>353</v>
      </c>
      <c r="E350" s="84">
        <v>1000</v>
      </c>
      <c r="F350" s="16">
        <v>1000</v>
      </c>
      <c r="G350" s="16">
        <v>0</v>
      </c>
      <c r="H350" s="334">
        <v>0</v>
      </c>
    </row>
    <row r="351" spans="1:8" ht="15.75">
      <c r="A351" s="355"/>
      <c r="B351" s="167"/>
      <c r="C351" s="224">
        <v>960</v>
      </c>
      <c r="D351" s="31" t="s">
        <v>296</v>
      </c>
      <c r="E351" s="85">
        <f>E352+E353</f>
        <v>0</v>
      </c>
      <c r="F351" s="20">
        <f>F352+F353</f>
        <v>1400</v>
      </c>
      <c r="G351" s="20">
        <f>G352+G353</f>
        <v>1400</v>
      </c>
      <c r="H351" s="338">
        <f>G351/F351</f>
        <v>1</v>
      </c>
    </row>
    <row r="352" spans="1:8" ht="15.75">
      <c r="A352" s="355"/>
      <c r="B352" s="167"/>
      <c r="C352" s="225"/>
      <c r="D352" s="32" t="s">
        <v>297</v>
      </c>
      <c r="E352" s="82">
        <v>0</v>
      </c>
      <c r="F352" s="11">
        <v>500</v>
      </c>
      <c r="G352" s="11">
        <v>500</v>
      </c>
      <c r="H352" s="333"/>
    </row>
    <row r="353" spans="1:8" ht="23.25" customHeight="1">
      <c r="A353" s="355"/>
      <c r="B353" s="167"/>
      <c r="C353" s="217"/>
      <c r="D353" s="15" t="s">
        <v>298</v>
      </c>
      <c r="E353" s="107">
        <v>0</v>
      </c>
      <c r="F353" s="100">
        <v>900</v>
      </c>
      <c r="G353" s="52">
        <v>900</v>
      </c>
      <c r="H353" s="358"/>
    </row>
    <row r="354" spans="1:8" ht="31.5">
      <c r="A354" s="355"/>
      <c r="B354" s="167"/>
      <c r="C354" s="224">
        <v>2710</v>
      </c>
      <c r="D354" s="70" t="s">
        <v>299</v>
      </c>
      <c r="E354" s="108">
        <v>0</v>
      </c>
      <c r="F354" s="65">
        <f>F356+F357</f>
        <v>26918</v>
      </c>
      <c r="G354" s="22">
        <f>G356+G357</f>
        <v>25437.05</v>
      </c>
      <c r="H354" s="345">
        <f>G354/F354</f>
        <v>0.9449829110632291</v>
      </c>
    </row>
    <row r="355" spans="1:8" ht="15.75">
      <c r="A355" s="355"/>
      <c r="B355" s="167"/>
      <c r="C355" s="217"/>
      <c r="D355" s="62" t="s">
        <v>300</v>
      </c>
      <c r="E355" s="116"/>
      <c r="F355" s="63"/>
      <c r="G355" s="33"/>
      <c r="H355" s="358"/>
    </row>
    <row r="356" spans="1:8" ht="63">
      <c r="A356" s="355"/>
      <c r="B356" s="167"/>
      <c r="C356" s="224"/>
      <c r="D356" s="70" t="s">
        <v>306</v>
      </c>
      <c r="E356" s="112">
        <v>0</v>
      </c>
      <c r="F356" s="65">
        <v>19018</v>
      </c>
      <c r="G356" s="127">
        <v>17538.68</v>
      </c>
      <c r="H356" s="359">
        <f>G356/F356</f>
        <v>0.9222147439268062</v>
      </c>
    </row>
    <row r="357" spans="1:8" ht="63">
      <c r="A357" s="355"/>
      <c r="B357" s="167"/>
      <c r="C357" s="225"/>
      <c r="D357" s="103" t="s">
        <v>6</v>
      </c>
      <c r="E357" s="108">
        <v>0</v>
      </c>
      <c r="F357" s="102">
        <f>F358+F359+F360+F361+F362</f>
        <v>7900</v>
      </c>
      <c r="G357" s="22">
        <f>G358+G359+G360+G361+G362</f>
        <v>7898.37</v>
      </c>
      <c r="H357" s="345">
        <f>G357/F357</f>
        <v>0.999793670886076</v>
      </c>
    </row>
    <row r="358" spans="1:8" ht="15.75">
      <c r="A358" s="355"/>
      <c r="B358" s="167"/>
      <c r="C358" s="225"/>
      <c r="D358" s="103" t="s">
        <v>1</v>
      </c>
      <c r="E358" s="110">
        <v>0</v>
      </c>
      <c r="F358" s="109">
        <v>1500</v>
      </c>
      <c r="G358" s="102">
        <v>1500</v>
      </c>
      <c r="H358" s="344"/>
    </row>
    <row r="359" spans="1:8" ht="15.75">
      <c r="A359" s="355"/>
      <c r="B359" s="167"/>
      <c r="C359" s="225"/>
      <c r="D359" s="103" t="s">
        <v>2</v>
      </c>
      <c r="E359" s="110">
        <v>0</v>
      </c>
      <c r="F359" s="109">
        <v>1200</v>
      </c>
      <c r="G359" s="102">
        <v>1200</v>
      </c>
      <c r="H359" s="344"/>
    </row>
    <row r="360" spans="1:8" ht="15.75">
      <c r="A360" s="355"/>
      <c r="B360" s="167"/>
      <c r="C360" s="225"/>
      <c r="D360" s="103" t="s">
        <v>3</v>
      </c>
      <c r="E360" s="110">
        <v>0</v>
      </c>
      <c r="F360" s="109">
        <v>1300</v>
      </c>
      <c r="G360" s="102">
        <v>1300</v>
      </c>
      <c r="H360" s="344"/>
    </row>
    <row r="361" spans="1:8" ht="15.75">
      <c r="A361" s="355"/>
      <c r="B361" s="167"/>
      <c r="C361" s="225"/>
      <c r="D361" s="103" t="s">
        <v>4</v>
      </c>
      <c r="E361" s="110">
        <v>0</v>
      </c>
      <c r="F361" s="109">
        <v>2200</v>
      </c>
      <c r="G361" s="102">
        <v>2200</v>
      </c>
      <c r="H361" s="344"/>
    </row>
    <row r="362" spans="1:8" ht="16.5" thickBot="1">
      <c r="A362" s="355"/>
      <c r="B362" s="167"/>
      <c r="C362" s="225"/>
      <c r="D362" s="103" t="s">
        <v>5</v>
      </c>
      <c r="E362" s="90">
        <v>0</v>
      </c>
      <c r="F362" s="45">
        <v>1700</v>
      </c>
      <c r="G362" s="36">
        <v>1698.37</v>
      </c>
      <c r="H362" s="333"/>
    </row>
    <row r="363" spans="1:8" ht="16.5" thickBot="1">
      <c r="A363" s="337"/>
      <c r="B363" s="206">
        <v>92108</v>
      </c>
      <c r="C363" s="192"/>
      <c r="D363" s="198" t="s">
        <v>199</v>
      </c>
      <c r="E363" s="199">
        <f>E364</f>
        <v>0</v>
      </c>
      <c r="F363" s="200">
        <f>F364</f>
        <v>10000</v>
      </c>
      <c r="G363" s="200">
        <f>G364</f>
        <v>10000</v>
      </c>
      <c r="H363" s="201">
        <f>G363/F363</f>
        <v>1</v>
      </c>
    </row>
    <row r="364" spans="1:8" ht="47.25">
      <c r="A364" s="342"/>
      <c r="B364" s="168"/>
      <c r="C364" s="158">
        <v>2010</v>
      </c>
      <c r="D364" s="72" t="s">
        <v>200</v>
      </c>
      <c r="E364" s="82">
        <v>0</v>
      </c>
      <c r="F364" s="11">
        <v>10000</v>
      </c>
      <c r="G364" s="11">
        <v>10000</v>
      </c>
      <c r="H364" s="333">
        <f>G364/F364</f>
        <v>1</v>
      </c>
    </row>
    <row r="365" spans="1:8" ht="16.5" customHeight="1" thickBot="1">
      <c r="A365" s="342"/>
      <c r="B365" s="170"/>
      <c r="C365" s="158"/>
      <c r="D365" s="123" t="s">
        <v>354</v>
      </c>
      <c r="E365" s="82"/>
      <c r="F365" s="11"/>
      <c r="G365" s="22"/>
      <c r="H365" s="333"/>
    </row>
    <row r="366" spans="1:8" ht="16.5" thickBot="1">
      <c r="A366" s="337"/>
      <c r="B366" s="206">
        <v>92109</v>
      </c>
      <c r="C366" s="192"/>
      <c r="D366" s="198" t="s">
        <v>201</v>
      </c>
      <c r="E366" s="199">
        <f>E367</f>
        <v>0</v>
      </c>
      <c r="F366" s="200">
        <f>F367</f>
        <v>286</v>
      </c>
      <c r="G366" s="200">
        <f>G367</f>
        <v>6543.76</v>
      </c>
      <c r="H366" s="201">
        <f>G366/F366</f>
        <v>22.88027972027972</v>
      </c>
    </row>
    <row r="367" spans="1:8" ht="15.75">
      <c r="A367" s="342"/>
      <c r="B367" s="171"/>
      <c r="C367" s="71">
        <v>970</v>
      </c>
      <c r="D367" s="55" t="s">
        <v>32</v>
      </c>
      <c r="E367" s="82">
        <v>0</v>
      </c>
      <c r="F367" s="11">
        <f>F368+F369</f>
        <v>286</v>
      </c>
      <c r="G367" s="45">
        <f>G368+G369</f>
        <v>6543.76</v>
      </c>
      <c r="H367" s="345">
        <f>G367/F367</f>
        <v>22.88027972027972</v>
      </c>
    </row>
    <row r="368" spans="1:8" ht="47.25">
      <c r="A368" s="342"/>
      <c r="B368" s="170"/>
      <c r="C368" s="71"/>
      <c r="D368" s="111" t="s">
        <v>7</v>
      </c>
      <c r="E368" s="82">
        <v>0</v>
      </c>
      <c r="F368" s="11">
        <v>286</v>
      </c>
      <c r="G368" s="45">
        <v>286.01</v>
      </c>
      <c r="H368" s="344"/>
    </row>
    <row r="369" spans="1:8" ht="48" thickBot="1">
      <c r="A369" s="342"/>
      <c r="B369" s="170"/>
      <c r="C369" s="71"/>
      <c r="D369" s="309" t="s">
        <v>372</v>
      </c>
      <c r="E369" s="82">
        <v>0</v>
      </c>
      <c r="F369" s="11">
        <v>0</v>
      </c>
      <c r="G369" s="45">
        <v>6257.75</v>
      </c>
      <c r="H369" s="344"/>
    </row>
    <row r="370" spans="1:8" ht="16.5" thickBot="1">
      <c r="A370" s="310">
        <v>926</v>
      </c>
      <c r="B370" s="191"/>
      <c r="C370" s="192"/>
      <c r="D370" s="193" t="s">
        <v>202</v>
      </c>
      <c r="E370" s="194">
        <f>E377+E395</f>
        <v>89900</v>
      </c>
      <c r="F370" s="195">
        <f>F377+F395+F371</f>
        <v>722891</v>
      </c>
      <c r="G370" s="195">
        <f>G377+G395+G371</f>
        <v>726761.74</v>
      </c>
      <c r="H370" s="204">
        <f>G370/F370</f>
        <v>1.0053545278610467</v>
      </c>
    </row>
    <row r="371" spans="1:8" ht="16.5" thickBot="1">
      <c r="A371" s="355"/>
      <c r="B371" s="207">
        <v>92601</v>
      </c>
      <c r="C371" s="192"/>
      <c r="D371" s="198" t="s">
        <v>8</v>
      </c>
      <c r="E371" s="199">
        <v>0</v>
      </c>
      <c r="F371" s="200">
        <f>F372+F374</f>
        <v>666000</v>
      </c>
      <c r="G371" s="200">
        <f>G372+G374</f>
        <v>666000</v>
      </c>
      <c r="H371" s="201">
        <f>G371/F371</f>
        <v>1</v>
      </c>
    </row>
    <row r="372" spans="1:8" ht="15.75">
      <c r="A372" s="355"/>
      <c r="B372" s="167"/>
      <c r="C372" s="297">
        <v>6330</v>
      </c>
      <c r="D372" s="18" t="s">
        <v>9</v>
      </c>
      <c r="E372" s="84">
        <v>0</v>
      </c>
      <c r="F372" s="16">
        <v>333000</v>
      </c>
      <c r="G372" s="16">
        <v>333000</v>
      </c>
      <c r="H372" s="334">
        <v>1</v>
      </c>
    </row>
    <row r="373" spans="1:8" ht="31.5">
      <c r="A373" s="355"/>
      <c r="B373" s="167"/>
      <c r="C373" s="218"/>
      <c r="D373" s="69" t="s">
        <v>307</v>
      </c>
      <c r="E373" s="86"/>
      <c r="F373" s="24"/>
      <c r="G373" s="24"/>
      <c r="H373" s="336"/>
    </row>
    <row r="374" spans="1:8" ht="15.75">
      <c r="A374" s="355"/>
      <c r="B374" s="167"/>
      <c r="C374" s="311">
        <v>6630</v>
      </c>
      <c r="D374" s="32" t="s">
        <v>10</v>
      </c>
      <c r="E374" s="82">
        <v>0</v>
      </c>
      <c r="F374" s="11">
        <v>333000</v>
      </c>
      <c r="G374" s="11">
        <v>333000</v>
      </c>
      <c r="H374" s="333">
        <f>G372/F372</f>
        <v>1</v>
      </c>
    </row>
    <row r="375" spans="1:8" ht="31.5">
      <c r="A375" s="355"/>
      <c r="B375" s="167"/>
      <c r="C375" s="311"/>
      <c r="D375" s="32" t="s">
        <v>11</v>
      </c>
      <c r="E375" s="82"/>
      <c r="F375" s="11"/>
      <c r="G375" s="11"/>
      <c r="H375" s="333"/>
    </row>
    <row r="376" spans="1:8" ht="32.25" thickBot="1">
      <c r="A376" s="355"/>
      <c r="B376" s="167"/>
      <c r="C376" s="311"/>
      <c r="D376" s="10" t="s">
        <v>12</v>
      </c>
      <c r="E376" s="82"/>
      <c r="F376" s="11"/>
      <c r="G376" s="11"/>
      <c r="H376" s="333"/>
    </row>
    <row r="377" spans="1:8" ht="16.5" thickBot="1">
      <c r="A377" s="337"/>
      <c r="B377" s="206">
        <v>92604</v>
      </c>
      <c r="C377" s="192"/>
      <c r="D377" s="198" t="s">
        <v>203</v>
      </c>
      <c r="E377" s="199">
        <f>E379+E386+E393+E394</f>
        <v>89900</v>
      </c>
      <c r="F377" s="200">
        <f>F379+F386+F392+F393+F394</f>
        <v>52710</v>
      </c>
      <c r="G377" s="200">
        <f>G379+G386+G393+G394+G392</f>
        <v>56580.27</v>
      </c>
      <c r="H377" s="201">
        <f>G377/F377</f>
        <v>1.0734257256687536</v>
      </c>
    </row>
    <row r="378" spans="1:8" ht="31.5">
      <c r="A378" s="337"/>
      <c r="B378" s="312"/>
      <c r="C378" s="220"/>
      <c r="D378" s="10" t="s">
        <v>204</v>
      </c>
      <c r="E378" s="82"/>
      <c r="F378" s="11"/>
      <c r="G378" s="11"/>
      <c r="H378" s="333"/>
    </row>
    <row r="379" spans="1:8" ht="15.75">
      <c r="A379" s="337"/>
      <c r="B379" s="167"/>
      <c r="C379" s="228">
        <v>750</v>
      </c>
      <c r="D379" s="31" t="s">
        <v>205</v>
      </c>
      <c r="E379" s="85">
        <f>E381+E382+E383+E384+E385</f>
        <v>41100</v>
      </c>
      <c r="F379" s="20">
        <f>F381+F382+F383+F384+F385</f>
        <v>28900</v>
      </c>
      <c r="G379" s="20">
        <f>G381+G382+G383+G384+G385</f>
        <v>32374.26</v>
      </c>
      <c r="H379" s="338">
        <f>G379/F379</f>
        <v>1.1202166089965397</v>
      </c>
    </row>
    <row r="380" spans="1:8" ht="47.25">
      <c r="A380" s="337"/>
      <c r="B380" s="167"/>
      <c r="C380" s="221"/>
      <c r="D380" s="103" t="s">
        <v>325</v>
      </c>
      <c r="E380" s="91"/>
      <c r="F380" s="102"/>
      <c r="G380" s="22"/>
      <c r="H380" s="333"/>
    </row>
    <row r="381" spans="1:8" ht="15.75">
      <c r="A381" s="337"/>
      <c r="B381" s="167"/>
      <c r="C381" s="225"/>
      <c r="D381" s="103" t="s">
        <v>326</v>
      </c>
      <c r="E381" s="91">
        <v>13200</v>
      </c>
      <c r="F381" s="102">
        <v>8800</v>
      </c>
      <c r="G381" s="22">
        <v>8748.5</v>
      </c>
      <c r="H381" s="333">
        <f>G381/F381</f>
        <v>0.9941477272727273</v>
      </c>
    </row>
    <row r="382" spans="1:8" ht="15.75">
      <c r="A382" s="337"/>
      <c r="B382" s="167"/>
      <c r="C382" s="225"/>
      <c r="D382" s="103" t="s">
        <v>327</v>
      </c>
      <c r="E382" s="91">
        <v>11400</v>
      </c>
      <c r="F382" s="102">
        <v>7600</v>
      </c>
      <c r="G382" s="22">
        <v>12350</v>
      </c>
      <c r="H382" s="333">
        <f>G382/F382</f>
        <v>1.625</v>
      </c>
    </row>
    <row r="383" spans="1:8" ht="15.75">
      <c r="A383" s="337"/>
      <c r="B383" s="167"/>
      <c r="C383" s="225"/>
      <c r="D383" s="103" t="s">
        <v>328</v>
      </c>
      <c r="E383" s="91">
        <v>15000</v>
      </c>
      <c r="F383" s="102">
        <v>11000</v>
      </c>
      <c r="G383" s="22">
        <v>9667</v>
      </c>
      <c r="H383" s="333">
        <f>G383/F383</f>
        <v>0.8788181818181818</v>
      </c>
    </row>
    <row r="384" spans="1:8" ht="15.75">
      <c r="A384" s="337"/>
      <c r="B384" s="167"/>
      <c r="C384" s="225"/>
      <c r="D384" s="103" t="s">
        <v>329</v>
      </c>
      <c r="E384" s="91">
        <v>0</v>
      </c>
      <c r="F384" s="102">
        <v>0</v>
      </c>
      <c r="G384" s="22">
        <v>10</v>
      </c>
      <c r="H384" s="333">
        <v>0</v>
      </c>
    </row>
    <row r="385" spans="1:8" ht="15.75">
      <c r="A385" s="337"/>
      <c r="B385" s="167"/>
      <c r="C385" s="225"/>
      <c r="D385" s="99" t="s">
        <v>330</v>
      </c>
      <c r="E385" s="91">
        <v>1500</v>
      </c>
      <c r="F385" s="63">
        <v>1500</v>
      </c>
      <c r="G385" s="22">
        <v>1598.76</v>
      </c>
      <c r="H385" s="333">
        <f>G385/F385</f>
        <v>1.06584</v>
      </c>
    </row>
    <row r="386" spans="1:8" ht="15.75">
      <c r="A386" s="337"/>
      <c r="B386" s="167"/>
      <c r="C386" s="235">
        <v>830</v>
      </c>
      <c r="D386" s="120" t="s">
        <v>331</v>
      </c>
      <c r="E386" s="121">
        <f>E387+E388+E389+E390+E391</f>
        <v>47800</v>
      </c>
      <c r="F386" s="65">
        <f>F387+F388+F389+F390+F391</f>
        <v>22900</v>
      </c>
      <c r="G386" s="122">
        <f>G387+G388+G389+G390+G391</f>
        <v>23172.879999999997</v>
      </c>
      <c r="H386" s="331">
        <f>G386/F386</f>
        <v>1.01191615720524</v>
      </c>
    </row>
    <row r="387" spans="1:8" ht="15.75">
      <c r="A387" s="337"/>
      <c r="B387" s="167"/>
      <c r="C387" s="225"/>
      <c r="D387" s="103" t="s">
        <v>332</v>
      </c>
      <c r="E387" s="108">
        <v>23000</v>
      </c>
      <c r="F387" s="102">
        <v>0</v>
      </c>
      <c r="G387" s="22">
        <v>0</v>
      </c>
      <c r="H387" s="333">
        <v>0</v>
      </c>
    </row>
    <row r="388" spans="1:8" ht="15.75">
      <c r="A388" s="337"/>
      <c r="B388" s="167"/>
      <c r="C388" s="225"/>
      <c r="D388" s="103" t="s">
        <v>333</v>
      </c>
      <c r="E388" s="108">
        <v>4800</v>
      </c>
      <c r="F388" s="102">
        <v>1800</v>
      </c>
      <c r="G388" s="22">
        <v>1710.24</v>
      </c>
      <c r="H388" s="333">
        <f>G388/F388</f>
        <v>0.9501333333333334</v>
      </c>
    </row>
    <row r="389" spans="1:8" ht="15.75">
      <c r="A389" s="337"/>
      <c r="B389" s="167"/>
      <c r="C389" s="225"/>
      <c r="D389" s="103" t="s">
        <v>334</v>
      </c>
      <c r="E389" s="108">
        <v>10000</v>
      </c>
      <c r="F389" s="102">
        <v>7000</v>
      </c>
      <c r="G389" s="22">
        <v>7399</v>
      </c>
      <c r="H389" s="333">
        <f>G389/F389</f>
        <v>1.057</v>
      </c>
    </row>
    <row r="390" spans="1:8" ht="15.75">
      <c r="A390" s="337"/>
      <c r="B390" s="167"/>
      <c r="C390" s="225"/>
      <c r="D390" s="103" t="s">
        <v>335</v>
      </c>
      <c r="E390" s="108">
        <v>10000</v>
      </c>
      <c r="F390" s="102">
        <v>11300</v>
      </c>
      <c r="G390" s="22">
        <v>11300</v>
      </c>
      <c r="H390" s="333">
        <v>1</v>
      </c>
    </row>
    <row r="391" spans="1:8" ht="15.75">
      <c r="A391" s="337"/>
      <c r="B391" s="167"/>
      <c r="C391" s="225"/>
      <c r="D391" s="62" t="s">
        <v>336</v>
      </c>
      <c r="E391" s="108">
        <v>0</v>
      </c>
      <c r="F391" s="63">
        <v>2800</v>
      </c>
      <c r="G391" s="33">
        <v>2763.64</v>
      </c>
      <c r="H391" s="334">
        <v>0</v>
      </c>
    </row>
    <row r="392" spans="1:8" ht="31.5">
      <c r="A392" s="337"/>
      <c r="B392" s="167"/>
      <c r="C392" s="225">
        <v>870</v>
      </c>
      <c r="D392" s="113" t="s">
        <v>337</v>
      </c>
      <c r="E392" s="112">
        <v>0</v>
      </c>
      <c r="F392" s="102">
        <v>500</v>
      </c>
      <c r="G392" s="22">
        <v>500</v>
      </c>
      <c r="H392" s="333">
        <v>1</v>
      </c>
    </row>
    <row r="393" spans="1:8" ht="31.5">
      <c r="A393" s="337"/>
      <c r="B393" s="167"/>
      <c r="C393" s="223">
        <v>920</v>
      </c>
      <c r="D393" s="23" t="s">
        <v>206</v>
      </c>
      <c r="E393" s="188">
        <v>0</v>
      </c>
      <c r="F393" s="64">
        <v>410</v>
      </c>
      <c r="G393" s="61">
        <v>533.13</v>
      </c>
      <c r="H393" s="336">
        <v>0</v>
      </c>
    </row>
    <row r="394" spans="1:8" ht="16.5" thickBot="1">
      <c r="A394" s="337"/>
      <c r="B394" s="167"/>
      <c r="C394" s="224">
        <v>960</v>
      </c>
      <c r="D394" s="19" t="s">
        <v>207</v>
      </c>
      <c r="E394" s="85">
        <v>1000</v>
      </c>
      <c r="F394" s="20">
        <v>0</v>
      </c>
      <c r="G394" s="25">
        <v>0</v>
      </c>
      <c r="H394" s="338">
        <v>0</v>
      </c>
    </row>
    <row r="395" spans="1:8" ht="16.5" thickBot="1">
      <c r="A395" s="337"/>
      <c r="B395" s="206">
        <v>92605</v>
      </c>
      <c r="C395" s="192"/>
      <c r="D395" s="198" t="s">
        <v>208</v>
      </c>
      <c r="E395" s="199">
        <f>E396</f>
        <v>0</v>
      </c>
      <c r="F395" s="200">
        <f>F396</f>
        <v>4181</v>
      </c>
      <c r="G395" s="200">
        <f>G396</f>
        <v>4181.469999999999</v>
      </c>
      <c r="H395" s="201">
        <f aca="true" t="shared" si="13" ref="H395:H400">G395/F395</f>
        <v>1.000112413298254</v>
      </c>
    </row>
    <row r="396" spans="1:8" ht="31.5">
      <c r="A396" s="342"/>
      <c r="B396" s="171"/>
      <c r="C396" s="155">
        <v>970</v>
      </c>
      <c r="D396" s="32" t="s">
        <v>13</v>
      </c>
      <c r="E396" s="82">
        <f>E397+E398</f>
        <v>0</v>
      </c>
      <c r="F396" s="11">
        <f>F397+F398+F399</f>
        <v>4181</v>
      </c>
      <c r="G396" s="11">
        <f>G397+G398+G399</f>
        <v>4181.469999999999</v>
      </c>
      <c r="H396" s="333">
        <f t="shared" si="13"/>
        <v>1.000112413298254</v>
      </c>
    </row>
    <row r="397" spans="1:8" ht="15.75">
      <c r="A397" s="342"/>
      <c r="B397" s="170"/>
      <c r="C397" s="135"/>
      <c r="D397" s="10" t="s">
        <v>215</v>
      </c>
      <c r="E397" s="91">
        <v>0</v>
      </c>
      <c r="F397" s="11">
        <v>1141</v>
      </c>
      <c r="G397" s="177">
        <v>1141.11</v>
      </c>
      <c r="H397" s="357">
        <f t="shared" si="13"/>
        <v>1.0000964066608238</v>
      </c>
    </row>
    <row r="398" spans="1:8" ht="15.75">
      <c r="A398" s="342"/>
      <c r="B398" s="171"/>
      <c r="C398" s="162"/>
      <c r="D398" s="10" t="s">
        <v>209</v>
      </c>
      <c r="E398" s="96">
        <v>0</v>
      </c>
      <c r="F398" s="11">
        <v>29</v>
      </c>
      <c r="G398" s="73">
        <v>29.43</v>
      </c>
      <c r="H398" s="352">
        <f t="shared" si="13"/>
        <v>1.0148275862068965</v>
      </c>
    </row>
    <row r="399" spans="1:8" ht="16.5" thickBot="1">
      <c r="A399" s="342"/>
      <c r="B399" s="213"/>
      <c r="C399" s="162"/>
      <c r="D399" s="10" t="s">
        <v>210</v>
      </c>
      <c r="E399" s="91">
        <v>0</v>
      </c>
      <c r="F399" s="11">
        <v>3011</v>
      </c>
      <c r="G399" s="313">
        <v>3010.93</v>
      </c>
      <c r="H399" s="352">
        <f t="shared" si="13"/>
        <v>0.9999767519096645</v>
      </c>
    </row>
    <row r="400" spans="1:8" ht="16.5" thickBot="1">
      <c r="A400" s="207"/>
      <c r="B400" s="203"/>
      <c r="C400" s="314"/>
      <c r="D400" s="315" t="s">
        <v>211</v>
      </c>
      <c r="E400" s="316">
        <f>E5+E10+E16+E37+E67+E70+E98+E101+E104+E120+E196+E212+E271+E313+E320+E348+E370</f>
        <v>40366400</v>
      </c>
      <c r="F400" s="317">
        <f>F5+F10+F16+F37+F67+F70+F98+F101+F104+F120+F196+F212+F271+F313+F320+F348+F370+F266</f>
        <v>45109002.66</v>
      </c>
      <c r="G400" s="318">
        <f>G5+G10+G16+G37+G67+G70+G98+G101+G104+G120+G196+G212+G271+G313+G320+G348+G370+G189+G266</f>
        <v>45364108.216</v>
      </c>
      <c r="H400" s="319">
        <f t="shared" si="13"/>
        <v>1.0056553135950004</v>
      </c>
    </row>
    <row r="401" spans="1:8" ht="15.75">
      <c r="A401" s="174"/>
      <c r="B401" s="174"/>
      <c r="C401" s="175"/>
      <c r="D401" s="74"/>
      <c r="E401" s="97"/>
      <c r="F401" s="75"/>
      <c r="G401" s="76"/>
      <c r="H401" s="77"/>
    </row>
    <row r="431" ht="15.75">
      <c r="D431" s="78"/>
    </row>
  </sheetData>
  <printOptions/>
  <pageMargins left="0.52" right="0.1968503937007874" top="1.11" bottom="0.37" header="0.67" footer="0.15"/>
  <pageSetup fitToHeight="22" fitToWidth="1" horizontalDpi="600" verticalDpi="600" orientation="landscape" paperSize="9" scale="98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Janina.Gunia</cp:lastModifiedBy>
  <cp:lastPrinted>2009-03-20T11:59:52Z</cp:lastPrinted>
  <dcterms:created xsi:type="dcterms:W3CDTF">2009-03-02T10:26:03Z</dcterms:created>
  <dcterms:modified xsi:type="dcterms:W3CDTF">2009-03-20T12:01:01Z</dcterms:modified>
  <cp:category/>
  <cp:version/>
  <cp:contentType/>
  <cp:contentStatus/>
</cp:coreProperties>
</file>