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1355" windowHeight="528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'Arkusz1'!$A$1:$H$466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<sst xmlns="http://schemas.openxmlformats.org/spreadsheetml/2006/main" count="481" uniqueCount="437">
  <si>
    <t>Dotacje celowe w ramach programów finansowanych z udziałem środków europejskich oraz środków, o których mowa w art.5 ust.1 pkt 3 oraz ust. 3 pkt 5 i 6 ustawy, lub płatności w ramach budżetu środków europejskich, w tym:</t>
  </si>
  <si>
    <t>* Przebudowa Sali MGOK w Bystrzycy Kłodzkiej przy ul. Wojska Polskiego 20 oraz zakup niezbędnego wyposażenia Sali</t>
  </si>
  <si>
    <t>* Modernizacja Sali widowiskowej MGOK w Bystrzycy Kłodzkiej</t>
  </si>
  <si>
    <t>Wpłata środków finansowych z niewykorzystanych w terminie wydatków, które nie wygasają z upływem roku budżetowego, w tym:</t>
  </si>
  <si>
    <t>I etap  mury obronne ul. Wojska Polskiego w Bystrzycy Kłodzkiej</t>
  </si>
  <si>
    <t>Środki z Ministerstwa Kultury i Dziedzictwa Narodowego w ramach programu Dziedzictwo Kulturowe</t>
  </si>
  <si>
    <t>" Wioska chlebowa "-Fundusz Lokalny Masywu Śnieżnika w Wójtowicach grant dla Rady Sołeckiej Nowy Waliszów w ramach programu Działaj Lokalnie</t>
  </si>
  <si>
    <t>* Fundusz Lokalny Masywu Śnieżnika w Wójtowicach Grupa Inicjatywna Marianówka, Szklary, Osada Góra Igliczna  II transza środków realizowanego grantu w roku 2014 grant pt. ,,Wołowina Sudecka"</t>
  </si>
  <si>
    <t>* Zwrot naliczonego podatku VAT</t>
  </si>
  <si>
    <t>* zwrot naliczonego podatku VAT wymiana okien w budynku  przy ul. Mickiewicza 14 w Bystrzycy Kł</t>
  </si>
  <si>
    <t>niewykorzystane wydatki niewygasające z upływem roku 2014-Wykonanie ekspertyzy stanu technicznego -zabezpieczenie części podziemnych dawnego więzienia przy ul. Kupieckiej, Siemiradzkiego i ul. Międzyleśnej w Bystrzycy Kł</t>
  </si>
  <si>
    <t>* niewykorzystane wydatki niewygasające z upływem roku 2014-Wykonanie dokumentacji projektowo-kosztorysowej  dla zadania pn. Przebudowa stadionu przy ul. A.Mickiewicza 14 w Bystrzycy Kł</t>
  </si>
  <si>
    <t>Na dzień 30.06.2015r. zaległości z tytułu zaliczki alimentacyjnej wynoszą 672.511,32 zł., a z tytułu funduszu alimentacyjnego 1.397.865,05 zł.</t>
  </si>
  <si>
    <t>* pozostałość środków wydatki niewygasające z upływem roku 2014-zakup i montaż siłowni zewnętrzej przy OSP Pławnica</t>
  </si>
  <si>
    <t>Wpływy z różnych opłat-opłata startowa</t>
  </si>
  <si>
    <t>" Ćwiczenia pod chmurką-pół godzinki dla słoninki "-Fundusz Lokalny Masywu Śnieżnika w Wójtowicach grant dla Rady Sołeckiej w Ponikwie w ramach programu Działaj Lokalnie</t>
  </si>
  <si>
    <t>Dotacje celowe otrzymane z samorządu województwa na inwestycje i zakupy inwestycyjne realizowane na podstawie porozumień (umów) między jednostkami samorządu terytorialnego, w tym:</t>
  </si>
  <si>
    <t>Na dzień 30.06.2015r. zaległości z tytułu bezumownego korzystania z mienia wynoszą 1.006,39 zł.</t>
  </si>
  <si>
    <t xml:space="preserve">Wpływy ze zwrotów dotacji oraz płatności, w tym wykorzystanych niezgodnie z przeznaczeniem lub wykorzystanych z naruszeniem procedur, o których mowa w art. 184 ustawy, pobranych nienależnie lub w nadmiernej </t>
  </si>
  <si>
    <t>wysokości-Waliszowskie Stowarzyszenie Edukacyjne -zwrot niewykorzystanej dotacji w 2014 roku na wyposażenie w podręczniki</t>
  </si>
  <si>
    <t>niewykonane wydatki niewygasające z upływem roku 2014-Opracowanie dokumentacji technicznej na zasilanie z sieci Tauron obiektów w podstrefie Invest Park</t>
  </si>
  <si>
    <t>* zwrot składki za ubezpieczneia miena-jednostki organizacyjne</t>
  </si>
  <si>
    <t>Środki na dofinansowanie własnych zadań bieżących gmin (związków gmin), powiatów (związków powiatów), samorządów województw pozyskane z innych źródeł</t>
  </si>
  <si>
    <t>,,Aktywne Formy Przeciwdziałania Wykluczeniu Społecznemu" - edycja 2011-2015 realizowanego w ramach Programu Ministra Pracy i Polityki Społecznej</t>
  </si>
  <si>
    <t>Wpływy z różnych opłat - koszty upomnienia</t>
  </si>
  <si>
    <t>* zwrot nadpłaty za zużycie energii elektrycznej w 2014 roku</t>
  </si>
  <si>
    <t xml:space="preserve">* ,,Wielkie sadzenie" grant z Funduszu Lokalnego Masywu Śnieżnika w Wójtowicach dla Rady Sołeckiej Stary Waliszów w ramach programu Działaj Lokalnie </t>
  </si>
  <si>
    <t>Otrzymane spadki, zapisy i darwoziny w postaci pieniężnej-imprezy kulturalne organizowane przt MGOK w Bystrzycy Kłodzkiej</t>
  </si>
  <si>
    <t>* pozostałość środków wydatki niewygasające z upływem roku 2014-remont WOK Nowy Waliszów</t>
  </si>
  <si>
    <t>* pozostałość środków wydatki niewygasające z upływem roku 2014-remont WOK Gorzanów</t>
  </si>
  <si>
    <t>pozostałość środków po realizowanym zadaniu z wydatków niewygasających z upływem roku 2014-Projekt UE System identyfikacji turystycznej-oznakowania atrakcji turystycznych gminy Bystrzyca Kłodzka</t>
  </si>
  <si>
    <t>* zwrot naliczonego podatku VAT remont dachu budynku SP w Starej Łomnicy</t>
  </si>
  <si>
    <t>Otrzymane spadki, zapisy i darowizny w postaci pieniężnej-Czarna Góra Apartamenty -darowizna na zadania z zakresu ładu przetrzennego i gospodarki nieruchomościami</t>
  </si>
  <si>
    <t>*Stowarzyszenie Gmin Polskich Euroregionu Glacensis- dofinansowanie mikroprojektu ,,Transgraniczne więzi przyjaźni" realizowanego w ramach Programu Operacyjnego Współpracy Transgranicznej Republika Czeska -Rzeczpospolita Polska 2007-2013</t>
  </si>
  <si>
    <t>Krajowe Biuro Wyborcze Delegatura w Wałbrzychu -prowadzenie i aktualizacja stałego rejestru wyborców w gminach</t>
  </si>
  <si>
    <t>Na dzień 30.06.2015r. zaległości z tytułu opłaty od posiadania psa wynoszą 590,00 zł.</t>
  </si>
  <si>
    <t>Na dzień 30.06.2015r. występuje nadpłata w wysokości 5.380,85 zł., z tytułu przekazanych udziałów w podatku dochodowym od osób prawnych</t>
  </si>
  <si>
    <t xml:space="preserve">a.wynajem pomieszczeń dla potrzeb Centrum Edukacji Zawodowej MUR we Wrocławiu </t>
  </si>
  <si>
    <t>Plan został przeniesiony do działu 700, rozdział 70005</t>
  </si>
  <si>
    <t>Zespół Szkół  w Wilkanowie - darowizna z GBS Strzelin na zakup biletów wstępu uczniów do Ogradu Zoologicznego we Wrocławiu</t>
  </si>
  <si>
    <t>* zwrot za badanie techniczne windy w busie</t>
  </si>
  <si>
    <t>Rzeczywista liczba rodzin objętych pomocą wynosi 578, liczba osób, którym przyznano 769 świadczeń</t>
  </si>
  <si>
    <t xml:space="preserve">wypłata zryczałtowanych dodatków energetycznych dla odbiorców wrażliwych energii elektrycznej oraz na koszty obsługi tego zadania realizowanego przez gminy w wysokości 2%. </t>
  </si>
  <si>
    <t>Wpływy z różnych dochodów-Miejski Gminny Ośrodek Kultury w Bystrzycy Kłodzkiej rozliczenie podatku VAT, w tym:</t>
  </si>
  <si>
    <t>* remont bieżący instalacji elektrycznej w budynku MGOK</t>
  </si>
  <si>
    <t>Na dzień 30.06.2015r. zaległości z tytułu dzierżawy kortów wynoszą 8.095,07 zł., a należności z tytułu bezumownego użytkowania z basenu 162.802,85 zł.</t>
  </si>
  <si>
    <t>Wpływy ze zwrotów dotacji wykorzystanych niezgodnie z przeznaczeniem lub pobranych w nadmiernej wysokości-ULKS ,,SOKÓŁ"-rozliczenie dotacji z 2014 roku</t>
  </si>
  <si>
    <t>PFRON-Powiat Kłodzki-Program Wyrównywanie różnic między reg.II-zakup autobusu do przewozu osób niepełnosprawnych</t>
  </si>
  <si>
    <t>* wpływy dokonywane przez gminy wierzyciela z tytułu należnych gminie dłużnika 20% z tytułu wyegzekwowanych należnych świadczeń z funduszu alimentacyjnego</t>
  </si>
  <si>
    <t>Składki na ubezpieczenie zdrowotne opłacane za osoby pobierające niektóre świadczenia z pomocy społecznej, niektóre świadczenia rodzinne oraz za osoby uczestniczące w zajęciach centrum intergacji społecznej</t>
  </si>
  <si>
    <t>Zasiłki i pomoc w naturze oraz składki na ubezpieczenia emerytalne i rentowe</t>
  </si>
  <si>
    <t>Zasiłki stałe</t>
  </si>
  <si>
    <t>Ośrodki pomocy społecznej</t>
  </si>
  <si>
    <t>Edukacyjna opieka wychowawcza</t>
  </si>
  <si>
    <t>Dochody z najmu i dzierżawy składników majątkowych Państwa, jednostek</t>
  </si>
  <si>
    <t>Pomoc materialna dla uczniów</t>
  </si>
  <si>
    <t>Gospodarka komunalna i ochrona środowiska</t>
  </si>
  <si>
    <t>Oczyszczanie miast i wsi</t>
  </si>
  <si>
    <t>Wpływy i wydatki związane z gromadzeniem środków z opłat i kar za korzystanie ze środowiska</t>
  </si>
  <si>
    <t>Wpływy i wydatki zwiazane z gromadzeniem środków z opłat produktowych</t>
  </si>
  <si>
    <t xml:space="preserve">Wpływy z opłaty produktowej </t>
  </si>
  <si>
    <t>Dotacje celowe otrzymane z państwowych funduszy celowych na finansowanie lub dofinansowanie kosztów realizacji inwestycji i zakupów inwestycyjnych jedostek sektora finansów publicznych</t>
  </si>
  <si>
    <t>2007</t>
  </si>
  <si>
    <t>Gospodarka odpadami</t>
  </si>
  <si>
    <t>0490</t>
  </si>
  <si>
    <t>Utrzymanie zieleni w miastach i gminach</t>
  </si>
  <si>
    <t>Oświetlenie ulic, placów i dróg</t>
  </si>
  <si>
    <t>* czynsz za mieszkanie</t>
  </si>
  <si>
    <t>* MTU odszkodowanie za uszkodzone latarnie uliczne</t>
  </si>
  <si>
    <t xml:space="preserve">* czynsze i dzierżawy </t>
  </si>
  <si>
    <t>* dzierżawa gruntów i lokali</t>
  </si>
  <si>
    <t>0750</t>
  </si>
  <si>
    <t>a. prowizja płatnika za terminowe odprowadzanie zaliczek na pdof i opłaty za duplikat legitymacji</t>
  </si>
  <si>
    <t>Dotacje celowe otrzymane z budżetu państwa na realizację własnych zadań bieżących gmin ( związków gmin), w tym:</t>
  </si>
  <si>
    <t>Kultura i ochrona dziedzictwa narodowego</t>
  </si>
  <si>
    <t>Domy i ośrodki kultury, świetlice i kluby</t>
  </si>
  <si>
    <t>Kultura fizyczna i sport</t>
  </si>
  <si>
    <t>Obiekty sportowe</t>
  </si>
  <si>
    <t xml:space="preserve">* dochody z dzierżawy kortów </t>
  </si>
  <si>
    <t>0590</t>
  </si>
  <si>
    <t>0970</t>
  </si>
  <si>
    <t>Pozostałe odsetki, w tym:</t>
  </si>
  <si>
    <t>Razem</t>
  </si>
  <si>
    <t xml:space="preserve">Szczegółowy opis planowanych i wykonanych dochodów budżetowych </t>
  </si>
  <si>
    <t>Dział</t>
  </si>
  <si>
    <t>Rozdział</t>
  </si>
  <si>
    <t>§</t>
  </si>
  <si>
    <t>Treść</t>
  </si>
  <si>
    <t xml:space="preserve"> (%) realizacji</t>
  </si>
  <si>
    <t>Rolnictwo i łowiectwo</t>
  </si>
  <si>
    <t>Program rozwoju Obszarów Wiejskich 2007-2013</t>
  </si>
  <si>
    <t>Pozostała działalność</t>
  </si>
  <si>
    <t>* zwrot podatku akcyzowego producentom rolnym</t>
  </si>
  <si>
    <t>Leśnictwo</t>
  </si>
  <si>
    <t>Gospodarka leśna</t>
  </si>
  <si>
    <t>Wpływy z różnych dochodów, w tym:</t>
  </si>
  <si>
    <t>Transport i łączność</t>
  </si>
  <si>
    <t>Drogi publiczne gminne</t>
  </si>
  <si>
    <t>Zadania w zakresie upowszechniania turystyki</t>
  </si>
  <si>
    <t>Wpływy z usług, w tym:</t>
  </si>
  <si>
    <t>* sprzedaż biletów wstępu na Basztę Kłodzką</t>
  </si>
  <si>
    <t>Gospodarka mieszkaniowa</t>
  </si>
  <si>
    <t>Różne jednostki obsługi gospodarki mieszkaniowej</t>
  </si>
  <si>
    <t>* egzekucja komornicza należności po ZBK prowadzona przez Komornika Sądu Rejonowego w Kłodzku</t>
  </si>
  <si>
    <t>Gospodarka gruntami i nieruchomościami</t>
  </si>
  <si>
    <t>* wieczyste użytkowanie - osoby fizyczne</t>
  </si>
  <si>
    <t>* wieczyste użytkowanie - osoby prawne</t>
  </si>
  <si>
    <t>* dzierżawa lokali i mieszkań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</si>
  <si>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</si>
  <si>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nieruchomości, w tym:</t>
  </si>
  <si>
    <t>* sprzedaż lokali mieszkalnych, użytkowych i budynków oraz budowli</t>
  </si>
  <si>
    <t xml:space="preserve"> finansów samorządu terytorialnego lub innych jednostek zaliczanych do sektora finansów publicznych oraz innych umów o podobnym charakterze, w tym:</t>
  </si>
  <si>
    <t>Działalność usługowa</t>
  </si>
  <si>
    <t>Cmentarze</t>
  </si>
  <si>
    <t>Administracja publiczna</t>
  </si>
  <si>
    <t>Urzędy wojewódzkie</t>
  </si>
  <si>
    <t>Dotacje celowe otrzymane z budżetu państwa na realizację zadań bieżących z zakresu administracji rządowej  oraz innych zadań zleconych gminie (związkom gmin) ustawami</t>
  </si>
  <si>
    <t>Urzędy gmin (miast i miast na prawach powiatu)</t>
  </si>
  <si>
    <t xml:space="preserve">* pracownicy UMiG zwrot za rozmowy telefoniczne </t>
  </si>
  <si>
    <t>Wpływy z różnych dochodów w tym:</t>
  </si>
  <si>
    <t>* prowizja za terminowe opłacanie zaliczek na podatek dochodowy</t>
  </si>
  <si>
    <t>Promocja jednostek samorządu terytorialnego</t>
  </si>
  <si>
    <t>Urzędy naczelnych organów władzy państwowej, kontroli i ochrony prawa oraz sądownictwa</t>
  </si>
  <si>
    <t>Urzędu naczelnych organów władzy państwowej, kontroli i ochrony prawa</t>
  </si>
  <si>
    <t>Obrona narodowa</t>
  </si>
  <si>
    <t>Pozostałe wydatki obronne</t>
  </si>
  <si>
    <t>Bezpieczeństwo publiczne i ochrona przeciwpożarowa</t>
  </si>
  <si>
    <t>Ochotnicze straże pożarne</t>
  </si>
  <si>
    <t>Obrona cywilna</t>
  </si>
  <si>
    <t>Straż gminna (miejska)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</si>
  <si>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</si>
  <si>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</si>
  <si>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rolny</t>
  </si>
  <si>
    <t>Podatek leśny</t>
  </si>
  <si>
    <t>Podatek od środków transportowych</t>
  </si>
  <si>
    <t>Odsetki od nieterminowych wpłat z tytułu podatków i opłat, w tym:</t>
  </si>
  <si>
    <t>Podatek od nieruchomości</t>
  </si>
  <si>
    <t>* Urząd Skarbowy w Bystrzycy Kłodzkiej</t>
  </si>
  <si>
    <t>* inne Urzędy Skarbowe</t>
  </si>
  <si>
    <t>* wykonane przez UMiG Bystrzyca Kłodzka</t>
  </si>
  <si>
    <t>Wpływy z innych opłat stanowiących dochody jednostek samorządu terytorialnego na podstawie ustaw</t>
  </si>
  <si>
    <t>Wpływy z opłaty skarbowej, w tym:</t>
  </si>
  <si>
    <t>* wpływy z opłaty skarbowej</t>
  </si>
  <si>
    <t>Wpływy z opłaty eksploatacyjnej, w tym:</t>
  </si>
  <si>
    <t>Wpływy z innych lokalnych opłat pobieranych przez jednostki samorządu terytorialnego na podstawie odrębnych ustaw, w tym:</t>
  </si>
  <si>
    <t>* wpływy z opłaty parkingowej</t>
  </si>
  <si>
    <t>Udziały gmin w podatkach stanowiących dochód budżetu państwa</t>
  </si>
  <si>
    <t>Różne rozliczenia</t>
  </si>
  <si>
    <t>Część oświatowa subwencji ogólnej dla jednostek samorządu terytorialnego</t>
  </si>
  <si>
    <t>Część wyrównawcza subwencji ogólnej dla gmin</t>
  </si>
  <si>
    <t>Różne rozliczenia finasowe</t>
  </si>
  <si>
    <t>Część równoważąca subwencji ogólnej dla gmin</t>
  </si>
  <si>
    <t>Oświata i wychowanie</t>
  </si>
  <si>
    <t>Szkoły podstawowe</t>
  </si>
  <si>
    <t>* Publiczne Gimnazjum dla Dorosłych</t>
  </si>
  <si>
    <t>Przedszkola</t>
  </si>
  <si>
    <t>* wynajem terenu pod reklamę dla Leroy Merlin</t>
  </si>
  <si>
    <t>Gimnazja</t>
  </si>
  <si>
    <t>Dowożenie uczniów do szkół</t>
  </si>
  <si>
    <t xml:space="preserve">Wpływy z innych opłat stanowiących dochody jednostek samorządu </t>
  </si>
  <si>
    <t>Pomoc społeczna</t>
  </si>
  <si>
    <t>Domy pomocy społecznej</t>
  </si>
  <si>
    <t>Ośrodki wsparcia</t>
  </si>
  <si>
    <t>Świadczenia rodzinne, świadczenia z funduszu alimentacyjnego oraz składki na ubezpieczenia emerytalne i rentowe z ubezpieczenia społecznego</t>
  </si>
  <si>
    <t>* należne dla gminy dłużnika  20% i 40% prowizji z tytułu wyegzekwowanych należnych świadczeń z funduszu alimentacyjnego</t>
  </si>
  <si>
    <t>Drogi publiczne wojewódzkie</t>
  </si>
  <si>
    <t>Subwencje ogólne z budżetu państwa, w tym:</t>
  </si>
  <si>
    <t>* rachunki bankowe budżetu</t>
  </si>
  <si>
    <t>* rachunek bankowy Gospodarowanie odpadami komunalnymi</t>
  </si>
  <si>
    <t>* rachunek bankowy Wpływy z opłat cmentarnych</t>
  </si>
  <si>
    <t>Oddziały przedszkolne w szkołach podstawowych</t>
  </si>
  <si>
    <t>Inne formy wychowania przedszkolnego</t>
  </si>
  <si>
    <t>Środki na dofinansowanie własnych zadań bieżących gmin (związków gmin), powiatów (zwiazków powiatów), samorzadów województw pozyskane z innych źródeł</t>
  </si>
  <si>
    <t>Wpłata środków finansowych z niewykorzystanych w terminie wydatków, które nie wygasają z upływem roku budżetowego</t>
  </si>
  <si>
    <t>Wynajem pomieszczeń na potrzeby Środowiskowego Domu Samopomocy w Bystrzycy Kłodzkiej. Dochody wykonywane przez Ośrodek Pomocy Społecznej w Bystrzycy Kłodzkiej</t>
  </si>
  <si>
    <t>* działalność Ośrodka Pomocy Społecznej w Bystrzycy Kłodzkiej</t>
  </si>
  <si>
    <t>* Szkoła Podstawowa Nr 2</t>
  </si>
  <si>
    <t>0910</t>
  </si>
  <si>
    <t>Dotacje celowe otrzymane z budżetu na finansowanie lub dofinansowanie zadań inwestycyjnych obiektów zabytkowych, wykonywanych przez jednostki zaliczane do sektora finansów publicznych</t>
  </si>
  <si>
    <t>* dochody z dzierżawy basenu</t>
  </si>
  <si>
    <t>* dochody z dzierżawy stadionu przez Klub Sportowy ,,POLONIA"</t>
  </si>
  <si>
    <t>załącznik nr 4 do  Informacji o przebiegu wykonania</t>
  </si>
  <si>
    <t>w tym:</t>
  </si>
  <si>
    <t xml:space="preserve">Dotacje celowe otrzymane z budżetu państwa na zadania bieżące realizowane przez gminę na podstawie porozumień z organami administracji rządowej </t>
  </si>
  <si>
    <t>* zwrot za kradzież grzejników</t>
  </si>
  <si>
    <t>* odszkodowania za szkody na mieniu</t>
  </si>
  <si>
    <t>* zwroty naliczonego podatku VAT za 2014r.</t>
  </si>
  <si>
    <t>Plany zagospodarowania przestrzennego</t>
  </si>
  <si>
    <t>* karty pocztowe</t>
  </si>
  <si>
    <t>* wykonane przez inne Urządy Skarbowe</t>
  </si>
  <si>
    <t>a. prowizja płatnika za terminowe odprowadzanie zaliczek na pdof</t>
  </si>
  <si>
    <t>Dodatki mieszkaniowe</t>
  </si>
  <si>
    <t xml:space="preserve"> Usługi opiekuńcze i specjalistyczne usługi opiekuńcze</t>
  </si>
  <si>
    <t>0690</t>
  </si>
  <si>
    <t>Zadania w zakresie kultury fizycznej</t>
  </si>
  <si>
    <t xml:space="preserve">Dotacje celowe otrzymane z budżetu państwa na realizację zadań bieżących </t>
  </si>
  <si>
    <t xml:space="preserve"> z zakresu administracji rządowej oraz innych zadań zleconych gminie (związkom gmin) ustawami - zwrot podatku akcyzowego producentom rolnym oraz pokrycie kosztów postępowania w sprawie zwrotu podatku, w tym:</t>
  </si>
  <si>
    <t>Dochody z najmu i dzierżawy składników majątkowych Skarbu Państwa, jednostek samorządu terytorialnego lub innych jednostek zaliczanych do sektora finansów publicznych oraz innych umów o podobnym charakterze, w tym:</t>
  </si>
  <si>
    <t>* odsetki od nieterminowych wpłat, egzekucja komornicza</t>
  </si>
  <si>
    <t>Dochody z najmu i dzierżawy składników majątkowych Skarbu Państwa, jednostek samorządu terytorialnego lub innych jednostek zaliczanych do sektora finansów publicznych oraz innych umów o podobnym charakterze - dzierżawa gruntów i lokali, w tym:</t>
  </si>
  <si>
    <t>Wpływy z usług - usługi geodezyjne</t>
  </si>
  <si>
    <t>* zwrot składki z tytułu ubezpieczenia nieruchomości</t>
  </si>
  <si>
    <t>* UMiG B-ca Kł. - refundacja płac z PUP K-ko pracowników zatrudnianych w ramach robót interwencyjnych</t>
  </si>
  <si>
    <t>* za używanie samochodu służbowego</t>
  </si>
  <si>
    <t>Wpływy z różnych dochodów - sprzedaż materiałów promocyjnych przez Związek Gmin Śnieżnickich w Bystrzycy Kłodzkiej, w tym:</t>
  </si>
  <si>
    <t>Dotacje celowe otrzymane z budżetu państwa na realizację zadań bieżących z zakresu administracji rządowej oraz innych zadań zleconych gminie (związkom gmin) ustawami -</t>
  </si>
  <si>
    <t>Dotacje celowe otrzymane z budżetu państwa na realizację zadań bieżących z zakresu administracji rządowej oraz innych zadań zleconych gminie (związkom gmin) ustawami -Krajowe Biuro Wyborcze, w tym:</t>
  </si>
  <si>
    <t>Dochody z najmu, dzierżawy składników majątkowych Skarbu Państwa, jednostek samorządu terytorialnego oraz innych jednostek zaliczanych do sektora finansów publicznych oraz innych umów o podobnym charakterze :</t>
  </si>
  <si>
    <t>Podatek od działalności gospodarczej osób fizycznych, opłacany w formie karty podatkowej wykonywany przez Urząd Skarbowy w Bystrzycy Kłodzkiej.</t>
  </si>
  <si>
    <t>Podatek od nieruchomości - osoby prawne, w tym:</t>
  </si>
  <si>
    <t>* podatek od nieruchomości - zasoby Gminy</t>
  </si>
  <si>
    <t>* podatek od nieruchomości - drogi wewnętrzne Gminy</t>
  </si>
  <si>
    <t>Podatek od czynności cywilno-prawnych, w tym:</t>
  </si>
  <si>
    <t>Podatek od spadków i darowizn - wykonywany przez Urzędy Skarbowe, w tym:</t>
  </si>
  <si>
    <t>Podatek od czynności cywilno-prawnych wykonywanych przez Urzędy Skarbowe, w tym:</t>
  </si>
  <si>
    <t xml:space="preserve">Odsetki od nieterminowych wpłat z tytułu podatków i opłat, w tym:   </t>
  </si>
  <si>
    <t>* PPU Uzdrowisko Lądek - Długopole</t>
  </si>
  <si>
    <t>* Omya Sp z o.o. Warszawa</t>
  </si>
  <si>
    <t>terytorialnego na podstawie ustaw - koncesja taxi.</t>
  </si>
  <si>
    <t>Podatek dochodowy od osób fizycznych - udziały w podatku dochodowym od osób fizycznych</t>
  </si>
  <si>
    <t>Podatek dochodowy od osób prawnych - wykonywany przez Urzędy Skarbowe, w tym:</t>
  </si>
  <si>
    <t>Wpływy z podatku rolnego, podatku leśnego, podatku od spadków i darowizn, podatku od czynności cywilno-prawnych oraz podatków i opłat lokalnych od osób fizycznych</t>
  </si>
  <si>
    <t>Turystyka</t>
  </si>
  <si>
    <t>Pozostałe odsetki - odsetki naliczone przez bank od środków zgromadzonych na rachunkach bankowych Gminy, w tym:</t>
  </si>
  <si>
    <t>Dochody z najmu i dzierżawy składników majątkowych Skarbu Państwa, jednostek samorządu terytorialnego lub innych jednostek zaliczanych do sektora finansów publicznych oraz innych umów o podobnym charakterze</t>
  </si>
  <si>
    <t>dzierżawy budynków szkolnych w Długopolu Dolnym, Pławnicy oraz Starej Łomnicy przez Stowarzyszenia</t>
  </si>
  <si>
    <t>Pozostałe odsetki - odsetki naliczone przez bank od środków na rachunkach bankowych, w tym:</t>
  </si>
  <si>
    <t>Otrzymane spadki, zapisy i darowizny w postaci pieniężnej, w tym:</t>
  </si>
  <si>
    <t>a. prowizja płatnika za terminowe odprowadzania zaliczek na pdof.</t>
  </si>
  <si>
    <t>Dotacje celowe otrzymane z budżetu państwa na realizację własnych zadań bieżących gmin (zwiazków gmin) - Wychowanie przedszkolne</t>
  </si>
  <si>
    <t>Dochody z najmu i dzierżawy składników majątkowych Skarbu Państwa, jednostek samorządu terytorialnego lub innych jednostek zaliczanych do sektora finansów publicznych oraz innych umów o podobnym charakterze w tym:</t>
  </si>
  <si>
    <t>Wpływy z usług - odpłatność za pobyt dzieci w przedszkolach.</t>
  </si>
  <si>
    <t>* odpłatność za żywienie - ul. Mickiewicza (6 zł za dzień)</t>
  </si>
  <si>
    <t>* odpłatność za godziny - ul. Wojska Polskiego ( 1 zł za godzinę dodatkową)</t>
  </si>
  <si>
    <t>* odpłatność za godziny - ul. Mickiewicza ( 1 zł za godzinę dodatkową)</t>
  </si>
  <si>
    <t>Pozostałe odsetki - odsetki naliczone przez bank od środków na rachunku bankowym, w tym:</t>
  </si>
  <si>
    <t>Wpływy  z różnych dochodów, w tym:</t>
  </si>
  <si>
    <t>Dotacje celowe otrzymane z budżetu państwa na realizację zadań bieżących z zakresu administracji rządowej oraz innych zadań zleconych gminie (związkom gmin) ustawami, w tym:</t>
  </si>
  <si>
    <t>Dochody jednostek samorządu terytorialnego związane z realizacją zadań z zakresu administracji rządowej  oraz innych zadań zleconych ustawami - należne dla gmin 5% prowizji z tytułu odprowadzania dochodów budżetu centralnego</t>
  </si>
  <si>
    <t>Pozostałe odsetki - odsetki od zwrotu nienależnie pobranych świadczeń za lata ubiegłe. Dochody wykonywane przez Ośrodek Pomocy Społecznej w Bystrzycy Kłodzkiej</t>
  </si>
  <si>
    <t xml:space="preserve">Dochody jednostek samorządu terytorialnego, związane z realizacją zadań z zakresu administracji rządowej, oraz innych zadań zleconych ustawami </t>
  </si>
  <si>
    <t>* należne dla gminy dłużnika 50% prowizji z tytułu odprowadzania dochodów budżetu centralnego - zaliczka alimentacyjna</t>
  </si>
  <si>
    <t>Dotacje celowe otrzymane z budżetu państwa na realizację zadań bieżących z zakresu administracji rządowej  oraz innych zadań zleconych gminie (związkom gmin) ustawami -składki na ubezpieczenie zdrowotne - świadczenia pielęgnacyjne</t>
  </si>
  <si>
    <t>Dotacje celowe otrzymane z budżetu państwa na realizację własnych zadań bieżących gmin ( związków gmin) - składki na ubezpieczenie zdrowotne za osby pobierające zasiłek stały</t>
  </si>
  <si>
    <t>Pozostałe odsetki - odsetki naliczone przez bank od środków na rachunkach bankowych. Dochody wykonywane przez Ośrodek Pomocy Społecznej w Bystrzycy Kłodzkiej</t>
  </si>
  <si>
    <t>Wpływy z usług - dochody wykonywane przez Ośrodek Pomocy Społecznej w Bystrzycy Kł, w tym:</t>
  </si>
  <si>
    <t xml:space="preserve">* UMiG - refundacja z PUP Kłodzko płac pracowników zatrudnianych w ramach prac społecznie użytecznych. </t>
  </si>
  <si>
    <t>* pomoc finansowa realizowana na podstawie rządowego programu wspierania niektórych osób pobierających świadczenia pielęgnacyjne, ustanowione uchwałą nr. 230/2013 zmienioną 29/2014 - wspieranie osób uprawnionych do świadczenia pielęgnacyjnego</t>
  </si>
  <si>
    <t>* pomoc finansowa realizowana na podstawie rządowego programu wspierania niektórych osób pobierających świadczenia pielęgnacyjne, ustanowione uchwałą nr. 104/2012 z  25.06.12r. - Wspieranie osób zagrożonych wykluczeniem społecznym</t>
  </si>
  <si>
    <t>* program dla rodzin wielodzietnych - karta dużej rodziny</t>
  </si>
  <si>
    <t>Dotacje celowe otrzymane z budżetu państwa na realizację własnych zadań bieżących gmin (związków gmin) - realizacja wieloletniego programu pt. ,,Pomoc państwa w zakresie dożywiania"- posiłek dla potrzebujących</t>
  </si>
  <si>
    <t>* refundacja płac z PUP w Kłodzku z tytułu zatrudnienia 7 pracowników na okres 5 m-cy - organizacja robót publicznych</t>
  </si>
  <si>
    <t>Ochrona zabytków i opieka nad zabytkami</t>
  </si>
  <si>
    <t>Wpłaty z tytułu odpłatnego nabycia prawa własności oraz prawa użytkowania wieczystego nieruchomości - sprzedaż gruntów na cele rolne</t>
  </si>
  <si>
    <t>* zwrot kosztów postępowania dotyczących zwrotu podatku</t>
  </si>
  <si>
    <t>Dochody z najmu i dzierżawy składników majątkowych Skarbu Państwa, jednostek samorządu terytorialnego lub innych jednostek, zaliczanych do sektora finansów publicznych oraz innych umów o podobnym charakterze - dzierżawa obwodów łowieckich</t>
  </si>
  <si>
    <t>Wpływy ze sprzedaży składników majątkowych - sprzedaż drewna</t>
  </si>
  <si>
    <t>* Urząd Marszałkowski Województwa Dolnośląskiego we Wrocławiu - Budowa ścieżki rowerowej w ciagu drogi wojewódzkiej na odcinku Bystrzyca Kłodzka - Pławnica</t>
  </si>
  <si>
    <t>* opłata za reklamę na słupach drogowskazach</t>
  </si>
  <si>
    <t>* dzierżawa mienia pod reklamę</t>
  </si>
  <si>
    <t>* sprzedaż gruntów na cele budowlane</t>
  </si>
  <si>
    <t>* zaokrąglenia deklaracji VAT</t>
  </si>
  <si>
    <t>Wpływy z różnych opłat - wpływy z opłat za administrację cmentarzem komunalnym</t>
  </si>
  <si>
    <t>Dotacje celowe otrzymane z budżetu państwa na realizację zadań bieżących z zakresu administracji rządowej oraz innych zadań zleconych gminie (związkom gmin) ustawami</t>
  </si>
  <si>
    <t>Grzywny, mandaty i inne kary pieniężne od osób fizycznych - odszkodowanie za wyrządzenie szkody na mieniu gminy - wybite szyby w Ratuszu</t>
  </si>
  <si>
    <t>Dochody z najmu i dzierżawy składników majątkowych Skarbu Państwa, jednostek samorządu terytorialnego lub innych jednostek zaliczanych do sektora finansów publicznych oraz innych umów o podobnym charakterze - dzierżawa pod antenę internetową w Ratuszu</t>
  </si>
  <si>
    <t>czynsz za mieszkania w budynkach OSP Gorzanów i Stara Łomnica</t>
  </si>
  <si>
    <t xml:space="preserve">Dotacje celowe otrzymane z budżetu państwa na realizację zadań bieżących z zakresu administracji rządowej oraz innych zadań zleconych gminie (związkom gmin) ustawami - pozostałe wydatki obronne </t>
  </si>
  <si>
    <t>Dotacje celowe otrzymane z budżetu państwa na realizację zadań bieżących z zakresu administracji rządowej  oraz innych zadań zleconych gminie (związkom gmin) ustawami - obrona cywilna</t>
  </si>
  <si>
    <t>Wpływy z podatku rolnego, podatku leśnego, podatku od czynności cywilno-prawnych, podatków i opłat lokalnych od osób prawnych i innych jednostek organizacyjnych</t>
  </si>
  <si>
    <t>* podatek od nieruchomości - osoby prawne</t>
  </si>
  <si>
    <t>* wykonany przez Urząd Skarbowy w Bystrzycy Kłodzkiej</t>
  </si>
  <si>
    <t>Wpływy z różnych opłat - opłaty za czynności egzekucyjne</t>
  </si>
  <si>
    <t>Wpływy z opłaty targowej</t>
  </si>
  <si>
    <t>Wpływy z opłaty miejscowej</t>
  </si>
  <si>
    <t>Opłata od posiadania psów</t>
  </si>
  <si>
    <t>* opłaty za wydane opinie urbanistyczne</t>
  </si>
  <si>
    <t>* DOLOMIT Wydobywanie, Produkcja Wyrobów ze Skał i Kamienia Naturalnego Braszowice</t>
  </si>
  <si>
    <t>Wpływy z opłat za zezwolenia na sprzedaż alkoholu</t>
  </si>
  <si>
    <t>* opłaty za zajęcie pasa drogowego</t>
  </si>
  <si>
    <t>* subwencja oświatowa</t>
  </si>
  <si>
    <t>* rachunek bankowy Gospodarowanie lokalmi komunalnymi</t>
  </si>
  <si>
    <t>Dotacja z budżetu państwa dla gmin uzdrowiskowych - zachowanie funkcji leczniczych uzdrowiska</t>
  </si>
  <si>
    <t>* wynajem pomieszczeń kuchennych</t>
  </si>
  <si>
    <t>* Zespół Szkół w Wilkanowie</t>
  </si>
  <si>
    <t>* Publiczne Gimnazjum dla Dorosłych - prowizja płatnika za terminowe odprowadzanie zaliczek na pdof</t>
  </si>
  <si>
    <t>* refundacja z PUP K-ko pracowników zatrudnionych w ramach robót interwencyjnych</t>
  </si>
  <si>
    <t>Wpływy z usług - odpłatność za wynajem samochodów</t>
  </si>
  <si>
    <t>wyżywienie przy Ośrodku wsparcia</t>
  </si>
  <si>
    <t xml:space="preserve"> w formie posiłków jednodaniowych, posiłków dla uczniów oraz osób starszych, chorych i niepełnosprawnych, a także posiłek w formie zakupów w sklepach, m.in. dla osób zamieszkałych na wsi</t>
  </si>
  <si>
    <t>Wpływy z różnych dochodów - Urząd Marszałkowski Województwa Dolnośląskiego - kary i opłaty za korzystanie ze środowiska</t>
  </si>
  <si>
    <t>* wpływy od wspólnot mieszkaniowych</t>
  </si>
  <si>
    <t>* trwały zarząd</t>
  </si>
  <si>
    <t>Pozostałe odsetki - odsetki od nieterminowych wpłat oraz spłat rozłożonych na raty - za sprzedaż mienia</t>
  </si>
  <si>
    <t>* wykonane przez UMiG w Bystrzycy Kłodzkiej</t>
  </si>
  <si>
    <t>Wpływy z opłaty uzdrowiskowej, pobieranej w gminach posiadających status gminy uzdrowiskowej</t>
  </si>
  <si>
    <t>* wykonane przez Urząd Skarbowy w Bystrzycy Kłodzkiej</t>
  </si>
  <si>
    <t>Subwencje ogólne z budżetu państwa - część wyrównawcza subwencji ogólnej</t>
  </si>
  <si>
    <t>Subwencje ogólne z budżetu państwa - część równoważąca subwencji ogólnej</t>
  </si>
  <si>
    <t>Pozostałe odsetki - odsetki naliczone przez bank od środków na rachunkach bankowych. Dochody wykonywane przez Środowiskowy Dom Samopomocy w Bystrzycy Kłodzkiej</t>
  </si>
  <si>
    <t>Dotacje celowe otrzymane z budżetu państwa na realizację własnych zadań bieżących gmin ( związków gmin) - Narodowy Program Stypendialny - dofinansowanie świadczeń pomocy materialnej dla uczniów o charakterze socjalnym</t>
  </si>
  <si>
    <t>Wpływy z innych opłat pobieranych przez jednostki samorządu terytorialnego na podstawie odrębnych ustaw - opłaty za gosodarowanie odpadami komunalnymi</t>
  </si>
  <si>
    <t>* Zespół Szkół w Wilkanowie - czynsz najmu lokalu na sklepik szkolny</t>
  </si>
  <si>
    <t>Wpływy z różnych dochodów- zwrot nienależnie pobranych świadczeń za lata ubiegłe - zasiłek stały. Dochody wykonywane przez Ośrodek Pomocy Społecznej w Bystrzycy Kłodzkiej</t>
  </si>
  <si>
    <t>92605</t>
  </si>
  <si>
    <t>Dochody jednostek samorządu terytorialnego związane z realizacją zadań z zakresu administracji rządowej  oraz innych zadań zleconych ustawami- należne dla gmin 5% prowizji za udostępnienie danych osobowych</t>
  </si>
  <si>
    <t>* za ksero</t>
  </si>
  <si>
    <t>* Zespół Szkół w Wilkanowie:</t>
  </si>
  <si>
    <t>* funkcjonowanie Środowiskowego Domu Samopomocy PRZYSTAŃ</t>
  </si>
  <si>
    <t>budżetu za I półrocze 2015 roku</t>
  </si>
  <si>
    <t>gminy wg klasyfikacji budżetowej na dzień 30.06.2015 roku.</t>
  </si>
  <si>
    <t>Plan na 01.01.2015</t>
  </si>
  <si>
    <t>Plan po zmianie na 30.06.2015</t>
  </si>
  <si>
    <t>Wykonanie na 30.06.2015</t>
  </si>
  <si>
    <t>* System identyfikacji turystycznej-oznakowanie atrakcji turystycznych gminy Bystrzyca Kłodzka oraz ich promocja</t>
  </si>
  <si>
    <t>* Zakup wyposażenia do WOK w Wilkanowie i świetlicy w Nowej Bystrzycy</t>
  </si>
  <si>
    <t xml:space="preserve">Dotacje celowe w ramach programów finansowanych z udziałem środków europejskich oraz środków, o których mowa w art. 5 ust. 1 pkt. 3 oraz ust. 3 pkt. 5 i 6 ustawy lub płatności w ramach budżetu środków europejskich, </t>
  </si>
  <si>
    <t>z wyłączeniem dochodów klasyfikowanych w paragrafie 205</t>
  </si>
  <si>
    <t>Dotacje celowe w ramach programów finansowanych z udziałem środków europejskich oraz środków, o których mowa w art.5 ust.1 pkt 3 oraz ust.3 pkt 5 i 6 ustawy, lub płatności w ramach środków europejskich,</t>
  </si>
  <si>
    <t>z wyłączeniem dochodów klasyfikowanych w paragrafie 205 w tym:</t>
  </si>
  <si>
    <t>* Budowa oświetlenia drogowego w Ponikwie na dz. 114,118,120-III etap</t>
  </si>
  <si>
    <t>2990</t>
  </si>
  <si>
    <t>* Budowa oświetlenia drogowego w Ponikwie -II etap</t>
  </si>
  <si>
    <t>* Wyposażenie placów zabaw we wsiach Długopole Zdrój, Międzygórze, Ponikwa i Szklarka</t>
  </si>
  <si>
    <t>* służebność drogi</t>
  </si>
  <si>
    <t>pozostałość środków po realiowanym zadaniu z wydatków niewygasających z upływem roku 2014-Wykonanie odwodnienia dróg opadowych ul. Tuwima w Bystrzycy Kłodzkiej</t>
  </si>
  <si>
    <t>Wpływy z różnych opłat - zwrot kosztów procesu-gospodarowanie lokalami komunalnymi</t>
  </si>
  <si>
    <t>Wpływy z różnych dochodów-zwrot naliczonego podatku VAT</t>
  </si>
  <si>
    <t>Na dzień 30.06.2015r. zaległości z tytułu czynszów wynoszą 738.918,50 zł.</t>
  </si>
  <si>
    <t>* odsetki od nieterminowych wpłat należności czynszowych</t>
  </si>
  <si>
    <t>* koszty zastępstwa procesowego i koszty procesu</t>
  </si>
  <si>
    <t>* zwroty naliczonego podatku VAT za 2015r.</t>
  </si>
  <si>
    <t xml:space="preserve">* zwroty podatku VAT </t>
  </si>
  <si>
    <t>Wpływy z opłat za trwały zarząd, użytkowanie, służebność  i użytkowanie wieczyste nieruchomości, w tym:</t>
  </si>
  <si>
    <t>Na dzień 30.06.2015r. zaległości z tyt. odsetek wynoszą 113.792,15 zł.</t>
  </si>
  <si>
    <t>Na dzień 30.06.2015r. zaległości z tytułu wieczystego użytkowania wynoszą 87.657,89 zł.</t>
  </si>
  <si>
    <t>* dzierżawa Sali w Wilkanowie</t>
  </si>
  <si>
    <t>* dzierżawa budynków szkół przez Stowarzyszenia</t>
  </si>
  <si>
    <t>Grzywny, mandaty i inne kary pieniężne od osób fizycznych -bezumowne korzystanie z mienia-garaż przy ul. W.Polskiego w Bystrzycy Kłodzkiej</t>
  </si>
  <si>
    <t>* dzierżawa terenu</t>
  </si>
  <si>
    <t>Na dzień 30.06.2015r. zaległości z tytułu czynszów wynoszą 75.458,95 zł.</t>
  </si>
  <si>
    <t>Na dzień 30.06.2015r. zaległości z tytułu sprzedaży lokali i gruntów wynoszą 33.513,50 zł.</t>
  </si>
  <si>
    <t>* rekompensata za wykup lokali</t>
  </si>
  <si>
    <t>* zwrot zaliczki sądowej</t>
  </si>
  <si>
    <t>* rozgraniczenie nieruchomości</t>
  </si>
  <si>
    <t>pozostałość środków realizowane wydatki niewygasające z upływem roku 2014-Zmiana sposobu użytkowania i przebudowa budynku produkcyjnego na budynek mieszklany wielorodzinny w Bystrzycy Kłodzkiej przy ul. Strażackiej 3</t>
  </si>
  <si>
    <t>Wpływy z różnych dochodów-rozliczenia z tytułu podatku VAT</t>
  </si>
  <si>
    <t>* zwrot naliczonego podatku VAT</t>
  </si>
  <si>
    <t>* zwrot za energię elektryczną mammobus</t>
  </si>
  <si>
    <t>* UMWD Wrocław zwrot poniesionych opłat i kosztów sądowych-Rewitalizacja Bystrzycy Kłodzkiej oraz Parku Zdrojowego</t>
  </si>
  <si>
    <t>Dotacje celowe w ramach programów finansowanych z udziałem środków europejskich oraz środków, o których mowa w art. 5 ust. 1 pkt 3 oraz ust. 3 pkt 5 i 6 ustawy, lub płatności w ramach środków europejskich,</t>
  </si>
  <si>
    <t>z wyłączeniem dochodów klasyfikowanych w paragrafie 205, w tym:</t>
  </si>
  <si>
    <t>* Mesto Usti nad Orlicidofinansowanie mikroprojektu ,,Czesko-polskie pogranicze - region nieograniczonych możliwości"</t>
  </si>
  <si>
    <t>Wybory Prezydenta Rzeczypospolitej Polskiej</t>
  </si>
  <si>
    <t xml:space="preserve">* diety dla członków obwodowych komisji wyborczych </t>
  </si>
  <si>
    <t xml:space="preserve">* przygotowanie i przeprowadzenie wyborów </t>
  </si>
  <si>
    <t>Grzywny, mandaty i inne kary pieniężne od osób fizycznych - mandaty nałożone przez Straż Miejską. Zaleglości z tytuły wystawionych mandatów przez zlikwidowaną Straż Miejską w Bystrzycy Kłodzkiej na dzień 30.06.2015r. wynoszą 5.711,79 zł.</t>
  </si>
  <si>
    <t>Na dzień 30.06.2015r. zaległości z tytułu karty podatkowej wynoszą 34.736,96 zł.</t>
  </si>
  <si>
    <t>* podatek od nieruchomości - lokale-ZUK</t>
  </si>
  <si>
    <t>Na dzień 30.06.2015r. zaległości z tytułu podatku od nieruchomości wynoszą 451.141,17 zł., w tym zabezpieczone hipotecznie na nieruchomościach 178.749,00 zł.</t>
  </si>
  <si>
    <t>Na dzień 30.06.2015r. zaległości z tytułu podatku rolnego wynoszą 3.167,00 zł.</t>
  </si>
  <si>
    <t>Na dzień 30.06.2015r. zaległości z tytułu podatku leśnego wynoszą 7,00 zł.</t>
  </si>
  <si>
    <t>Na dzień 30.06.2015r. zaległości z tytułu podatku od środków transportu wynoszą 4.743,00 zł.</t>
  </si>
  <si>
    <t>Wpływy z różnych opłat-koszty egzekucyjne</t>
  </si>
  <si>
    <t>Na dzień 30.06.2015r. zaległości z tytułu podatku od nieruchomości wynoszą 1.457.480,45 zł., w tym zabezpieczone hipotecznie na nieruchomościach 599.693,27 zł.</t>
  </si>
  <si>
    <t>Na dzień 30.06.2015 r. zaległości z tytułu podatku rolnego wynoszą 135.692,38 zł., w tym zabezpieczone hipotecznie na nieruchomościach 70.503,10 zł.</t>
  </si>
  <si>
    <t>Na dzień 30.06.2015r. zaległości z tytułu podatku leśnego wynoszą  2.290,50 zł., w tym zabezpieczone hipotecznie na nieruchomościach 773,10zł.</t>
  </si>
  <si>
    <t>Na dzień 30.06.2015r. zaległości z tytułu podatku od środków transportu wynoszą 37.617,62 zł., w tym zabezpieczone hipotecznie na nieruchomościach 1.286,00 zł.</t>
  </si>
  <si>
    <t>Na dzień 30.06.2015r. zaległości z tytułu podatku od spadków i darowizn wynoszą 799,82 zł.</t>
  </si>
  <si>
    <t>Na dzień 30.06.2015r. zaległości z tytułu podatku od czynności cywilno-prawnych wynoszą 4.306,50 zł.</t>
  </si>
  <si>
    <t>* rachunek bankowy dochody UMiG</t>
  </si>
  <si>
    <t>* Szkoła Podstawowa Nr 1</t>
  </si>
  <si>
    <t>Szkoła Podstawowa Nr 1 -Fundusz Prewencyjny PZU  SA z przeznaczeniem na zakup i wymianę opraw oświetleniowych</t>
  </si>
  <si>
    <t>Dotacje celowe w ramach programów finansowanych z udziałem środków europejskich oraz środków, o których mowa w art. 5 ust. 1 pkt 3 oraz ust. 3 pkt 5 i 6 ustawy, lub płatności w ramach budżetu środków europejskich,</t>
  </si>
  <si>
    <t xml:space="preserve"> z wyłączeniem dochodów kalsyfikowanych w paragrafie 625-Modernizacja budynku SP nr 1 w Bystrzycy Kłodzkiej</t>
  </si>
  <si>
    <t>b. wynajem pomnieszczeń kuchni Spółdzielnbia ,,Igliczna"</t>
  </si>
  <si>
    <t>* Szkoła Podstawowa  Nr  1 - wpływy z usług:</t>
  </si>
  <si>
    <t>* Szkoła Podstawowa  Nr 2 - wynajem pomieszczeń</t>
  </si>
  <si>
    <t>* Szkoła Podstawowa Nr  2</t>
  </si>
  <si>
    <t>Dochody wykonywane przez Przedszkole Nr 2 w Bystrzycy Kłodzkiej - jednostkę organizacyjną gminy</t>
  </si>
  <si>
    <t>* wynajem terenu pod reklamę Bystrzaki</t>
  </si>
  <si>
    <t>* wynajem terenu pod reklamę VIFOX Studio</t>
  </si>
  <si>
    <t>* czynsz Fundacja Szansa</t>
  </si>
  <si>
    <t>Dochody wykonywane przez Przedszkole Nr  2 w Bystrzycy Kłodzkiej - jednostkę organizacyjną gminy, w tym:</t>
  </si>
  <si>
    <t>Pozostałe odsetki - odsetki naliczone przez bank od środków na rachunku bankowym-dochody wykonywane przez Przedszkole Nr 2 w Bystrzycy Kłodzkiej jednostkę organizacyjną gminy</t>
  </si>
  <si>
    <t>* prowizja za wypłatę zasiłków chorobowych</t>
  </si>
  <si>
    <t>* odszkodowanie za zniszczone mienie</t>
  </si>
  <si>
    <t>* refundacja z Powiatowego Urzędu Pracy wynagrodzeń pracownika zatrudnionego w ramach prac interwencyjnych</t>
  </si>
  <si>
    <t>PZU SA Katowice środki z funduszu prewencyjnego z przeznaczeniem na dofinansowanie zakupu kamer do monitoringu w Przedszkolu Nr 2</t>
  </si>
  <si>
    <t>Dochody z najmu i dzierżawy składników majątkowych Skarbu Państwa, jednostek samorzadu terytorialnego lun innycvh jednostek zaliczanych do sektora finansów publicznych oraz innych umów o podobnym charakterze</t>
  </si>
  <si>
    <t>WE-dzierżawa Sali w Wilkanowie</t>
  </si>
  <si>
    <t>Plan został przeniesiony do działu 700, rozddział 70005</t>
  </si>
  <si>
    <t>PFRON-dofinansowanie-zakup busa do przewozu osób niepełnosprawnych</t>
  </si>
  <si>
    <t>Plan został przeniesiony do rodziału 80113</t>
  </si>
  <si>
    <t>* zwrot za bilety</t>
  </si>
  <si>
    <t>Wpłata środków z niewykorzystanych w terminie wydatków, które nie wygasają z upływem roki budżetowego</t>
  </si>
  <si>
    <t>niewykonane wydatki niewygasające z upływem roku 2014-zakup samochodu do przewozu osób niepełnosprawnych -20% udział Gminy</t>
  </si>
  <si>
    <t>* odpłatność za pobyt w Domu Pomocy Społecznej</t>
  </si>
  <si>
    <t>Na dzień 30.06.2015r. zaległości z tytułu odpłatności za pobyt w DPS wynoszą 77.977,92 zł.  Dochody wykonywane przez Ośrodek Pomocy Sołecznej  w Bystrzycy Kłodzkiej</t>
  </si>
  <si>
    <t>Wpływy z różnych dochodów-zwrot nienależnie pobranych świadczeń za lata ubiegłe- zasiłki rodzinne. Dochody wykonywane przez Ośrodek Pomocy Społecznej w Bystrzycy Kłodzkiej</t>
  </si>
  <si>
    <t>Wpływy z różnych dochodów -dochody wykonywane przez Ośrodek Pomocy Społecznej w Bystrzycy Kłodzkiej, w tym:</t>
  </si>
  <si>
    <t>* zwrot nienależnie pobranych świadczen za lata ubiegłe</t>
  </si>
  <si>
    <t>Dotacje celowe otrzymane z budżetu państwa na realizację własnych zadań bieżących gmin ( związków gmin)-zasiłki i pomoc w naturze. Wypłata zasiłków przyznanych z powodu bezrobocia, długotrwałej choroby, niepełnosprawności i innych zdarzeń losowych</t>
  </si>
  <si>
    <t>między innymi wypłata zasiłków celowych dla osób, których dochód przekracza kryterium dochodowe ale wymagających pomocy finansowej, dofinansowanie do posiłków, pobyt w schronisku, zasiłek celowy w formie opału, zasiłki do sklepów na zakup żywności</t>
  </si>
  <si>
    <t>Na dzień 30.06.2015r. zaległości z tytułu zwrotu nienależnie pobranych zasiłków stałych wynoszą 3.191,05 zł.</t>
  </si>
  <si>
    <t xml:space="preserve">Dotacje celowe otrzymane z budżetu państwa, na realizację zadań bieżących z zakresu administracji rządowej, oraz innych zadań zleconych gminie (związkom gmin), ustawami-świadczenia rodzinne oraz świadczenia z funduszu alimentacyjnego. </t>
  </si>
  <si>
    <t>Liczba rodzin pobierających świadczenia rodzinne 866, liczba rodzin pobierających zasiłek stały 553</t>
  </si>
  <si>
    <t>Dochody wykonywane przez Ośrodek Pomocy Społecznej w Bystrzycy Kłodzkiej</t>
  </si>
  <si>
    <t>Wpływy z różnych dochodów- prowizja płatnika</t>
  </si>
  <si>
    <t xml:space="preserve">* odpłatność za usługi opiekuńcze </t>
  </si>
  <si>
    <t xml:space="preserve">* odpłatność za wydawane obiady </t>
  </si>
  <si>
    <t>* dopłata rodziców do dożywiania uczniów w szkołach (obiady szkolne). Odpłatność od 7 osób</t>
  </si>
  <si>
    <t xml:space="preserve">Dotacje celowe otrzymane z budżetu państwa na realizację własnych zadań bieżących gmin ( związków gmin) - zasiłki stałe. Wypłacono 646 świadczeń dla 120 osób </t>
  </si>
  <si>
    <t>Wpływy z różnych dochodów-zwrot nienależnie pobranego stypendium szkolnego</t>
  </si>
  <si>
    <t>Programem objęto 952 osoby</t>
  </si>
  <si>
    <t>Gospodarka śćiekowa i ochrona wód</t>
  </si>
  <si>
    <t xml:space="preserve">z wyłączeniem dochodów klasyfikowanych w paragrafie 205 </t>
  </si>
  <si>
    <t xml:space="preserve">RPO-Rewitalizacja ul. Kościelnej, Pl.Wolności i ul. Rycerskiej-budowa i modernizacja drogi (jesdbia +chodnik) mająca na celu poparwę dostepności </t>
  </si>
  <si>
    <t>do miejsc atrakcyjnych turystycznie o zasięgu regionalnym lub ponadregionalnym wraz z budową infrastruktury towarzyszącej (kanalizacja deszczowa)</t>
  </si>
  <si>
    <t>niewykonane wydatki niewygasające z upływem roku 2014-Wykonanie dokumentacji na adaptację pomieszczeń w budynku przy Pl.Wolności w Bystrzycy Kł-,,Pod Makami"</t>
  </si>
  <si>
    <t>niewykonane wydatki niewygasające z upływem roku 2014-Opracowanie dokumentacji technicznej kanalizacji ogólnospływowej w Bystrzycy Kłodzkiej w rejonie ul. Kościelnej 5a-23</t>
  </si>
  <si>
    <t>Na dzień 30.06.2015 r. zaległości z tytułu opłat za gospodarowanie odpadami komunalnymi wynoszą 552.895,78 zł.</t>
  </si>
  <si>
    <t>Odsetki od nieterminowych wpłat z tytułu podatków i opłat - odsetki od nieterminowych wpłat opłat za gospodarowanie odpadami komunalnymi</t>
  </si>
  <si>
    <t>* refundacja płac z PUP w Kłodzku z tytułu zatrudnienia pracowników w ramach programu ,,Bezrobotni dla gospodarki wodnej i ochrony przeciwpowodziowej w powiecie kłodzkim 2015"</t>
  </si>
  <si>
    <t>* refundacja płac z PUP w Kłodzku z tytułu zatrudnienia 8 pracowników  pracowników w ramach programu ,,Bezrobotni dla gospodarki wodnej i ochrony przeciwpowodziowej w powiecie kłodzkim 2014"</t>
  </si>
  <si>
    <t>* refundacja płac z PUP w Kłodzku pracowników zatrudnianych w ramach robót publicznych</t>
  </si>
  <si>
    <t>2700</t>
  </si>
  <si>
    <t>Środki na dofinansowanie własnych zadań bieżących gmin (związków gmin), powiatów (zwiazków powiatów), samorzadów województw pozyskane z innych źródeł, w tym:</t>
  </si>
  <si>
    <t>niewykonane wydatki niewygasające z upływem roku 2014-Fundacja EkoRozwoju stworzenie Lokalnego Programu zadrzewieniowego dla Gminy</t>
  </si>
  <si>
    <t>Wpływy przekazane przez Wojewódzki Fundusz Ochrony Środowiska i Gospodarki Wodnej we Wrocławiu środki z opłaty produktowej zaległej za lata 2004- 2013</t>
  </si>
  <si>
    <t>* MGOK odpowiedzią na kulturalne potrzeby mieszkańców</t>
  </si>
  <si>
    <t>* instalacja telewizji dozorowej oraz systemu napadu w budynku</t>
  </si>
  <si>
    <t>* remont bieżący budynku MGOK</t>
  </si>
  <si>
    <t>* remont toalet WOK Stary Waliszów</t>
  </si>
  <si>
    <t>* przebudowa sali widowiskowej MGOK</t>
  </si>
  <si>
    <t>* uzupełnienie wyposażenia  sali widowiskowej MGOK</t>
  </si>
  <si>
    <t>*-remont elewacji i docieplenie budynku świetlicy w  Nowej Bystrzycy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</si>
</sst>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????"/>
    <numFmt numFmtId="167" formatCode="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20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 style="thin"/>
      <right style="thin">
        <color indexed="8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>
        <color indexed="8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>
        <color indexed="8"/>
      </right>
      <top style="hair"/>
      <bottom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thin"/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/>
      <bottom style="thin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8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8"/>
      </top>
      <bottom style="thin"/>
    </border>
    <border>
      <left style="thin">
        <color indexed="8"/>
      </left>
      <right style="medium"/>
      <top>
        <color indexed="63"/>
      </top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>
        <color indexed="8"/>
      </right>
      <top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 style="thin"/>
    </border>
    <border>
      <left style="thin"/>
      <right style="medium"/>
      <top style="thin"/>
      <bottom style="dotted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hair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>
        <color indexed="8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8"/>
      </top>
      <bottom style="medium"/>
    </border>
    <border>
      <left style="thin"/>
      <right style="thin"/>
      <top>
        <color indexed="8"/>
      </top>
      <bottom style="medium"/>
    </border>
    <border>
      <left style="thin"/>
      <right style="thin"/>
      <top style="thin"/>
      <bottom style="medium"/>
    </border>
    <border>
      <left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33">
    <xf numFmtId="0" fontId="0" fillId="0" borderId="0" xfId="0" applyAlignment="1">
      <alignment/>
    </xf>
    <xf numFmtId="10" fontId="1" fillId="0" borderId="0" xfId="42" applyNumberFormat="1" applyFont="1" applyFill="1" applyAlignment="1">
      <alignment/>
    </xf>
    <xf numFmtId="10" fontId="1" fillId="0" borderId="0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66" fontId="1" fillId="0" borderId="10" xfId="42" applyNumberFormat="1" applyFont="1" applyFill="1" applyBorder="1" applyAlignment="1">
      <alignment horizontal="center" vertical="top"/>
    </xf>
    <xf numFmtId="43" fontId="1" fillId="0" borderId="0" xfId="42" applyFont="1" applyFill="1" applyBorder="1" applyAlignment="1">
      <alignment vertical="top" wrapText="1"/>
    </xf>
    <xf numFmtId="4" fontId="1" fillId="0" borderId="11" xfId="42" applyNumberFormat="1" applyFont="1" applyFill="1" applyBorder="1" applyAlignment="1">
      <alignment horizontal="right" vertical="top"/>
    </xf>
    <xf numFmtId="166" fontId="1" fillId="0" borderId="12" xfId="42" applyNumberFormat="1" applyFont="1" applyFill="1" applyBorder="1" applyAlignment="1">
      <alignment horizontal="center" vertical="top"/>
    </xf>
    <xf numFmtId="43" fontId="1" fillId="0" borderId="13" xfId="42" applyFont="1" applyFill="1" applyBorder="1" applyAlignment="1">
      <alignment vertical="top" wrapText="1"/>
    </xf>
    <xf numFmtId="4" fontId="1" fillId="0" borderId="13" xfId="42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43" fontId="1" fillId="0" borderId="11" xfId="42" applyFont="1" applyFill="1" applyBorder="1" applyAlignment="1">
      <alignment vertical="top" wrapText="1"/>
    </xf>
    <xf numFmtId="43" fontId="1" fillId="0" borderId="12" xfId="42" applyFont="1" applyFill="1" applyBorder="1" applyAlignment="1">
      <alignment vertical="top" wrapText="1"/>
    </xf>
    <xf numFmtId="4" fontId="1" fillId="0" borderId="0" xfId="42" applyNumberFormat="1" applyFont="1" applyFill="1" applyBorder="1" applyAlignment="1">
      <alignment horizontal="right" vertical="top"/>
    </xf>
    <xf numFmtId="166" fontId="1" fillId="0" borderId="14" xfId="42" applyNumberFormat="1" applyFont="1" applyFill="1" applyBorder="1" applyAlignment="1">
      <alignment horizontal="center" vertical="top"/>
    </xf>
    <xf numFmtId="4" fontId="1" fillId="0" borderId="15" xfId="42" applyNumberFormat="1" applyFont="1" applyFill="1" applyBorder="1" applyAlignment="1">
      <alignment horizontal="right" vertical="top"/>
    </xf>
    <xf numFmtId="43" fontId="1" fillId="0" borderId="16" xfId="42" applyFont="1" applyFill="1" applyBorder="1" applyAlignment="1">
      <alignment vertical="top" wrapText="1"/>
    </xf>
    <xf numFmtId="4" fontId="1" fillId="0" borderId="17" xfId="42" applyNumberFormat="1" applyFont="1" applyFill="1" applyBorder="1" applyAlignment="1">
      <alignment horizontal="right" vertical="top"/>
    </xf>
    <xf numFmtId="167" fontId="1" fillId="0" borderId="12" xfId="42" applyNumberFormat="1" applyFont="1" applyFill="1" applyBorder="1" applyAlignment="1">
      <alignment horizontal="center" vertical="top"/>
    </xf>
    <xf numFmtId="43" fontId="1" fillId="0" borderId="18" xfId="42" applyFont="1" applyFill="1" applyBorder="1" applyAlignment="1">
      <alignment vertical="top" wrapText="1"/>
    </xf>
    <xf numFmtId="4" fontId="1" fillId="0" borderId="19" xfId="42" applyNumberFormat="1" applyFont="1" applyFill="1" applyBorder="1" applyAlignment="1">
      <alignment horizontal="right" vertical="top"/>
    </xf>
    <xf numFmtId="0" fontId="1" fillId="0" borderId="12" xfId="42" applyNumberFormat="1" applyFont="1" applyFill="1" applyBorder="1" applyAlignment="1">
      <alignment horizontal="center" vertical="top"/>
    </xf>
    <xf numFmtId="4" fontId="1" fillId="0" borderId="20" xfId="42" applyNumberFormat="1" applyFont="1" applyFill="1" applyBorder="1" applyAlignment="1">
      <alignment horizontal="right" vertical="top"/>
    </xf>
    <xf numFmtId="4" fontId="1" fillId="0" borderId="21" xfId="42" applyNumberFormat="1" applyFont="1" applyFill="1" applyBorder="1" applyAlignment="1">
      <alignment horizontal="right" vertical="top"/>
    </xf>
    <xf numFmtId="1" fontId="1" fillId="0" borderId="0" xfId="42" applyNumberFormat="1" applyFont="1" applyFill="1" applyBorder="1" applyAlignment="1">
      <alignment horizontal="center"/>
    </xf>
    <xf numFmtId="167" fontId="1" fillId="0" borderId="11" xfId="42" applyNumberFormat="1" applyFont="1" applyFill="1" applyBorder="1" applyAlignment="1">
      <alignment horizontal="center" vertical="top"/>
    </xf>
    <xf numFmtId="43" fontId="1" fillId="0" borderId="22" xfId="42" applyFont="1" applyFill="1" applyBorder="1" applyAlignment="1">
      <alignment vertical="top" wrapText="1"/>
    </xf>
    <xf numFmtId="4" fontId="1" fillId="0" borderId="23" xfId="42" applyNumberFormat="1" applyFont="1" applyFill="1" applyBorder="1" applyAlignment="1">
      <alignment horizontal="right" vertical="top"/>
    </xf>
    <xf numFmtId="4" fontId="1" fillId="0" borderId="24" xfId="42" applyNumberFormat="1" applyFont="1" applyFill="1" applyBorder="1" applyAlignment="1">
      <alignment horizontal="right" vertical="top"/>
    </xf>
    <xf numFmtId="167" fontId="1" fillId="0" borderId="10" xfId="42" applyNumberFormat="1" applyFont="1" applyFill="1" applyBorder="1" applyAlignment="1">
      <alignment horizontal="center" vertical="top"/>
    </xf>
    <xf numFmtId="43" fontId="1" fillId="0" borderId="25" xfId="42" applyFont="1" applyFill="1" applyBorder="1" applyAlignment="1">
      <alignment vertical="top" wrapText="1"/>
    </xf>
    <xf numFmtId="4" fontId="1" fillId="0" borderId="26" xfId="42" applyNumberFormat="1" applyFont="1" applyFill="1" applyBorder="1" applyAlignment="1">
      <alignment horizontal="right" vertical="top"/>
    </xf>
    <xf numFmtId="4" fontId="1" fillId="0" borderId="27" xfId="42" applyNumberFormat="1" applyFont="1" applyFill="1" applyBorder="1" applyAlignment="1">
      <alignment horizontal="right" vertical="top"/>
    </xf>
    <xf numFmtId="43" fontId="1" fillId="0" borderId="20" xfId="42" applyFont="1" applyFill="1" applyBorder="1" applyAlignment="1">
      <alignment vertical="top" wrapText="1"/>
    </xf>
    <xf numFmtId="167" fontId="1" fillId="0" borderId="13" xfId="42" applyNumberFormat="1" applyFont="1" applyFill="1" applyBorder="1" applyAlignment="1">
      <alignment horizontal="center" vertical="top"/>
    </xf>
    <xf numFmtId="43" fontId="1" fillId="0" borderId="28" xfId="42" applyFont="1" applyFill="1" applyBorder="1" applyAlignment="1">
      <alignment vertical="top" wrapText="1"/>
    </xf>
    <xf numFmtId="43" fontId="1" fillId="0" borderId="29" xfId="42" applyFont="1" applyFill="1" applyBorder="1" applyAlignment="1">
      <alignment vertical="top" wrapText="1"/>
    </xf>
    <xf numFmtId="167" fontId="1" fillId="0" borderId="30" xfId="42" applyNumberFormat="1" applyFont="1" applyFill="1" applyBorder="1" applyAlignment="1">
      <alignment horizontal="center" vertical="top"/>
    </xf>
    <xf numFmtId="43" fontId="1" fillId="0" borderId="31" xfId="42" applyFont="1" applyFill="1" applyBorder="1" applyAlignment="1">
      <alignment vertical="top" wrapText="1"/>
    </xf>
    <xf numFmtId="4" fontId="1" fillId="0" borderId="32" xfId="42" applyNumberFormat="1" applyFont="1" applyFill="1" applyBorder="1" applyAlignment="1">
      <alignment horizontal="right" vertical="top"/>
    </xf>
    <xf numFmtId="4" fontId="1" fillId="0" borderId="33" xfId="42" applyNumberFormat="1" applyFont="1" applyFill="1" applyBorder="1" applyAlignment="1">
      <alignment horizontal="right" vertical="top"/>
    </xf>
    <xf numFmtId="4" fontId="1" fillId="0" borderId="34" xfId="42" applyNumberFormat="1" applyFont="1" applyFill="1" applyBorder="1" applyAlignment="1">
      <alignment horizontal="right" vertical="top"/>
    </xf>
    <xf numFmtId="4" fontId="1" fillId="0" borderId="35" xfId="42" applyNumberFormat="1" applyFont="1" applyFill="1" applyBorder="1" applyAlignment="1">
      <alignment horizontal="right" vertical="top"/>
    </xf>
    <xf numFmtId="4" fontId="1" fillId="0" borderId="36" xfId="42" applyNumberFormat="1" applyFont="1" applyFill="1" applyBorder="1" applyAlignment="1">
      <alignment horizontal="right" vertical="top"/>
    </xf>
    <xf numFmtId="167" fontId="5" fillId="0" borderId="12" xfId="42" applyNumberFormat="1" applyFont="1" applyFill="1" applyBorder="1" applyAlignment="1">
      <alignment horizontal="center" vertical="top"/>
    </xf>
    <xf numFmtId="166" fontId="1" fillId="0" borderId="11" xfId="42" applyNumberFormat="1" applyFont="1" applyFill="1" applyBorder="1" applyAlignment="1">
      <alignment horizontal="center" vertical="top"/>
    </xf>
    <xf numFmtId="43" fontId="1" fillId="0" borderId="37" xfId="42" applyFont="1" applyFill="1" applyBorder="1" applyAlignment="1">
      <alignment vertical="top" wrapText="1"/>
    </xf>
    <xf numFmtId="166" fontId="1" fillId="0" borderId="30" xfId="42" applyNumberFormat="1" applyFont="1" applyFill="1" applyBorder="1" applyAlignment="1">
      <alignment horizontal="center" vertical="top"/>
    </xf>
    <xf numFmtId="43" fontId="1" fillId="0" borderId="38" xfId="42" applyFont="1" applyFill="1" applyBorder="1" applyAlignment="1">
      <alignment vertical="top" wrapText="1"/>
    </xf>
    <xf numFmtId="4" fontId="1" fillId="0" borderId="39" xfId="42" applyNumberFormat="1" applyFont="1" applyFill="1" applyBorder="1" applyAlignment="1">
      <alignment horizontal="right" vertical="top"/>
    </xf>
    <xf numFmtId="4" fontId="1" fillId="0" borderId="40" xfId="42" applyNumberFormat="1" applyFont="1" applyFill="1" applyBorder="1" applyAlignment="1">
      <alignment horizontal="right" vertical="top"/>
    </xf>
    <xf numFmtId="167" fontId="1" fillId="0" borderId="41" xfId="42" applyNumberFormat="1" applyFont="1" applyFill="1" applyBorder="1" applyAlignment="1">
      <alignment horizontal="center" vertical="top"/>
    </xf>
    <xf numFmtId="166" fontId="1" fillId="0" borderId="13" xfId="42" applyNumberFormat="1" applyFont="1" applyFill="1" applyBorder="1" applyAlignment="1">
      <alignment horizontal="center" vertical="top"/>
    </xf>
    <xf numFmtId="43" fontId="1" fillId="0" borderId="14" xfId="42" applyFont="1" applyFill="1" applyBorder="1" applyAlignment="1">
      <alignment vertical="top" wrapText="1"/>
    </xf>
    <xf numFmtId="43" fontId="1" fillId="0" borderId="42" xfId="42" applyFont="1" applyFill="1" applyBorder="1" applyAlignment="1">
      <alignment vertical="top" wrapText="1"/>
    </xf>
    <xf numFmtId="4" fontId="1" fillId="0" borderId="43" xfId="42" applyNumberFormat="1" applyFont="1" applyFill="1" applyBorder="1" applyAlignment="1">
      <alignment horizontal="right" vertical="top"/>
    </xf>
    <xf numFmtId="4" fontId="1" fillId="0" borderId="44" xfId="42" applyNumberFormat="1" applyFont="1" applyFill="1" applyBorder="1" applyAlignment="1">
      <alignment horizontal="right" vertical="top"/>
    </xf>
    <xf numFmtId="4" fontId="1" fillId="0" borderId="29" xfId="42" applyNumberFormat="1" applyFont="1" applyFill="1" applyBorder="1" applyAlignment="1">
      <alignment horizontal="right" vertical="top"/>
    </xf>
    <xf numFmtId="1" fontId="3" fillId="0" borderId="45" xfId="42" applyNumberFormat="1" applyFont="1" applyFill="1" applyBorder="1" applyAlignment="1">
      <alignment horizontal="center" vertical="center"/>
    </xf>
    <xf numFmtId="43" fontId="1" fillId="0" borderId="29" xfId="42" applyFont="1" applyFill="1" applyBorder="1" applyAlignment="1">
      <alignment vertical="center" wrapText="1"/>
    </xf>
    <xf numFmtId="4" fontId="1" fillId="0" borderId="21" xfId="42" applyNumberFormat="1" applyFont="1" applyFill="1" applyBorder="1" applyAlignment="1">
      <alignment horizontal="right" vertical="center" wrapText="1" shrinkToFit="1"/>
    </xf>
    <xf numFmtId="4" fontId="1" fillId="0" borderId="21" xfId="42" applyNumberFormat="1" applyFont="1" applyFill="1" applyBorder="1" applyAlignment="1">
      <alignment horizontal="right" vertical="center"/>
    </xf>
    <xf numFmtId="167" fontId="1" fillId="0" borderId="46" xfId="42" applyNumberFormat="1" applyFont="1" applyFill="1" applyBorder="1" applyAlignment="1">
      <alignment horizontal="center" vertical="top"/>
    </xf>
    <xf numFmtId="43" fontId="1" fillId="0" borderId="47" xfId="42" applyFont="1" applyFill="1" applyBorder="1" applyAlignment="1">
      <alignment vertical="top" wrapText="1"/>
    </xf>
    <xf numFmtId="4" fontId="1" fillId="0" borderId="16" xfId="42" applyNumberFormat="1" applyFont="1" applyFill="1" applyBorder="1" applyAlignment="1">
      <alignment horizontal="right" vertical="top"/>
    </xf>
    <xf numFmtId="4" fontId="1" fillId="0" borderId="28" xfId="42" applyNumberFormat="1" applyFont="1" applyFill="1" applyBorder="1" applyAlignment="1">
      <alignment horizontal="right" vertical="top"/>
    </xf>
    <xf numFmtId="43" fontId="1" fillId="0" borderId="30" xfId="42" applyFont="1" applyFill="1" applyBorder="1" applyAlignment="1">
      <alignment vertical="top" wrapText="1"/>
    </xf>
    <xf numFmtId="4" fontId="1" fillId="0" borderId="30" xfId="42" applyNumberFormat="1" applyFont="1" applyFill="1" applyBorder="1" applyAlignment="1">
      <alignment horizontal="right" vertical="top"/>
    </xf>
    <xf numFmtId="4" fontId="1" fillId="0" borderId="47" xfId="42" applyNumberFormat="1" applyFont="1" applyFill="1" applyBorder="1" applyAlignment="1">
      <alignment horizontal="right" vertical="top"/>
    </xf>
    <xf numFmtId="4" fontId="1" fillId="0" borderId="12" xfId="42" applyNumberFormat="1" applyFont="1" applyFill="1" applyBorder="1" applyAlignment="1">
      <alignment horizontal="right" vertical="top"/>
    </xf>
    <xf numFmtId="43" fontId="1" fillId="0" borderId="48" xfId="42" applyFont="1" applyFill="1" applyBorder="1" applyAlignment="1">
      <alignment vertical="top" wrapText="1"/>
    </xf>
    <xf numFmtId="4" fontId="1" fillId="0" borderId="25" xfId="42" applyNumberFormat="1" applyFont="1" applyFill="1" applyBorder="1" applyAlignment="1">
      <alignment horizontal="right" vertical="top"/>
    </xf>
    <xf numFmtId="43" fontId="1" fillId="0" borderId="29" xfId="42" applyFont="1" applyFill="1" applyBorder="1" applyAlignment="1">
      <alignment wrapText="1"/>
    </xf>
    <xf numFmtId="43" fontId="1" fillId="0" borderId="0" xfId="42" applyFont="1" applyFill="1" applyBorder="1" applyAlignment="1">
      <alignment wrapText="1"/>
    </xf>
    <xf numFmtId="43" fontId="2" fillId="0" borderId="0" xfId="42" applyFont="1" applyFill="1" applyBorder="1" applyAlignment="1">
      <alignment horizontal="right"/>
    </xf>
    <xf numFmtId="43" fontId="2" fillId="0" borderId="0" xfId="42" applyFont="1" applyFill="1" applyBorder="1" applyAlignment="1">
      <alignment/>
    </xf>
    <xf numFmtId="4" fontId="2" fillId="0" borderId="0" xfId="42" applyNumberFormat="1" applyFont="1" applyFill="1" applyBorder="1" applyAlignment="1">
      <alignment/>
    </xf>
    <xf numFmtId="4" fontId="1" fillId="0" borderId="49" xfId="42" applyNumberFormat="1" applyFont="1" applyFill="1" applyBorder="1" applyAlignment="1">
      <alignment horizontal="right" vertical="top"/>
    </xf>
    <xf numFmtId="167" fontId="1" fillId="0" borderId="44" xfId="42" applyNumberFormat="1" applyFont="1" applyFill="1" applyBorder="1" applyAlignment="1">
      <alignment horizontal="center" vertical="top"/>
    </xf>
    <xf numFmtId="4" fontId="4" fillId="0" borderId="13" xfId="42" applyNumberFormat="1" applyFont="1" applyFill="1" applyBorder="1" applyAlignment="1">
      <alignment horizontal="right" vertical="top"/>
    </xf>
    <xf numFmtId="166" fontId="1" fillId="0" borderId="47" xfId="42" applyNumberFormat="1" applyFont="1" applyFill="1" applyBorder="1" applyAlignment="1">
      <alignment horizontal="center" vertical="top"/>
    </xf>
    <xf numFmtId="43" fontId="1" fillId="0" borderId="16" xfId="42" applyFont="1" applyFill="1" applyBorder="1" applyAlignment="1">
      <alignment wrapText="1"/>
    </xf>
    <xf numFmtId="167" fontId="1" fillId="0" borderId="50" xfId="42" applyNumberFormat="1" applyFont="1" applyFill="1" applyBorder="1" applyAlignment="1">
      <alignment horizontal="center" vertical="top"/>
    </xf>
    <xf numFmtId="4" fontId="1" fillId="0" borderId="45" xfId="42" applyNumberFormat="1" applyFont="1" applyFill="1" applyBorder="1" applyAlignment="1">
      <alignment horizontal="right" vertical="top"/>
    </xf>
    <xf numFmtId="49" fontId="1" fillId="0" borderId="30" xfId="42" applyNumberFormat="1" applyFont="1" applyFill="1" applyBorder="1" applyAlignment="1">
      <alignment horizontal="center" vertical="top"/>
    </xf>
    <xf numFmtId="43" fontId="1" fillId="0" borderId="51" xfId="42" applyFont="1" applyFill="1" applyBorder="1" applyAlignment="1">
      <alignment vertical="top" wrapText="1"/>
    </xf>
    <xf numFmtId="4" fontId="1" fillId="0" borderId="51" xfId="42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43" fontId="1" fillId="0" borderId="12" xfId="42" applyFont="1" applyFill="1" applyBorder="1" applyAlignment="1">
      <alignment horizontal="center" vertical="top"/>
    </xf>
    <xf numFmtId="0" fontId="1" fillId="0" borderId="12" xfId="42" applyNumberFormat="1" applyFont="1" applyFill="1" applyBorder="1" applyAlignment="1">
      <alignment vertical="top"/>
    </xf>
    <xf numFmtId="43" fontId="1" fillId="0" borderId="13" xfId="42" applyFont="1" applyFill="1" applyBorder="1" applyAlignment="1">
      <alignment horizontal="center" vertical="top"/>
    </xf>
    <xf numFmtId="49" fontId="1" fillId="0" borderId="11" xfId="42" applyNumberFormat="1" applyFont="1" applyFill="1" applyBorder="1" applyAlignment="1">
      <alignment horizontal="center" vertical="top"/>
    </xf>
    <xf numFmtId="49" fontId="1" fillId="0" borderId="13" xfId="42" applyNumberFormat="1" applyFont="1" applyFill="1" applyBorder="1" applyAlignment="1">
      <alignment horizontal="center" vertical="top"/>
    </xf>
    <xf numFmtId="43" fontId="1" fillId="0" borderId="46" xfId="42" applyFont="1" applyFill="1" applyBorder="1" applyAlignment="1">
      <alignment horizontal="center" vertical="top"/>
    </xf>
    <xf numFmtId="43" fontId="1" fillId="0" borderId="0" xfId="42" applyFont="1" applyFill="1" applyBorder="1" applyAlignment="1">
      <alignment horizontal="center" vertical="top"/>
    </xf>
    <xf numFmtId="1" fontId="1" fillId="0" borderId="45" xfId="42" applyNumberFormat="1" applyFont="1" applyFill="1" applyBorder="1" applyAlignment="1">
      <alignment horizontal="center" vertical="center"/>
    </xf>
    <xf numFmtId="1" fontId="1" fillId="0" borderId="36" xfId="42" applyNumberFormat="1" applyFont="1" applyFill="1" applyBorder="1" applyAlignment="1">
      <alignment horizontal="center" vertical="center"/>
    </xf>
    <xf numFmtId="1" fontId="1" fillId="0" borderId="39" xfId="42" applyNumberFormat="1" applyFont="1" applyFill="1" applyBorder="1" applyAlignment="1">
      <alignment horizontal="center" vertical="center"/>
    </xf>
    <xf numFmtId="1" fontId="1" fillId="0" borderId="12" xfId="42" applyNumberFormat="1" applyFont="1" applyFill="1" applyBorder="1" applyAlignment="1">
      <alignment horizontal="center" vertical="center"/>
    </xf>
    <xf numFmtId="1" fontId="1" fillId="0" borderId="0" xfId="42" applyNumberFormat="1" applyFont="1" applyFill="1" applyBorder="1" applyAlignment="1">
      <alignment horizontal="center" vertical="center"/>
    </xf>
    <xf numFmtId="1" fontId="1" fillId="0" borderId="52" xfId="42" applyNumberFormat="1" applyFont="1" applyFill="1" applyBorder="1" applyAlignment="1">
      <alignment horizontal="center" vertical="center"/>
    </xf>
    <xf numFmtId="1" fontId="5" fillId="0" borderId="45" xfId="42" applyNumberFormat="1" applyFont="1" applyFill="1" applyBorder="1" applyAlignment="1">
      <alignment horizontal="center" vertical="center"/>
    </xf>
    <xf numFmtId="1" fontId="1" fillId="0" borderId="53" xfId="42" applyNumberFormat="1" applyFont="1" applyFill="1" applyBorder="1" applyAlignment="1">
      <alignment horizontal="center" vertical="center"/>
    </xf>
    <xf numFmtId="1" fontId="1" fillId="0" borderId="50" xfId="42" applyNumberFormat="1" applyFont="1" applyFill="1" applyBorder="1" applyAlignment="1">
      <alignment horizontal="center" vertical="center"/>
    </xf>
    <xf numFmtId="1" fontId="1" fillId="0" borderId="13" xfId="42" applyNumberFormat="1" applyFont="1" applyFill="1" applyBorder="1" applyAlignment="1">
      <alignment horizontal="center" vertical="center"/>
    </xf>
    <xf numFmtId="1" fontId="1" fillId="0" borderId="40" xfId="42" applyNumberFormat="1" applyFont="1" applyFill="1" applyBorder="1" applyAlignment="1">
      <alignment horizontal="center" vertical="center"/>
    </xf>
    <xf numFmtId="1" fontId="1" fillId="0" borderId="54" xfId="42" applyNumberFormat="1" applyFont="1" applyFill="1" applyBorder="1" applyAlignment="1">
      <alignment horizontal="center" vertical="center"/>
    </xf>
    <xf numFmtId="1" fontId="1" fillId="0" borderId="11" xfId="42" applyNumberFormat="1" applyFont="1" applyFill="1" applyBorder="1" applyAlignment="1">
      <alignment horizontal="center" vertical="center"/>
    </xf>
    <xf numFmtId="1" fontId="1" fillId="0" borderId="55" xfId="42" applyNumberFormat="1" applyFont="1" applyFill="1" applyBorder="1" applyAlignment="1">
      <alignment horizontal="center" vertical="center"/>
    </xf>
    <xf numFmtId="1" fontId="4" fillId="0" borderId="45" xfId="42" applyNumberFormat="1" applyFont="1" applyFill="1" applyBorder="1" applyAlignment="1">
      <alignment horizontal="center" vertical="center"/>
    </xf>
    <xf numFmtId="49" fontId="1" fillId="0" borderId="12" xfId="42" applyNumberFormat="1" applyFont="1" applyFill="1" applyBorder="1" applyAlignment="1">
      <alignment horizontal="center" vertical="top"/>
    </xf>
    <xf numFmtId="1" fontId="1" fillId="0" borderId="30" xfId="42" applyNumberFormat="1" applyFont="1" applyFill="1" applyBorder="1" applyAlignment="1">
      <alignment horizontal="center" vertical="center"/>
    </xf>
    <xf numFmtId="4" fontId="1" fillId="0" borderId="56" xfId="42" applyNumberFormat="1" applyFont="1" applyFill="1" applyBorder="1" applyAlignment="1">
      <alignment horizontal="right" vertical="top"/>
    </xf>
    <xf numFmtId="4" fontId="1" fillId="0" borderId="37" xfId="42" applyNumberFormat="1" applyFont="1" applyFill="1" applyBorder="1" applyAlignment="1">
      <alignment horizontal="right" vertical="top"/>
    </xf>
    <xf numFmtId="0" fontId="1" fillId="0" borderId="27" xfId="0" applyFont="1" applyFill="1" applyBorder="1" applyAlignment="1">
      <alignment/>
    </xf>
    <xf numFmtId="43" fontId="1" fillId="0" borderId="51" xfId="42" applyFont="1" applyFill="1" applyBorder="1" applyAlignment="1">
      <alignment wrapText="1"/>
    </xf>
    <xf numFmtId="1" fontId="3" fillId="0" borderId="39" xfId="42" applyNumberFormat="1" applyFont="1" applyFill="1" applyBorder="1" applyAlignment="1">
      <alignment horizontal="center" vertical="center"/>
    </xf>
    <xf numFmtId="43" fontId="1" fillId="0" borderId="12" xfId="42" applyFont="1" applyFill="1" applyBorder="1" applyAlignment="1">
      <alignment horizontal="left" vertical="top" wrapText="1"/>
    </xf>
    <xf numFmtId="43" fontId="1" fillId="0" borderId="10" xfId="42" applyFont="1" applyFill="1" applyBorder="1" applyAlignment="1">
      <alignment vertical="top" wrapText="1"/>
    </xf>
    <xf numFmtId="4" fontId="1" fillId="0" borderId="53" xfId="42" applyNumberFormat="1" applyFont="1" applyFill="1" applyBorder="1" applyAlignment="1">
      <alignment horizontal="right" vertical="top"/>
    </xf>
    <xf numFmtId="43" fontId="1" fillId="0" borderId="0" xfId="42" applyFont="1" applyFill="1" applyBorder="1" applyAlignment="1">
      <alignment horizontal="left" vertical="top" wrapText="1"/>
    </xf>
    <xf numFmtId="4" fontId="1" fillId="0" borderId="57" xfId="42" applyNumberFormat="1" applyFont="1" applyFill="1" applyBorder="1" applyAlignment="1">
      <alignment horizontal="right" vertical="top"/>
    </xf>
    <xf numFmtId="4" fontId="1" fillId="0" borderId="58" xfId="42" applyNumberFormat="1" applyFont="1" applyFill="1" applyBorder="1" applyAlignment="1">
      <alignment horizontal="right" vertical="top"/>
    </xf>
    <xf numFmtId="4" fontId="1" fillId="0" borderId="59" xfId="42" applyNumberFormat="1" applyFont="1" applyFill="1" applyBorder="1" applyAlignment="1">
      <alignment horizontal="right" vertical="top"/>
    </xf>
    <xf numFmtId="43" fontId="1" fillId="0" borderId="60" xfId="42" applyFont="1" applyFill="1" applyBorder="1" applyAlignment="1">
      <alignment vertical="top" wrapText="1"/>
    </xf>
    <xf numFmtId="4" fontId="1" fillId="0" borderId="61" xfId="42" applyNumberFormat="1" applyFont="1" applyFill="1" applyBorder="1" applyAlignment="1">
      <alignment horizontal="right" vertical="top"/>
    </xf>
    <xf numFmtId="167" fontId="5" fillId="0" borderId="13" xfId="42" applyNumberFormat="1" applyFont="1" applyFill="1" applyBorder="1" applyAlignment="1">
      <alignment horizontal="center" vertical="top"/>
    </xf>
    <xf numFmtId="4" fontId="1" fillId="0" borderId="50" xfId="42" applyNumberFormat="1" applyFont="1" applyFill="1" applyBorder="1" applyAlignment="1">
      <alignment horizontal="right" vertical="top"/>
    </xf>
    <xf numFmtId="43" fontId="1" fillId="0" borderId="62" xfId="42" applyFont="1" applyFill="1" applyBorder="1" applyAlignment="1">
      <alignment vertical="top" wrapText="1"/>
    </xf>
    <xf numFmtId="4" fontId="1" fillId="0" borderId="63" xfId="42" applyNumberFormat="1" applyFont="1" applyFill="1" applyBorder="1" applyAlignment="1">
      <alignment horizontal="right" vertical="top"/>
    </xf>
    <xf numFmtId="4" fontId="1" fillId="0" borderId="64" xfId="42" applyNumberFormat="1" applyFont="1" applyFill="1" applyBorder="1" applyAlignment="1">
      <alignment horizontal="right" vertical="top"/>
    </xf>
    <xf numFmtId="4" fontId="1" fillId="0" borderId="65" xfId="42" applyNumberFormat="1" applyFont="1" applyFill="1" applyBorder="1" applyAlignment="1">
      <alignment horizontal="right" vertical="top"/>
    </xf>
    <xf numFmtId="43" fontId="1" fillId="0" borderId="66" xfId="42" applyFont="1" applyFill="1" applyBorder="1" applyAlignment="1">
      <alignment vertical="top" wrapText="1"/>
    </xf>
    <xf numFmtId="4" fontId="1" fillId="0" borderId="67" xfId="42" applyNumberFormat="1" applyFont="1" applyFill="1" applyBorder="1" applyAlignment="1">
      <alignment horizontal="right" vertical="top"/>
    </xf>
    <xf numFmtId="43" fontId="1" fillId="0" borderId="68" xfId="42" applyFont="1" applyFill="1" applyBorder="1" applyAlignment="1">
      <alignment vertical="top" wrapText="1"/>
    </xf>
    <xf numFmtId="4" fontId="1" fillId="0" borderId="69" xfId="42" applyNumberFormat="1" applyFont="1" applyFill="1" applyBorder="1" applyAlignment="1">
      <alignment horizontal="right" vertical="top"/>
    </xf>
    <xf numFmtId="4" fontId="1" fillId="0" borderId="70" xfId="42" applyNumberFormat="1" applyFont="1" applyFill="1" applyBorder="1" applyAlignment="1">
      <alignment horizontal="right" vertical="top"/>
    </xf>
    <xf numFmtId="4" fontId="1" fillId="0" borderId="55" xfId="42" applyNumberFormat="1" applyFont="1" applyFill="1" applyBorder="1" applyAlignment="1">
      <alignment horizontal="right" vertical="top"/>
    </xf>
    <xf numFmtId="43" fontId="1" fillId="0" borderId="65" xfId="42" applyFont="1" applyFill="1" applyBorder="1" applyAlignment="1">
      <alignment vertical="top" wrapText="1"/>
    </xf>
    <xf numFmtId="4" fontId="1" fillId="0" borderId="71" xfId="42" applyNumberFormat="1" applyFont="1" applyFill="1" applyBorder="1" applyAlignment="1">
      <alignment horizontal="right" vertical="top"/>
    </xf>
    <xf numFmtId="4" fontId="1" fillId="0" borderId="72" xfId="42" applyNumberFormat="1" applyFont="1" applyFill="1" applyBorder="1" applyAlignment="1">
      <alignment horizontal="right" vertical="top"/>
    </xf>
    <xf numFmtId="43" fontId="1" fillId="0" borderId="73" xfId="42" applyFont="1" applyFill="1" applyBorder="1" applyAlignment="1">
      <alignment vertical="top" wrapText="1"/>
    </xf>
    <xf numFmtId="4" fontId="1" fillId="0" borderId="74" xfId="42" applyNumberFormat="1" applyFont="1" applyFill="1" applyBorder="1" applyAlignment="1">
      <alignment horizontal="right" vertical="top"/>
    </xf>
    <xf numFmtId="4" fontId="1" fillId="0" borderId="75" xfId="42" applyNumberFormat="1" applyFont="1" applyFill="1" applyBorder="1" applyAlignment="1">
      <alignment horizontal="right" vertical="top"/>
    </xf>
    <xf numFmtId="43" fontId="1" fillId="0" borderId="67" xfId="42" applyFont="1" applyFill="1" applyBorder="1" applyAlignment="1">
      <alignment vertical="top" wrapText="1"/>
    </xf>
    <xf numFmtId="43" fontId="1" fillId="0" borderId="64" xfId="42" applyFont="1" applyFill="1" applyBorder="1" applyAlignment="1">
      <alignment vertical="top" wrapText="1"/>
    </xf>
    <xf numFmtId="4" fontId="1" fillId="0" borderId="23" xfId="42" applyNumberFormat="1" applyFont="1" applyFill="1" applyBorder="1" applyAlignment="1" quotePrefix="1">
      <alignment horizontal="right" vertical="top"/>
    </xf>
    <xf numFmtId="4" fontId="1" fillId="0" borderId="49" xfId="42" applyNumberFormat="1" applyFont="1" applyFill="1" applyBorder="1" applyAlignment="1" quotePrefix="1">
      <alignment horizontal="right" vertical="top"/>
    </xf>
    <xf numFmtId="4" fontId="1" fillId="0" borderId="76" xfId="42" applyNumberFormat="1" applyFont="1" applyFill="1" applyBorder="1" applyAlignment="1">
      <alignment horizontal="right" vertical="top"/>
    </xf>
    <xf numFmtId="43" fontId="1" fillId="0" borderId="77" xfId="42" applyFont="1" applyFill="1" applyBorder="1" applyAlignment="1">
      <alignment vertical="top" wrapText="1"/>
    </xf>
    <xf numFmtId="43" fontId="1" fillId="0" borderId="78" xfId="42" applyFont="1" applyFill="1" applyBorder="1" applyAlignment="1">
      <alignment vertical="top" wrapText="1"/>
    </xf>
    <xf numFmtId="4" fontId="1" fillId="0" borderId="79" xfId="42" applyNumberFormat="1" applyFont="1" applyFill="1" applyBorder="1" applyAlignment="1">
      <alignment horizontal="right" vertical="top"/>
    </xf>
    <xf numFmtId="1" fontId="5" fillId="0" borderId="39" xfId="42" applyNumberFormat="1" applyFont="1" applyFill="1" applyBorder="1" applyAlignment="1">
      <alignment horizontal="center" vertical="center"/>
    </xf>
    <xf numFmtId="43" fontId="1" fillId="0" borderId="63" xfId="42" applyFont="1" applyFill="1" applyBorder="1" applyAlignment="1">
      <alignment vertical="top" wrapText="1"/>
    </xf>
    <xf numFmtId="4" fontId="1" fillId="0" borderId="80" xfId="42" applyNumberFormat="1" applyFont="1" applyFill="1" applyBorder="1" applyAlignment="1">
      <alignment horizontal="right" vertical="top"/>
    </xf>
    <xf numFmtId="4" fontId="1" fillId="0" borderId="66" xfId="42" applyNumberFormat="1" applyFont="1" applyFill="1" applyBorder="1" applyAlignment="1">
      <alignment horizontal="right" vertical="top"/>
    </xf>
    <xf numFmtId="4" fontId="1" fillId="0" borderId="81" xfId="42" applyNumberFormat="1" applyFont="1" applyFill="1" applyBorder="1" applyAlignment="1">
      <alignment horizontal="right" vertical="top"/>
    </xf>
    <xf numFmtId="43" fontId="1" fillId="0" borderId="69" xfId="42" applyFont="1" applyFill="1" applyBorder="1" applyAlignment="1">
      <alignment vertical="top" wrapText="1"/>
    </xf>
    <xf numFmtId="4" fontId="1" fillId="0" borderId="82" xfId="42" applyNumberFormat="1" applyFont="1" applyFill="1" applyBorder="1" applyAlignment="1">
      <alignment horizontal="right" vertical="top"/>
    </xf>
    <xf numFmtId="43" fontId="1" fillId="0" borderId="83" xfId="42" applyFont="1" applyFill="1" applyBorder="1" applyAlignment="1">
      <alignment vertical="top" wrapText="1"/>
    </xf>
    <xf numFmtId="4" fontId="1" fillId="0" borderId="83" xfId="42" applyNumberFormat="1" applyFont="1" applyFill="1" applyBorder="1" applyAlignment="1">
      <alignment horizontal="right" vertical="top"/>
    </xf>
    <xf numFmtId="43" fontId="1" fillId="0" borderId="84" xfId="42" applyFont="1" applyFill="1" applyBorder="1" applyAlignment="1">
      <alignment vertical="top" wrapText="1"/>
    </xf>
    <xf numFmtId="4" fontId="1" fillId="0" borderId="84" xfId="42" applyNumberFormat="1" applyFont="1" applyFill="1" applyBorder="1" applyAlignment="1">
      <alignment horizontal="right" vertical="top"/>
    </xf>
    <xf numFmtId="4" fontId="1" fillId="0" borderId="85" xfId="42" applyNumberFormat="1" applyFont="1" applyFill="1" applyBorder="1" applyAlignment="1">
      <alignment horizontal="right" vertical="top"/>
    </xf>
    <xf numFmtId="43" fontId="1" fillId="0" borderId="77" xfId="42" applyFont="1" applyFill="1" applyBorder="1" applyAlignment="1">
      <alignment vertical="center" wrapText="1"/>
    </xf>
    <xf numFmtId="4" fontId="1" fillId="0" borderId="86" xfId="42" applyNumberFormat="1" applyFont="1" applyFill="1" applyBorder="1" applyAlignment="1">
      <alignment horizontal="right" vertical="top"/>
    </xf>
    <xf numFmtId="4" fontId="1" fillId="0" borderId="14" xfId="42" applyNumberFormat="1" applyFont="1" applyFill="1" applyBorder="1" applyAlignment="1">
      <alignment horizontal="right" vertical="top"/>
    </xf>
    <xf numFmtId="0" fontId="1" fillId="0" borderId="46" xfId="42" applyNumberFormat="1" applyFont="1" applyFill="1" applyBorder="1" applyAlignment="1">
      <alignment horizontal="center" vertical="top"/>
    </xf>
    <xf numFmtId="43" fontId="1" fillId="0" borderId="46" xfId="42" applyFont="1" applyFill="1" applyBorder="1" applyAlignment="1">
      <alignment vertical="top" wrapText="1"/>
    </xf>
    <xf numFmtId="4" fontId="1" fillId="0" borderId="77" xfId="42" applyNumberFormat="1" applyFont="1" applyFill="1" applyBorder="1" applyAlignment="1">
      <alignment horizontal="right" vertical="top"/>
    </xf>
    <xf numFmtId="4" fontId="3" fillId="0" borderId="25" xfId="42" applyNumberFormat="1" applyFont="1" applyFill="1" applyBorder="1" applyAlignment="1">
      <alignment horizontal="right" vertical="top"/>
    </xf>
    <xf numFmtId="4" fontId="3" fillId="0" borderId="26" xfId="42" applyNumberFormat="1" applyFont="1" applyFill="1" applyBorder="1" applyAlignment="1">
      <alignment horizontal="right" vertical="top"/>
    </xf>
    <xf numFmtId="4" fontId="3" fillId="0" borderId="21" xfId="42" applyNumberFormat="1" applyFont="1" applyFill="1" applyBorder="1" applyAlignment="1">
      <alignment horizontal="right" vertical="top"/>
    </xf>
    <xf numFmtId="0" fontId="1" fillId="0" borderId="64" xfId="42" applyNumberFormat="1" applyFont="1" applyFill="1" applyBorder="1" applyAlignment="1">
      <alignment vertical="top" wrapText="1"/>
    </xf>
    <xf numFmtId="43" fontId="1" fillId="0" borderId="28" xfId="42" applyFont="1" applyFill="1" applyBorder="1" applyAlignment="1">
      <alignment wrapText="1"/>
    </xf>
    <xf numFmtId="0" fontId="1" fillId="0" borderId="11" xfId="42" applyNumberFormat="1" applyFont="1" applyFill="1" applyBorder="1" applyAlignment="1">
      <alignment vertical="top" wrapText="1"/>
    </xf>
    <xf numFmtId="0" fontId="1" fillId="0" borderId="47" xfId="42" applyNumberFormat="1" applyFont="1" applyFill="1" applyBorder="1" applyAlignment="1">
      <alignment vertical="top" wrapText="1"/>
    </xf>
    <xf numFmtId="0" fontId="1" fillId="0" borderId="65" xfId="42" applyNumberFormat="1" applyFont="1" applyFill="1" applyBorder="1" applyAlignment="1">
      <alignment vertical="top" wrapText="1"/>
    </xf>
    <xf numFmtId="4" fontId="1" fillId="0" borderId="87" xfId="42" applyNumberFormat="1" applyFont="1" applyFill="1" applyBorder="1" applyAlignment="1">
      <alignment horizontal="right" vertical="top"/>
    </xf>
    <xf numFmtId="4" fontId="1" fillId="0" borderId="88" xfId="42" applyNumberFormat="1" applyFont="1" applyFill="1" applyBorder="1" applyAlignment="1">
      <alignment horizontal="right" vertical="top"/>
    </xf>
    <xf numFmtId="43" fontId="1" fillId="0" borderId="89" xfId="42" applyFont="1" applyFill="1" applyBorder="1" applyAlignment="1">
      <alignment wrapText="1"/>
    </xf>
    <xf numFmtId="4" fontId="1" fillId="0" borderId="89" xfId="42" applyNumberFormat="1" applyFont="1" applyFill="1" applyBorder="1" applyAlignment="1">
      <alignment horizontal="right" vertical="top"/>
    </xf>
    <xf numFmtId="4" fontId="1" fillId="0" borderId="90" xfId="42" applyNumberFormat="1" applyFont="1" applyFill="1" applyBorder="1" applyAlignment="1">
      <alignment horizontal="right" vertical="top"/>
    </xf>
    <xf numFmtId="1" fontId="3" fillId="0" borderId="36" xfId="42" applyNumberFormat="1" applyFont="1" applyFill="1" applyBorder="1" applyAlignment="1">
      <alignment horizontal="center" vertical="center"/>
    </xf>
    <xf numFmtId="43" fontId="1" fillId="0" borderId="73" xfId="42" applyFont="1" applyFill="1" applyBorder="1" applyAlignment="1">
      <alignment vertical="center" wrapText="1"/>
    </xf>
    <xf numFmtId="4" fontId="1" fillId="0" borderId="74" xfId="42" applyNumberFormat="1" applyFont="1" applyFill="1" applyBorder="1" applyAlignment="1">
      <alignment horizontal="right" vertical="center" wrapText="1" shrinkToFit="1"/>
    </xf>
    <xf numFmtId="4" fontId="1" fillId="0" borderId="26" xfId="42" applyNumberFormat="1" applyFont="1" applyFill="1" applyBorder="1" applyAlignment="1">
      <alignment horizontal="right" vertical="center" wrapText="1" shrinkToFit="1"/>
    </xf>
    <xf numFmtId="1" fontId="1" fillId="0" borderId="27" xfId="42" applyNumberFormat="1" applyFont="1" applyFill="1" applyBorder="1" applyAlignment="1">
      <alignment horizontal="center" vertical="center"/>
    </xf>
    <xf numFmtId="1" fontId="1" fillId="0" borderId="91" xfId="42" applyNumberFormat="1" applyFont="1" applyFill="1" applyBorder="1" applyAlignment="1">
      <alignment horizontal="center" vertical="center"/>
    </xf>
    <xf numFmtId="0" fontId="1" fillId="0" borderId="77" xfId="42" applyNumberFormat="1" applyFont="1" applyFill="1" applyBorder="1" applyAlignment="1">
      <alignment vertical="top" wrapText="1"/>
    </xf>
    <xf numFmtId="0" fontId="1" fillId="0" borderId="73" xfId="42" applyNumberFormat="1" applyFont="1" applyFill="1" applyBorder="1" applyAlignment="1">
      <alignment vertical="top" wrapText="1"/>
    </xf>
    <xf numFmtId="1" fontId="1" fillId="0" borderId="0" xfId="42" applyNumberFormat="1" applyFont="1" applyFill="1" applyAlignment="1">
      <alignment horizontal="center"/>
    </xf>
    <xf numFmtId="1" fontId="1" fillId="0" borderId="0" xfId="42" applyNumberFormat="1" applyFont="1" applyFill="1" applyAlignment="1">
      <alignment horizontal="center" vertical="center"/>
    </xf>
    <xf numFmtId="43" fontId="1" fillId="0" borderId="0" xfId="42" applyFont="1" applyFill="1" applyAlignment="1">
      <alignment horizontal="center" vertical="top"/>
    </xf>
    <xf numFmtId="43" fontId="1" fillId="0" borderId="0" xfId="42" applyFont="1" applyFill="1" applyAlignment="1">
      <alignment wrapText="1"/>
    </xf>
    <xf numFmtId="43" fontId="1" fillId="0" borderId="0" xfId="42" applyFont="1" applyFill="1" applyAlignment="1">
      <alignment/>
    </xf>
    <xf numFmtId="4" fontId="2" fillId="0" borderId="0" xfId="42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1" fontId="1" fillId="0" borderId="0" xfId="42" applyNumberFormat="1" applyFont="1" applyFill="1" applyAlignment="1">
      <alignment horizontal="center" vertical="top"/>
    </xf>
    <xf numFmtId="4" fontId="2" fillId="0" borderId="0" xfId="42" applyNumberFormat="1" applyFont="1" applyFill="1" applyAlignment="1">
      <alignment/>
    </xf>
    <xf numFmtId="1" fontId="1" fillId="0" borderId="0" xfId="42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1" fontId="1" fillId="0" borderId="92" xfId="42" applyNumberFormat="1" applyFont="1" applyFill="1" applyBorder="1" applyAlignment="1">
      <alignment horizontal="center" vertical="center"/>
    </xf>
    <xf numFmtId="43" fontId="1" fillId="0" borderId="30" xfId="42" applyFont="1" applyFill="1" applyBorder="1" applyAlignment="1">
      <alignment horizontal="center" vertical="top"/>
    </xf>
    <xf numFmtId="43" fontId="3" fillId="0" borderId="31" xfId="42" applyFont="1" applyFill="1" applyBorder="1" applyAlignment="1">
      <alignment vertical="top" wrapText="1"/>
    </xf>
    <xf numFmtId="4" fontId="3" fillId="0" borderId="32" xfId="42" applyNumberFormat="1" applyFont="1" applyFill="1" applyBorder="1" applyAlignment="1">
      <alignment horizontal="right" vertical="top"/>
    </xf>
    <xf numFmtId="165" fontId="4" fillId="0" borderId="93" xfId="42" applyNumberFormat="1" applyFont="1" applyFill="1" applyBorder="1" applyAlignment="1">
      <alignment horizontal="center" vertical="center"/>
    </xf>
    <xf numFmtId="43" fontId="4" fillId="0" borderId="30" xfId="42" applyFont="1" applyFill="1" applyBorder="1" applyAlignment="1">
      <alignment horizontal="center" vertical="top"/>
    </xf>
    <xf numFmtId="43" fontId="4" fillId="0" borderId="30" xfId="42" applyFont="1" applyFill="1" applyBorder="1" applyAlignment="1">
      <alignment vertical="top" wrapText="1"/>
    </xf>
    <xf numFmtId="4" fontId="4" fillId="0" borderId="30" xfId="42" applyNumberFormat="1" applyFont="1" applyFill="1" applyBorder="1" applyAlignment="1">
      <alignment horizontal="right" vertical="top"/>
    </xf>
    <xf numFmtId="165" fontId="1" fillId="0" borderId="45" xfId="42" applyNumberFormat="1" applyFont="1" applyFill="1" applyBorder="1" applyAlignment="1">
      <alignment horizontal="center" vertical="center"/>
    </xf>
    <xf numFmtId="49" fontId="1" fillId="0" borderId="47" xfId="42" applyNumberFormat="1" applyFont="1" applyFill="1" applyBorder="1" applyAlignment="1">
      <alignment horizontal="center" vertical="top"/>
    </xf>
    <xf numFmtId="165" fontId="4" fillId="0" borderId="94" xfId="42" applyNumberFormat="1" applyFont="1" applyFill="1" applyBorder="1" applyAlignment="1">
      <alignment horizontal="center" vertical="center"/>
    </xf>
    <xf numFmtId="43" fontId="4" fillId="0" borderId="95" xfId="42" applyFont="1" applyFill="1" applyBorder="1" applyAlignment="1">
      <alignment horizontal="center" vertical="top"/>
    </xf>
    <xf numFmtId="43" fontId="4" fillId="0" borderId="96" xfId="42" applyFont="1" applyFill="1" applyBorder="1" applyAlignment="1">
      <alignment vertical="top" wrapText="1"/>
    </xf>
    <xf numFmtId="4" fontId="4" fillId="0" borderId="81" xfId="42" applyNumberFormat="1" applyFont="1" applyFill="1" applyBorder="1" applyAlignment="1">
      <alignment horizontal="right" vertical="top"/>
    </xf>
    <xf numFmtId="1" fontId="1" fillId="0" borderId="19" xfId="42" applyNumberFormat="1" applyFont="1" applyFill="1" applyBorder="1" applyAlignment="1">
      <alignment horizontal="center" vertical="center"/>
    </xf>
    <xf numFmtId="43" fontId="1" fillId="0" borderId="10" xfId="42" applyFont="1" applyFill="1" applyBorder="1" applyAlignment="1">
      <alignment horizontal="center" vertical="top"/>
    </xf>
    <xf numFmtId="43" fontId="3" fillId="0" borderId="18" xfId="42" applyFont="1" applyFill="1" applyBorder="1" applyAlignment="1">
      <alignment vertical="top" wrapText="1"/>
    </xf>
    <xf numFmtId="4" fontId="3" fillId="0" borderId="15" xfId="42" applyNumberFormat="1" applyFont="1" applyFill="1" applyBorder="1" applyAlignment="1">
      <alignment horizontal="right" vertical="top"/>
    </xf>
    <xf numFmtId="165" fontId="4" fillId="0" borderId="97" xfId="42" applyNumberFormat="1" applyFont="1" applyFill="1" applyBorder="1" applyAlignment="1">
      <alignment horizontal="center" vertical="center"/>
    </xf>
    <xf numFmtId="43" fontId="4" fillId="0" borderId="41" xfId="42" applyFont="1" applyFill="1" applyBorder="1" applyAlignment="1">
      <alignment horizontal="center" vertical="top"/>
    </xf>
    <xf numFmtId="43" fontId="4" fillId="0" borderId="42" xfId="42" applyFont="1" applyFill="1" applyBorder="1" applyAlignment="1">
      <alignment vertical="top" wrapText="1"/>
    </xf>
    <xf numFmtId="4" fontId="4" fillId="0" borderId="35" xfId="42" applyNumberFormat="1" applyFont="1" applyFill="1" applyBorder="1" applyAlignment="1">
      <alignment horizontal="right" vertical="top"/>
    </xf>
    <xf numFmtId="1" fontId="1" fillId="0" borderId="24" xfId="42" applyNumberFormat="1" applyFont="1" applyFill="1" applyBorder="1" applyAlignment="1">
      <alignment horizontal="center" vertical="center"/>
    </xf>
    <xf numFmtId="43" fontId="1" fillId="0" borderId="11" xfId="42" applyFont="1" applyFill="1" applyBorder="1" applyAlignment="1">
      <alignment horizontal="center" vertical="top"/>
    </xf>
    <xf numFmtId="43" fontId="3" fillId="0" borderId="22" xfId="42" applyFont="1" applyFill="1" applyBorder="1" applyAlignment="1">
      <alignment vertical="top" wrapText="1"/>
    </xf>
    <xf numFmtId="4" fontId="3" fillId="0" borderId="23" xfId="42" applyNumberFormat="1" applyFont="1" applyFill="1" applyBorder="1" applyAlignment="1">
      <alignment horizontal="right" vertical="top"/>
    </xf>
    <xf numFmtId="1" fontId="4" fillId="0" borderId="92" xfId="42" applyNumberFormat="1" applyFont="1" applyFill="1" applyBorder="1" applyAlignment="1">
      <alignment horizontal="center" vertical="center"/>
    </xf>
    <xf numFmtId="43" fontId="4" fillId="0" borderId="31" xfId="42" applyFont="1" applyFill="1" applyBorder="1" applyAlignment="1">
      <alignment vertical="top" wrapText="1"/>
    </xf>
    <xf numFmtId="4" fontId="4" fillId="0" borderId="32" xfId="42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4" fillId="0" borderId="36" xfId="42" applyNumberFormat="1" applyFont="1" applyFill="1" applyBorder="1" applyAlignment="1">
      <alignment horizontal="center" vertical="center"/>
    </xf>
    <xf numFmtId="43" fontId="4" fillId="0" borderId="13" xfId="42" applyFont="1" applyFill="1" applyBorder="1" applyAlignment="1">
      <alignment horizontal="center" vertical="top"/>
    </xf>
    <xf numFmtId="43" fontId="4" fillId="0" borderId="25" xfId="42" applyFont="1" applyFill="1" applyBorder="1" applyAlignment="1">
      <alignment vertical="top" wrapText="1"/>
    </xf>
    <xf numFmtId="4" fontId="4" fillId="0" borderId="26" xfId="42" applyNumberFormat="1" applyFont="1" applyFill="1" applyBorder="1" applyAlignment="1">
      <alignment horizontal="right" vertical="top"/>
    </xf>
    <xf numFmtId="1" fontId="3" fillId="0" borderId="30" xfId="42" applyNumberFormat="1" applyFont="1" applyFill="1" applyBorder="1" applyAlignment="1">
      <alignment horizontal="center" vertical="center"/>
    </xf>
    <xf numFmtId="167" fontId="3" fillId="0" borderId="30" xfId="42" applyNumberFormat="1" applyFont="1" applyFill="1" applyBorder="1" applyAlignment="1">
      <alignment horizontal="center" vertical="top"/>
    </xf>
    <xf numFmtId="43" fontId="3" fillId="0" borderId="30" xfId="42" applyFont="1" applyFill="1" applyBorder="1" applyAlignment="1">
      <alignment vertical="top" wrapText="1"/>
    </xf>
    <xf numFmtId="4" fontId="3" fillId="0" borderId="30" xfId="42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167" fontId="4" fillId="0" borderId="30" xfId="42" applyNumberFormat="1" applyFont="1" applyFill="1" applyBorder="1" applyAlignment="1">
      <alignment horizontal="center" vertical="top"/>
    </xf>
    <xf numFmtId="43" fontId="3" fillId="0" borderId="25" xfId="42" applyFont="1" applyFill="1" applyBorder="1" applyAlignment="1">
      <alignment vertical="top" wrapText="1"/>
    </xf>
    <xf numFmtId="43" fontId="4" fillId="0" borderId="37" xfId="42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1" fontId="3" fillId="0" borderId="98" xfId="42" applyNumberFormat="1" applyFont="1" applyFill="1" applyBorder="1" applyAlignment="1">
      <alignment horizontal="center" vertical="center"/>
    </xf>
    <xf numFmtId="43" fontId="3" fillId="0" borderId="10" xfId="42" applyFont="1" applyFill="1" applyBorder="1" applyAlignment="1">
      <alignment horizontal="center" vertical="top"/>
    </xf>
    <xf numFmtId="1" fontId="4" fillId="0" borderId="91" xfId="42" applyNumberFormat="1" applyFont="1" applyFill="1" applyBorder="1" applyAlignment="1">
      <alignment horizontal="center" vertical="center"/>
    </xf>
    <xf numFmtId="166" fontId="4" fillId="0" borderId="30" xfId="42" applyNumberFormat="1" applyFont="1" applyFill="1" applyBorder="1" applyAlignment="1">
      <alignment horizontal="center" vertical="top"/>
    </xf>
    <xf numFmtId="1" fontId="3" fillId="0" borderId="91" xfId="42" applyNumberFormat="1" applyFont="1" applyFill="1" applyBorder="1" applyAlignment="1">
      <alignment horizontal="center" vertical="center"/>
    </xf>
    <xf numFmtId="43" fontId="3" fillId="0" borderId="13" xfId="42" applyFont="1" applyFill="1" applyBorder="1" applyAlignment="1">
      <alignment horizontal="center" vertical="top"/>
    </xf>
    <xf numFmtId="1" fontId="4" fillId="0" borderId="56" xfId="42" applyNumberFormat="1" applyFont="1" applyFill="1" applyBorder="1" applyAlignment="1">
      <alignment horizontal="center" vertical="center"/>
    </xf>
    <xf numFmtId="1" fontId="4" fillId="0" borderId="99" xfId="42" applyNumberFormat="1" applyFont="1" applyFill="1" applyBorder="1" applyAlignment="1">
      <alignment horizontal="center" vertical="center"/>
    </xf>
    <xf numFmtId="1" fontId="1" fillId="0" borderId="33" xfId="42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166" fontId="3" fillId="0" borderId="30" xfId="42" applyNumberFormat="1" applyFont="1" applyFill="1" applyBorder="1" applyAlignment="1">
      <alignment horizontal="center" vertical="top"/>
    </xf>
    <xf numFmtId="1" fontId="4" fillId="0" borderId="30" xfId="42" applyNumberFormat="1" applyFont="1" applyFill="1" applyBorder="1" applyAlignment="1">
      <alignment horizontal="center" vertical="center"/>
    </xf>
    <xf numFmtId="166" fontId="4" fillId="0" borderId="13" xfId="42" applyNumberFormat="1" applyFont="1" applyFill="1" applyBorder="1" applyAlignment="1">
      <alignment horizontal="center" vertical="top"/>
    </xf>
    <xf numFmtId="1" fontId="3" fillId="0" borderId="33" xfId="42" applyNumberFormat="1" applyFont="1" applyFill="1" applyBorder="1" applyAlignment="1">
      <alignment horizontal="center" vertical="center"/>
    </xf>
    <xf numFmtId="43" fontId="3" fillId="0" borderId="30" xfId="42" applyFont="1" applyFill="1" applyBorder="1" applyAlignment="1">
      <alignment horizontal="center" vertical="top"/>
    </xf>
    <xf numFmtId="1" fontId="4" fillId="0" borderId="100" xfId="42" applyNumberFormat="1" applyFont="1" applyFill="1" applyBorder="1" applyAlignment="1">
      <alignment horizontal="center" vertical="center"/>
    </xf>
    <xf numFmtId="43" fontId="4" fillId="0" borderId="101" xfId="42" applyFont="1" applyFill="1" applyBorder="1" applyAlignment="1">
      <alignment vertical="top" wrapText="1"/>
    </xf>
    <xf numFmtId="43" fontId="4" fillId="0" borderId="12" xfId="42" applyFont="1" applyFill="1" applyBorder="1" applyAlignment="1">
      <alignment horizontal="center" vertical="top"/>
    </xf>
    <xf numFmtId="43" fontId="4" fillId="0" borderId="20" xfId="42" applyFont="1" applyFill="1" applyBorder="1" applyAlignment="1">
      <alignment vertical="top" wrapText="1"/>
    </xf>
    <xf numFmtId="4" fontId="4" fillId="0" borderId="21" xfId="42" applyNumberFormat="1" applyFont="1" applyFill="1" applyBorder="1" applyAlignment="1">
      <alignment horizontal="right" vertical="top"/>
    </xf>
    <xf numFmtId="0" fontId="1" fillId="0" borderId="47" xfId="0" applyFont="1" applyFill="1" applyBorder="1" applyAlignment="1">
      <alignment/>
    </xf>
    <xf numFmtId="1" fontId="4" fillId="0" borderId="51" xfId="42" applyNumberFormat="1" applyFont="1" applyFill="1" applyBorder="1" applyAlignment="1">
      <alignment horizontal="center" vertical="center"/>
    </xf>
    <xf numFmtId="1" fontId="1" fillId="0" borderId="99" xfId="42" applyNumberFormat="1" applyFont="1" applyFill="1" applyBorder="1" applyAlignment="1">
      <alignment horizontal="center" vertical="center"/>
    </xf>
    <xf numFmtId="43" fontId="3" fillId="0" borderId="16" xfId="42" applyFont="1" applyFill="1" applyBorder="1" applyAlignment="1">
      <alignment vertical="top" wrapText="1"/>
    </xf>
    <xf numFmtId="4" fontId="4" fillId="0" borderId="33" xfId="42" applyNumberFormat="1" applyFont="1" applyFill="1" applyBorder="1" applyAlignment="1">
      <alignment horizontal="right" vertical="top"/>
    </xf>
    <xf numFmtId="1" fontId="4" fillId="0" borderId="93" xfId="42" applyNumberFormat="1" applyFont="1" applyFill="1" applyBorder="1" applyAlignment="1">
      <alignment horizontal="center" vertical="center"/>
    </xf>
    <xf numFmtId="43" fontId="4" fillId="0" borderId="102" xfId="42" applyFont="1" applyFill="1" applyBorder="1" applyAlignment="1">
      <alignment horizontal="center" vertical="top"/>
    </xf>
    <xf numFmtId="43" fontId="4" fillId="0" borderId="103" xfId="42" applyFont="1" applyFill="1" applyBorder="1" applyAlignment="1">
      <alignment vertical="top" wrapText="1"/>
    </xf>
    <xf numFmtId="4" fontId="4" fillId="0" borderId="104" xfId="42" applyNumberFormat="1" applyFont="1" applyFill="1" applyBorder="1" applyAlignment="1">
      <alignment horizontal="right" vertical="top"/>
    </xf>
    <xf numFmtId="1" fontId="1" fillId="0" borderId="14" xfId="42" applyNumberFormat="1" applyFont="1" applyFill="1" applyBorder="1" applyAlignment="1">
      <alignment horizontal="center" vertical="center"/>
    </xf>
    <xf numFmtId="1" fontId="4" fillId="0" borderId="105" xfId="42" applyNumberFormat="1" applyFont="1" applyFill="1" applyBorder="1" applyAlignment="1">
      <alignment horizontal="center" vertical="center"/>
    </xf>
    <xf numFmtId="1" fontId="4" fillId="0" borderId="11" xfId="42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4" fontId="4" fillId="0" borderId="0" xfId="0" applyNumberFormat="1" applyFont="1" applyFill="1" applyAlignment="1">
      <alignment/>
    </xf>
    <xf numFmtId="1" fontId="4" fillId="0" borderId="13" xfId="42" applyNumberFormat="1" applyFont="1" applyFill="1" applyBorder="1" applyAlignment="1">
      <alignment horizontal="center" vertical="center"/>
    </xf>
    <xf numFmtId="43" fontId="4" fillId="0" borderId="16" xfId="42" applyFont="1" applyFill="1" applyBorder="1" applyAlignment="1">
      <alignment vertical="top" wrapText="1"/>
    </xf>
    <xf numFmtId="4" fontId="4" fillId="0" borderId="36" xfId="42" applyNumberFormat="1" applyFont="1" applyFill="1" applyBorder="1" applyAlignment="1">
      <alignment horizontal="right" vertical="top"/>
    </xf>
    <xf numFmtId="4" fontId="4" fillId="0" borderId="40" xfId="42" applyNumberFormat="1" applyFont="1" applyFill="1" applyBorder="1" applyAlignment="1">
      <alignment horizontal="right" vertical="top"/>
    </xf>
    <xf numFmtId="1" fontId="4" fillId="0" borderId="53" xfId="42" applyNumberFormat="1" applyFont="1" applyFill="1" applyBorder="1" applyAlignment="1">
      <alignment horizontal="center" vertical="center"/>
    </xf>
    <xf numFmtId="43" fontId="4" fillId="0" borderId="10" xfId="42" applyFont="1" applyFill="1" applyBorder="1" applyAlignment="1">
      <alignment horizontal="center" vertical="top"/>
    </xf>
    <xf numFmtId="43" fontId="3" fillId="0" borderId="37" xfId="42" applyFont="1" applyFill="1" applyBorder="1" applyAlignment="1">
      <alignment vertical="top" wrapText="1"/>
    </xf>
    <xf numFmtId="4" fontId="3" fillId="0" borderId="31" xfId="42" applyNumberFormat="1" applyFont="1" applyFill="1" applyBorder="1" applyAlignment="1">
      <alignment horizontal="right" vertical="top"/>
    </xf>
    <xf numFmtId="0" fontId="4" fillId="0" borderId="27" xfId="42" applyNumberFormat="1" applyFont="1" applyFill="1" applyBorder="1" applyAlignment="1">
      <alignment vertical="top" wrapText="1"/>
    </xf>
    <xf numFmtId="49" fontId="4" fillId="0" borderId="30" xfId="42" applyNumberFormat="1" applyFont="1" applyFill="1" applyBorder="1" applyAlignment="1">
      <alignment horizontal="center" vertical="top"/>
    </xf>
    <xf numFmtId="0" fontId="4" fillId="0" borderId="30" xfId="42" applyNumberFormat="1" applyFont="1" applyFill="1" applyBorder="1" applyAlignment="1">
      <alignment vertical="top" wrapText="1"/>
    </xf>
    <xf numFmtId="43" fontId="4" fillId="0" borderId="43" xfId="42" applyFont="1" applyFill="1" applyBorder="1" applyAlignment="1">
      <alignment vertical="top" wrapText="1"/>
    </xf>
    <xf numFmtId="43" fontId="4" fillId="0" borderId="33" xfId="42" applyFont="1" applyFill="1" applyBorder="1" applyAlignment="1">
      <alignment vertical="top" wrapText="1"/>
    </xf>
    <xf numFmtId="4" fontId="4" fillId="0" borderId="30" xfId="42" applyNumberFormat="1" applyFont="1" applyFill="1" applyBorder="1" applyAlignment="1">
      <alignment horizontal="left" vertical="top"/>
    </xf>
    <xf numFmtId="4" fontId="4" fillId="0" borderId="22" xfId="42" applyNumberFormat="1" applyFont="1" applyFill="1" applyBorder="1" applyAlignment="1">
      <alignment horizontal="right" vertical="top"/>
    </xf>
    <xf numFmtId="43" fontId="4" fillId="0" borderId="11" xfId="42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wrapText="1"/>
    </xf>
    <xf numFmtId="43" fontId="1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106" xfId="0" applyFont="1" applyFill="1" applyBorder="1" applyAlignment="1">
      <alignment/>
    </xf>
    <xf numFmtId="0" fontId="4" fillId="0" borderId="10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2" fillId="0" borderId="107" xfId="42" applyNumberFormat="1" applyFont="1" applyFill="1" applyBorder="1" applyAlignment="1">
      <alignment horizontal="center" vertical="center"/>
    </xf>
    <xf numFmtId="1" fontId="2" fillId="0" borderId="108" xfId="42" applyNumberFormat="1" applyFont="1" applyFill="1" applyBorder="1" applyAlignment="1">
      <alignment horizontal="center" vertical="center"/>
    </xf>
    <xf numFmtId="43" fontId="2" fillId="0" borderId="109" xfId="42" applyFont="1" applyFill="1" applyBorder="1" applyAlignment="1">
      <alignment horizontal="center" vertical="top"/>
    </xf>
    <xf numFmtId="43" fontId="2" fillId="0" borderId="110" xfId="42" applyFont="1" applyFill="1" applyBorder="1" applyAlignment="1">
      <alignment horizontal="center" vertical="center" wrapText="1"/>
    </xf>
    <xf numFmtId="43" fontId="2" fillId="0" borderId="111" xfId="42" applyFont="1" applyFill="1" applyBorder="1" applyAlignment="1">
      <alignment horizontal="center" vertical="center" wrapText="1" shrinkToFit="1"/>
    </xf>
    <xf numFmtId="4" fontId="2" fillId="0" borderId="111" xfId="42" applyNumberFormat="1" applyFont="1" applyFill="1" applyBorder="1" applyAlignment="1">
      <alignment horizontal="center" vertical="center" wrapText="1"/>
    </xf>
    <xf numFmtId="10" fontId="2" fillId="0" borderId="112" xfId="42" applyNumberFormat="1" applyFont="1" applyFill="1" applyBorder="1" applyAlignment="1">
      <alignment horizontal="center" vertical="center" wrapText="1"/>
    </xf>
    <xf numFmtId="164" fontId="3" fillId="0" borderId="113" xfId="42" applyNumberFormat="1" applyFont="1" applyFill="1" applyBorder="1" applyAlignment="1">
      <alignment horizontal="center" vertical="top"/>
    </xf>
    <xf numFmtId="10" fontId="3" fillId="0" borderId="114" xfId="42" applyNumberFormat="1" applyFont="1" applyFill="1" applyBorder="1" applyAlignment="1">
      <alignment horizontal="right" vertical="top"/>
    </xf>
    <xf numFmtId="164" fontId="4" fillId="0" borderId="115" xfId="42" applyNumberFormat="1" applyFont="1" applyFill="1" applyBorder="1" applyAlignment="1">
      <alignment horizontal="center" vertical="top"/>
    </xf>
    <xf numFmtId="10" fontId="4" fillId="0" borderId="114" xfId="42" applyNumberFormat="1" applyFont="1" applyFill="1" applyBorder="1" applyAlignment="1">
      <alignment horizontal="right" vertical="top"/>
    </xf>
    <xf numFmtId="164" fontId="1" fillId="0" borderId="115" xfId="42" applyNumberFormat="1" applyFont="1" applyFill="1" applyBorder="1" applyAlignment="1">
      <alignment horizontal="center" vertical="top"/>
    </xf>
    <xf numFmtId="10" fontId="1" fillId="0" borderId="116" xfId="42" applyNumberFormat="1" applyFont="1" applyFill="1" applyBorder="1" applyAlignment="1">
      <alignment horizontal="right" vertical="top"/>
    </xf>
    <xf numFmtId="10" fontId="1" fillId="0" borderId="117" xfId="42" applyNumberFormat="1" applyFont="1" applyFill="1" applyBorder="1" applyAlignment="1">
      <alignment horizontal="right" vertical="top"/>
    </xf>
    <xf numFmtId="10" fontId="1" fillId="0" borderId="118" xfId="42" applyNumberFormat="1" applyFont="1" applyFill="1" applyBorder="1" applyAlignment="1">
      <alignment horizontal="right" vertical="top"/>
    </xf>
    <xf numFmtId="10" fontId="1" fillId="0" borderId="119" xfId="42" applyNumberFormat="1" applyFont="1" applyFill="1" applyBorder="1" applyAlignment="1">
      <alignment horizontal="right" vertical="top"/>
    </xf>
    <xf numFmtId="10" fontId="1" fillId="0" borderId="120" xfId="42" applyNumberFormat="1" applyFont="1" applyFill="1" applyBorder="1" applyAlignment="1">
      <alignment horizontal="right" vertical="top"/>
    </xf>
    <xf numFmtId="10" fontId="1" fillId="0" borderId="121" xfId="42" applyNumberFormat="1" applyFont="1" applyFill="1" applyBorder="1" applyAlignment="1">
      <alignment horizontal="right" vertical="top"/>
    </xf>
    <xf numFmtId="10" fontId="1" fillId="0" borderId="122" xfId="42" applyNumberFormat="1" applyFont="1" applyFill="1" applyBorder="1" applyAlignment="1">
      <alignment horizontal="right" vertical="top"/>
    </xf>
    <xf numFmtId="10" fontId="1" fillId="0" borderId="123" xfId="42" applyNumberFormat="1" applyFont="1" applyFill="1" applyBorder="1" applyAlignment="1">
      <alignment horizontal="right" vertical="top"/>
    </xf>
    <xf numFmtId="10" fontId="1" fillId="0" borderId="124" xfId="42" applyNumberFormat="1" applyFont="1" applyFill="1" applyBorder="1" applyAlignment="1">
      <alignment horizontal="right" vertical="top"/>
    </xf>
    <xf numFmtId="10" fontId="1" fillId="0" borderId="125" xfId="42" applyNumberFormat="1" applyFont="1" applyFill="1" applyBorder="1" applyAlignment="1">
      <alignment horizontal="right" vertical="top"/>
    </xf>
    <xf numFmtId="1" fontId="4" fillId="0" borderId="115" xfId="42" applyNumberFormat="1" applyFont="1" applyFill="1" applyBorder="1" applyAlignment="1">
      <alignment horizontal="center"/>
    </xf>
    <xf numFmtId="10" fontId="4" fillId="0" borderId="126" xfId="42" applyNumberFormat="1" applyFont="1" applyFill="1" applyBorder="1" applyAlignment="1">
      <alignment horizontal="right" vertical="top"/>
    </xf>
    <xf numFmtId="1" fontId="1" fillId="0" borderId="127" xfId="42" applyNumberFormat="1" applyFont="1" applyFill="1" applyBorder="1" applyAlignment="1">
      <alignment horizontal="center"/>
    </xf>
    <xf numFmtId="10" fontId="1" fillId="0" borderId="128" xfId="42" applyNumberFormat="1" applyFont="1" applyFill="1" applyBorder="1" applyAlignment="1">
      <alignment horizontal="right" vertical="top"/>
    </xf>
    <xf numFmtId="1" fontId="1" fillId="0" borderId="115" xfId="42" applyNumberFormat="1" applyFont="1" applyFill="1" applyBorder="1" applyAlignment="1">
      <alignment horizontal="center"/>
    </xf>
    <xf numFmtId="10" fontId="1" fillId="0" borderId="129" xfId="42" applyNumberFormat="1" applyFont="1" applyFill="1" applyBorder="1" applyAlignment="1">
      <alignment horizontal="right" vertical="top"/>
    </xf>
    <xf numFmtId="1" fontId="1" fillId="0" borderId="130" xfId="42" applyNumberFormat="1" applyFont="1" applyFill="1" applyBorder="1" applyAlignment="1">
      <alignment horizontal="center"/>
    </xf>
    <xf numFmtId="10" fontId="1" fillId="0" borderId="131" xfId="42" applyNumberFormat="1" applyFont="1" applyFill="1" applyBorder="1" applyAlignment="1">
      <alignment horizontal="right" vertical="top"/>
    </xf>
    <xf numFmtId="10" fontId="1" fillId="0" borderId="132" xfId="42" applyNumberFormat="1" applyFont="1" applyFill="1" applyBorder="1" applyAlignment="1">
      <alignment horizontal="right" vertical="top"/>
    </xf>
    <xf numFmtId="164" fontId="3" fillId="0" borderId="133" xfId="42" applyNumberFormat="1" applyFont="1" applyFill="1" applyBorder="1" applyAlignment="1">
      <alignment horizontal="center" vertical="top"/>
    </xf>
    <xf numFmtId="10" fontId="3" fillId="0" borderId="134" xfId="42" applyNumberFormat="1" applyFont="1" applyFill="1" applyBorder="1" applyAlignment="1">
      <alignment horizontal="right" vertical="top"/>
    </xf>
    <xf numFmtId="1" fontId="4" fillId="0" borderId="135" xfId="42" applyNumberFormat="1" applyFont="1" applyFill="1" applyBorder="1" applyAlignment="1">
      <alignment horizontal="center"/>
    </xf>
    <xf numFmtId="10" fontId="4" fillId="0" borderId="128" xfId="42" applyNumberFormat="1" applyFont="1" applyFill="1" applyBorder="1" applyAlignment="1">
      <alignment horizontal="right" vertical="top"/>
    </xf>
    <xf numFmtId="1" fontId="1" fillId="0" borderId="135" xfId="42" applyNumberFormat="1" applyFont="1" applyFill="1" applyBorder="1" applyAlignment="1">
      <alignment horizontal="center"/>
    </xf>
    <xf numFmtId="10" fontId="1" fillId="0" borderId="136" xfId="42" applyNumberFormat="1" applyFont="1" applyFill="1" applyBorder="1" applyAlignment="1">
      <alignment horizontal="right" vertical="top"/>
    </xf>
    <xf numFmtId="1" fontId="3" fillId="0" borderId="137" xfId="42" applyNumberFormat="1" applyFont="1" applyFill="1" applyBorder="1" applyAlignment="1">
      <alignment horizontal="center" vertical="top"/>
    </xf>
    <xf numFmtId="10" fontId="3" fillId="0" borderId="138" xfId="42" applyNumberFormat="1" applyFont="1" applyFill="1" applyBorder="1" applyAlignment="1">
      <alignment horizontal="right" vertical="top"/>
    </xf>
    <xf numFmtId="1" fontId="4" fillId="0" borderId="139" xfId="42" applyNumberFormat="1" applyFont="1" applyFill="1" applyBorder="1" applyAlignment="1">
      <alignment horizontal="center"/>
    </xf>
    <xf numFmtId="10" fontId="4" fillId="0" borderId="140" xfId="42" applyNumberFormat="1" applyFont="1" applyFill="1" applyBorder="1" applyAlignment="1">
      <alignment horizontal="right" vertical="top"/>
    </xf>
    <xf numFmtId="0" fontId="0" fillId="0" borderId="135" xfId="0" applyFont="1" applyFill="1" applyBorder="1" applyAlignment="1">
      <alignment/>
    </xf>
    <xf numFmtId="4" fontId="1" fillId="0" borderId="141" xfId="42" applyNumberFormat="1" applyFont="1" applyFill="1" applyBorder="1" applyAlignment="1">
      <alignment horizontal="right" vertical="top"/>
    </xf>
    <xf numFmtId="10" fontId="4" fillId="0" borderId="125" xfId="42" applyNumberFormat="1" applyFont="1" applyFill="1" applyBorder="1" applyAlignment="1">
      <alignment horizontal="right" vertical="top"/>
    </xf>
    <xf numFmtId="10" fontId="1" fillId="0" borderId="142" xfId="42" applyNumberFormat="1" applyFont="1" applyFill="1" applyBorder="1" applyAlignment="1">
      <alignment horizontal="right" vertical="top"/>
    </xf>
    <xf numFmtId="10" fontId="1" fillId="0" borderId="143" xfId="42" applyNumberFormat="1" applyFont="1" applyFill="1" applyBorder="1" applyAlignment="1">
      <alignment horizontal="right" vertical="top"/>
    </xf>
    <xf numFmtId="1" fontId="3" fillId="0" borderId="133" xfId="42" applyNumberFormat="1" applyFont="1" applyFill="1" applyBorder="1" applyAlignment="1">
      <alignment horizontal="center"/>
    </xf>
    <xf numFmtId="10" fontId="3" fillId="0" borderId="144" xfId="42" applyNumberFormat="1" applyFont="1" applyFill="1" applyBorder="1" applyAlignment="1">
      <alignment horizontal="right" vertical="top"/>
    </xf>
    <xf numFmtId="1" fontId="4" fillId="0" borderId="113" xfId="42" applyNumberFormat="1" applyFont="1" applyFill="1" applyBorder="1" applyAlignment="1">
      <alignment horizontal="center"/>
    </xf>
    <xf numFmtId="10" fontId="1" fillId="0" borderId="138" xfId="42" applyNumberFormat="1" applyFont="1" applyFill="1" applyBorder="1" applyAlignment="1">
      <alignment horizontal="right" vertical="top"/>
    </xf>
    <xf numFmtId="1" fontId="3" fillId="0" borderId="145" xfId="42" applyNumberFormat="1" applyFont="1" applyFill="1" applyBorder="1" applyAlignment="1">
      <alignment horizontal="center" vertical="top"/>
    </xf>
    <xf numFmtId="10" fontId="3" fillId="0" borderId="125" xfId="42" applyNumberFormat="1" applyFont="1" applyFill="1" applyBorder="1" applyAlignment="1">
      <alignment horizontal="right" vertical="top"/>
    </xf>
    <xf numFmtId="1" fontId="4" fillId="0" borderId="139" xfId="42" applyNumberFormat="1" applyFont="1" applyFill="1" applyBorder="1" applyAlignment="1">
      <alignment horizontal="center" vertical="top"/>
    </xf>
    <xf numFmtId="1" fontId="1" fillId="0" borderId="135" xfId="42" applyNumberFormat="1" applyFont="1" applyFill="1" applyBorder="1" applyAlignment="1">
      <alignment horizontal="center" vertical="top"/>
    </xf>
    <xf numFmtId="10" fontId="1" fillId="0" borderId="141" xfId="42" applyNumberFormat="1" applyFont="1" applyFill="1" applyBorder="1" applyAlignment="1">
      <alignment horizontal="right" vertical="top"/>
    </xf>
    <xf numFmtId="1" fontId="1" fillId="0" borderId="146" xfId="42" applyNumberFormat="1" applyFont="1" applyFill="1" applyBorder="1" applyAlignment="1">
      <alignment horizontal="center"/>
    </xf>
    <xf numFmtId="10" fontId="1" fillId="0" borderId="140" xfId="42" applyNumberFormat="1" applyFont="1" applyFill="1" applyBorder="1" applyAlignment="1">
      <alignment horizontal="right" vertical="top"/>
    </xf>
    <xf numFmtId="1" fontId="5" fillId="0" borderId="135" xfId="42" applyNumberFormat="1" applyFont="1" applyFill="1" applyBorder="1" applyAlignment="1">
      <alignment horizontal="center"/>
    </xf>
    <xf numFmtId="1" fontId="3" fillId="0" borderId="147" xfId="42" applyNumberFormat="1" applyFont="1" applyFill="1" applyBorder="1" applyAlignment="1">
      <alignment horizontal="center" vertical="top"/>
    </xf>
    <xf numFmtId="1" fontId="4" fillId="0" borderId="135" xfId="42" applyNumberFormat="1" applyFont="1" applyFill="1" applyBorder="1" applyAlignment="1">
      <alignment horizontal="center" vertical="top"/>
    </xf>
    <xf numFmtId="10" fontId="1" fillId="0" borderId="148" xfId="42" applyNumberFormat="1" applyFont="1" applyFill="1" applyBorder="1" applyAlignment="1">
      <alignment horizontal="right" vertical="top"/>
    </xf>
    <xf numFmtId="1" fontId="3" fillId="0" borderId="113" xfId="42" applyNumberFormat="1" applyFont="1" applyFill="1" applyBorder="1" applyAlignment="1">
      <alignment horizontal="center" vertical="top"/>
    </xf>
    <xf numFmtId="10" fontId="6" fillId="0" borderId="140" xfId="42" applyNumberFormat="1" applyFont="1" applyFill="1" applyBorder="1" applyAlignment="1">
      <alignment horizontal="right" vertical="top"/>
    </xf>
    <xf numFmtId="10" fontId="7" fillId="0" borderId="140" xfId="42" applyNumberFormat="1" applyFont="1" applyFill="1" applyBorder="1" applyAlignment="1">
      <alignment horizontal="right" vertical="top"/>
    </xf>
    <xf numFmtId="10" fontId="7" fillId="0" borderId="129" xfId="42" applyNumberFormat="1" applyFont="1" applyFill="1" applyBorder="1" applyAlignment="1">
      <alignment horizontal="right" vertical="top"/>
    </xf>
    <xf numFmtId="10" fontId="7" fillId="0" borderId="125" xfId="42" applyNumberFormat="1" applyFont="1" applyFill="1" applyBorder="1" applyAlignment="1">
      <alignment horizontal="right" vertical="top"/>
    </xf>
    <xf numFmtId="10" fontId="7" fillId="0" borderId="138" xfId="42" applyNumberFormat="1" applyFont="1" applyFill="1" applyBorder="1" applyAlignment="1">
      <alignment horizontal="right" vertical="top"/>
    </xf>
    <xf numFmtId="1" fontId="4" fillId="0" borderId="130" xfId="42" applyNumberFormat="1" applyFont="1" applyFill="1" applyBorder="1" applyAlignment="1">
      <alignment horizontal="center"/>
    </xf>
    <xf numFmtId="10" fontId="4" fillId="0" borderId="144" xfId="42" applyNumberFormat="1" applyFont="1" applyFill="1" applyBorder="1" applyAlignment="1">
      <alignment horizontal="right" vertical="top"/>
    </xf>
    <xf numFmtId="1" fontId="3" fillId="0" borderId="133" xfId="42" applyNumberFormat="1" applyFont="1" applyFill="1" applyBorder="1" applyAlignment="1">
      <alignment horizontal="center" vertical="top"/>
    </xf>
    <xf numFmtId="10" fontId="3" fillId="0" borderId="140" xfId="42" applyNumberFormat="1" applyFont="1" applyFill="1" applyBorder="1" applyAlignment="1">
      <alignment horizontal="right" vertical="top"/>
    </xf>
    <xf numFmtId="1" fontId="3" fillId="0" borderId="113" xfId="42" applyNumberFormat="1" applyFont="1" applyFill="1" applyBorder="1" applyAlignment="1">
      <alignment horizontal="center"/>
    </xf>
    <xf numFmtId="10" fontId="4" fillId="0" borderId="138" xfId="42" applyNumberFormat="1" applyFont="1" applyFill="1" applyBorder="1" applyAlignment="1">
      <alignment horizontal="right" vertical="top"/>
    </xf>
    <xf numFmtId="1" fontId="4" fillId="0" borderId="146" xfId="42" applyNumberFormat="1" applyFont="1" applyFill="1" applyBorder="1" applyAlignment="1">
      <alignment horizontal="center"/>
    </xf>
    <xf numFmtId="1" fontId="4" fillId="0" borderId="149" xfId="42" applyNumberFormat="1" applyFont="1" applyFill="1" applyBorder="1" applyAlignment="1">
      <alignment horizontal="center"/>
    </xf>
    <xf numFmtId="10" fontId="4" fillId="0" borderId="129" xfId="42" applyNumberFormat="1" applyFont="1" applyFill="1" applyBorder="1" applyAlignment="1">
      <alignment horizontal="right" vertical="top"/>
    </xf>
    <xf numFmtId="10" fontId="1" fillId="0" borderId="150" xfId="42" applyNumberFormat="1" applyFont="1" applyFill="1" applyBorder="1" applyAlignment="1">
      <alignment horizontal="right" vertical="top"/>
    </xf>
    <xf numFmtId="10" fontId="1" fillId="0" borderId="151" xfId="42" applyNumberFormat="1" applyFont="1" applyFill="1" applyBorder="1" applyAlignment="1">
      <alignment horizontal="right" vertical="top"/>
    </xf>
    <xf numFmtId="10" fontId="1" fillId="0" borderId="126" xfId="42" applyNumberFormat="1" applyFont="1" applyFill="1" applyBorder="1" applyAlignment="1">
      <alignment horizontal="right" vertical="top"/>
    </xf>
    <xf numFmtId="10" fontId="1" fillId="0" borderId="152" xfId="42" applyNumberFormat="1" applyFont="1" applyFill="1" applyBorder="1" applyAlignment="1">
      <alignment horizontal="right" vertical="top"/>
    </xf>
    <xf numFmtId="1" fontId="3" fillId="0" borderId="153" xfId="42" applyNumberFormat="1" applyFont="1" applyFill="1" applyBorder="1" applyAlignment="1">
      <alignment horizontal="center" vertical="top"/>
    </xf>
    <xf numFmtId="10" fontId="3" fillId="0" borderId="154" xfId="42" applyNumberFormat="1" applyFont="1" applyFill="1" applyBorder="1" applyAlignment="1">
      <alignment horizontal="right" vertical="top"/>
    </xf>
    <xf numFmtId="10" fontId="4" fillId="0" borderId="134" xfId="42" applyNumberFormat="1" applyFont="1" applyFill="1" applyBorder="1" applyAlignment="1">
      <alignment horizontal="right" vertical="top"/>
    </xf>
    <xf numFmtId="1" fontId="4" fillId="0" borderId="137" xfId="42" applyNumberFormat="1" applyFont="1" applyFill="1" applyBorder="1" applyAlignment="1">
      <alignment horizontal="center"/>
    </xf>
    <xf numFmtId="1" fontId="3" fillId="0" borderId="127" xfId="42" applyNumberFormat="1" applyFont="1" applyFill="1" applyBorder="1" applyAlignment="1">
      <alignment horizontal="center" vertical="center"/>
    </xf>
    <xf numFmtId="10" fontId="1" fillId="0" borderId="125" xfId="42" applyNumberFormat="1" applyFont="1" applyFill="1" applyBorder="1" applyAlignment="1">
      <alignment horizontal="right" vertical="center" wrapText="1"/>
    </xf>
    <xf numFmtId="1" fontId="3" fillId="0" borderId="135" xfId="42" applyNumberFormat="1" applyFont="1" applyFill="1" applyBorder="1" applyAlignment="1">
      <alignment horizontal="center" vertical="center"/>
    </xf>
    <xf numFmtId="10" fontId="1" fillId="0" borderId="152" xfId="42" applyNumberFormat="1" applyFont="1" applyFill="1" applyBorder="1" applyAlignment="1">
      <alignment horizontal="right" vertical="center" wrapText="1"/>
    </xf>
    <xf numFmtId="1" fontId="3" fillId="0" borderId="115" xfId="42" applyNumberFormat="1" applyFont="1" applyFill="1" applyBorder="1" applyAlignment="1">
      <alignment horizontal="center" vertical="center"/>
    </xf>
    <xf numFmtId="10" fontId="1" fillId="0" borderId="144" xfId="42" applyNumberFormat="1" applyFont="1" applyFill="1" applyBorder="1" applyAlignment="1">
      <alignment horizontal="right" vertical="top"/>
    </xf>
    <xf numFmtId="10" fontId="1" fillId="0" borderId="155" xfId="42" applyNumberFormat="1" applyFont="1" applyFill="1" applyBorder="1" applyAlignment="1">
      <alignment horizontal="right" vertical="top"/>
    </xf>
    <xf numFmtId="1" fontId="4" fillId="0" borderId="149" xfId="42" applyNumberFormat="1" applyFont="1" applyFill="1" applyBorder="1" applyAlignment="1">
      <alignment horizontal="center" vertical="top"/>
    </xf>
    <xf numFmtId="1" fontId="1" fillId="0" borderId="156" xfId="42" applyNumberFormat="1" applyFont="1" applyFill="1" applyBorder="1" applyAlignment="1">
      <alignment horizontal="center"/>
    </xf>
    <xf numFmtId="10" fontId="4" fillId="0" borderId="121" xfId="42" applyNumberFormat="1" applyFont="1" applyFill="1" applyBorder="1" applyAlignment="1">
      <alignment horizontal="right" vertical="top"/>
    </xf>
    <xf numFmtId="1" fontId="1" fillId="0" borderId="146" xfId="42" applyNumberFormat="1" applyFont="1" applyFill="1" applyBorder="1" applyAlignment="1">
      <alignment horizontal="center" vertical="top"/>
    </xf>
    <xf numFmtId="1" fontId="1" fillId="0" borderId="115" xfId="42" applyNumberFormat="1" applyFont="1" applyFill="1" applyBorder="1" applyAlignment="1">
      <alignment horizontal="center" vertical="top"/>
    </xf>
    <xf numFmtId="1" fontId="4" fillId="0" borderId="133" xfId="42" applyNumberFormat="1" applyFont="1" applyFill="1" applyBorder="1" applyAlignment="1">
      <alignment horizontal="center" vertical="top"/>
    </xf>
    <xf numFmtId="1" fontId="3" fillId="0" borderId="135" xfId="42" applyNumberFormat="1" applyFont="1" applyFill="1" applyBorder="1" applyAlignment="1">
      <alignment horizontal="center" vertical="top"/>
    </xf>
    <xf numFmtId="10" fontId="3" fillId="0" borderId="129" xfId="42" applyNumberFormat="1" applyFont="1" applyFill="1" applyBorder="1" applyAlignment="1">
      <alignment horizontal="right" vertical="top"/>
    </xf>
    <xf numFmtId="1" fontId="4" fillId="0" borderId="130" xfId="42" applyNumberFormat="1" applyFont="1" applyFill="1" applyBorder="1" applyAlignment="1">
      <alignment horizontal="center" vertical="top"/>
    </xf>
    <xf numFmtId="10" fontId="4" fillId="0" borderId="154" xfId="42" applyNumberFormat="1" applyFont="1" applyFill="1" applyBorder="1" applyAlignment="1">
      <alignment horizontal="right" vertical="top"/>
    </xf>
    <xf numFmtId="10" fontId="1" fillId="0" borderId="157" xfId="42" applyNumberFormat="1" applyFont="1" applyFill="1" applyBorder="1" applyAlignment="1">
      <alignment horizontal="right" vertical="top"/>
    </xf>
    <xf numFmtId="1" fontId="4" fillId="0" borderId="127" xfId="42" applyNumberFormat="1" applyFont="1" applyFill="1" applyBorder="1" applyAlignment="1">
      <alignment horizontal="center"/>
    </xf>
    <xf numFmtId="1" fontId="8" fillId="0" borderId="135" xfId="42" applyNumberFormat="1" applyFont="1" applyFill="1" applyBorder="1" applyAlignment="1">
      <alignment horizontal="center" vertical="top"/>
    </xf>
    <xf numFmtId="1" fontId="3" fillId="0" borderId="115" xfId="42" applyNumberFormat="1" applyFont="1" applyFill="1" applyBorder="1" applyAlignment="1">
      <alignment horizontal="center" vertical="top"/>
    </xf>
    <xf numFmtId="1" fontId="3" fillId="0" borderId="130" xfId="42" applyNumberFormat="1" applyFont="1" applyFill="1" applyBorder="1" applyAlignment="1">
      <alignment horizontal="center" vertical="top"/>
    </xf>
    <xf numFmtId="1" fontId="1" fillId="0" borderId="158" xfId="42" applyNumberFormat="1" applyFont="1" applyFill="1" applyBorder="1" applyAlignment="1">
      <alignment horizontal="center"/>
    </xf>
    <xf numFmtId="1" fontId="1" fillId="0" borderId="159" xfId="42" applyNumberFormat="1" applyFont="1" applyFill="1" applyBorder="1" applyAlignment="1">
      <alignment horizontal="center" vertical="center"/>
    </xf>
    <xf numFmtId="43" fontId="1" fillId="0" borderId="159" xfId="42" applyFont="1" applyFill="1" applyBorder="1" applyAlignment="1">
      <alignment horizontal="center" vertical="top"/>
    </xf>
    <xf numFmtId="10" fontId="3" fillId="0" borderId="160" xfId="42" applyNumberFormat="1" applyFont="1" applyFill="1" applyBorder="1" applyAlignment="1">
      <alignment vertical="center" wrapText="1"/>
    </xf>
    <xf numFmtId="4" fontId="3" fillId="0" borderId="161" xfId="42" applyNumberFormat="1" applyFont="1" applyFill="1" applyBorder="1" applyAlignment="1">
      <alignment horizontal="right" vertical="center"/>
    </xf>
    <xf numFmtId="10" fontId="3" fillId="0" borderId="162" xfId="42" applyNumberFormat="1" applyFont="1" applyFill="1" applyBorder="1" applyAlignment="1">
      <alignment horizontal="right" vertical="top"/>
    </xf>
    <xf numFmtId="1" fontId="3" fillId="0" borderId="163" xfId="42" applyNumberFormat="1" applyFont="1" applyFill="1" applyBorder="1" applyAlignment="1">
      <alignment horizontal="center" vertical="top"/>
    </xf>
    <xf numFmtId="1" fontId="1" fillId="0" borderId="164" xfId="42" applyNumberFormat="1" applyFont="1" applyFill="1" applyBorder="1" applyAlignment="1">
      <alignment horizontal="center" vertical="center"/>
    </xf>
    <xf numFmtId="167" fontId="1" fillId="0" borderId="165" xfId="42" applyNumberFormat="1" applyFont="1" applyFill="1" applyBorder="1" applyAlignment="1">
      <alignment horizontal="center" vertical="top"/>
    </xf>
    <xf numFmtId="43" fontId="1" fillId="0" borderId="166" xfId="42" applyFont="1" applyFill="1" applyBorder="1" applyAlignment="1">
      <alignment vertical="top" wrapText="1"/>
    </xf>
    <xf numFmtId="4" fontId="1" fillId="0" borderId="165" xfId="42" applyNumberFormat="1" applyFont="1" applyFill="1" applyBorder="1" applyAlignment="1">
      <alignment horizontal="right" vertical="top"/>
    </xf>
    <xf numFmtId="10" fontId="1" fillId="0" borderId="167" xfId="42" applyNumberFormat="1" applyFont="1" applyFill="1" applyBorder="1" applyAlignment="1">
      <alignment horizontal="right" vertical="top"/>
    </xf>
    <xf numFmtId="9" fontId="1" fillId="0" borderId="155" xfId="42" applyNumberFormat="1" applyFont="1" applyFill="1" applyBorder="1" applyAlignment="1">
      <alignment horizontal="right" vertical="top"/>
    </xf>
    <xf numFmtId="9" fontId="4" fillId="0" borderId="114" xfId="42" applyNumberFormat="1" applyFont="1" applyFill="1" applyBorder="1" applyAlignment="1">
      <alignment horizontal="righ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5"/>
  <sheetViews>
    <sheetView tabSelected="1" zoomScale="75" zoomScaleNormal="75" zoomScaleSheetLayoutView="75" workbookViewId="0" topLeftCell="A451">
      <selection activeCell="Q299" sqref="Q299"/>
    </sheetView>
  </sheetViews>
  <sheetFormatPr defaultColWidth="9.140625" defaultRowHeight="12.75"/>
  <cols>
    <col min="1" max="1" width="5.7109375" style="301" customWidth="1"/>
    <col min="2" max="2" width="7.57421875" style="302" customWidth="1"/>
    <col min="3" max="3" width="6.00390625" style="303" customWidth="1"/>
    <col min="4" max="4" width="68.28125" style="304" customWidth="1"/>
    <col min="5" max="5" width="17.28125" style="3" customWidth="1"/>
    <col min="6" max="6" width="16.140625" style="3" customWidth="1"/>
    <col min="7" max="7" width="15.140625" style="3" customWidth="1"/>
    <col min="8" max="8" width="9.7109375" style="3" customWidth="1"/>
    <col min="9" max="9" width="1.28515625" style="3" customWidth="1"/>
    <col min="10" max="11" width="9.140625" style="3" hidden="1" customWidth="1"/>
    <col min="12" max="12" width="8.421875" style="3" hidden="1" customWidth="1"/>
    <col min="13" max="17" width="9.140625" style="3" customWidth="1"/>
    <col min="18" max="18" width="12.00390625" style="3" bestFit="1" customWidth="1"/>
    <col min="19" max="16384" width="9.140625" style="3" customWidth="1"/>
  </cols>
  <sheetData>
    <row r="1" spans="1:8" ht="15.75">
      <c r="A1" s="191"/>
      <c r="B1" s="192"/>
      <c r="C1" s="193"/>
      <c r="D1" s="194"/>
      <c r="E1" s="195"/>
      <c r="F1" s="196" t="s">
        <v>181</v>
      </c>
      <c r="G1" s="196"/>
      <c r="H1" s="196"/>
    </row>
    <row r="2" spans="2:8" s="197" customFormat="1" ht="12.75">
      <c r="B2" s="198"/>
      <c r="C2" s="199"/>
      <c r="D2" s="200"/>
      <c r="F2" s="201" t="s">
        <v>309</v>
      </c>
      <c r="G2" s="201"/>
      <c r="H2" s="201"/>
    </row>
    <row r="3" spans="2:4" s="197" customFormat="1" ht="12.75">
      <c r="B3" s="198"/>
      <c r="C3" s="199"/>
      <c r="D3" s="200"/>
    </row>
    <row r="4" spans="1:8" ht="15.75">
      <c r="A4" s="202"/>
      <c r="B4" s="192"/>
      <c r="C4" s="193"/>
      <c r="D4" s="309" t="s">
        <v>83</v>
      </c>
      <c r="E4" s="309"/>
      <c r="F4" s="309"/>
      <c r="G4" s="203"/>
      <c r="H4" s="1"/>
    </row>
    <row r="5" spans="1:8" ht="16.5" thickBot="1">
      <c r="A5" s="204"/>
      <c r="B5" s="99"/>
      <c r="C5" s="94"/>
      <c r="D5" s="312" t="s">
        <v>310</v>
      </c>
      <c r="E5" s="312"/>
      <c r="F5" s="312"/>
      <c r="G5" s="76"/>
      <c r="H5" s="2"/>
    </row>
    <row r="6" spans="1:8" s="205" customFormat="1" ht="25.5">
      <c r="A6" s="313" t="s">
        <v>84</v>
      </c>
      <c r="B6" s="314" t="s">
        <v>85</v>
      </c>
      <c r="C6" s="315" t="s">
        <v>86</v>
      </c>
      <c r="D6" s="316" t="s">
        <v>87</v>
      </c>
      <c r="E6" s="317" t="s">
        <v>311</v>
      </c>
      <c r="F6" s="317" t="s">
        <v>312</v>
      </c>
      <c r="G6" s="318" t="s">
        <v>313</v>
      </c>
      <c r="H6" s="319" t="s">
        <v>88</v>
      </c>
    </row>
    <row r="7" spans="1:8" ht="15.75">
      <c r="A7" s="320">
        <v>10</v>
      </c>
      <c r="B7" s="206"/>
      <c r="C7" s="207"/>
      <c r="D7" s="208" t="s">
        <v>89</v>
      </c>
      <c r="E7" s="209">
        <f>E8+E22</f>
        <v>2740250</v>
      </c>
      <c r="F7" s="209">
        <f>F8+F22</f>
        <v>3093420.54</v>
      </c>
      <c r="G7" s="209">
        <f>G8+G22</f>
        <v>691479.9500000001</v>
      </c>
      <c r="H7" s="321">
        <f>G7/F7</f>
        <v>0.22353247515450972</v>
      </c>
    </row>
    <row r="8" spans="1:8" s="10" customFormat="1" ht="15.75">
      <c r="A8" s="322"/>
      <c r="B8" s="210">
        <v>1041</v>
      </c>
      <c r="C8" s="211"/>
      <c r="D8" s="212" t="s">
        <v>90</v>
      </c>
      <c r="E8" s="213">
        <f>E9+E17+E16</f>
        <v>85250</v>
      </c>
      <c r="F8" s="213">
        <f>F9+F17+F16</f>
        <v>103299</v>
      </c>
      <c r="G8" s="213">
        <f>G9+G17+G16</f>
        <v>128448.41</v>
      </c>
      <c r="H8" s="323">
        <f>G8/F8</f>
        <v>1.2434622794025112</v>
      </c>
    </row>
    <row r="9" spans="1:8" ht="45.75" customHeight="1">
      <c r="A9" s="324"/>
      <c r="B9" s="214"/>
      <c r="C9" s="91" t="s">
        <v>62</v>
      </c>
      <c r="D9" s="11" t="s">
        <v>318</v>
      </c>
      <c r="E9" s="6">
        <f>E12+E13</f>
        <v>28065</v>
      </c>
      <c r="F9" s="6">
        <f>F12+F13</f>
        <v>32065</v>
      </c>
      <c r="G9" s="6">
        <f>G12+G13+G14</f>
        <v>57064.409999999996</v>
      </c>
      <c r="H9" s="325">
        <f>G9/F9</f>
        <v>1.7796479026976453</v>
      </c>
    </row>
    <row r="10" spans="1:8" ht="15.75">
      <c r="A10" s="324"/>
      <c r="B10" s="214"/>
      <c r="C10" s="110"/>
      <c r="D10" s="12" t="s">
        <v>317</v>
      </c>
      <c r="E10" s="69"/>
      <c r="F10" s="69"/>
      <c r="G10" s="69"/>
      <c r="H10" s="326"/>
    </row>
    <row r="11" spans="1:8" ht="15.75">
      <c r="A11" s="324"/>
      <c r="B11" s="214"/>
      <c r="C11" s="110"/>
      <c r="D11" s="161" t="s">
        <v>182</v>
      </c>
      <c r="E11" s="69"/>
      <c r="F11" s="162"/>
      <c r="G11" s="162"/>
      <c r="H11" s="327"/>
    </row>
    <row r="12" spans="1:8" ht="31.5">
      <c r="A12" s="324"/>
      <c r="B12" s="214"/>
      <c r="C12" s="110"/>
      <c r="D12" s="138" t="s">
        <v>315</v>
      </c>
      <c r="E12" s="129">
        <v>14420</v>
      </c>
      <c r="F12" s="129">
        <v>18420</v>
      </c>
      <c r="G12" s="131">
        <v>18419.51</v>
      </c>
      <c r="H12" s="328">
        <f aca="true" t="shared" si="0" ref="H12:H24">G12/F12</f>
        <v>0.9999733984799131</v>
      </c>
    </row>
    <row r="13" spans="1:8" ht="31.5">
      <c r="A13" s="324"/>
      <c r="B13" s="214"/>
      <c r="C13" s="110"/>
      <c r="D13" s="12" t="s">
        <v>314</v>
      </c>
      <c r="E13" s="129">
        <v>13645</v>
      </c>
      <c r="F13" s="129">
        <v>13645</v>
      </c>
      <c r="G13" s="69">
        <v>13644.9</v>
      </c>
      <c r="H13" s="326">
        <f t="shared" si="0"/>
        <v>0.9999926713081715</v>
      </c>
    </row>
    <row r="14" spans="1:8" ht="31.5">
      <c r="A14" s="324"/>
      <c r="B14" s="214"/>
      <c r="C14" s="215"/>
      <c r="D14" s="132" t="s">
        <v>314</v>
      </c>
      <c r="E14" s="155">
        <v>0</v>
      </c>
      <c r="F14" s="155">
        <v>0</v>
      </c>
      <c r="G14" s="155">
        <v>25000</v>
      </c>
      <c r="H14" s="329">
        <v>0</v>
      </c>
    </row>
    <row r="15" spans="1:8" ht="31.5">
      <c r="A15" s="324"/>
      <c r="B15" s="214"/>
      <c r="C15" s="91" t="s">
        <v>321</v>
      </c>
      <c r="D15" s="11" t="s">
        <v>173</v>
      </c>
      <c r="E15" s="6"/>
      <c r="F15" s="6"/>
      <c r="G15" s="6"/>
      <c r="H15" s="326"/>
    </row>
    <row r="16" spans="1:8" ht="47.25">
      <c r="A16" s="324"/>
      <c r="B16" s="214"/>
      <c r="C16" s="215"/>
      <c r="D16" s="8" t="s">
        <v>30</v>
      </c>
      <c r="E16" s="9">
        <v>0</v>
      </c>
      <c r="F16" s="9">
        <v>0</v>
      </c>
      <c r="G16" s="9">
        <v>150</v>
      </c>
      <c r="H16" s="330">
        <v>0</v>
      </c>
    </row>
    <row r="17" spans="1:8" ht="49.5" customHeight="1">
      <c r="A17" s="324"/>
      <c r="B17" s="95"/>
      <c r="C17" s="14">
        <v>6207</v>
      </c>
      <c r="D17" s="53" t="s">
        <v>316</v>
      </c>
      <c r="E17" s="6">
        <f>E19+E20+E21</f>
        <v>57185</v>
      </c>
      <c r="F17" s="6">
        <f>F19+F20+F21</f>
        <v>71234</v>
      </c>
      <c r="G17" s="6">
        <f>G19+G20+G21</f>
        <v>71234</v>
      </c>
      <c r="H17" s="325">
        <f t="shared" si="0"/>
        <v>1</v>
      </c>
    </row>
    <row r="18" spans="1:8" ht="15.75">
      <c r="A18" s="324"/>
      <c r="B18" s="95"/>
      <c r="C18" s="80"/>
      <c r="D18" s="161" t="s">
        <v>319</v>
      </c>
      <c r="E18" s="162"/>
      <c r="F18" s="162"/>
      <c r="G18" s="169"/>
      <c r="H18" s="331"/>
    </row>
    <row r="19" spans="1:8" ht="17.25" customHeight="1">
      <c r="A19" s="324"/>
      <c r="B19" s="95"/>
      <c r="C19" s="80"/>
      <c r="D19" s="153" t="s">
        <v>322</v>
      </c>
      <c r="E19" s="129">
        <v>33576</v>
      </c>
      <c r="F19" s="69">
        <v>23782</v>
      </c>
      <c r="G19" s="130">
        <v>23782</v>
      </c>
      <c r="H19" s="332">
        <f>G19/F19</f>
        <v>1</v>
      </c>
    </row>
    <row r="20" spans="1:8" ht="15.75" customHeight="1">
      <c r="A20" s="324"/>
      <c r="B20" s="95"/>
      <c r="C20" s="80"/>
      <c r="D20" s="153" t="s">
        <v>320</v>
      </c>
      <c r="E20" s="131">
        <v>0</v>
      </c>
      <c r="F20" s="131">
        <v>23843</v>
      </c>
      <c r="G20" s="133">
        <v>23843</v>
      </c>
      <c r="H20" s="333">
        <f>G20/F20</f>
        <v>1</v>
      </c>
    </row>
    <row r="21" spans="1:8" ht="31.5">
      <c r="A21" s="324"/>
      <c r="B21" s="95"/>
      <c r="C21" s="80"/>
      <c r="D21" s="132" t="s">
        <v>323</v>
      </c>
      <c r="E21" s="9">
        <v>23609</v>
      </c>
      <c r="F21" s="9">
        <v>23609</v>
      </c>
      <c r="G21" s="64">
        <v>23609</v>
      </c>
      <c r="H21" s="334">
        <f t="shared" si="0"/>
        <v>1</v>
      </c>
    </row>
    <row r="22" spans="1:8" s="10" customFormat="1" ht="15.75">
      <c r="A22" s="335"/>
      <c r="B22" s="216">
        <v>1095</v>
      </c>
      <c r="C22" s="217"/>
      <c r="D22" s="218" t="s">
        <v>91</v>
      </c>
      <c r="E22" s="219">
        <f>E23+E24</f>
        <v>2655000</v>
      </c>
      <c r="F22" s="219">
        <f>F23+F24</f>
        <v>2990121.54</v>
      </c>
      <c r="G22" s="219">
        <f>G23+G24</f>
        <v>563031.54</v>
      </c>
      <c r="H22" s="336">
        <f t="shared" si="0"/>
        <v>0.18829720881513065</v>
      </c>
    </row>
    <row r="23" spans="1:8" ht="33" customHeight="1">
      <c r="A23" s="337"/>
      <c r="B23" s="96"/>
      <c r="C23" s="51">
        <v>770</v>
      </c>
      <c r="D23" s="54" t="s">
        <v>253</v>
      </c>
      <c r="E23" s="42">
        <v>2655000</v>
      </c>
      <c r="F23" s="42">
        <v>2655000</v>
      </c>
      <c r="G23" s="55">
        <v>227910</v>
      </c>
      <c r="H23" s="338">
        <f t="shared" si="0"/>
        <v>0.08584180790960452</v>
      </c>
    </row>
    <row r="24" spans="1:8" ht="16.5" customHeight="1">
      <c r="A24" s="339"/>
      <c r="B24" s="97"/>
      <c r="C24" s="21">
        <v>2010</v>
      </c>
      <c r="D24" s="36" t="s">
        <v>195</v>
      </c>
      <c r="E24" s="23">
        <f>E26+E27</f>
        <v>0</v>
      </c>
      <c r="F24" s="23">
        <f>F26+F27</f>
        <v>335121.54000000004</v>
      </c>
      <c r="G24" s="23">
        <f>G26+G27</f>
        <v>335121.54000000004</v>
      </c>
      <c r="H24" s="340">
        <f t="shared" si="0"/>
        <v>1</v>
      </c>
    </row>
    <row r="25" spans="1:8" ht="63.75" customHeight="1">
      <c r="A25" s="339"/>
      <c r="B25" s="97"/>
      <c r="C25" s="21"/>
      <c r="D25" s="12" t="s">
        <v>196</v>
      </c>
      <c r="E25" s="57"/>
      <c r="F25" s="17"/>
      <c r="G25" s="49"/>
      <c r="H25" s="326"/>
    </row>
    <row r="26" spans="1:8" ht="15.75">
      <c r="A26" s="341"/>
      <c r="B26" s="99"/>
      <c r="C26" s="21"/>
      <c r="D26" s="138" t="s">
        <v>92</v>
      </c>
      <c r="E26" s="133">
        <v>0</v>
      </c>
      <c r="F26" s="23">
        <v>328550.53</v>
      </c>
      <c r="G26" s="139">
        <v>328550.53</v>
      </c>
      <c r="H26" s="342"/>
    </row>
    <row r="27" spans="1:8" ht="15.75">
      <c r="A27" s="341"/>
      <c r="B27" s="99"/>
      <c r="C27" s="21"/>
      <c r="D27" s="134" t="s">
        <v>254</v>
      </c>
      <c r="E27" s="135">
        <v>0</v>
      </c>
      <c r="F27" s="136">
        <v>6571.01</v>
      </c>
      <c r="G27" s="137">
        <v>6571.01</v>
      </c>
      <c r="H27" s="343"/>
    </row>
    <row r="28" spans="1:8" ht="15.75">
      <c r="A28" s="344">
        <v>20</v>
      </c>
      <c r="B28" s="220"/>
      <c r="C28" s="221"/>
      <c r="D28" s="222" t="s">
        <v>93</v>
      </c>
      <c r="E28" s="223">
        <f>E29</f>
        <v>26000</v>
      </c>
      <c r="F28" s="223">
        <f>F29</f>
        <v>72000</v>
      </c>
      <c r="G28" s="223">
        <f>G29</f>
        <v>74215.21</v>
      </c>
      <c r="H28" s="345">
        <f aca="true" t="shared" si="1" ref="H28:H33">G28/F28</f>
        <v>1.0307668055555557</v>
      </c>
    </row>
    <row r="29" spans="1:8" s="10" customFormat="1" ht="15.75">
      <c r="A29" s="346"/>
      <c r="B29" s="224">
        <v>2001</v>
      </c>
      <c r="C29" s="225"/>
      <c r="D29" s="226" t="s">
        <v>94</v>
      </c>
      <c r="E29" s="227">
        <f>SUM(E30:E31)</f>
        <v>26000</v>
      </c>
      <c r="F29" s="227">
        <f>SUM(F30:F31)</f>
        <v>72000</v>
      </c>
      <c r="G29" s="227">
        <f>SUM(G30:G31)</f>
        <v>74215.21</v>
      </c>
      <c r="H29" s="347">
        <f t="shared" si="1"/>
        <v>1.0307668055555557</v>
      </c>
    </row>
    <row r="30" spans="1:8" ht="63">
      <c r="A30" s="339"/>
      <c r="B30" s="95"/>
      <c r="C30" s="62">
        <v>750</v>
      </c>
      <c r="D30" s="33" t="s">
        <v>255</v>
      </c>
      <c r="E30" s="23">
        <v>11000</v>
      </c>
      <c r="F30" s="23">
        <v>11000</v>
      </c>
      <c r="G30" s="13">
        <v>617.94</v>
      </c>
      <c r="H30" s="340">
        <f t="shared" si="1"/>
        <v>0.05617636363636364</v>
      </c>
    </row>
    <row r="31" spans="1:8" ht="15.75">
      <c r="A31" s="348"/>
      <c r="B31" s="95"/>
      <c r="C31" s="29">
        <v>870</v>
      </c>
      <c r="D31" s="19" t="s">
        <v>256</v>
      </c>
      <c r="E31" s="15">
        <v>15000</v>
      </c>
      <c r="F31" s="15">
        <v>61000</v>
      </c>
      <c r="G31" s="20">
        <v>73597.27</v>
      </c>
      <c r="H31" s="349">
        <f t="shared" si="1"/>
        <v>1.2065126229508198</v>
      </c>
    </row>
    <row r="32" spans="1:8" ht="15.75">
      <c r="A32" s="350">
        <v>600</v>
      </c>
      <c r="B32" s="228"/>
      <c r="C32" s="229"/>
      <c r="D32" s="230" t="s">
        <v>96</v>
      </c>
      <c r="E32" s="231">
        <f>E36+E41+E33</f>
        <v>394243</v>
      </c>
      <c r="F32" s="231">
        <f>F36+F41+F33</f>
        <v>397251</v>
      </c>
      <c r="G32" s="231">
        <f>G36+G41+G33</f>
        <v>3019.37</v>
      </c>
      <c r="H32" s="351">
        <f t="shared" si="1"/>
        <v>0.007600660539558113</v>
      </c>
    </row>
    <row r="33" spans="1:8" s="10" customFormat="1" ht="15.75">
      <c r="A33" s="352"/>
      <c r="B33" s="232">
        <v>60013</v>
      </c>
      <c r="C33" s="211"/>
      <c r="D33" s="233" t="s">
        <v>165</v>
      </c>
      <c r="E33" s="234">
        <f aca="true" t="shared" si="2" ref="E33:G34">E34</f>
        <v>394243</v>
      </c>
      <c r="F33" s="234">
        <f t="shared" si="2"/>
        <v>394243</v>
      </c>
      <c r="G33" s="234">
        <f t="shared" si="2"/>
        <v>0</v>
      </c>
      <c r="H33" s="353">
        <f t="shared" si="1"/>
        <v>0</v>
      </c>
    </row>
    <row r="34" spans="1:8" ht="47.25">
      <c r="A34" s="354"/>
      <c r="B34" s="235"/>
      <c r="C34" s="18">
        <v>6630</v>
      </c>
      <c r="D34" s="128" t="s">
        <v>16</v>
      </c>
      <c r="E34" s="27">
        <f t="shared" si="2"/>
        <v>394243</v>
      </c>
      <c r="F34" s="77">
        <f t="shared" si="2"/>
        <v>394243</v>
      </c>
      <c r="G34" s="27">
        <f t="shared" si="2"/>
        <v>0</v>
      </c>
      <c r="H34" s="355">
        <f>H35</f>
        <v>0</v>
      </c>
    </row>
    <row r="35" spans="1:8" ht="47.25">
      <c r="A35" s="354"/>
      <c r="B35" s="236"/>
      <c r="C35" s="34"/>
      <c r="D35" s="16" t="s">
        <v>257</v>
      </c>
      <c r="E35" s="142">
        <v>394243</v>
      </c>
      <c r="F35" s="31">
        <v>394243</v>
      </c>
      <c r="G35" s="142">
        <v>0</v>
      </c>
      <c r="H35" s="334">
        <f>G35/F35</f>
        <v>0</v>
      </c>
    </row>
    <row r="36" spans="1:8" s="10" customFormat="1" ht="15.75">
      <c r="A36" s="335"/>
      <c r="B36" s="237">
        <v>60016</v>
      </c>
      <c r="C36" s="238"/>
      <c r="D36" s="239" t="s">
        <v>97</v>
      </c>
      <c r="E36" s="240">
        <f>E37+E39</f>
        <v>0</v>
      </c>
      <c r="F36" s="240">
        <f>F37+F39</f>
        <v>3008</v>
      </c>
      <c r="G36" s="240">
        <f>G37+G39</f>
        <v>2972.37</v>
      </c>
      <c r="H36" s="356">
        <f>G36/F36</f>
        <v>0.988154920212766</v>
      </c>
    </row>
    <row r="37" spans="1:8" ht="15.75">
      <c r="A37" s="339"/>
      <c r="B37" s="95"/>
      <c r="C37" s="18">
        <v>970</v>
      </c>
      <c r="D37" s="36" t="s">
        <v>95</v>
      </c>
      <c r="E37" s="123">
        <f>E38</f>
        <v>0</v>
      </c>
      <c r="F37" s="77">
        <f>F38</f>
        <v>2000</v>
      </c>
      <c r="G37" s="123">
        <f>G38</f>
        <v>1964</v>
      </c>
      <c r="H37" s="340">
        <f>G37/F37</f>
        <v>0.982</v>
      </c>
    </row>
    <row r="38" spans="1:8" ht="15.75">
      <c r="A38" s="339"/>
      <c r="B38" s="97"/>
      <c r="C38" s="88"/>
      <c r="D38" s="141" t="s">
        <v>324</v>
      </c>
      <c r="E38" s="142">
        <v>0</v>
      </c>
      <c r="F38" s="31">
        <v>2000</v>
      </c>
      <c r="G38" s="142">
        <v>1964</v>
      </c>
      <c r="H38" s="357">
        <f>G38/F38</f>
        <v>0.982</v>
      </c>
    </row>
    <row r="39" spans="1:8" ht="31.5">
      <c r="A39" s="324"/>
      <c r="B39" s="214"/>
      <c r="C39" s="91" t="s">
        <v>321</v>
      </c>
      <c r="D39" s="11" t="s">
        <v>173</v>
      </c>
      <c r="E39" s="6">
        <v>0</v>
      </c>
      <c r="F39" s="6">
        <v>1008</v>
      </c>
      <c r="G39" s="6">
        <v>1008.37</v>
      </c>
      <c r="H39" s="326">
        <f>G39/F39</f>
        <v>1.0003670634920634</v>
      </c>
    </row>
    <row r="40" spans="1:8" ht="47.25">
      <c r="A40" s="324"/>
      <c r="B40" s="214"/>
      <c r="C40" s="110"/>
      <c r="D40" s="8" t="s">
        <v>325</v>
      </c>
      <c r="E40" s="9"/>
      <c r="F40" s="9"/>
      <c r="G40" s="9"/>
      <c r="H40" s="330"/>
    </row>
    <row r="41" spans="1:8" s="10" customFormat="1" ht="15.75">
      <c r="A41" s="335"/>
      <c r="B41" s="232">
        <v>60095</v>
      </c>
      <c r="C41" s="211"/>
      <c r="D41" s="233" t="s">
        <v>91</v>
      </c>
      <c r="E41" s="234">
        <f>E42</f>
        <v>0</v>
      </c>
      <c r="F41" s="234">
        <f>F42</f>
        <v>0</v>
      </c>
      <c r="G41" s="234">
        <f>G42</f>
        <v>47</v>
      </c>
      <c r="H41" s="353">
        <v>0</v>
      </c>
    </row>
    <row r="42" spans="1:8" ht="15.75">
      <c r="A42" s="354"/>
      <c r="B42" s="235"/>
      <c r="C42" s="18">
        <v>970</v>
      </c>
      <c r="D42" s="12" t="s">
        <v>327</v>
      </c>
      <c r="E42" s="122">
        <v>0</v>
      </c>
      <c r="F42" s="122">
        <v>0</v>
      </c>
      <c r="G42" s="122">
        <v>47</v>
      </c>
      <c r="H42" s="358">
        <v>0</v>
      </c>
    </row>
    <row r="43" spans="1:8" s="245" customFormat="1" ht="15.75">
      <c r="A43" s="359">
        <v>630</v>
      </c>
      <c r="B43" s="241"/>
      <c r="C43" s="242"/>
      <c r="D43" s="243" t="s">
        <v>222</v>
      </c>
      <c r="E43" s="244">
        <f>E44</f>
        <v>6500</v>
      </c>
      <c r="F43" s="244">
        <f>F44</f>
        <v>28640</v>
      </c>
      <c r="G43" s="244">
        <f>G44</f>
        <v>25230.6</v>
      </c>
      <c r="H43" s="360">
        <f>G43/F43</f>
        <v>0.8809567039106144</v>
      </c>
    </row>
    <row r="44" spans="1:8" s="10" customFormat="1" ht="15.75">
      <c r="A44" s="361"/>
      <c r="B44" s="232">
        <v>63003</v>
      </c>
      <c r="C44" s="246"/>
      <c r="D44" s="233" t="s">
        <v>98</v>
      </c>
      <c r="E44" s="234">
        <f>E45+E48</f>
        <v>6500</v>
      </c>
      <c r="F44" s="234">
        <f>F45+F48</f>
        <v>28640</v>
      </c>
      <c r="G44" s="234">
        <f>G45+G48</f>
        <v>25230.6</v>
      </c>
      <c r="H44" s="353">
        <f>G44/F44</f>
        <v>0.8809567039106144</v>
      </c>
    </row>
    <row r="45" spans="1:8" ht="15.75">
      <c r="A45" s="339"/>
      <c r="B45" s="95"/>
      <c r="C45" s="18">
        <v>830</v>
      </c>
      <c r="D45" s="33" t="s">
        <v>99</v>
      </c>
      <c r="E45" s="17">
        <f>E46+E47</f>
        <v>6500</v>
      </c>
      <c r="F45" s="23">
        <f>F46+F47</f>
        <v>6500</v>
      </c>
      <c r="G45" s="17">
        <f>G46+G47</f>
        <v>3090.6</v>
      </c>
      <c r="H45" s="331">
        <f>G45/F45</f>
        <v>0.4754769230769231</v>
      </c>
    </row>
    <row r="46" spans="1:8" ht="15.75">
      <c r="A46" s="348"/>
      <c r="B46" s="95"/>
      <c r="C46" s="18"/>
      <c r="D46" s="144" t="s">
        <v>100</v>
      </c>
      <c r="E46" s="23">
        <v>6000</v>
      </c>
      <c r="F46" s="143">
        <v>6000</v>
      </c>
      <c r="G46" s="140">
        <v>2850.6</v>
      </c>
      <c r="H46" s="340"/>
    </row>
    <row r="47" spans="1:8" ht="15.75" customHeight="1">
      <c r="A47" s="348"/>
      <c r="B47" s="97"/>
      <c r="C47" s="18"/>
      <c r="D47" s="81" t="s">
        <v>258</v>
      </c>
      <c r="E47" s="142">
        <v>500</v>
      </c>
      <c r="F47" s="142">
        <v>500</v>
      </c>
      <c r="G47" s="31">
        <v>240</v>
      </c>
      <c r="H47" s="340"/>
    </row>
    <row r="48" spans="1:8" ht="31.5">
      <c r="A48" s="339"/>
      <c r="B48" s="97"/>
      <c r="C48" s="25">
        <v>6680</v>
      </c>
      <c r="D48" s="72" t="s">
        <v>173</v>
      </c>
      <c r="E48" s="27">
        <v>0</v>
      </c>
      <c r="F48" s="27">
        <v>22140</v>
      </c>
      <c r="G48" s="23">
        <v>22140</v>
      </c>
      <c r="H48" s="362">
        <f>G48/F48</f>
        <v>1</v>
      </c>
    </row>
    <row r="49" spans="1:8" ht="47.25">
      <c r="A49" s="339"/>
      <c r="B49" s="97"/>
      <c r="C49" s="34"/>
      <c r="D49" s="115" t="s">
        <v>419</v>
      </c>
      <c r="E49" s="64"/>
      <c r="F49" s="23"/>
      <c r="G49" s="31"/>
      <c r="H49" s="334"/>
    </row>
    <row r="50" spans="1:8" ht="15.75">
      <c r="A50" s="363">
        <v>700</v>
      </c>
      <c r="B50" s="188"/>
      <c r="C50" s="90"/>
      <c r="D50" s="247" t="s">
        <v>101</v>
      </c>
      <c r="E50" s="171">
        <f>E51+E68</f>
        <v>3620900</v>
      </c>
      <c r="F50" s="209">
        <f>F51+F68</f>
        <v>3646600</v>
      </c>
      <c r="G50" s="171">
        <f>G51+G68</f>
        <v>3806444.5699999994</v>
      </c>
      <c r="H50" s="364">
        <f>G50/F50</f>
        <v>1.043833864421653</v>
      </c>
    </row>
    <row r="51" spans="1:8" s="10" customFormat="1" ht="15.75">
      <c r="A51" s="365"/>
      <c r="B51" s="232">
        <v>70004</v>
      </c>
      <c r="C51" s="211"/>
      <c r="D51" s="248" t="s">
        <v>102</v>
      </c>
      <c r="E51" s="234">
        <f>E52+E53+E58+E62</f>
        <v>2100000</v>
      </c>
      <c r="F51" s="234">
        <f>F52+F53+F58+F62</f>
        <v>2119000</v>
      </c>
      <c r="G51" s="234">
        <f>G52+G53+G58+G62</f>
        <v>1131362.9499999995</v>
      </c>
      <c r="H51" s="353">
        <f>G51/F51</f>
        <v>0.5339136149126944</v>
      </c>
    </row>
    <row r="52" spans="1:8" ht="31.5">
      <c r="A52" s="339"/>
      <c r="B52" s="97"/>
      <c r="C52" s="18">
        <v>690</v>
      </c>
      <c r="D52" s="36" t="s">
        <v>326</v>
      </c>
      <c r="E52" s="23">
        <v>0</v>
      </c>
      <c r="F52" s="23">
        <v>3000</v>
      </c>
      <c r="G52" s="23">
        <v>5620.38</v>
      </c>
      <c r="H52" s="356">
        <f>G52/F52</f>
        <v>1.8734600000000001</v>
      </c>
    </row>
    <row r="53" spans="1:8" ht="63">
      <c r="A53" s="366"/>
      <c r="B53" s="95"/>
      <c r="C53" s="25">
        <v>750</v>
      </c>
      <c r="D53" s="128" t="s">
        <v>197</v>
      </c>
      <c r="E53" s="27">
        <f>E54+E55+E56+E57</f>
        <v>2100000</v>
      </c>
      <c r="F53" s="27">
        <f>F54+F55+F56+F57</f>
        <v>2100000</v>
      </c>
      <c r="G53" s="77">
        <f>G54+G55+G56+G57</f>
        <v>1078594.7299999997</v>
      </c>
      <c r="H53" s="362">
        <f>G53/F53</f>
        <v>0.513616538095238</v>
      </c>
    </row>
    <row r="54" spans="1:8" ht="15.75">
      <c r="A54" s="348"/>
      <c r="B54" s="95"/>
      <c r="C54" s="89"/>
      <c r="D54" s="144" t="s">
        <v>69</v>
      </c>
      <c r="E54" s="143">
        <v>2100000</v>
      </c>
      <c r="F54" s="140">
        <v>2100000</v>
      </c>
      <c r="G54" s="23">
        <v>1071449.44</v>
      </c>
      <c r="H54" s="332"/>
    </row>
    <row r="55" spans="1:8" ht="31.5">
      <c r="A55" s="348"/>
      <c r="B55" s="95"/>
      <c r="C55" s="89"/>
      <c r="D55" s="36" t="s">
        <v>103</v>
      </c>
      <c r="E55" s="143">
        <v>0</v>
      </c>
      <c r="F55" s="140">
        <v>0</v>
      </c>
      <c r="G55" s="143">
        <v>256.39</v>
      </c>
      <c r="H55" s="340"/>
    </row>
    <row r="56" spans="1:8" ht="15.75">
      <c r="A56" s="348"/>
      <c r="B56" s="95"/>
      <c r="C56" s="89"/>
      <c r="D56" s="145" t="s">
        <v>291</v>
      </c>
      <c r="E56" s="143">
        <v>0</v>
      </c>
      <c r="F56" s="143">
        <v>0</v>
      </c>
      <c r="G56" s="143">
        <v>6888.9</v>
      </c>
      <c r="H56" s="340"/>
    </row>
    <row r="57" spans="1:8" ht="17.25" customHeight="1">
      <c r="A57" s="348"/>
      <c r="B57" s="95"/>
      <c r="C57" s="89"/>
      <c r="D57" s="16" t="s">
        <v>328</v>
      </c>
      <c r="E57" s="31"/>
      <c r="F57" s="31"/>
      <c r="G57" s="31"/>
      <c r="H57" s="340"/>
    </row>
    <row r="58" spans="1:8" ht="15.75">
      <c r="A58" s="339"/>
      <c r="B58" s="97"/>
      <c r="C58" s="25">
        <v>920</v>
      </c>
      <c r="D58" s="35" t="s">
        <v>81</v>
      </c>
      <c r="E58" s="27">
        <f>E59+E60</f>
        <v>0</v>
      </c>
      <c r="F58" s="27">
        <f>F59+F60</f>
        <v>0</v>
      </c>
      <c r="G58" s="77">
        <f>G59+G60</f>
        <v>6700.18</v>
      </c>
      <c r="H58" s="367">
        <v>0</v>
      </c>
    </row>
    <row r="59" spans="1:8" ht="15.75">
      <c r="A59" s="348"/>
      <c r="B59" s="95"/>
      <c r="C59" s="18"/>
      <c r="D59" s="145" t="s">
        <v>329</v>
      </c>
      <c r="E59" s="143">
        <v>0</v>
      </c>
      <c r="F59" s="140">
        <v>0</v>
      </c>
      <c r="G59" s="140">
        <v>6029.46</v>
      </c>
      <c r="H59" s="340"/>
    </row>
    <row r="60" spans="1:8" ht="15.75">
      <c r="A60" s="348"/>
      <c r="B60" s="95"/>
      <c r="C60" s="18"/>
      <c r="D60" s="145" t="s">
        <v>198</v>
      </c>
      <c r="E60" s="140">
        <v>0</v>
      </c>
      <c r="F60" s="23">
        <v>0</v>
      </c>
      <c r="G60" s="23">
        <v>670.72</v>
      </c>
      <c r="H60" s="340"/>
    </row>
    <row r="61" spans="1:8" ht="17.25" customHeight="1">
      <c r="A61" s="348"/>
      <c r="B61" s="95"/>
      <c r="C61" s="34"/>
      <c r="D61" s="141" t="s">
        <v>334</v>
      </c>
      <c r="E61" s="31"/>
      <c r="F61" s="142"/>
      <c r="G61" s="142"/>
      <c r="H61" s="334"/>
    </row>
    <row r="62" spans="1:8" ht="15.75">
      <c r="A62" s="339"/>
      <c r="B62" s="97"/>
      <c r="C62" s="25">
        <v>970</v>
      </c>
      <c r="D62" s="35" t="s">
        <v>95</v>
      </c>
      <c r="E62" s="146">
        <f>E63+E64+E65+E66+E67</f>
        <v>0</v>
      </c>
      <c r="F62" s="147">
        <f>F63+F64+F65+F66+F67</f>
        <v>16000</v>
      </c>
      <c r="G62" s="147">
        <f>G63+G64+G65+G66+G67</f>
        <v>40447.659999999996</v>
      </c>
      <c r="H62" s="367">
        <v>0</v>
      </c>
    </row>
    <row r="63" spans="1:8" ht="15.75">
      <c r="A63" s="348"/>
      <c r="B63" s="95"/>
      <c r="C63" s="18"/>
      <c r="D63" s="145" t="s">
        <v>330</v>
      </c>
      <c r="E63" s="143"/>
      <c r="F63" s="23">
        <v>0</v>
      </c>
      <c r="G63" s="23">
        <v>-35.38</v>
      </c>
      <c r="H63" s="340"/>
    </row>
    <row r="64" spans="1:9" s="114" customFormat="1" ht="15.75">
      <c r="A64" s="339"/>
      <c r="B64" s="97"/>
      <c r="C64" s="18"/>
      <c r="D64" s="144" t="s">
        <v>201</v>
      </c>
      <c r="E64" s="140"/>
      <c r="F64" s="143">
        <v>0</v>
      </c>
      <c r="G64" s="143">
        <v>0</v>
      </c>
      <c r="H64" s="340"/>
      <c r="I64" s="310"/>
    </row>
    <row r="65" spans="1:8" s="249" customFormat="1" ht="15.75">
      <c r="A65" s="339"/>
      <c r="B65" s="97"/>
      <c r="C65" s="18"/>
      <c r="D65" s="36" t="s">
        <v>186</v>
      </c>
      <c r="E65" s="23"/>
      <c r="F65" s="143">
        <v>0</v>
      </c>
      <c r="G65" s="140">
        <v>3850.87</v>
      </c>
      <c r="H65" s="340"/>
    </row>
    <row r="66" spans="1:8" s="249" customFormat="1" ht="15.75">
      <c r="A66" s="339"/>
      <c r="B66" s="97"/>
      <c r="C66" s="18"/>
      <c r="D66" s="145" t="s">
        <v>331</v>
      </c>
      <c r="E66" s="140"/>
      <c r="F66" s="143">
        <v>16000</v>
      </c>
      <c r="G66" s="23">
        <v>21197.17</v>
      </c>
      <c r="H66" s="340"/>
    </row>
    <row r="67" spans="1:8" s="249" customFormat="1" ht="15.75">
      <c r="A67" s="339"/>
      <c r="B67" s="97"/>
      <c r="C67" s="18"/>
      <c r="D67" s="141" t="s">
        <v>332</v>
      </c>
      <c r="E67" s="121"/>
      <c r="F67" s="142">
        <v>0</v>
      </c>
      <c r="G67" s="142">
        <v>15435</v>
      </c>
      <c r="H67" s="334"/>
    </row>
    <row r="68" spans="1:8" s="10" customFormat="1" ht="15.75">
      <c r="A68" s="335"/>
      <c r="B68" s="232">
        <v>70005</v>
      </c>
      <c r="C68" s="211"/>
      <c r="D68" s="233" t="s">
        <v>104</v>
      </c>
      <c r="E68" s="234">
        <f>E69+E76+E84+E85+E90+E91+E92+E98</f>
        <v>1520900</v>
      </c>
      <c r="F68" s="234">
        <f>F69+F76+F84+F85+F90+F91+F92+F98</f>
        <v>1527600</v>
      </c>
      <c r="G68" s="234">
        <f>G69+G76+G84+G85+G90+G91+G92+G98</f>
        <v>2675081.62</v>
      </c>
      <c r="H68" s="353">
        <f>G68/F68</f>
        <v>1.7511662869861222</v>
      </c>
    </row>
    <row r="69" spans="1:8" ht="31.5">
      <c r="A69" s="368"/>
      <c r="B69" s="105"/>
      <c r="C69" s="34">
        <v>470</v>
      </c>
      <c r="D69" s="46" t="s">
        <v>333</v>
      </c>
      <c r="E69" s="39">
        <v>150000</v>
      </c>
      <c r="F69" s="39">
        <v>150000</v>
      </c>
      <c r="G69" s="39">
        <f>G70+G71+G72</f>
        <v>132351.41999999998</v>
      </c>
      <c r="H69" s="369">
        <f>G69/F69</f>
        <v>0.8823427999999999</v>
      </c>
    </row>
    <row r="70" spans="1:8" ht="15.75">
      <c r="A70" s="339"/>
      <c r="B70" s="95"/>
      <c r="C70" s="88"/>
      <c r="D70" s="36" t="s">
        <v>105</v>
      </c>
      <c r="E70" s="17"/>
      <c r="F70" s="23"/>
      <c r="G70" s="17">
        <v>57545.34</v>
      </c>
      <c r="H70" s="340"/>
    </row>
    <row r="71" spans="1:8" ht="15.75">
      <c r="A71" s="339"/>
      <c r="B71" s="95"/>
      <c r="C71" s="88"/>
      <c r="D71" s="144" t="s">
        <v>106</v>
      </c>
      <c r="E71" s="140"/>
      <c r="F71" s="140"/>
      <c r="G71" s="23">
        <v>70942.08</v>
      </c>
      <c r="H71" s="340"/>
    </row>
    <row r="72" spans="1:8" ht="15.75">
      <c r="A72" s="339"/>
      <c r="B72" s="97"/>
      <c r="C72" s="88"/>
      <c r="D72" s="36" t="s">
        <v>292</v>
      </c>
      <c r="E72" s="23"/>
      <c r="F72" s="23"/>
      <c r="G72" s="143">
        <v>3864</v>
      </c>
      <c r="H72" s="340"/>
    </row>
    <row r="73" spans="1:8" ht="31.5">
      <c r="A73" s="339"/>
      <c r="B73" s="95"/>
      <c r="C73" s="90"/>
      <c r="D73" s="16" t="s">
        <v>335</v>
      </c>
      <c r="E73" s="41"/>
      <c r="F73" s="31"/>
      <c r="G73" s="41"/>
      <c r="H73" s="334"/>
    </row>
    <row r="74" spans="1:8" ht="31.5">
      <c r="A74" s="339"/>
      <c r="B74" s="95"/>
      <c r="C74" s="18">
        <v>570</v>
      </c>
      <c r="D74" s="36" t="s">
        <v>338</v>
      </c>
      <c r="E74" s="23">
        <v>0</v>
      </c>
      <c r="F74" s="23">
        <v>0</v>
      </c>
      <c r="G74" s="23">
        <v>0</v>
      </c>
      <c r="H74" s="340">
        <v>0</v>
      </c>
    </row>
    <row r="75" spans="1:8" ht="31.5">
      <c r="A75" s="339"/>
      <c r="B75" s="95"/>
      <c r="C75" s="18"/>
      <c r="D75" s="16" t="s">
        <v>17</v>
      </c>
      <c r="E75" s="23"/>
      <c r="F75" s="23"/>
      <c r="G75" s="23"/>
      <c r="H75" s="340"/>
    </row>
    <row r="76" spans="1:8" ht="63">
      <c r="A76" s="339"/>
      <c r="B76" s="97"/>
      <c r="C76" s="25">
        <v>750</v>
      </c>
      <c r="D76" s="128" t="s">
        <v>199</v>
      </c>
      <c r="E76" s="15">
        <f>E77+E78+E79+E80+E81+E82</f>
        <v>270900</v>
      </c>
      <c r="F76" s="15">
        <f>F77+F78+F79+F80+F81+F82</f>
        <v>273600</v>
      </c>
      <c r="G76" s="15">
        <f>G77+G78+G79+G80+G81+G82</f>
        <v>230940.46000000002</v>
      </c>
      <c r="H76" s="367">
        <f>G76/F76</f>
        <v>0.8440806286549708</v>
      </c>
    </row>
    <row r="77" spans="1:8" ht="15.75">
      <c r="A77" s="339"/>
      <c r="B77" s="97"/>
      <c r="C77" s="88"/>
      <c r="D77" s="36" t="s">
        <v>70</v>
      </c>
      <c r="E77" s="140">
        <v>270000</v>
      </c>
      <c r="F77" s="143">
        <v>270000</v>
      </c>
      <c r="G77" s="143">
        <v>183499.88</v>
      </c>
      <c r="H77" s="332"/>
    </row>
    <row r="78" spans="1:8" ht="15.75">
      <c r="A78" s="339"/>
      <c r="B78" s="97"/>
      <c r="C78" s="88"/>
      <c r="D78" s="145" t="s">
        <v>339</v>
      </c>
      <c r="E78" s="23">
        <v>0</v>
      </c>
      <c r="F78" s="140">
        <v>0</v>
      </c>
      <c r="G78" s="140">
        <v>35637.63</v>
      </c>
      <c r="H78" s="340"/>
    </row>
    <row r="79" spans="1:8" ht="15.75">
      <c r="A79" s="339"/>
      <c r="B79" s="97"/>
      <c r="C79" s="88"/>
      <c r="D79" s="145" t="s">
        <v>107</v>
      </c>
      <c r="E79" s="140">
        <v>0</v>
      </c>
      <c r="F79" s="140">
        <v>0</v>
      </c>
      <c r="G79" s="23">
        <v>9244.7</v>
      </c>
      <c r="H79" s="340"/>
    </row>
    <row r="80" spans="1:8" ht="15.75">
      <c r="A80" s="348"/>
      <c r="B80" s="95"/>
      <c r="C80" s="88"/>
      <c r="D80" s="144" t="s">
        <v>259</v>
      </c>
      <c r="E80" s="23">
        <v>900</v>
      </c>
      <c r="F80" s="23">
        <v>900</v>
      </c>
      <c r="G80" s="143">
        <v>458.25</v>
      </c>
      <c r="H80" s="340"/>
    </row>
    <row r="81" spans="1:8" ht="15.75">
      <c r="A81" s="348"/>
      <c r="B81" s="95"/>
      <c r="C81" s="88"/>
      <c r="D81" s="144" t="s">
        <v>336</v>
      </c>
      <c r="E81" s="140">
        <v>0</v>
      </c>
      <c r="F81" s="140">
        <v>1200</v>
      </c>
      <c r="G81" s="143">
        <v>600</v>
      </c>
      <c r="H81" s="340"/>
    </row>
    <row r="82" spans="1:8" ht="15.75">
      <c r="A82" s="348"/>
      <c r="B82" s="95"/>
      <c r="C82" s="88"/>
      <c r="D82" s="36" t="s">
        <v>337</v>
      </c>
      <c r="E82" s="140">
        <v>0</v>
      </c>
      <c r="F82" s="140">
        <v>1500</v>
      </c>
      <c r="G82" s="140">
        <v>1500</v>
      </c>
      <c r="H82" s="340"/>
    </row>
    <row r="83" spans="1:8" ht="19.5" customHeight="1">
      <c r="A83" s="348"/>
      <c r="B83" s="95"/>
      <c r="C83" s="90"/>
      <c r="D83" s="141" t="s">
        <v>340</v>
      </c>
      <c r="E83" s="31"/>
      <c r="F83" s="31"/>
      <c r="G83" s="31"/>
      <c r="H83" s="334"/>
    </row>
    <row r="84" spans="1:8" ht="31.5">
      <c r="A84" s="339"/>
      <c r="B84" s="97"/>
      <c r="C84" s="34">
        <v>760</v>
      </c>
      <c r="D84" s="30" t="s">
        <v>108</v>
      </c>
      <c r="E84" s="31">
        <v>5000</v>
      </c>
      <c r="F84" s="31">
        <v>7000</v>
      </c>
      <c r="G84" s="43">
        <v>19070</v>
      </c>
      <c r="H84" s="334">
        <f>G84/F84</f>
        <v>2.724285714285714</v>
      </c>
    </row>
    <row r="85" spans="1:8" ht="31.5">
      <c r="A85" s="339"/>
      <c r="B85" s="95"/>
      <c r="C85" s="25">
        <v>770</v>
      </c>
      <c r="D85" s="35" t="s">
        <v>109</v>
      </c>
      <c r="E85" s="77">
        <v>1080000</v>
      </c>
      <c r="F85" s="77">
        <v>1080000</v>
      </c>
      <c r="G85" s="27">
        <f>G86+G87+G88</f>
        <v>435611.41000000003</v>
      </c>
      <c r="H85" s="362">
        <f>G85/F85</f>
        <v>0.4033438981481482</v>
      </c>
    </row>
    <row r="86" spans="1:8" ht="16.5" customHeight="1">
      <c r="A86" s="339"/>
      <c r="B86" s="97"/>
      <c r="C86" s="18"/>
      <c r="D86" s="145" t="s">
        <v>110</v>
      </c>
      <c r="E86" s="23"/>
      <c r="F86" s="23"/>
      <c r="G86" s="143">
        <v>157537.08</v>
      </c>
      <c r="H86" s="332"/>
    </row>
    <row r="87" spans="1:8" ht="15.75">
      <c r="A87" s="348"/>
      <c r="B87" s="95"/>
      <c r="C87" s="18"/>
      <c r="D87" s="145" t="s">
        <v>260</v>
      </c>
      <c r="E87" s="143"/>
      <c r="F87" s="140"/>
      <c r="G87" s="140">
        <v>267774.33</v>
      </c>
      <c r="H87" s="340"/>
    </row>
    <row r="88" spans="1:8" ht="15.75">
      <c r="A88" s="348"/>
      <c r="B88" s="95"/>
      <c r="C88" s="18"/>
      <c r="D88" s="144" t="s">
        <v>342</v>
      </c>
      <c r="E88" s="143"/>
      <c r="F88" s="23"/>
      <c r="G88" s="140">
        <v>10300</v>
      </c>
      <c r="H88" s="340"/>
    </row>
    <row r="89" spans="1:8" ht="31.5">
      <c r="A89" s="348"/>
      <c r="B89" s="95"/>
      <c r="C89" s="18"/>
      <c r="D89" s="141" t="s">
        <v>341</v>
      </c>
      <c r="E89" s="142"/>
      <c r="F89" s="142"/>
      <c r="G89" s="31"/>
      <c r="H89" s="340"/>
    </row>
    <row r="90" spans="1:8" ht="15.75">
      <c r="A90" s="339"/>
      <c r="B90" s="97"/>
      <c r="C90" s="37">
        <v>830</v>
      </c>
      <c r="D90" s="38" t="s">
        <v>200</v>
      </c>
      <c r="E90" s="39">
        <v>0</v>
      </c>
      <c r="F90" s="39">
        <v>2000</v>
      </c>
      <c r="G90" s="40">
        <v>4590.14</v>
      </c>
      <c r="H90" s="369">
        <f>G90/F90</f>
        <v>2.29507</v>
      </c>
    </row>
    <row r="91" spans="1:9" s="114" customFormat="1" ht="31.5">
      <c r="A91" s="339"/>
      <c r="B91" s="97"/>
      <c r="C91" s="37">
        <v>920</v>
      </c>
      <c r="D91" s="38" t="s">
        <v>293</v>
      </c>
      <c r="E91" s="39">
        <v>15000</v>
      </c>
      <c r="F91" s="39">
        <v>15000</v>
      </c>
      <c r="G91" s="40">
        <v>18557.52</v>
      </c>
      <c r="H91" s="369">
        <f>G91/F91</f>
        <v>1.237168</v>
      </c>
      <c r="I91" s="310"/>
    </row>
    <row r="92" spans="1:8" ht="15.75">
      <c r="A92" s="339"/>
      <c r="B92" s="97"/>
      <c r="C92" s="18">
        <v>970</v>
      </c>
      <c r="D92" s="128" t="s">
        <v>95</v>
      </c>
      <c r="E92" s="77">
        <f>E95+E97</f>
        <v>0</v>
      </c>
      <c r="F92" s="77">
        <f>F95+F97</f>
        <v>0</v>
      </c>
      <c r="G92" s="27">
        <f>G93+G94+G95+G96+G97</f>
        <v>9122.93</v>
      </c>
      <c r="H92" s="367">
        <v>0</v>
      </c>
    </row>
    <row r="93" spans="1:8" ht="15.75">
      <c r="A93" s="337"/>
      <c r="B93" s="96"/>
      <c r="C93" s="34"/>
      <c r="D93" s="141" t="s">
        <v>184</v>
      </c>
      <c r="E93" s="142"/>
      <c r="F93" s="142"/>
      <c r="G93" s="142">
        <v>110</v>
      </c>
      <c r="H93" s="334"/>
    </row>
    <row r="94" spans="1:8" ht="15.75">
      <c r="A94" s="348"/>
      <c r="B94" s="95"/>
      <c r="C94" s="18"/>
      <c r="D94" s="36" t="s">
        <v>343</v>
      </c>
      <c r="E94" s="23"/>
      <c r="F94" s="17"/>
      <c r="G94" s="17">
        <v>686.68</v>
      </c>
      <c r="H94" s="340"/>
    </row>
    <row r="95" spans="1:8" s="87" customFormat="1" ht="15" customHeight="1">
      <c r="A95" s="370"/>
      <c r="B95" s="101"/>
      <c r="C95" s="44"/>
      <c r="D95" s="144" t="s">
        <v>344</v>
      </c>
      <c r="E95" s="140"/>
      <c r="F95" s="140"/>
      <c r="G95" s="140">
        <v>114</v>
      </c>
      <c r="H95" s="340"/>
    </row>
    <row r="96" spans="1:8" s="87" customFormat="1" ht="36.75" customHeight="1">
      <c r="A96" s="370"/>
      <c r="B96" s="101"/>
      <c r="C96" s="44"/>
      <c r="D96" s="144" t="s">
        <v>31</v>
      </c>
      <c r="E96" s="140"/>
      <c r="F96" s="23"/>
      <c r="G96" s="140">
        <v>8211.37</v>
      </c>
      <c r="H96" s="340"/>
    </row>
    <row r="97" spans="1:8" s="87" customFormat="1" ht="15.75">
      <c r="A97" s="370"/>
      <c r="B97" s="152"/>
      <c r="C97" s="126"/>
      <c r="D97" s="16" t="s">
        <v>261</v>
      </c>
      <c r="E97" s="17"/>
      <c r="F97" s="136"/>
      <c r="G97" s="31">
        <v>0.88</v>
      </c>
      <c r="H97" s="334"/>
    </row>
    <row r="98" spans="1:8" ht="31.5">
      <c r="A98" s="339"/>
      <c r="B98" s="97"/>
      <c r="C98" s="25">
        <v>6680</v>
      </c>
      <c r="D98" s="72" t="s">
        <v>173</v>
      </c>
      <c r="E98" s="27">
        <v>0</v>
      </c>
      <c r="F98" s="27">
        <v>0</v>
      </c>
      <c r="G98" s="23">
        <v>1824837.74</v>
      </c>
      <c r="H98" s="362">
        <v>0</v>
      </c>
    </row>
    <row r="99" spans="1:8" ht="63">
      <c r="A99" s="339"/>
      <c r="B99" s="97"/>
      <c r="C99" s="34"/>
      <c r="D99" s="115" t="s">
        <v>345</v>
      </c>
      <c r="E99" s="64"/>
      <c r="F99" s="23"/>
      <c r="G99" s="31"/>
      <c r="H99" s="334"/>
    </row>
    <row r="100" spans="1:8" ht="15.75">
      <c r="A100" s="371">
        <v>710</v>
      </c>
      <c r="B100" s="250"/>
      <c r="C100" s="251"/>
      <c r="D100" s="222" t="s">
        <v>112</v>
      </c>
      <c r="E100" s="223">
        <f>E101+E103</f>
        <v>100000</v>
      </c>
      <c r="F100" s="223">
        <f>F101+F103</f>
        <v>115000</v>
      </c>
      <c r="G100" s="223">
        <f>G101+G103</f>
        <v>83251.42</v>
      </c>
      <c r="H100" s="325">
        <f aca="true" t="shared" si="3" ref="H100:H108">G100/F100</f>
        <v>0.7239253913043479</v>
      </c>
    </row>
    <row r="101" spans="1:8" s="10" customFormat="1" ht="15.75">
      <c r="A101" s="372"/>
      <c r="B101" s="252">
        <v>71004</v>
      </c>
      <c r="C101" s="253"/>
      <c r="D101" s="212" t="s">
        <v>187</v>
      </c>
      <c r="E101" s="234">
        <f>E102</f>
        <v>0</v>
      </c>
      <c r="F101" s="234">
        <f>F102</f>
        <v>10000</v>
      </c>
      <c r="G101" s="234">
        <f>G102</f>
        <v>10000</v>
      </c>
      <c r="H101" s="353">
        <v>0</v>
      </c>
    </row>
    <row r="102" spans="1:8" ht="46.5" customHeight="1">
      <c r="A102" s="366"/>
      <c r="B102" s="95"/>
      <c r="C102" s="25">
        <v>960</v>
      </c>
      <c r="D102" s="5" t="s">
        <v>32</v>
      </c>
      <c r="E102" s="23">
        <v>0</v>
      </c>
      <c r="F102" s="23">
        <v>10000</v>
      </c>
      <c r="G102" s="23">
        <v>10000</v>
      </c>
      <c r="H102" s="373">
        <f>G102/F102</f>
        <v>1</v>
      </c>
    </row>
    <row r="103" spans="1:8" s="10" customFormat="1" ht="15.75">
      <c r="A103" s="372"/>
      <c r="B103" s="252">
        <v>71035</v>
      </c>
      <c r="C103" s="253"/>
      <c r="D103" s="212" t="s">
        <v>113</v>
      </c>
      <c r="E103" s="234">
        <f>E104+E105</f>
        <v>100000</v>
      </c>
      <c r="F103" s="234">
        <f>F104+F105</f>
        <v>105000</v>
      </c>
      <c r="G103" s="234">
        <f>G104+G105</f>
        <v>73251.42</v>
      </c>
      <c r="H103" s="353">
        <f t="shared" si="3"/>
        <v>0.6976325714285714</v>
      </c>
    </row>
    <row r="104" spans="1:8" ht="31.5">
      <c r="A104" s="339"/>
      <c r="B104" s="102"/>
      <c r="C104" s="37">
        <v>690</v>
      </c>
      <c r="D104" s="46" t="s">
        <v>262</v>
      </c>
      <c r="E104" s="39">
        <v>100000</v>
      </c>
      <c r="F104" s="39">
        <v>100000</v>
      </c>
      <c r="G104" s="39">
        <v>60159.42</v>
      </c>
      <c r="H104" s="353">
        <f t="shared" si="3"/>
        <v>0.6015942</v>
      </c>
    </row>
    <row r="105" spans="1:8" ht="15.75">
      <c r="A105" s="348"/>
      <c r="B105" s="105"/>
      <c r="C105" s="34">
        <v>970</v>
      </c>
      <c r="D105" s="30" t="s">
        <v>346</v>
      </c>
      <c r="E105" s="31">
        <v>0</v>
      </c>
      <c r="F105" s="31">
        <v>5000</v>
      </c>
      <c r="G105" s="31">
        <v>13092</v>
      </c>
      <c r="H105" s="356">
        <f>G105/F105</f>
        <v>2.6184</v>
      </c>
    </row>
    <row r="106" spans="1:8" ht="15.75">
      <c r="A106" s="374">
        <v>750</v>
      </c>
      <c r="B106" s="254"/>
      <c r="C106" s="255"/>
      <c r="D106" s="247" t="s">
        <v>114</v>
      </c>
      <c r="E106" s="171">
        <f>E107+E110+E125+E130</f>
        <v>246100</v>
      </c>
      <c r="F106" s="171">
        <f>F107+F110+F125+F130</f>
        <v>315386</v>
      </c>
      <c r="G106" s="171">
        <f>G107+G110+G125+G130</f>
        <v>319823.81</v>
      </c>
      <c r="H106" s="364">
        <f t="shared" si="3"/>
        <v>1.0140710431027375</v>
      </c>
    </row>
    <row r="107" spans="1:8" s="10" customFormat="1" ht="15.75">
      <c r="A107" s="352"/>
      <c r="B107" s="232">
        <v>75011</v>
      </c>
      <c r="C107" s="211"/>
      <c r="D107" s="233" t="s">
        <v>115</v>
      </c>
      <c r="E107" s="234">
        <f>E108+E109</f>
        <v>244600</v>
      </c>
      <c r="F107" s="234">
        <f>F108+F109</f>
        <v>244600</v>
      </c>
      <c r="G107" s="234">
        <f>G108+G109</f>
        <v>131737.55</v>
      </c>
      <c r="H107" s="353">
        <f t="shared" si="3"/>
        <v>0.5385836058871627</v>
      </c>
    </row>
    <row r="108" spans="1:8" ht="47.25">
      <c r="A108" s="339"/>
      <c r="B108" s="97"/>
      <c r="C108" s="52">
        <v>2010</v>
      </c>
      <c r="D108" s="30" t="s">
        <v>263</v>
      </c>
      <c r="E108" s="31">
        <v>244600</v>
      </c>
      <c r="F108" s="31">
        <v>244600</v>
      </c>
      <c r="G108" s="32">
        <v>131705</v>
      </c>
      <c r="H108" s="334">
        <f t="shared" si="3"/>
        <v>0.5384505314799672</v>
      </c>
    </row>
    <row r="109" spans="1:8" ht="47.25" customHeight="1">
      <c r="A109" s="339"/>
      <c r="B109" s="96"/>
      <c r="C109" s="47">
        <v>2360</v>
      </c>
      <c r="D109" s="38" t="s">
        <v>305</v>
      </c>
      <c r="E109" s="39">
        <v>0</v>
      </c>
      <c r="F109" s="39">
        <v>0</v>
      </c>
      <c r="G109" s="40">
        <v>32.55</v>
      </c>
      <c r="H109" s="369">
        <v>0</v>
      </c>
    </row>
    <row r="110" spans="1:8" s="10" customFormat="1" ht="15.75">
      <c r="A110" s="346"/>
      <c r="B110" s="232">
        <v>75023</v>
      </c>
      <c r="C110" s="211"/>
      <c r="D110" s="233" t="s">
        <v>117</v>
      </c>
      <c r="E110" s="234">
        <f>E111+E112+E113+E116</f>
        <v>1500</v>
      </c>
      <c r="F110" s="234">
        <f>F111+F112+F113+F116</f>
        <v>21036</v>
      </c>
      <c r="G110" s="234">
        <f>G111+G112+G113+G116</f>
        <v>71921.93</v>
      </c>
      <c r="H110" s="375">
        <v>0</v>
      </c>
    </row>
    <row r="111" spans="1:8" ht="47.25" customHeight="1">
      <c r="A111" s="337"/>
      <c r="B111" s="96"/>
      <c r="C111" s="37">
        <v>570</v>
      </c>
      <c r="D111" s="38" t="s">
        <v>264</v>
      </c>
      <c r="E111" s="39">
        <v>0</v>
      </c>
      <c r="F111" s="39">
        <v>0</v>
      </c>
      <c r="G111" s="39">
        <v>500</v>
      </c>
      <c r="H111" s="376">
        <v>0</v>
      </c>
    </row>
    <row r="112" spans="1:8" ht="69" customHeight="1">
      <c r="A112" s="348"/>
      <c r="B112" s="95"/>
      <c r="C112" s="18">
        <v>750</v>
      </c>
      <c r="D112" s="16" t="s">
        <v>265</v>
      </c>
      <c r="E112" s="23">
        <v>1500</v>
      </c>
      <c r="F112" s="23">
        <v>1500</v>
      </c>
      <c r="G112" s="23">
        <v>1057.5</v>
      </c>
      <c r="H112" s="377">
        <v>0</v>
      </c>
    </row>
    <row r="113" spans="1:8" ht="15.75">
      <c r="A113" s="339"/>
      <c r="B113" s="97"/>
      <c r="C113" s="25">
        <v>830</v>
      </c>
      <c r="D113" s="128" t="s">
        <v>99</v>
      </c>
      <c r="E113" s="27">
        <f>E114+E115</f>
        <v>0</v>
      </c>
      <c r="F113" s="77">
        <f>F114+F115</f>
        <v>0</v>
      </c>
      <c r="G113" s="27">
        <f>G114+G115</f>
        <v>68.42</v>
      </c>
      <c r="H113" s="362">
        <v>0</v>
      </c>
    </row>
    <row r="114" spans="1:8" ht="15.75">
      <c r="A114" s="339"/>
      <c r="B114" s="95"/>
      <c r="C114" s="18"/>
      <c r="D114" s="144" t="s">
        <v>118</v>
      </c>
      <c r="E114" s="143">
        <v>0</v>
      </c>
      <c r="F114" s="140">
        <v>0</v>
      </c>
      <c r="G114" s="143">
        <v>33.42</v>
      </c>
      <c r="H114" s="332"/>
    </row>
    <row r="115" spans="1:8" ht="15.75">
      <c r="A115" s="339"/>
      <c r="B115" s="95"/>
      <c r="C115" s="34"/>
      <c r="D115" s="70" t="s">
        <v>306</v>
      </c>
      <c r="E115" s="142">
        <v>0</v>
      </c>
      <c r="F115" s="31">
        <v>0</v>
      </c>
      <c r="G115" s="142">
        <v>35</v>
      </c>
      <c r="H115" s="378"/>
    </row>
    <row r="116" spans="1:9" s="114" customFormat="1" ht="15.75">
      <c r="A116" s="339"/>
      <c r="B116" s="95"/>
      <c r="C116" s="25">
        <v>970</v>
      </c>
      <c r="D116" s="150" t="s">
        <v>119</v>
      </c>
      <c r="E116" s="27">
        <f>E117+E118+E119+E120+E121+E122+E123+E124</f>
        <v>0</v>
      </c>
      <c r="F116" s="27">
        <f>F117+F118+F119+F120+F121+F122+F123+F124</f>
        <v>19536</v>
      </c>
      <c r="G116" s="77">
        <f>G117+G118+G119+G120+G121+G122+G123+G124</f>
        <v>70296.01</v>
      </c>
      <c r="H116" s="379">
        <f>G116/F116</f>
        <v>3.59828061015561</v>
      </c>
      <c r="I116" s="310"/>
    </row>
    <row r="117" spans="1:8" ht="31.5">
      <c r="A117" s="348"/>
      <c r="B117" s="97"/>
      <c r="C117" s="88"/>
      <c r="D117" s="149" t="s">
        <v>202</v>
      </c>
      <c r="E117" s="140">
        <v>0</v>
      </c>
      <c r="F117" s="143">
        <v>0</v>
      </c>
      <c r="G117" s="139">
        <v>10466.65</v>
      </c>
      <c r="H117" s="342">
        <v>0</v>
      </c>
    </row>
    <row r="118" spans="1:8" ht="15.75">
      <c r="A118" s="339"/>
      <c r="B118" s="97"/>
      <c r="C118" s="88"/>
      <c r="D118" s="36" t="s">
        <v>120</v>
      </c>
      <c r="E118" s="23">
        <v>0</v>
      </c>
      <c r="F118" s="143">
        <v>0</v>
      </c>
      <c r="G118" s="49">
        <v>664</v>
      </c>
      <c r="H118" s="328">
        <v>0</v>
      </c>
    </row>
    <row r="119" spans="1:8" ht="15.75">
      <c r="A119" s="339"/>
      <c r="B119" s="97"/>
      <c r="C119" s="88"/>
      <c r="D119" s="144" t="s">
        <v>203</v>
      </c>
      <c r="E119" s="143">
        <v>0</v>
      </c>
      <c r="F119" s="143">
        <v>0</v>
      </c>
      <c r="G119" s="151">
        <v>563.54</v>
      </c>
      <c r="H119" s="326">
        <v>0</v>
      </c>
    </row>
    <row r="120" spans="1:8" ht="15.75">
      <c r="A120" s="348"/>
      <c r="B120" s="98"/>
      <c r="C120" s="88"/>
      <c r="D120" s="149" t="s">
        <v>185</v>
      </c>
      <c r="E120" s="143">
        <v>0</v>
      </c>
      <c r="F120" s="140">
        <v>8836</v>
      </c>
      <c r="G120" s="151">
        <v>16836.35</v>
      </c>
      <c r="H120" s="342">
        <f>G120/F120</f>
        <v>1.9054266636487096</v>
      </c>
    </row>
    <row r="121" spans="1:8" ht="15.75">
      <c r="A121" s="348"/>
      <c r="B121" s="98"/>
      <c r="C121" s="88"/>
      <c r="D121" s="36" t="s">
        <v>347</v>
      </c>
      <c r="E121" s="140">
        <v>0</v>
      </c>
      <c r="F121" s="23">
        <v>0</v>
      </c>
      <c r="G121" s="139">
        <v>24248</v>
      </c>
      <c r="H121" s="342">
        <v>0</v>
      </c>
    </row>
    <row r="122" spans="1:8" ht="31.5">
      <c r="A122" s="348"/>
      <c r="B122" s="98"/>
      <c r="C122" s="88"/>
      <c r="D122" s="144" t="s">
        <v>349</v>
      </c>
      <c r="E122" s="23">
        <v>0</v>
      </c>
      <c r="F122" s="140">
        <v>10700</v>
      </c>
      <c r="G122" s="49">
        <v>10700</v>
      </c>
      <c r="H122" s="342">
        <f>G122/F122</f>
        <v>1</v>
      </c>
    </row>
    <row r="123" spans="1:8" ht="15.75">
      <c r="A123" s="348"/>
      <c r="B123" s="98"/>
      <c r="C123" s="88"/>
      <c r="D123" s="144" t="s">
        <v>348</v>
      </c>
      <c r="E123" s="140">
        <v>0</v>
      </c>
      <c r="F123" s="23">
        <v>0</v>
      </c>
      <c r="G123" s="139">
        <v>3135.52</v>
      </c>
      <c r="H123" s="328">
        <v>0</v>
      </c>
    </row>
    <row r="124" spans="1:8" ht="15.75">
      <c r="A124" s="341"/>
      <c r="B124" s="104"/>
      <c r="C124" s="90"/>
      <c r="D124" s="16" t="s">
        <v>21</v>
      </c>
      <c r="E124" s="31">
        <v>0</v>
      </c>
      <c r="F124" s="142">
        <v>0</v>
      </c>
      <c r="G124" s="148">
        <v>3681.95</v>
      </c>
      <c r="H124" s="329">
        <v>0</v>
      </c>
    </row>
    <row r="125" spans="1:8" s="10" customFormat="1" ht="15.75">
      <c r="A125" s="380"/>
      <c r="B125" s="256">
        <v>75075</v>
      </c>
      <c r="C125" s="211"/>
      <c r="D125" s="248" t="s">
        <v>121</v>
      </c>
      <c r="E125" s="234">
        <f>E128+E129</f>
        <v>0</v>
      </c>
      <c r="F125" s="234">
        <f>F128+F129</f>
        <v>49750</v>
      </c>
      <c r="G125" s="234">
        <f>G128+G129</f>
        <v>115443.28</v>
      </c>
      <c r="H125" s="381">
        <v>0</v>
      </c>
    </row>
    <row r="126" spans="1:8" ht="48" customHeight="1">
      <c r="A126" s="339"/>
      <c r="B126" s="95"/>
      <c r="C126" s="25">
        <v>2007</v>
      </c>
      <c r="D126" s="35" t="s">
        <v>350</v>
      </c>
      <c r="E126" s="27">
        <f>E128+E129</f>
        <v>0</v>
      </c>
      <c r="F126" s="27">
        <f>F128+F129</f>
        <v>49750</v>
      </c>
      <c r="G126" s="27">
        <f>G128+G129</f>
        <v>115443.28</v>
      </c>
      <c r="H126" s="362">
        <f>G126/F126</f>
        <v>2.3204679396984926</v>
      </c>
    </row>
    <row r="127" spans="1:8" ht="15.75">
      <c r="A127" s="339"/>
      <c r="B127" s="95"/>
      <c r="C127" s="18"/>
      <c r="D127" s="149" t="s">
        <v>351</v>
      </c>
      <c r="E127" s="17"/>
      <c r="F127" s="23"/>
      <c r="G127" s="23"/>
      <c r="H127" s="340"/>
    </row>
    <row r="128" spans="1:8" ht="63">
      <c r="A128" s="339"/>
      <c r="B128" s="95"/>
      <c r="C128" s="18"/>
      <c r="D128" s="144" t="s">
        <v>33</v>
      </c>
      <c r="E128" s="140">
        <v>0</v>
      </c>
      <c r="F128" s="140">
        <v>0</v>
      </c>
      <c r="G128" s="143">
        <v>65692.42</v>
      </c>
      <c r="H128" s="333">
        <v>0</v>
      </c>
    </row>
    <row r="129" spans="1:8" ht="31.5">
      <c r="A129" s="339"/>
      <c r="B129" s="95"/>
      <c r="C129" s="34"/>
      <c r="D129" s="70" t="s">
        <v>352</v>
      </c>
      <c r="E129" s="41">
        <v>0</v>
      </c>
      <c r="F129" s="41">
        <v>49750</v>
      </c>
      <c r="G129" s="136">
        <v>49750.86</v>
      </c>
      <c r="H129" s="334">
        <f>G129/F129</f>
        <v>1.0000172864321608</v>
      </c>
    </row>
    <row r="130" spans="1:8" s="10" customFormat="1" ht="15.75">
      <c r="A130" s="335"/>
      <c r="B130" s="257">
        <v>75095</v>
      </c>
      <c r="C130" s="225"/>
      <c r="D130" s="226" t="s">
        <v>91</v>
      </c>
      <c r="E130" s="227">
        <f>E131</f>
        <v>0</v>
      </c>
      <c r="F130" s="227">
        <f>F131</f>
        <v>0</v>
      </c>
      <c r="G130" s="227">
        <f>G131</f>
        <v>721.05</v>
      </c>
      <c r="H130" s="353">
        <v>0</v>
      </c>
    </row>
    <row r="131" spans="1:8" ht="31.5">
      <c r="A131" s="339"/>
      <c r="B131" s="97"/>
      <c r="C131" s="18">
        <v>970</v>
      </c>
      <c r="D131" s="36" t="s">
        <v>204</v>
      </c>
      <c r="E131" s="23">
        <v>0</v>
      </c>
      <c r="F131" s="77">
        <v>0</v>
      </c>
      <c r="G131" s="27">
        <f>G132</f>
        <v>721.05</v>
      </c>
      <c r="H131" s="362">
        <v>0</v>
      </c>
    </row>
    <row r="132" spans="1:8" ht="15.75">
      <c r="A132" s="337"/>
      <c r="B132" s="96"/>
      <c r="C132" s="34"/>
      <c r="D132" s="141" t="s">
        <v>188</v>
      </c>
      <c r="E132" s="142"/>
      <c r="F132" s="31"/>
      <c r="G132" s="142">
        <v>721.05</v>
      </c>
      <c r="H132" s="357"/>
    </row>
    <row r="133" spans="1:8" ht="31.5">
      <c r="A133" s="382">
        <v>751</v>
      </c>
      <c r="B133" s="258"/>
      <c r="C133" s="207"/>
      <c r="D133" s="208" t="s">
        <v>122</v>
      </c>
      <c r="E133" s="209">
        <f>E134+E137</f>
        <v>3450</v>
      </c>
      <c r="F133" s="209">
        <f>F134+F137</f>
        <v>95668</v>
      </c>
      <c r="G133" s="209">
        <f>G134+G137</f>
        <v>91546</v>
      </c>
      <c r="H133" s="383">
        <f>G133/F133</f>
        <v>0.9569134924948781</v>
      </c>
    </row>
    <row r="134" spans="1:9" s="259" customFormat="1" ht="31.5">
      <c r="A134" s="352"/>
      <c r="B134" s="232">
        <v>75101</v>
      </c>
      <c r="C134" s="211"/>
      <c r="D134" s="233" t="s">
        <v>123</v>
      </c>
      <c r="E134" s="234">
        <f>E135</f>
        <v>3450</v>
      </c>
      <c r="F134" s="234">
        <f>F135</f>
        <v>3450</v>
      </c>
      <c r="G134" s="234">
        <f>G135</f>
        <v>1728</v>
      </c>
      <c r="H134" s="353">
        <f>G134/F134</f>
        <v>0.5008695652173913</v>
      </c>
      <c r="I134" s="311"/>
    </row>
    <row r="135" spans="1:8" ht="47.25">
      <c r="A135" s="348"/>
      <c r="B135" s="97"/>
      <c r="C135" s="7">
        <v>2010</v>
      </c>
      <c r="D135" s="36" t="s">
        <v>205</v>
      </c>
      <c r="E135" s="23">
        <v>3450</v>
      </c>
      <c r="F135" s="23">
        <v>3450</v>
      </c>
      <c r="G135" s="13">
        <v>1728</v>
      </c>
      <c r="H135" s="340">
        <f>G135/F135</f>
        <v>0.5008695652173913</v>
      </c>
    </row>
    <row r="136" spans="1:8" ht="31.5">
      <c r="A136" s="348"/>
      <c r="B136" s="104"/>
      <c r="C136" s="52"/>
      <c r="D136" s="33" t="s">
        <v>34</v>
      </c>
      <c r="E136" s="23"/>
      <c r="F136" s="23"/>
      <c r="G136" s="31"/>
      <c r="H136" s="340"/>
    </row>
    <row r="137" spans="1:9" s="259" customFormat="1" ht="15.75">
      <c r="A137" s="335"/>
      <c r="B137" s="232">
        <v>75107</v>
      </c>
      <c r="C137" s="211"/>
      <c r="D137" s="233" t="s">
        <v>353</v>
      </c>
      <c r="E137" s="234">
        <f>E138</f>
        <v>0</v>
      </c>
      <c r="F137" s="234">
        <f>F138</f>
        <v>92218</v>
      </c>
      <c r="G137" s="234">
        <f>G138</f>
        <v>89818</v>
      </c>
      <c r="H137" s="353">
        <f>G137/F137</f>
        <v>0.9739747120952525</v>
      </c>
      <c r="I137" s="311"/>
    </row>
    <row r="138" spans="1:8" ht="47.25">
      <c r="A138" s="348"/>
      <c r="B138" s="98"/>
      <c r="C138" s="7">
        <v>2010</v>
      </c>
      <c r="D138" s="128" t="s">
        <v>206</v>
      </c>
      <c r="E138" s="77">
        <f>E139+E140</f>
        <v>0</v>
      </c>
      <c r="F138" s="23">
        <f>F139+F140</f>
        <v>92218</v>
      </c>
      <c r="G138" s="23">
        <f>G139+G140</f>
        <v>89818</v>
      </c>
      <c r="H138" s="340">
        <f>G138/F138</f>
        <v>0.9739747120952525</v>
      </c>
    </row>
    <row r="139" spans="1:8" ht="18" customHeight="1">
      <c r="A139" s="348"/>
      <c r="B139" s="98"/>
      <c r="C139" s="7"/>
      <c r="D139" s="144" t="s">
        <v>354</v>
      </c>
      <c r="E139" s="140">
        <v>0</v>
      </c>
      <c r="F139" s="140">
        <v>54760</v>
      </c>
      <c r="G139" s="143">
        <v>52360</v>
      </c>
      <c r="H139" s="340"/>
    </row>
    <row r="140" spans="1:8" ht="15.75">
      <c r="A140" s="348"/>
      <c r="B140" s="104"/>
      <c r="C140" s="52"/>
      <c r="D140" s="16" t="s">
        <v>355</v>
      </c>
      <c r="E140" s="23">
        <v>0</v>
      </c>
      <c r="F140" s="23">
        <v>37458</v>
      </c>
      <c r="G140" s="142">
        <v>37458</v>
      </c>
      <c r="H140" s="340"/>
    </row>
    <row r="141" spans="1:8" s="245" customFormat="1" ht="15.75">
      <c r="A141" s="384">
        <v>752</v>
      </c>
      <c r="B141" s="241"/>
      <c r="C141" s="260"/>
      <c r="D141" s="208" t="s">
        <v>124</v>
      </c>
      <c r="E141" s="209">
        <f aca="true" t="shared" si="4" ref="E141:G142">E142</f>
        <v>300</v>
      </c>
      <c r="F141" s="209">
        <f t="shared" si="4"/>
        <v>300</v>
      </c>
      <c r="G141" s="209">
        <f t="shared" si="4"/>
        <v>300</v>
      </c>
      <c r="H141" s="351">
        <f aca="true" t="shared" si="5" ref="H141:H146">G141/F141</f>
        <v>1</v>
      </c>
    </row>
    <row r="142" spans="1:8" s="10" customFormat="1" ht="15.75">
      <c r="A142" s="346"/>
      <c r="B142" s="261">
        <v>75212</v>
      </c>
      <c r="C142" s="262"/>
      <c r="D142" s="239" t="s">
        <v>125</v>
      </c>
      <c r="E142" s="240">
        <f t="shared" si="4"/>
        <v>300</v>
      </c>
      <c r="F142" s="240">
        <f t="shared" si="4"/>
        <v>300</v>
      </c>
      <c r="G142" s="240">
        <f t="shared" si="4"/>
        <v>300</v>
      </c>
      <c r="H142" s="385">
        <f t="shared" si="5"/>
        <v>1</v>
      </c>
    </row>
    <row r="143" spans="1:8" ht="47.25">
      <c r="A143" s="368"/>
      <c r="B143" s="100"/>
      <c r="C143" s="45">
        <v>2010</v>
      </c>
      <c r="D143" s="26" t="s">
        <v>267</v>
      </c>
      <c r="E143" s="27">
        <v>300</v>
      </c>
      <c r="F143" s="27">
        <v>300</v>
      </c>
      <c r="G143" s="28">
        <v>300</v>
      </c>
      <c r="H143" s="362">
        <f t="shared" si="5"/>
        <v>1</v>
      </c>
    </row>
    <row r="144" spans="1:8" ht="15.75">
      <c r="A144" s="382">
        <v>754</v>
      </c>
      <c r="B144" s="258"/>
      <c r="C144" s="207"/>
      <c r="D144" s="208" t="s">
        <v>126</v>
      </c>
      <c r="E144" s="209">
        <f>E145+E148+E150</f>
        <v>6500</v>
      </c>
      <c r="F144" s="209">
        <f>F145+F148+F150</f>
        <v>6500</v>
      </c>
      <c r="G144" s="209">
        <f>G145+G148+G150</f>
        <v>4080.6</v>
      </c>
      <c r="H144" s="383">
        <f t="shared" si="5"/>
        <v>0.6277846153846154</v>
      </c>
    </row>
    <row r="145" spans="1:8" s="10" customFormat="1" ht="15.75">
      <c r="A145" s="346"/>
      <c r="B145" s="237">
        <v>75412</v>
      </c>
      <c r="C145" s="238"/>
      <c r="D145" s="239" t="s">
        <v>127</v>
      </c>
      <c r="E145" s="240">
        <f>E146</f>
        <v>5500</v>
      </c>
      <c r="F145" s="240">
        <f>F146</f>
        <v>5500</v>
      </c>
      <c r="G145" s="240">
        <f>G146</f>
        <v>2883.2</v>
      </c>
      <c r="H145" s="356">
        <f t="shared" si="5"/>
        <v>0.5242181818181818</v>
      </c>
    </row>
    <row r="146" spans="1:8" ht="48" customHeight="1">
      <c r="A146" s="348"/>
      <c r="B146" s="95"/>
      <c r="C146" s="110" t="s">
        <v>71</v>
      </c>
      <c r="D146" s="35" t="s">
        <v>207</v>
      </c>
      <c r="E146" s="27">
        <v>5500</v>
      </c>
      <c r="F146" s="23">
        <v>5500</v>
      </c>
      <c r="G146" s="27">
        <v>2883.2</v>
      </c>
      <c r="H146" s="340">
        <f t="shared" si="5"/>
        <v>0.5242181818181818</v>
      </c>
    </row>
    <row r="147" spans="1:8" ht="15.75">
      <c r="A147" s="348"/>
      <c r="B147" s="95"/>
      <c r="C147" s="92"/>
      <c r="D147" s="30" t="s">
        <v>266</v>
      </c>
      <c r="E147" s="31"/>
      <c r="F147" s="31"/>
      <c r="G147" s="32"/>
      <c r="H147" s="334"/>
    </row>
    <row r="148" spans="1:8" s="10" customFormat="1" ht="15.75">
      <c r="A148" s="335"/>
      <c r="B148" s="257">
        <v>75414</v>
      </c>
      <c r="C148" s="225"/>
      <c r="D148" s="226" t="s">
        <v>128</v>
      </c>
      <c r="E148" s="227">
        <f>E149</f>
        <v>1000</v>
      </c>
      <c r="F148" s="227">
        <f>F149</f>
        <v>1000</v>
      </c>
      <c r="G148" s="227">
        <f>G149</f>
        <v>1000</v>
      </c>
      <c r="H148" s="347">
        <f>G148/F148</f>
        <v>1</v>
      </c>
    </row>
    <row r="149" spans="1:8" ht="47.25">
      <c r="A149" s="339"/>
      <c r="B149" s="96"/>
      <c r="C149" s="52">
        <v>2010</v>
      </c>
      <c r="D149" s="30" t="s">
        <v>268</v>
      </c>
      <c r="E149" s="31">
        <v>1000</v>
      </c>
      <c r="F149" s="31">
        <v>1000</v>
      </c>
      <c r="G149" s="32">
        <v>1000</v>
      </c>
      <c r="H149" s="334">
        <f>G149/F149</f>
        <v>1</v>
      </c>
    </row>
    <row r="150" spans="1:8" s="10" customFormat="1" ht="15.75">
      <c r="A150" s="386"/>
      <c r="B150" s="237">
        <v>75416</v>
      </c>
      <c r="C150" s="238"/>
      <c r="D150" s="239" t="s">
        <v>129</v>
      </c>
      <c r="E150" s="240">
        <f>E151</f>
        <v>0</v>
      </c>
      <c r="F150" s="240">
        <f>F151</f>
        <v>0</v>
      </c>
      <c r="G150" s="240">
        <f>G151</f>
        <v>197.4</v>
      </c>
      <c r="H150" s="356">
        <v>0</v>
      </c>
    </row>
    <row r="151" spans="1:8" ht="63">
      <c r="A151" s="348"/>
      <c r="B151" s="95"/>
      <c r="C151" s="34">
        <v>570</v>
      </c>
      <c r="D151" s="33" t="s">
        <v>356</v>
      </c>
      <c r="E151" s="23">
        <v>0</v>
      </c>
      <c r="F151" s="23">
        <v>0</v>
      </c>
      <c r="G151" s="13">
        <v>197.4</v>
      </c>
      <c r="H151" s="356">
        <v>0</v>
      </c>
    </row>
    <row r="152" spans="1:8" ht="47.25">
      <c r="A152" s="382">
        <v>756</v>
      </c>
      <c r="B152" s="263"/>
      <c r="C152" s="264"/>
      <c r="D152" s="208" t="s">
        <v>130</v>
      </c>
      <c r="E152" s="209">
        <f>E153+E156+E174+E200+E214</f>
        <v>20650359</v>
      </c>
      <c r="F152" s="209">
        <f>F153+F156+F174+F200+F214</f>
        <v>20685448</v>
      </c>
      <c r="G152" s="209">
        <f>G153+G156+G174+G200+G214</f>
        <v>10601550.290000001</v>
      </c>
      <c r="H152" s="383">
        <f>G152/F152</f>
        <v>0.5125124817214498</v>
      </c>
    </row>
    <row r="153" spans="1:8" s="10" customFormat="1" ht="15.75">
      <c r="A153" s="387"/>
      <c r="B153" s="265">
        <v>75601</v>
      </c>
      <c r="C153" s="217"/>
      <c r="D153" s="266" t="s">
        <v>131</v>
      </c>
      <c r="E153" s="219">
        <f>E154</f>
        <v>30000</v>
      </c>
      <c r="F153" s="219">
        <f>F154</f>
        <v>30000</v>
      </c>
      <c r="G153" s="219">
        <f>G154</f>
        <v>12007.05</v>
      </c>
      <c r="H153" s="347">
        <f>G153/F153</f>
        <v>0.40023499999999995</v>
      </c>
    </row>
    <row r="154" spans="1:9" s="114" customFormat="1" ht="47.25">
      <c r="A154" s="348"/>
      <c r="B154" s="95"/>
      <c r="C154" s="29">
        <v>350</v>
      </c>
      <c r="D154" s="48" t="s">
        <v>208</v>
      </c>
      <c r="E154" s="15">
        <v>30000</v>
      </c>
      <c r="F154" s="15">
        <v>30000</v>
      </c>
      <c r="G154" s="15">
        <v>12007.05</v>
      </c>
      <c r="H154" s="349">
        <f>G154/F154</f>
        <v>0.40023499999999995</v>
      </c>
      <c r="I154" s="310"/>
    </row>
    <row r="155" spans="1:8" ht="31.5">
      <c r="A155" s="339"/>
      <c r="B155" s="97"/>
      <c r="C155" s="34"/>
      <c r="D155" s="16" t="s">
        <v>357</v>
      </c>
      <c r="E155" s="31"/>
      <c r="F155" s="31"/>
      <c r="G155" s="31"/>
      <c r="H155" s="334"/>
    </row>
    <row r="156" spans="1:8" s="10" customFormat="1" ht="47.25">
      <c r="A156" s="335"/>
      <c r="B156" s="252">
        <v>75615</v>
      </c>
      <c r="C156" s="267"/>
      <c r="D156" s="268" t="s">
        <v>269</v>
      </c>
      <c r="E156" s="269">
        <f>E157+E163+E165+E167+E169+E172+E171</f>
        <v>7234000</v>
      </c>
      <c r="F156" s="269">
        <f>F157+F163+F165+F167+F169+F172+F171</f>
        <v>7237089</v>
      </c>
      <c r="G156" s="269">
        <f>G157+G163+G165+G167+G169+G172+G171</f>
        <v>3655811.6199999996</v>
      </c>
      <c r="H156" s="388">
        <f>G156/F156</f>
        <v>0.5051494627190573</v>
      </c>
    </row>
    <row r="157" spans="1:8" ht="15.75">
      <c r="A157" s="339"/>
      <c r="B157" s="97"/>
      <c r="C157" s="29">
        <v>310</v>
      </c>
      <c r="D157" s="48" t="s">
        <v>209</v>
      </c>
      <c r="E157" s="15">
        <f>E158+E159+E160+E161</f>
        <v>6850000</v>
      </c>
      <c r="F157" s="154">
        <f>F158+F159+F160+F161</f>
        <v>6850000</v>
      </c>
      <c r="G157" s="154">
        <f>G158+G159+G160+G161</f>
        <v>3440146.09</v>
      </c>
      <c r="H157" s="389">
        <f>G157/F157</f>
        <v>0.5022111080291971</v>
      </c>
    </row>
    <row r="158" spans="1:8" ht="15.75">
      <c r="A158" s="339"/>
      <c r="B158" s="97"/>
      <c r="C158" s="18"/>
      <c r="D158" s="153" t="s">
        <v>211</v>
      </c>
      <c r="E158" s="130">
        <v>1694200</v>
      </c>
      <c r="F158" s="140">
        <v>1694200</v>
      </c>
      <c r="G158" s="23">
        <v>847102</v>
      </c>
      <c r="H158" s="340"/>
    </row>
    <row r="159" spans="1:8" ht="15.75">
      <c r="A159" s="339"/>
      <c r="B159" s="97"/>
      <c r="C159" s="18"/>
      <c r="D159" s="153" t="s">
        <v>210</v>
      </c>
      <c r="E159" s="130">
        <v>65009</v>
      </c>
      <c r="F159" s="140">
        <v>65009</v>
      </c>
      <c r="G159" s="143">
        <v>32507</v>
      </c>
      <c r="H159" s="340"/>
    </row>
    <row r="160" spans="1:8" ht="15.75">
      <c r="A160" s="339"/>
      <c r="B160" s="97"/>
      <c r="C160" s="18"/>
      <c r="D160" s="138" t="s">
        <v>358</v>
      </c>
      <c r="E160" s="133">
        <v>82126</v>
      </c>
      <c r="F160" s="23">
        <v>82126</v>
      </c>
      <c r="G160" s="143">
        <v>41068</v>
      </c>
      <c r="H160" s="340"/>
    </row>
    <row r="161" spans="1:8" ht="15.75">
      <c r="A161" s="339"/>
      <c r="B161" s="97"/>
      <c r="C161" s="18"/>
      <c r="D161" s="12" t="s">
        <v>270</v>
      </c>
      <c r="E161" s="133">
        <v>5008665</v>
      </c>
      <c r="F161" s="140">
        <v>5008665</v>
      </c>
      <c r="G161" s="143">
        <v>2519469.09</v>
      </c>
      <c r="H161" s="340"/>
    </row>
    <row r="162" spans="1:8" ht="47.25">
      <c r="A162" s="339"/>
      <c r="B162" s="97"/>
      <c r="C162" s="78"/>
      <c r="D162" s="141" t="s">
        <v>359</v>
      </c>
      <c r="E162" s="31"/>
      <c r="F162" s="31"/>
      <c r="G162" s="142"/>
      <c r="H162" s="334"/>
    </row>
    <row r="163" spans="1:13" ht="15.75">
      <c r="A163" s="339"/>
      <c r="B163" s="97"/>
      <c r="C163" s="25">
        <v>320</v>
      </c>
      <c r="D163" s="33" t="s">
        <v>132</v>
      </c>
      <c r="E163" s="23">
        <v>21000</v>
      </c>
      <c r="F163" s="23">
        <v>21000</v>
      </c>
      <c r="G163" s="13">
        <v>15163</v>
      </c>
      <c r="H163" s="340">
        <f>G163/F163</f>
        <v>0.722047619047619</v>
      </c>
      <c r="M163" s="270"/>
    </row>
    <row r="164" spans="1:13" ht="31.5">
      <c r="A164" s="339"/>
      <c r="B164" s="97"/>
      <c r="C164" s="18"/>
      <c r="D164" s="33" t="s">
        <v>360</v>
      </c>
      <c r="E164" s="23"/>
      <c r="F164" s="23"/>
      <c r="G164" s="13"/>
      <c r="H164" s="340"/>
      <c r="M164" s="270"/>
    </row>
    <row r="165" spans="1:13" ht="15.75">
      <c r="A165" s="339"/>
      <c r="B165" s="97"/>
      <c r="C165" s="29">
        <v>330</v>
      </c>
      <c r="D165" s="19" t="s">
        <v>133</v>
      </c>
      <c r="E165" s="15">
        <v>270000</v>
      </c>
      <c r="F165" s="15">
        <v>270000</v>
      </c>
      <c r="G165" s="20">
        <v>138063.36</v>
      </c>
      <c r="H165" s="349">
        <f>G165/F165</f>
        <v>0.5113457777777777</v>
      </c>
      <c r="M165" s="270"/>
    </row>
    <row r="166" spans="1:13" ht="24" customHeight="1">
      <c r="A166" s="348"/>
      <c r="B166" s="97"/>
      <c r="C166" s="82"/>
      <c r="D166" s="16" t="s">
        <v>361</v>
      </c>
      <c r="E166" s="23"/>
      <c r="F166" s="31"/>
      <c r="G166" s="31"/>
      <c r="H166" s="334"/>
      <c r="M166" s="270"/>
    </row>
    <row r="167" spans="1:13" ht="15.75">
      <c r="A167" s="348"/>
      <c r="B167" s="95"/>
      <c r="C167" s="25">
        <v>340</v>
      </c>
      <c r="D167" s="35" t="s">
        <v>134</v>
      </c>
      <c r="E167" s="27">
        <v>91000</v>
      </c>
      <c r="F167" s="27">
        <v>91000</v>
      </c>
      <c r="G167" s="27">
        <v>58008</v>
      </c>
      <c r="H167" s="340">
        <f>G167/F167</f>
        <v>0.6374505494505495</v>
      </c>
      <c r="M167" s="270"/>
    </row>
    <row r="168" spans="1:13" ht="31.5">
      <c r="A168" s="348"/>
      <c r="B168" s="95"/>
      <c r="C168" s="18"/>
      <c r="D168" s="33" t="s">
        <v>362</v>
      </c>
      <c r="E168" s="23"/>
      <c r="F168" s="23"/>
      <c r="G168" s="83"/>
      <c r="H168" s="390"/>
      <c r="M168" s="270"/>
    </row>
    <row r="169" spans="1:13" ht="15.75">
      <c r="A169" s="339"/>
      <c r="B169" s="97"/>
      <c r="C169" s="29">
        <v>500</v>
      </c>
      <c r="D169" s="48" t="s">
        <v>212</v>
      </c>
      <c r="E169" s="154">
        <v>2000</v>
      </c>
      <c r="F169" s="15">
        <v>2000</v>
      </c>
      <c r="G169" s="15">
        <f>G170</f>
        <v>310</v>
      </c>
      <c r="H169" s="389">
        <f>G169/F169</f>
        <v>0.155</v>
      </c>
      <c r="M169" s="270"/>
    </row>
    <row r="170" spans="1:8" ht="15.75">
      <c r="A170" s="337"/>
      <c r="B170" s="96"/>
      <c r="C170" s="34"/>
      <c r="D170" s="141" t="s">
        <v>271</v>
      </c>
      <c r="E170" s="31"/>
      <c r="F170" s="142"/>
      <c r="G170" s="142">
        <v>310</v>
      </c>
      <c r="H170" s="334"/>
    </row>
    <row r="171" spans="1:8" ht="15.75">
      <c r="A171" s="348"/>
      <c r="B171" s="95"/>
      <c r="C171" s="18">
        <v>690</v>
      </c>
      <c r="D171" s="36" t="s">
        <v>363</v>
      </c>
      <c r="E171" s="23">
        <v>0</v>
      </c>
      <c r="F171" s="23">
        <v>0</v>
      </c>
      <c r="G171" s="23">
        <v>11.6</v>
      </c>
      <c r="H171" s="340">
        <v>0</v>
      </c>
    </row>
    <row r="172" spans="1:8" ht="15.75">
      <c r="A172" s="339"/>
      <c r="B172" s="97"/>
      <c r="C172" s="25">
        <v>910</v>
      </c>
      <c r="D172" s="35" t="s">
        <v>135</v>
      </c>
      <c r="E172" s="77">
        <v>0</v>
      </c>
      <c r="F172" s="27">
        <f>F173</f>
        <v>3089</v>
      </c>
      <c r="G172" s="27">
        <f>G173</f>
        <v>4109.57</v>
      </c>
      <c r="H172" s="362">
        <f>G172/F172</f>
        <v>1.3303884752347037</v>
      </c>
    </row>
    <row r="173" spans="1:8" ht="15.75">
      <c r="A173" s="348"/>
      <c r="B173" s="97"/>
      <c r="C173" s="34"/>
      <c r="D173" s="132" t="s">
        <v>294</v>
      </c>
      <c r="E173" s="56"/>
      <c r="F173" s="155">
        <v>3089</v>
      </c>
      <c r="G173" s="155">
        <v>4109.57</v>
      </c>
      <c r="H173" s="329"/>
    </row>
    <row r="174" spans="1:8" s="10" customFormat="1" ht="47.25">
      <c r="A174" s="346"/>
      <c r="B174" s="232">
        <v>75616</v>
      </c>
      <c r="C174" s="211"/>
      <c r="D174" s="233" t="s">
        <v>221</v>
      </c>
      <c r="E174" s="234">
        <f>E175+E177+E179+E181+E183+E186+E188+E189+E190+E191+E195+E196</f>
        <v>3893000</v>
      </c>
      <c r="F174" s="234">
        <f>F175+F177+F179+F181+F183+F186+F188+F189+F190+F191+F195+F196</f>
        <v>3925000</v>
      </c>
      <c r="G174" s="234">
        <f>G175+G177+G179+G181+G183+G186+G188+G189+G190+G191+G195+G196</f>
        <v>2587083.9600000004</v>
      </c>
      <c r="H174" s="353">
        <f>G174/F174</f>
        <v>0.6591296713375797</v>
      </c>
    </row>
    <row r="175" spans="1:9" s="114" customFormat="1" ht="15.75">
      <c r="A175" s="339"/>
      <c r="B175" s="95"/>
      <c r="C175" s="25">
        <v>310</v>
      </c>
      <c r="D175" s="35" t="s">
        <v>136</v>
      </c>
      <c r="E175" s="27">
        <v>2450000</v>
      </c>
      <c r="F175" s="27">
        <v>2450000</v>
      </c>
      <c r="G175" s="27">
        <v>1550013.53</v>
      </c>
      <c r="H175" s="340">
        <f>G175/F175</f>
        <v>0.6326585836734694</v>
      </c>
      <c r="I175" s="310"/>
    </row>
    <row r="176" spans="1:8" ht="47.25">
      <c r="A176" s="339"/>
      <c r="B176" s="97"/>
      <c r="C176" s="18"/>
      <c r="D176" s="33" t="s">
        <v>364</v>
      </c>
      <c r="E176" s="23"/>
      <c r="F176" s="23"/>
      <c r="G176" s="13"/>
      <c r="H176" s="390"/>
    </row>
    <row r="177" spans="1:8" ht="15.75">
      <c r="A177" s="348"/>
      <c r="B177" s="95"/>
      <c r="C177" s="29">
        <v>320</v>
      </c>
      <c r="D177" s="48" t="s">
        <v>132</v>
      </c>
      <c r="E177" s="15">
        <v>571400</v>
      </c>
      <c r="F177" s="15">
        <v>571400</v>
      </c>
      <c r="G177" s="20">
        <v>417184.1</v>
      </c>
      <c r="H177" s="349">
        <f>G177/F177</f>
        <v>0.7301086804340217</v>
      </c>
    </row>
    <row r="178" spans="1:13" ht="47.25">
      <c r="A178" s="339"/>
      <c r="B178" s="97"/>
      <c r="C178" s="34"/>
      <c r="D178" s="30" t="s">
        <v>365</v>
      </c>
      <c r="E178" s="31"/>
      <c r="F178" s="31"/>
      <c r="G178" s="31"/>
      <c r="H178" s="334"/>
      <c r="M178" s="270"/>
    </row>
    <row r="179" spans="1:13" ht="15.75">
      <c r="A179" s="339"/>
      <c r="B179" s="97"/>
      <c r="C179" s="18">
        <v>330</v>
      </c>
      <c r="D179" s="33" t="s">
        <v>133</v>
      </c>
      <c r="E179" s="23">
        <v>18600</v>
      </c>
      <c r="F179" s="23">
        <v>18600</v>
      </c>
      <c r="G179" s="13">
        <v>12776.5</v>
      </c>
      <c r="H179" s="340">
        <f>G179/F179</f>
        <v>0.6869086021505376</v>
      </c>
      <c r="M179" s="270"/>
    </row>
    <row r="180" spans="1:13" ht="47.25" customHeight="1">
      <c r="A180" s="348"/>
      <c r="B180" s="95"/>
      <c r="C180" s="62"/>
      <c r="D180" s="70" t="s">
        <v>366</v>
      </c>
      <c r="E180" s="23"/>
      <c r="F180" s="41"/>
      <c r="G180" s="41"/>
      <c r="H180" s="390"/>
      <c r="M180" s="270"/>
    </row>
    <row r="181" spans="1:13" ht="15.75">
      <c r="A181" s="339"/>
      <c r="B181" s="95"/>
      <c r="C181" s="29">
        <v>340</v>
      </c>
      <c r="D181" s="19" t="s">
        <v>134</v>
      </c>
      <c r="E181" s="15">
        <v>239000</v>
      </c>
      <c r="F181" s="15">
        <v>239000</v>
      </c>
      <c r="G181" s="15">
        <v>95902.38</v>
      </c>
      <c r="H181" s="349">
        <f>G181/F181</f>
        <v>0.40126518828451885</v>
      </c>
      <c r="M181" s="270"/>
    </row>
    <row r="182" spans="1:13" ht="47.25">
      <c r="A182" s="339"/>
      <c r="B182" s="95"/>
      <c r="C182" s="18"/>
      <c r="D182" s="16" t="s">
        <v>367</v>
      </c>
      <c r="E182" s="31"/>
      <c r="F182" s="23"/>
      <c r="G182" s="13"/>
      <c r="H182" s="340"/>
      <c r="M182" s="270"/>
    </row>
    <row r="183" spans="1:8" ht="31.5">
      <c r="A183" s="339"/>
      <c r="B183" s="97"/>
      <c r="C183" s="25">
        <v>360</v>
      </c>
      <c r="D183" s="35" t="s">
        <v>213</v>
      </c>
      <c r="E183" s="77">
        <v>30000</v>
      </c>
      <c r="F183" s="77">
        <v>30000</v>
      </c>
      <c r="G183" s="27">
        <f>G184</f>
        <v>26828.06</v>
      </c>
      <c r="H183" s="367">
        <f>G183/F183</f>
        <v>0.8942686666666667</v>
      </c>
    </row>
    <row r="184" spans="1:8" ht="15.75">
      <c r="A184" s="348"/>
      <c r="B184" s="95"/>
      <c r="C184" s="18"/>
      <c r="D184" s="144" t="s">
        <v>137</v>
      </c>
      <c r="E184" s="140"/>
      <c r="F184" s="23"/>
      <c r="G184" s="151">
        <v>26828.06</v>
      </c>
      <c r="H184" s="326"/>
    </row>
    <row r="185" spans="1:8" ht="31.5">
      <c r="A185" s="348"/>
      <c r="B185" s="95"/>
      <c r="C185" s="18"/>
      <c r="D185" s="16" t="s">
        <v>368</v>
      </c>
      <c r="E185" s="142"/>
      <c r="F185" s="142"/>
      <c r="G185" s="148"/>
      <c r="H185" s="330"/>
    </row>
    <row r="186" spans="1:8" ht="15.75">
      <c r="A186" s="339"/>
      <c r="B186" s="97"/>
      <c r="C186" s="25">
        <v>370</v>
      </c>
      <c r="D186" s="35" t="s">
        <v>275</v>
      </c>
      <c r="E186" s="27">
        <v>4000</v>
      </c>
      <c r="F186" s="27">
        <v>4000</v>
      </c>
      <c r="G186" s="27">
        <v>1850</v>
      </c>
      <c r="H186" s="362">
        <f>G186/F186</f>
        <v>0.4625</v>
      </c>
    </row>
    <row r="187" spans="1:8" ht="31.5">
      <c r="A187" s="339"/>
      <c r="B187" s="97"/>
      <c r="C187" s="34"/>
      <c r="D187" s="16" t="s">
        <v>35</v>
      </c>
      <c r="E187" s="31"/>
      <c r="F187" s="31"/>
      <c r="G187" s="13"/>
      <c r="H187" s="334"/>
    </row>
    <row r="188" spans="1:8" ht="31.5">
      <c r="A188" s="339"/>
      <c r="B188" s="97"/>
      <c r="C188" s="18">
        <v>390</v>
      </c>
      <c r="D188" s="33" t="s">
        <v>295</v>
      </c>
      <c r="E188" s="156">
        <v>140000</v>
      </c>
      <c r="F188" s="156">
        <v>140000</v>
      </c>
      <c r="G188" s="156">
        <v>88869</v>
      </c>
      <c r="H188" s="391">
        <f>G188/F188</f>
        <v>0.6347785714285714</v>
      </c>
    </row>
    <row r="189" spans="1:8" ht="15.75">
      <c r="A189" s="348"/>
      <c r="B189" s="95"/>
      <c r="C189" s="29">
        <v>430</v>
      </c>
      <c r="D189" s="19" t="s">
        <v>273</v>
      </c>
      <c r="E189" s="15">
        <v>130000</v>
      </c>
      <c r="F189" s="15">
        <v>130000</v>
      </c>
      <c r="G189" s="20">
        <v>61550</v>
      </c>
      <c r="H189" s="349">
        <f>G189/F189</f>
        <v>0.4734615384615385</v>
      </c>
    </row>
    <row r="190" spans="1:8" ht="15.75">
      <c r="A190" s="368"/>
      <c r="B190" s="105"/>
      <c r="C190" s="51">
        <v>440</v>
      </c>
      <c r="D190" s="54" t="s">
        <v>274</v>
      </c>
      <c r="E190" s="42">
        <v>12000</v>
      </c>
      <c r="F190" s="42">
        <v>12000</v>
      </c>
      <c r="G190" s="55">
        <v>5807.7</v>
      </c>
      <c r="H190" s="338">
        <f>G190/F190</f>
        <v>0.483975</v>
      </c>
    </row>
    <row r="191" spans="1:8" ht="31.5">
      <c r="A191" s="339"/>
      <c r="B191" s="97"/>
      <c r="C191" s="18">
        <v>500</v>
      </c>
      <c r="D191" s="149" t="s">
        <v>214</v>
      </c>
      <c r="E191" s="23">
        <v>298000</v>
      </c>
      <c r="F191" s="23">
        <v>298000</v>
      </c>
      <c r="G191" s="23">
        <f>G192+G193</f>
        <v>286496.18</v>
      </c>
      <c r="H191" s="331">
        <f>G191/F191</f>
        <v>0.9613965771812081</v>
      </c>
    </row>
    <row r="192" spans="1:8" ht="15.75">
      <c r="A192" s="348"/>
      <c r="B192" s="95"/>
      <c r="C192" s="18"/>
      <c r="D192" s="149" t="s">
        <v>137</v>
      </c>
      <c r="E192" s="140"/>
      <c r="F192" s="140"/>
      <c r="G192" s="143">
        <v>165340.1</v>
      </c>
      <c r="H192" s="340"/>
    </row>
    <row r="193" spans="1:8" ht="15.75">
      <c r="A193" s="339"/>
      <c r="B193" s="97"/>
      <c r="C193" s="18"/>
      <c r="D193" s="36" t="s">
        <v>138</v>
      </c>
      <c r="E193" s="23"/>
      <c r="F193" s="23"/>
      <c r="G193" s="140">
        <v>121156.08</v>
      </c>
      <c r="H193" s="340"/>
    </row>
    <row r="194" spans="1:8" ht="31.5">
      <c r="A194" s="339"/>
      <c r="B194" s="97"/>
      <c r="C194" s="34"/>
      <c r="D194" s="141" t="s">
        <v>369</v>
      </c>
      <c r="E194" s="142"/>
      <c r="F194" s="142"/>
      <c r="G194" s="31"/>
      <c r="H194" s="334"/>
    </row>
    <row r="195" spans="1:8" ht="15.75">
      <c r="A195" s="339"/>
      <c r="B195" s="97"/>
      <c r="C195" s="34">
        <v>690</v>
      </c>
      <c r="D195" s="30" t="s">
        <v>272</v>
      </c>
      <c r="E195" s="31">
        <v>0</v>
      </c>
      <c r="F195" s="31">
        <v>2000</v>
      </c>
      <c r="G195" s="43">
        <v>4125.2</v>
      </c>
      <c r="H195" s="334">
        <f>G195/F195</f>
        <v>2.0625999999999998</v>
      </c>
    </row>
    <row r="196" spans="1:8" ht="15.75">
      <c r="A196" s="339"/>
      <c r="B196" s="95"/>
      <c r="C196" s="25">
        <v>910</v>
      </c>
      <c r="D196" s="35" t="s">
        <v>215</v>
      </c>
      <c r="E196" s="27">
        <v>0</v>
      </c>
      <c r="F196" s="27">
        <v>30000</v>
      </c>
      <c r="G196" s="27">
        <f>G197+G198+G199</f>
        <v>35681.31</v>
      </c>
      <c r="H196" s="367">
        <f>G196/F196</f>
        <v>1.189377</v>
      </c>
    </row>
    <row r="197" spans="1:8" ht="15.75">
      <c r="A197" s="348"/>
      <c r="B197" s="97"/>
      <c r="C197" s="18"/>
      <c r="D197" s="144" t="s">
        <v>139</v>
      </c>
      <c r="E197" s="140"/>
      <c r="F197" s="140"/>
      <c r="G197" s="140">
        <v>35528.11</v>
      </c>
      <c r="H197" s="340"/>
    </row>
    <row r="198" spans="1:8" ht="15.75">
      <c r="A198" s="339"/>
      <c r="B198" s="97"/>
      <c r="C198" s="18"/>
      <c r="D198" s="36" t="s">
        <v>189</v>
      </c>
      <c r="E198" s="23"/>
      <c r="F198" s="23"/>
      <c r="G198" s="23">
        <v>0.2</v>
      </c>
      <c r="H198" s="340"/>
    </row>
    <row r="199" spans="1:8" ht="15.75">
      <c r="A199" s="348"/>
      <c r="B199" s="104"/>
      <c r="C199" s="18"/>
      <c r="D199" s="141" t="s">
        <v>296</v>
      </c>
      <c r="E199" s="142"/>
      <c r="F199" s="142"/>
      <c r="G199" s="142">
        <v>153</v>
      </c>
      <c r="H199" s="334"/>
    </row>
    <row r="200" spans="1:8" s="10" customFormat="1" ht="31.5">
      <c r="A200" s="346"/>
      <c r="B200" s="271">
        <v>75618</v>
      </c>
      <c r="C200" s="211"/>
      <c r="D200" s="239" t="s">
        <v>140</v>
      </c>
      <c r="E200" s="240">
        <f>E201+E208+E209+E204+E212</f>
        <v>695500</v>
      </c>
      <c r="F200" s="240">
        <f>F201+F208+F209+F204+F212</f>
        <v>695500</v>
      </c>
      <c r="G200" s="240">
        <f>G201+G208+G209+G204+G212</f>
        <v>385816.48000000004</v>
      </c>
      <c r="H200" s="356">
        <f>G200/F200</f>
        <v>0.5547325377426312</v>
      </c>
    </row>
    <row r="201" spans="1:8" ht="15.75">
      <c r="A201" s="348"/>
      <c r="B201" s="95"/>
      <c r="C201" s="18">
        <v>410</v>
      </c>
      <c r="D201" s="33" t="s">
        <v>141</v>
      </c>
      <c r="E201" s="77">
        <f>E202+E203</f>
        <v>265000</v>
      </c>
      <c r="F201" s="27">
        <f>F202+F203</f>
        <v>265000</v>
      </c>
      <c r="G201" s="27">
        <f>G202+G203</f>
        <v>69801</v>
      </c>
      <c r="H201" s="340">
        <f>G201/F201</f>
        <v>0.2634</v>
      </c>
    </row>
    <row r="202" spans="1:8" ht="15.75">
      <c r="A202" s="348"/>
      <c r="B202" s="95"/>
      <c r="C202" s="88"/>
      <c r="D202" s="144" t="s">
        <v>142</v>
      </c>
      <c r="E202" s="23">
        <v>262000</v>
      </c>
      <c r="F202" s="143">
        <v>262000</v>
      </c>
      <c r="G202" s="143">
        <v>68041</v>
      </c>
      <c r="H202" s="332">
        <f>G202/F202</f>
        <v>0.2596984732824427</v>
      </c>
    </row>
    <row r="203" spans="1:8" ht="15.75">
      <c r="A203" s="339"/>
      <c r="B203" s="97"/>
      <c r="C203" s="90"/>
      <c r="D203" s="16" t="s">
        <v>276</v>
      </c>
      <c r="E203" s="142">
        <v>3000</v>
      </c>
      <c r="F203" s="142">
        <v>3000</v>
      </c>
      <c r="G203" s="142">
        <v>1760</v>
      </c>
      <c r="H203" s="357">
        <f>G203/F203</f>
        <v>0.5866666666666667</v>
      </c>
    </row>
    <row r="204" spans="1:8" ht="15.75">
      <c r="A204" s="339"/>
      <c r="B204" s="97"/>
      <c r="C204" s="18">
        <v>460</v>
      </c>
      <c r="D204" s="36" t="s">
        <v>143</v>
      </c>
      <c r="E204" s="77">
        <v>15000</v>
      </c>
      <c r="F204" s="23">
        <v>15000</v>
      </c>
      <c r="G204" s="77">
        <f>G205+G207+G206</f>
        <v>15408</v>
      </c>
      <c r="H204" s="367">
        <f>G204/F204</f>
        <v>1.0272</v>
      </c>
    </row>
    <row r="205" spans="1:8" ht="15.75">
      <c r="A205" s="348"/>
      <c r="B205" s="95"/>
      <c r="C205" s="18"/>
      <c r="D205" s="145" t="s">
        <v>216</v>
      </c>
      <c r="E205" s="23"/>
      <c r="F205" s="140"/>
      <c r="G205" s="23">
        <v>937.8</v>
      </c>
      <c r="H205" s="340"/>
    </row>
    <row r="206" spans="1:8" ht="15.75">
      <c r="A206" s="348"/>
      <c r="B206" s="95"/>
      <c r="C206" s="18"/>
      <c r="D206" s="145" t="s">
        <v>217</v>
      </c>
      <c r="E206" s="143"/>
      <c r="F206" s="23"/>
      <c r="G206" s="143">
        <v>10506.2</v>
      </c>
      <c r="H206" s="340"/>
    </row>
    <row r="207" spans="1:8" ht="31.5">
      <c r="A207" s="348"/>
      <c r="B207" s="95"/>
      <c r="C207" s="18"/>
      <c r="D207" s="157" t="s">
        <v>277</v>
      </c>
      <c r="E207" s="136"/>
      <c r="F207" s="136"/>
      <c r="G207" s="136">
        <v>3964</v>
      </c>
      <c r="H207" s="340"/>
    </row>
    <row r="208" spans="1:8" ht="15.75">
      <c r="A208" s="348"/>
      <c r="B208" s="95"/>
      <c r="C208" s="29">
        <v>480</v>
      </c>
      <c r="D208" s="19" t="s">
        <v>278</v>
      </c>
      <c r="E208" s="15">
        <v>390000</v>
      </c>
      <c r="F208" s="15">
        <v>390000</v>
      </c>
      <c r="G208" s="20">
        <v>281927.53</v>
      </c>
      <c r="H208" s="349">
        <f aca="true" t="shared" si="6" ref="H208:H216">G208/F208</f>
        <v>0.7228911025641026</v>
      </c>
    </row>
    <row r="209" spans="1:8" ht="31.5">
      <c r="A209" s="348"/>
      <c r="B209" s="95"/>
      <c r="C209" s="29">
        <v>490</v>
      </c>
      <c r="D209" s="150" t="s">
        <v>144</v>
      </c>
      <c r="E209" s="15">
        <f>E210+E211</f>
        <v>25500</v>
      </c>
      <c r="F209" s="15">
        <f>F210+F211</f>
        <v>25500</v>
      </c>
      <c r="G209" s="154">
        <f>G210+G211</f>
        <v>17987.949999999997</v>
      </c>
      <c r="H209" s="389">
        <f t="shared" si="6"/>
        <v>0.7054098039215685</v>
      </c>
    </row>
    <row r="210" spans="1:8" ht="15.75">
      <c r="A210" s="348"/>
      <c r="B210" s="95"/>
      <c r="C210" s="88"/>
      <c r="D210" s="36" t="s">
        <v>145</v>
      </c>
      <c r="E210" s="143">
        <v>17500</v>
      </c>
      <c r="F210" s="140">
        <v>17500</v>
      </c>
      <c r="G210" s="139">
        <v>5905.65</v>
      </c>
      <c r="H210" s="392">
        <f t="shared" si="6"/>
        <v>0.33746571428571426</v>
      </c>
    </row>
    <row r="211" spans="1:8" ht="15.75">
      <c r="A211" s="348"/>
      <c r="B211" s="97"/>
      <c r="C211" s="88"/>
      <c r="D211" s="141" t="s">
        <v>279</v>
      </c>
      <c r="E211" s="142">
        <v>8000</v>
      </c>
      <c r="F211" s="31">
        <v>8000</v>
      </c>
      <c r="G211" s="32">
        <v>12082.3</v>
      </c>
      <c r="H211" s="357">
        <f t="shared" si="6"/>
        <v>1.5102875</v>
      </c>
    </row>
    <row r="212" spans="1:8" ht="15.75">
      <c r="A212" s="348"/>
      <c r="B212" s="95"/>
      <c r="C212" s="91" t="s">
        <v>79</v>
      </c>
      <c r="D212" s="33" t="s">
        <v>159</v>
      </c>
      <c r="E212" s="27">
        <v>0</v>
      </c>
      <c r="F212" s="27">
        <v>0</v>
      </c>
      <c r="G212" s="13">
        <v>692</v>
      </c>
      <c r="H212" s="362">
        <v>0</v>
      </c>
    </row>
    <row r="213" spans="1:8" ht="15.75">
      <c r="A213" s="348"/>
      <c r="B213" s="95"/>
      <c r="C213" s="92"/>
      <c r="D213" s="16" t="s">
        <v>218</v>
      </c>
      <c r="E213" s="31"/>
      <c r="F213" s="31"/>
      <c r="G213" s="31"/>
      <c r="H213" s="334"/>
    </row>
    <row r="214" spans="1:8" s="10" customFormat="1" ht="15.75">
      <c r="A214" s="335"/>
      <c r="B214" s="252">
        <v>75621</v>
      </c>
      <c r="C214" s="238"/>
      <c r="D214" s="239" t="s">
        <v>146</v>
      </c>
      <c r="E214" s="240">
        <f>E215+E216</f>
        <v>8797859</v>
      </c>
      <c r="F214" s="240">
        <f>F215+F216</f>
        <v>8797859</v>
      </c>
      <c r="G214" s="240">
        <f>G215+G216</f>
        <v>3960831.18</v>
      </c>
      <c r="H214" s="356">
        <f t="shared" si="6"/>
        <v>0.450203984855861</v>
      </c>
    </row>
    <row r="215" spans="1:8" ht="31.5">
      <c r="A215" s="339"/>
      <c r="B215" s="95"/>
      <c r="C215" s="18">
        <v>10</v>
      </c>
      <c r="D215" s="33" t="s">
        <v>219</v>
      </c>
      <c r="E215" s="23">
        <v>8477859</v>
      </c>
      <c r="F215" s="23">
        <v>8477859</v>
      </c>
      <c r="G215" s="13">
        <v>3803382</v>
      </c>
      <c r="H215" s="340">
        <f t="shared" si="6"/>
        <v>0.4486252956082426</v>
      </c>
    </row>
    <row r="216" spans="1:8" ht="31.5">
      <c r="A216" s="339"/>
      <c r="B216" s="95"/>
      <c r="C216" s="29">
        <v>20</v>
      </c>
      <c r="D216" s="48" t="s">
        <v>220</v>
      </c>
      <c r="E216" s="154">
        <v>320000</v>
      </c>
      <c r="F216" s="15">
        <v>320000</v>
      </c>
      <c r="G216" s="154">
        <f>G217+G218</f>
        <v>157449.18000000002</v>
      </c>
      <c r="H216" s="349">
        <f t="shared" si="6"/>
        <v>0.49202868750000006</v>
      </c>
    </row>
    <row r="217" spans="1:8" ht="15.75">
      <c r="A217" s="368"/>
      <c r="B217" s="105"/>
      <c r="C217" s="90"/>
      <c r="D217" s="141" t="s">
        <v>137</v>
      </c>
      <c r="E217" s="31"/>
      <c r="F217" s="142"/>
      <c r="G217" s="31">
        <v>8544.92</v>
      </c>
      <c r="H217" s="357"/>
    </row>
    <row r="218" spans="1:8" ht="15.75">
      <c r="A218" s="339"/>
      <c r="B218" s="95"/>
      <c r="C218" s="88"/>
      <c r="D218" s="149" t="s">
        <v>138</v>
      </c>
      <c r="E218" s="17"/>
      <c r="F218" s="17"/>
      <c r="G218" s="17">
        <v>148904.26</v>
      </c>
      <c r="H218" s="340"/>
    </row>
    <row r="219" spans="1:8" ht="32.25" customHeight="1">
      <c r="A219" s="348"/>
      <c r="B219" s="104"/>
      <c r="C219" s="90"/>
      <c r="D219" s="132" t="s">
        <v>36</v>
      </c>
      <c r="E219" s="9"/>
      <c r="F219" s="9"/>
      <c r="G219" s="9"/>
      <c r="H219" s="330"/>
    </row>
    <row r="220" spans="1:8" ht="15.75">
      <c r="A220" s="393">
        <v>758</v>
      </c>
      <c r="B220" s="272"/>
      <c r="C220" s="90"/>
      <c r="D220" s="273" t="s">
        <v>147</v>
      </c>
      <c r="E220" s="171">
        <f>E221+E224+E226+E234</f>
        <v>16325151</v>
      </c>
      <c r="F220" s="171">
        <f>F221+F224+F226+F234</f>
        <v>16253924</v>
      </c>
      <c r="G220" s="171">
        <f>G221+G224+G226+G234</f>
        <v>9026065.1</v>
      </c>
      <c r="H220" s="394">
        <f aca="true" t="shared" si="7" ref="H220:H237">G220/F220</f>
        <v>0.5553160639855336</v>
      </c>
    </row>
    <row r="221" spans="1:8" s="10" customFormat="1" ht="31.5">
      <c r="A221" s="387"/>
      <c r="B221" s="232">
        <v>75801</v>
      </c>
      <c r="C221" s="211"/>
      <c r="D221" s="233" t="s">
        <v>148</v>
      </c>
      <c r="E221" s="234">
        <f aca="true" t="shared" si="8" ref="E221:G222">E222</f>
        <v>8213553</v>
      </c>
      <c r="F221" s="234">
        <f t="shared" si="8"/>
        <v>8142326</v>
      </c>
      <c r="G221" s="274">
        <f t="shared" si="8"/>
        <v>5010664</v>
      </c>
      <c r="H221" s="353">
        <f t="shared" si="7"/>
        <v>0.6153848421200526</v>
      </c>
    </row>
    <row r="222" spans="1:8" ht="15.75">
      <c r="A222" s="339"/>
      <c r="B222" s="100"/>
      <c r="C222" s="45">
        <v>2920</v>
      </c>
      <c r="D222" s="35" t="s">
        <v>166</v>
      </c>
      <c r="E222" s="27">
        <f t="shared" si="8"/>
        <v>8213553</v>
      </c>
      <c r="F222" s="77">
        <f t="shared" si="8"/>
        <v>8142326</v>
      </c>
      <c r="G222" s="27">
        <f t="shared" si="8"/>
        <v>5010664</v>
      </c>
      <c r="H222" s="367">
        <f t="shared" si="7"/>
        <v>0.6153848421200526</v>
      </c>
    </row>
    <row r="223" spans="1:8" ht="15.75">
      <c r="A223" s="348"/>
      <c r="B223" s="95"/>
      <c r="C223" s="7"/>
      <c r="D223" s="157" t="s">
        <v>280</v>
      </c>
      <c r="E223" s="136">
        <v>8213553</v>
      </c>
      <c r="F223" s="121">
        <v>8142326</v>
      </c>
      <c r="G223" s="136">
        <v>5010664</v>
      </c>
      <c r="H223" s="340"/>
    </row>
    <row r="224" spans="1:8" s="10" customFormat="1" ht="15.75">
      <c r="A224" s="346"/>
      <c r="B224" s="275">
        <v>75807</v>
      </c>
      <c r="C224" s="276"/>
      <c r="D224" s="277" t="s">
        <v>149</v>
      </c>
      <c r="E224" s="278">
        <f>E225</f>
        <v>7041852</v>
      </c>
      <c r="F224" s="278">
        <f>F225</f>
        <v>7041852</v>
      </c>
      <c r="G224" s="278">
        <f>G225</f>
        <v>3520926</v>
      </c>
      <c r="H224" s="395">
        <f t="shared" si="7"/>
        <v>0.5</v>
      </c>
    </row>
    <row r="225" spans="1:8" ht="31.5">
      <c r="A225" s="348"/>
      <c r="B225" s="95"/>
      <c r="C225" s="7">
        <v>2920</v>
      </c>
      <c r="D225" s="19" t="s">
        <v>297</v>
      </c>
      <c r="E225" s="15">
        <v>7041852</v>
      </c>
      <c r="F225" s="15">
        <v>7041852</v>
      </c>
      <c r="G225" s="20">
        <v>3520926</v>
      </c>
      <c r="H225" s="349">
        <f t="shared" si="7"/>
        <v>0.5</v>
      </c>
    </row>
    <row r="226" spans="1:8" s="10" customFormat="1" ht="15.75">
      <c r="A226" s="346"/>
      <c r="B226" s="275">
        <v>75814</v>
      </c>
      <c r="C226" s="276"/>
      <c r="D226" s="277" t="s">
        <v>150</v>
      </c>
      <c r="E226" s="278">
        <f>E227+E233</f>
        <v>177803</v>
      </c>
      <c r="F226" s="278">
        <f>F227+F233</f>
        <v>177803</v>
      </c>
      <c r="G226" s="278">
        <f>G227+G233</f>
        <v>48501.100000000006</v>
      </c>
      <c r="H226" s="395">
        <f t="shared" si="7"/>
        <v>0.2727799868393672</v>
      </c>
    </row>
    <row r="227" spans="1:8" ht="31.5">
      <c r="A227" s="339"/>
      <c r="B227" s="106"/>
      <c r="C227" s="29">
        <v>920</v>
      </c>
      <c r="D227" s="150" t="s">
        <v>223</v>
      </c>
      <c r="E227" s="15">
        <f>E228+E229+E230+E231+E232</f>
        <v>50000</v>
      </c>
      <c r="F227" s="15">
        <f>F228+F229+F230+F231+F232</f>
        <v>50000</v>
      </c>
      <c r="G227" s="15">
        <f>G228+G229+G230+G231+G232</f>
        <v>48501.100000000006</v>
      </c>
      <c r="H227" s="389">
        <f t="shared" si="7"/>
        <v>0.9700220000000002</v>
      </c>
    </row>
    <row r="228" spans="1:8" ht="15.75">
      <c r="A228" s="339"/>
      <c r="B228" s="97"/>
      <c r="C228" s="18"/>
      <c r="D228" s="144" t="s">
        <v>167</v>
      </c>
      <c r="E228" s="140">
        <v>50000</v>
      </c>
      <c r="F228" s="140">
        <v>50000</v>
      </c>
      <c r="G228" s="140">
        <v>47237.62</v>
      </c>
      <c r="H228" s="340"/>
    </row>
    <row r="229" spans="1:8" ht="15.75">
      <c r="A229" s="339"/>
      <c r="B229" s="97"/>
      <c r="C229" s="18"/>
      <c r="D229" s="145" t="s">
        <v>370</v>
      </c>
      <c r="E229" s="140">
        <v>0</v>
      </c>
      <c r="F229" s="140">
        <v>0</v>
      </c>
      <c r="G229" s="23">
        <v>880.07</v>
      </c>
      <c r="H229" s="340"/>
    </row>
    <row r="230" spans="1:8" ht="15.75">
      <c r="A230" s="339"/>
      <c r="B230" s="97"/>
      <c r="C230" s="18"/>
      <c r="D230" s="144" t="s">
        <v>169</v>
      </c>
      <c r="E230" s="17">
        <v>0</v>
      </c>
      <c r="F230" s="17">
        <v>0</v>
      </c>
      <c r="G230" s="140">
        <v>8.46</v>
      </c>
      <c r="H230" s="340"/>
    </row>
    <row r="231" spans="1:8" ht="15.75">
      <c r="A231" s="339"/>
      <c r="B231" s="97"/>
      <c r="C231" s="18"/>
      <c r="D231" s="144" t="s">
        <v>168</v>
      </c>
      <c r="E231" s="140">
        <v>0</v>
      </c>
      <c r="F231" s="23">
        <v>0</v>
      </c>
      <c r="G231" s="23">
        <v>179.76</v>
      </c>
      <c r="H231" s="340"/>
    </row>
    <row r="232" spans="1:8" ht="15.75">
      <c r="A232" s="339"/>
      <c r="B232" s="97"/>
      <c r="C232" s="34"/>
      <c r="D232" s="141" t="s">
        <v>281</v>
      </c>
      <c r="E232" s="31">
        <v>0</v>
      </c>
      <c r="F232" s="142">
        <v>0</v>
      </c>
      <c r="G232" s="142">
        <v>195.19</v>
      </c>
      <c r="H232" s="334"/>
    </row>
    <row r="233" spans="1:8" ht="31.5">
      <c r="A233" s="339"/>
      <c r="B233" s="97"/>
      <c r="C233" s="37">
        <v>2870</v>
      </c>
      <c r="D233" s="16" t="s">
        <v>282</v>
      </c>
      <c r="E233" s="31">
        <v>127803</v>
      </c>
      <c r="F233" s="31">
        <v>127803</v>
      </c>
      <c r="G233" s="32">
        <v>0</v>
      </c>
      <c r="H233" s="334">
        <f t="shared" si="7"/>
        <v>0</v>
      </c>
    </row>
    <row r="234" spans="1:8" s="10" customFormat="1" ht="15.75">
      <c r="A234" s="346"/>
      <c r="B234" s="232">
        <v>75831</v>
      </c>
      <c r="C234" s="211"/>
      <c r="D234" s="233" t="s">
        <v>151</v>
      </c>
      <c r="E234" s="234">
        <f>E235</f>
        <v>891943</v>
      </c>
      <c r="F234" s="234">
        <f>F235</f>
        <v>891943</v>
      </c>
      <c r="G234" s="234">
        <f>G235</f>
        <v>445974</v>
      </c>
      <c r="H234" s="353">
        <f t="shared" si="7"/>
        <v>0.5000028028696901</v>
      </c>
    </row>
    <row r="235" spans="1:8" ht="31.5">
      <c r="A235" s="368"/>
      <c r="B235" s="95"/>
      <c r="C235" s="52">
        <v>2920</v>
      </c>
      <c r="D235" s="30" t="s">
        <v>298</v>
      </c>
      <c r="E235" s="31">
        <v>891943</v>
      </c>
      <c r="F235" s="31">
        <v>891943</v>
      </c>
      <c r="G235" s="32">
        <v>445974</v>
      </c>
      <c r="H235" s="334">
        <f t="shared" si="7"/>
        <v>0.5000028028696901</v>
      </c>
    </row>
    <row r="236" spans="1:8" ht="15.75">
      <c r="A236" s="382">
        <v>801</v>
      </c>
      <c r="B236" s="279"/>
      <c r="C236" s="229"/>
      <c r="D236" s="230" t="s">
        <v>152</v>
      </c>
      <c r="E236" s="231">
        <f>E237+E262+E286+E305+E260+E284+E256</f>
        <v>473507</v>
      </c>
      <c r="F236" s="231">
        <f>F237+F262+F286+F305+F260+F284+F256</f>
        <v>1137178</v>
      </c>
      <c r="G236" s="231">
        <f>G237+G262+G286+G305+G260+G284</f>
        <v>864967.3700000001</v>
      </c>
      <c r="H236" s="351">
        <f t="shared" si="7"/>
        <v>0.7606261904468783</v>
      </c>
    </row>
    <row r="237" spans="1:8" s="10" customFormat="1" ht="15.75">
      <c r="A237" s="396"/>
      <c r="B237" s="280">
        <v>80101</v>
      </c>
      <c r="C237" s="225"/>
      <c r="D237" s="226" t="s">
        <v>153</v>
      </c>
      <c r="E237" s="227">
        <f>E238+E241+E246+E249+E254+E256+E258</f>
        <v>150707</v>
      </c>
      <c r="F237" s="227">
        <f>F238+F241+F246+F249+F254+F256+F258</f>
        <v>150015</v>
      </c>
      <c r="G237" s="227">
        <f>G238+G241+G246+G249+G254+G256+G258</f>
        <v>139620.19</v>
      </c>
      <c r="H237" s="347">
        <f t="shared" si="7"/>
        <v>0.930708195847082</v>
      </c>
    </row>
    <row r="238" spans="1:8" ht="47.25">
      <c r="A238" s="348"/>
      <c r="B238" s="98"/>
      <c r="C238" s="25">
        <v>750</v>
      </c>
      <c r="D238" s="26" t="s">
        <v>224</v>
      </c>
      <c r="E238" s="27">
        <v>1500</v>
      </c>
      <c r="F238" s="27">
        <v>0</v>
      </c>
      <c r="G238" s="27">
        <v>0</v>
      </c>
      <c r="H238" s="362">
        <v>0</v>
      </c>
    </row>
    <row r="239" spans="1:8" ht="31.5">
      <c r="A239" s="341"/>
      <c r="B239" s="98"/>
      <c r="C239" s="18"/>
      <c r="D239" s="36" t="s">
        <v>225</v>
      </c>
      <c r="E239" s="23"/>
      <c r="F239" s="23"/>
      <c r="G239" s="23"/>
      <c r="H239" s="340"/>
    </row>
    <row r="240" spans="1:8" ht="15.75">
      <c r="A240" s="341"/>
      <c r="B240" s="98"/>
      <c r="C240" s="18"/>
      <c r="D240" s="16" t="s">
        <v>391</v>
      </c>
      <c r="E240" s="31"/>
      <c r="F240" s="31"/>
      <c r="G240" s="31"/>
      <c r="H240" s="334"/>
    </row>
    <row r="241" spans="1:8" ht="15.75">
      <c r="A241" s="348"/>
      <c r="B241" s="95"/>
      <c r="C241" s="25">
        <v>830</v>
      </c>
      <c r="D241" s="35" t="s">
        <v>99</v>
      </c>
      <c r="E241" s="27">
        <f>E242+E245</f>
        <v>40843</v>
      </c>
      <c r="F241" s="77">
        <f>F242+F245</f>
        <v>40843</v>
      </c>
      <c r="G241" s="27">
        <f>G242+G245</f>
        <v>32354.58</v>
      </c>
      <c r="H241" s="367">
        <f>G241/F241</f>
        <v>0.7921695272139657</v>
      </c>
    </row>
    <row r="242" spans="1:8" ht="15.75">
      <c r="A242" s="397"/>
      <c r="B242" s="183"/>
      <c r="C242" s="90"/>
      <c r="D242" s="184" t="s">
        <v>376</v>
      </c>
      <c r="E242" s="185">
        <v>11933</v>
      </c>
      <c r="F242" s="186">
        <v>11933</v>
      </c>
      <c r="G242" s="185">
        <f>G243+G244</f>
        <v>4986.780000000001</v>
      </c>
      <c r="H242" s="398">
        <f>G242/F242</f>
        <v>0.41789826531467367</v>
      </c>
    </row>
    <row r="243" spans="1:8" ht="31.5">
      <c r="A243" s="399"/>
      <c r="B243" s="58"/>
      <c r="C243" s="88"/>
      <c r="D243" s="59" t="s">
        <v>37</v>
      </c>
      <c r="E243" s="60"/>
      <c r="F243" s="60"/>
      <c r="G243" s="61">
        <v>2016</v>
      </c>
      <c r="H243" s="400"/>
    </row>
    <row r="244" spans="1:8" ht="15.75">
      <c r="A244" s="399"/>
      <c r="B244" s="58"/>
      <c r="C244" s="88"/>
      <c r="D244" s="164" t="s">
        <v>375</v>
      </c>
      <c r="E244" s="60"/>
      <c r="F244" s="60"/>
      <c r="G244" s="61">
        <v>2970.78</v>
      </c>
      <c r="H244" s="400"/>
    </row>
    <row r="245" spans="1:8" ht="15.75">
      <c r="A245" s="339"/>
      <c r="B245" s="97"/>
      <c r="C245" s="90"/>
      <c r="D245" s="141" t="s">
        <v>377</v>
      </c>
      <c r="E245" s="142">
        <v>28910</v>
      </c>
      <c r="F245" s="142">
        <v>28910</v>
      </c>
      <c r="G245" s="142">
        <v>27367.8</v>
      </c>
      <c r="H245" s="357">
        <f aca="true" t="shared" si="9" ref="H245:H250">G245/F245</f>
        <v>0.9466551366309235</v>
      </c>
    </row>
    <row r="246" spans="1:9" s="114" customFormat="1" ht="31.5">
      <c r="A246" s="401"/>
      <c r="B246" s="116"/>
      <c r="C246" s="18">
        <v>920</v>
      </c>
      <c r="D246" s="128" t="s">
        <v>226</v>
      </c>
      <c r="E246" s="77">
        <f>SUM(E247:E248)</f>
        <v>2000</v>
      </c>
      <c r="F246" s="27">
        <f>F247+F248</f>
        <v>2000</v>
      </c>
      <c r="G246" s="23">
        <f>SUM(G247:G248)</f>
        <v>594.53</v>
      </c>
      <c r="H246" s="362">
        <f t="shared" si="9"/>
        <v>0.297265</v>
      </c>
      <c r="I246" s="310"/>
    </row>
    <row r="247" spans="1:8" ht="15.75">
      <c r="A247" s="399"/>
      <c r="B247" s="116"/>
      <c r="C247" s="88"/>
      <c r="D247" s="144" t="s">
        <v>371</v>
      </c>
      <c r="E247" s="23">
        <v>1000</v>
      </c>
      <c r="F247" s="143">
        <v>1000</v>
      </c>
      <c r="G247" s="140">
        <v>313.05</v>
      </c>
      <c r="H247" s="333">
        <f t="shared" si="9"/>
        <v>0.31305</v>
      </c>
    </row>
    <row r="248" spans="1:8" ht="15.75">
      <c r="A248" s="399"/>
      <c r="B248" s="58"/>
      <c r="C248" s="88"/>
      <c r="D248" s="70" t="s">
        <v>378</v>
      </c>
      <c r="E248" s="142">
        <v>1000</v>
      </c>
      <c r="F248" s="142">
        <v>1000</v>
      </c>
      <c r="G248" s="31">
        <v>281.48</v>
      </c>
      <c r="H248" s="334">
        <f t="shared" si="9"/>
        <v>0.28148</v>
      </c>
    </row>
    <row r="249" spans="1:8" ht="15.75">
      <c r="A249" s="339"/>
      <c r="B249" s="97"/>
      <c r="C249" s="25">
        <v>970</v>
      </c>
      <c r="D249" s="35" t="s">
        <v>95</v>
      </c>
      <c r="E249" s="77">
        <f>E250+E252</f>
        <v>764</v>
      </c>
      <c r="F249" s="77">
        <f>F250+F252</f>
        <v>764</v>
      </c>
      <c r="G249" s="77">
        <f>G250+G252</f>
        <v>207.24</v>
      </c>
      <c r="H249" s="367">
        <f t="shared" si="9"/>
        <v>0.2712565445026178</v>
      </c>
    </row>
    <row r="250" spans="1:8" ht="15.75">
      <c r="A250" s="339"/>
      <c r="B250" s="97"/>
      <c r="C250" s="18"/>
      <c r="D250" s="145" t="s">
        <v>371</v>
      </c>
      <c r="E250" s="23">
        <f>E251</f>
        <v>500</v>
      </c>
      <c r="F250" s="23">
        <f>F251</f>
        <v>500</v>
      </c>
      <c r="G250" s="23">
        <f>G251</f>
        <v>0</v>
      </c>
      <c r="H250" s="340">
        <f t="shared" si="9"/>
        <v>0</v>
      </c>
    </row>
    <row r="251" spans="1:8" ht="15.75">
      <c r="A251" s="339"/>
      <c r="B251" s="97"/>
      <c r="C251" s="18"/>
      <c r="D251" s="36" t="s">
        <v>190</v>
      </c>
      <c r="E251" s="23">
        <v>500</v>
      </c>
      <c r="F251" s="23">
        <v>500</v>
      </c>
      <c r="G251" s="23">
        <v>0</v>
      </c>
      <c r="H251" s="340"/>
    </row>
    <row r="252" spans="1:9" ht="15.75">
      <c r="A252" s="339"/>
      <c r="B252" s="97"/>
      <c r="C252" s="18"/>
      <c r="D252" s="145" t="s">
        <v>176</v>
      </c>
      <c r="E252" s="143">
        <f>E253</f>
        <v>264</v>
      </c>
      <c r="F252" s="143">
        <f>F253</f>
        <v>264</v>
      </c>
      <c r="G252" s="143">
        <f>G253</f>
        <v>207.24</v>
      </c>
      <c r="H252" s="332">
        <f>G252/F252</f>
        <v>0.785</v>
      </c>
      <c r="I252" s="310"/>
    </row>
    <row r="253" spans="1:8" ht="15.75">
      <c r="A253" s="339"/>
      <c r="B253" s="97"/>
      <c r="C253" s="34"/>
      <c r="D253" s="16" t="s">
        <v>228</v>
      </c>
      <c r="E253" s="23">
        <v>264</v>
      </c>
      <c r="F253" s="31">
        <v>264</v>
      </c>
      <c r="G253" s="23">
        <v>207.24</v>
      </c>
      <c r="H253" s="334">
        <f>G253/F253</f>
        <v>0.785</v>
      </c>
    </row>
    <row r="254" spans="1:8" ht="47.25">
      <c r="A254" s="339"/>
      <c r="B254" s="95"/>
      <c r="C254" s="25">
        <v>2700</v>
      </c>
      <c r="D254" s="63" t="s">
        <v>172</v>
      </c>
      <c r="E254" s="6">
        <v>0</v>
      </c>
      <c r="F254" s="6">
        <v>808</v>
      </c>
      <c r="G254" s="6">
        <v>808</v>
      </c>
      <c r="H254" s="325">
        <f>G254/F254</f>
        <v>1</v>
      </c>
    </row>
    <row r="255" spans="1:8" ht="31.5">
      <c r="A255" s="339"/>
      <c r="B255" s="95"/>
      <c r="C255" s="34"/>
      <c r="D255" s="63" t="s">
        <v>372</v>
      </c>
      <c r="E255" s="9"/>
      <c r="F255" s="9"/>
      <c r="G255" s="69"/>
      <c r="H255" s="330"/>
    </row>
    <row r="256" spans="1:8" ht="50.25" customHeight="1">
      <c r="A256" s="339"/>
      <c r="B256" s="95"/>
      <c r="C256" s="18">
        <v>2910</v>
      </c>
      <c r="D256" s="11" t="s">
        <v>18</v>
      </c>
      <c r="E256" s="69">
        <v>0</v>
      </c>
      <c r="F256" s="69">
        <v>0</v>
      </c>
      <c r="G256" s="6">
        <v>74.31</v>
      </c>
      <c r="H256" s="326">
        <v>0</v>
      </c>
    </row>
    <row r="257" spans="1:8" ht="31.5">
      <c r="A257" s="339"/>
      <c r="B257" s="95"/>
      <c r="C257" s="18"/>
      <c r="D257" s="12" t="s">
        <v>19</v>
      </c>
      <c r="E257" s="69"/>
      <c r="F257" s="69"/>
      <c r="G257" s="9"/>
      <c r="H257" s="326"/>
    </row>
    <row r="258" spans="1:8" ht="47.25" customHeight="1">
      <c r="A258" s="339"/>
      <c r="B258" s="95"/>
      <c r="C258" s="25">
        <v>6207</v>
      </c>
      <c r="D258" s="11" t="s">
        <v>373</v>
      </c>
      <c r="E258" s="6">
        <v>105600</v>
      </c>
      <c r="F258" s="6">
        <v>105600</v>
      </c>
      <c r="G258" s="6">
        <v>105581.53</v>
      </c>
      <c r="H258" s="325">
        <f>G258/F258</f>
        <v>0.9998250946969697</v>
      </c>
    </row>
    <row r="259" spans="1:8" ht="31.5" customHeight="1">
      <c r="A259" s="339"/>
      <c r="B259" s="95"/>
      <c r="C259" s="18"/>
      <c r="D259" s="12" t="s">
        <v>374</v>
      </c>
      <c r="E259" s="69"/>
      <c r="F259" s="69"/>
      <c r="G259" s="9"/>
      <c r="H259" s="326"/>
    </row>
    <row r="260" spans="1:8" s="10" customFormat="1" ht="15.75">
      <c r="A260" s="380"/>
      <c r="B260" s="261">
        <v>80103</v>
      </c>
      <c r="C260" s="211"/>
      <c r="D260" s="248" t="s">
        <v>170</v>
      </c>
      <c r="E260" s="234">
        <f>E261</f>
        <v>0</v>
      </c>
      <c r="F260" s="234">
        <f>F261</f>
        <v>104386</v>
      </c>
      <c r="G260" s="234">
        <f>G261</f>
        <v>52189</v>
      </c>
      <c r="H260" s="323">
        <f>G260/F260</f>
        <v>0.49996168068514935</v>
      </c>
    </row>
    <row r="261" spans="1:8" ht="31.5">
      <c r="A261" s="348"/>
      <c r="B261" s="111"/>
      <c r="C261" s="37">
        <v>2030</v>
      </c>
      <c r="D261" s="85" t="s">
        <v>229</v>
      </c>
      <c r="E261" s="113">
        <v>0</v>
      </c>
      <c r="F261" s="31">
        <v>104386</v>
      </c>
      <c r="G261" s="43">
        <v>52189</v>
      </c>
      <c r="H261" s="402">
        <f>G261/F261</f>
        <v>0.49996168068514935</v>
      </c>
    </row>
    <row r="262" spans="1:8" s="10" customFormat="1" ht="15.75">
      <c r="A262" s="386"/>
      <c r="B262" s="257">
        <v>80104</v>
      </c>
      <c r="C262" s="238"/>
      <c r="D262" s="239" t="s">
        <v>155</v>
      </c>
      <c r="E262" s="240">
        <f>E263+E270+E275+E276+E281+E282</f>
        <v>129527</v>
      </c>
      <c r="F262" s="240">
        <f>F263+F270+F275+F276+F281+F282</f>
        <v>549006</v>
      </c>
      <c r="G262" s="240">
        <f>G263+G270+G275+G276+G281+G282</f>
        <v>291352.33</v>
      </c>
      <c r="H262" s="356">
        <f>G262/F262</f>
        <v>0.530690611760163</v>
      </c>
    </row>
    <row r="263" spans="1:8" ht="63">
      <c r="A263" s="339"/>
      <c r="B263" s="97"/>
      <c r="C263" s="18">
        <v>750</v>
      </c>
      <c r="D263" s="36" t="s">
        <v>230</v>
      </c>
      <c r="E263" s="17">
        <v>12892</v>
      </c>
      <c r="F263" s="17">
        <v>12892</v>
      </c>
      <c r="G263" s="23">
        <f>G264+G265+G266+G267+G268</f>
        <v>5618.07</v>
      </c>
      <c r="H263" s="331">
        <f>G263/F263</f>
        <v>0.4357795532112938</v>
      </c>
    </row>
    <row r="264" spans="1:8" ht="18" customHeight="1">
      <c r="A264" s="348"/>
      <c r="B264" s="97"/>
      <c r="C264" s="18"/>
      <c r="D264" s="138" t="s">
        <v>380</v>
      </c>
      <c r="E264" s="57"/>
      <c r="F264" s="23"/>
      <c r="G264" s="143">
        <v>540</v>
      </c>
      <c r="H264" s="340"/>
    </row>
    <row r="265" spans="1:8" ht="18" customHeight="1">
      <c r="A265" s="348"/>
      <c r="B265" s="97"/>
      <c r="C265" s="18"/>
      <c r="D265" s="138" t="s">
        <v>156</v>
      </c>
      <c r="E265" s="133"/>
      <c r="F265" s="143"/>
      <c r="G265" s="143">
        <v>650</v>
      </c>
      <c r="H265" s="340"/>
    </row>
    <row r="266" spans="1:8" ht="18" customHeight="1">
      <c r="A266" s="348"/>
      <c r="B266" s="97"/>
      <c r="C266" s="18"/>
      <c r="D266" s="138" t="s">
        <v>381</v>
      </c>
      <c r="E266" s="22"/>
      <c r="F266" s="140"/>
      <c r="G266" s="143">
        <v>648</v>
      </c>
      <c r="H266" s="340"/>
    </row>
    <row r="267" spans="1:8" ht="18" customHeight="1">
      <c r="A267" s="348"/>
      <c r="B267" s="97"/>
      <c r="C267" s="18"/>
      <c r="D267" s="138" t="s">
        <v>382</v>
      </c>
      <c r="E267" s="165"/>
      <c r="F267" s="23"/>
      <c r="G267" s="143">
        <v>700</v>
      </c>
      <c r="H267" s="340"/>
    </row>
    <row r="268" spans="1:8" ht="17.25" customHeight="1">
      <c r="A268" s="348"/>
      <c r="B268" s="97"/>
      <c r="C268" s="18"/>
      <c r="D268" s="145" t="s">
        <v>283</v>
      </c>
      <c r="E268" s="143"/>
      <c r="F268" s="143"/>
      <c r="G268" s="143">
        <v>3080.07</v>
      </c>
      <c r="H268" s="340"/>
    </row>
    <row r="269" spans="1:8" ht="31.5">
      <c r="A269" s="348"/>
      <c r="B269" s="97"/>
      <c r="C269" s="18"/>
      <c r="D269" s="16" t="s">
        <v>379</v>
      </c>
      <c r="E269" s="50"/>
      <c r="F269" s="50"/>
      <c r="G269" s="64"/>
      <c r="H269" s="334"/>
    </row>
    <row r="270" spans="1:8" ht="15.75">
      <c r="A270" s="339"/>
      <c r="B270" s="97"/>
      <c r="C270" s="25">
        <v>830</v>
      </c>
      <c r="D270" s="53" t="s">
        <v>231</v>
      </c>
      <c r="E270" s="6">
        <v>115975</v>
      </c>
      <c r="F270" s="6">
        <v>115975</v>
      </c>
      <c r="G270" s="65">
        <f>G272+G273+G274</f>
        <v>70698.25</v>
      </c>
      <c r="H270" s="362">
        <f>G270/F270</f>
        <v>0.609599051519724</v>
      </c>
    </row>
    <row r="271" spans="1:8" ht="31.5">
      <c r="A271" s="339"/>
      <c r="B271" s="97"/>
      <c r="C271" s="18"/>
      <c r="D271" s="149" t="s">
        <v>383</v>
      </c>
      <c r="E271" s="163"/>
      <c r="F271" s="162"/>
      <c r="G271" s="162"/>
      <c r="H271" s="326"/>
    </row>
    <row r="272" spans="1:8" ht="15.75">
      <c r="A272" s="339"/>
      <c r="B272" s="97"/>
      <c r="C272" s="18"/>
      <c r="D272" s="36" t="s">
        <v>232</v>
      </c>
      <c r="E272" s="49"/>
      <c r="F272" s="131"/>
      <c r="G272" s="131">
        <v>57976</v>
      </c>
      <c r="H272" s="342"/>
    </row>
    <row r="273" spans="1:8" ht="15.75">
      <c r="A273" s="339"/>
      <c r="B273" s="97"/>
      <c r="C273" s="18"/>
      <c r="D273" s="144" t="s">
        <v>234</v>
      </c>
      <c r="E273" s="139"/>
      <c r="F273" s="131"/>
      <c r="G273" s="69">
        <v>10254.25</v>
      </c>
      <c r="H273" s="326"/>
    </row>
    <row r="274" spans="1:8" ht="18.75" customHeight="1">
      <c r="A274" s="339"/>
      <c r="B274" s="97"/>
      <c r="C274" s="18"/>
      <c r="D274" s="8" t="s">
        <v>233</v>
      </c>
      <c r="E274" s="155"/>
      <c r="F274" s="56"/>
      <c r="G274" s="155">
        <v>2468</v>
      </c>
      <c r="H274" s="330"/>
    </row>
    <row r="275" spans="1:8" ht="47.25">
      <c r="A275" s="339"/>
      <c r="B275" s="97"/>
      <c r="C275" s="25">
        <v>920</v>
      </c>
      <c r="D275" s="33" t="s">
        <v>384</v>
      </c>
      <c r="E275" s="23">
        <v>460</v>
      </c>
      <c r="F275" s="23">
        <v>460</v>
      </c>
      <c r="G275" s="49">
        <v>243.83</v>
      </c>
      <c r="H275" s="326">
        <f>G275/F275</f>
        <v>0.5300652173913044</v>
      </c>
    </row>
    <row r="276" spans="1:8" ht="18.75" customHeight="1">
      <c r="A276" s="339"/>
      <c r="B276" s="97"/>
      <c r="C276" s="25">
        <v>970</v>
      </c>
      <c r="D276" s="35" t="s">
        <v>95</v>
      </c>
      <c r="E276" s="77">
        <f>E277+E278+E279</f>
        <v>200</v>
      </c>
      <c r="F276" s="77">
        <f>F277+F278+F279</f>
        <v>200</v>
      </c>
      <c r="G276" s="158">
        <f>G277+G278+G279</f>
        <v>4724.179999999999</v>
      </c>
      <c r="H276" s="325">
        <f>G276/F276</f>
        <v>23.620899999999995</v>
      </c>
    </row>
    <row r="277" spans="1:8" ht="15.75">
      <c r="A277" s="339"/>
      <c r="B277" s="97"/>
      <c r="C277" s="18"/>
      <c r="D277" s="144" t="s">
        <v>385</v>
      </c>
      <c r="E277" s="143">
        <v>200</v>
      </c>
      <c r="F277" s="143">
        <v>200</v>
      </c>
      <c r="G277" s="139">
        <v>99.87</v>
      </c>
      <c r="H277" s="342"/>
    </row>
    <row r="278" spans="1:8" ht="15.75">
      <c r="A278" s="348"/>
      <c r="B278" s="97"/>
      <c r="C278" s="18"/>
      <c r="D278" s="149" t="s">
        <v>386</v>
      </c>
      <c r="E278" s="140">
        <v>0</v>
      </c>
      <c r="F278" s="140">
        <v>0</v>
      </c>
      <c r="G278" s="163">
        <v>279.91</v>
      </c>
      <c r="H278" s="326"/>
    </row>
    <row r="279" spans="1:8" ht="31.5">
      <c r="A279" s="348"/>
      <c r="B279" s="97"/>
      <c r="C279" s="18"/>
      <c r="D279" s="36" t="s">
        <v>387</v>
      </c>
      <c r="E279" s="23">
        <v>0</v>
      </c>
      <c r="F279" s="143">
        <v>0</v>
      </c>
      <c r="G279" s="49">
        <v>4344.4</v>
      </c>
      <c r="H279" s="326"/>
    </row>
    <row r="280" spans="1:8" ht="36" customHeight="1">
      <c r="A280" s="348"/>
      <c r="B280" s="97"/>
      <c r="C280" s="34"/>
      <c r="D280" s="16" t="s">
        <v>379</v>
      </c>
      <c r="E280" s="31"/>
      <c r="F280" s="31"/>
      <c r="G280" s="50"/>
      <c r="H280" s="330"/>
    </row>
    <row r="281" spans="1:13" ht="31.5">
      <c r="A281" s="339"/>
      <c r="B281" s="97"/>
      <c r="C281" s="37">
        <v>2030</v>
      </c>
      <c r="D281" s="66" t="s">
        <v>229</v>
      </c>
      <c r="E281" s="67">
        <v>0</v>
      </c>
      <c r="F281" s="67">
        <v>418817</v>
      </c>
      <c r="G281" s="67">
        <v>209406</v>
      </c>
      <c r="H281" s="402">
        <f>G281/F281</f>
        <v>0.49999403080581734</v>
      </c>
      <c r="M281" s="87"/>
    </row>
    <row r="282" spans="1:13" ht="48" customHeight="1">
      <c r="A282" s="337"/>
      <c r="B282" s="96"/>
      <c r="C282" s="34">
        <v>2700</v>
      </c>
      <c r="D282" s="66" t="s">
        <v>22</v>
      </c>
      <c r="E282" s="67">
        <v>0</v>
      </c>
      <c r="F282" s="67">
        <v>662</v>
      </c>
      <c r="G282" s="67">
        <v>662</v>
      </c>
      <c r="H282" s="402">
        <f>G282/F282</f>
        <v>1</v>
      </c>
      <c r="M282" s="87"/>
    </row>
    <row r="283" spans="1:13" ht="31.5">
      <c r="A283" s="348"/>
      <c r="B283" s="95"/>
      <c r="C283" s="18"/>
      <c r="D283" s="161" t="s">
        <v>388</v>
      </c>
      <c r="E283" s="69"/>
      <c r="F283" s="162"/>
      <c r="G283" s="69"/>
      <c r="H283" s="326"/>
      <c r="M283" s="87"/>
    </row>
    <row r="284" spans="1:8" s="10" customFormat="1" ht="15.75">
      <c r="A284" s="346"/>
      <c r="B284" s="261">
        <v>80106</v>
      </c>
      <c r="C284" s="211"/>
      <c r="D284" s="248" t="s">
        <v>171</v>
      </c>
      <c r="E284" s="234">
        <f>E285</f>
        <v>0</v>
      </c>
      <c r="F284" s="234">
        <f>F285</f>
        <v>57285</v>
      </c>
      <c r="G284" s="234">
        <f>G285</f>
        <v>28639</v>
      </c>
      <c r="H284" s="323">
        <f>G284/F284</f>
        <v>0.49993890198132146</v>
      </c>
    </row>
    <row r="285" spans="1:8" ht="31.5">
      <c r="A285" s="348"/>
      <c r="B285" s="98"/>
      <c r="C285" s="34">
        <v>2030</v>
      </c>
      <c r="D285" s="66" t="s">
        <v>229</v>
      </c>
      <c r="E285" s="71">
        <v>0</v>
      </c>
      <c r="F285" s="31">
        <v>57285</v>
      </c>
      <c r="G285" s="43">
        <v>28639</v>
      </c>
      <c r="H285" s="402">
        <f>G285/F285</f>
        <v>0.49993890198132146</v>
      </c>
    </row>
    <row r="286" spans="1:8" s="10" customFormat="1" ht="15.75">
      <c r="A286" s="346"/>
      <c r="B286" s="281">
        <v>80110</v>
      </c>
      <c r="C286" s="211"/>
      <c r="D286" s="248" t="s">
        <v>157</v>
      </c>
      <c r="E286" s="234">
        <f>E290+E292+E297+E302+E295+E287</f>
        <v>193273</v>
      </c>
      <c r="F286" s="234">
        <f>F290+F292+F297+F302+F295+F287</f>
        <v>3500</v>
      </c>
      <c r="G286" s="234">
        <f>G290+G292+G297+G302+G295+G287</f>
        <v>75296.81999999999</v>
      </c>
      <c r="H286" s="432">
        <f>G286/F286</f>
        <v>21.51337714285714</v>
      </c>
    </row>
    <row r="287" spans="1:8" ht="47.25">
      <c r="A287" s="348"/>
      <c r="B287" s="107"/>
      <c r="C287" s="18">
        <v>750</v>
      </c>
      <c r="D287" s="35" t="s">
        <v>389</v>
      </c>
      <c r="E287" s="27">
        <v>1200</v>
      </c>
      <c r="F287" s="27">
        <v>0</v>
      </c>
      <c r="G287" s="27">
        <v>0</v>
      </c>
      <c r="H287" s="362">
        <v>0</v>
      </c>
    </row>
    <row r="288" spans="1:8" ht="15.75">
      <c r="A288" s="348"/>
      <c r="B288" s="98"/>
      <c r="C288" s="18"/>
      <c r="D288" s="36" t="s">
        <v>390</v>
      </c>
      <c r="E288" s="23"/>
      <c r="F288" s="23"/>
      <c r="G288" s="23"/>
      <c r="H288" s="340"/>
    </row>
    <row r="289" spans="1:8" ht="15.75">
      <c r="A289" s="341"/>
      <c r="B289" s="98"/>
      <c r="C289" s="18"/>
      <c r="D289" s="16" t="s">
        <v>38</v>
      </c>
      <c r="E289" s="31"/>
      <c r="F289" s="31"/>
      <c r="G289" s="31"/>
      <c r="H289" s="392"/>
    </row>
    <row r="290" spans="1:8" ht="15.75">
      <c r="A290" s="348"/>
      <c r="B290" s="97"/>
      <c r="C290" s="25">
        <v>830</v>
      </c>
      <c r="D290" s="35" t="s">
        <v>99</v>
      </c>
      <c r="E290" s="77">
        <f>E291</f>
        <v>2000</v>
      </c>
      <c r="F290" s="77">
        <f>F291</f>
        <v>2000</v>
      </c>
      <c r="G290" s="77">
        <f>G291</f>
        <v>1100</v>
      </c>
      <c r="H290" s="367">
        <f>G290/F290</f>
        <v>0.55</v>
      </c>
    </row>
    <row r="291" spans="1:8" ht="15.75">
      <c r="A291" s="348"/>
      <c r="B291" s="97"/>
      <c r="C291" s="18"/>
      <c r="D291" s="141" t="s">
        <v>302</v>
      </c>
      <c r="E291" s="23">
        <v>2000</v>
      </c>
      <c r="F291" s="31">
        <v>2000</v>
      </c>
      <c r="G291" s="31">
        <v>1100</v>
      </c>
      <c r="H291" s="334"/>
    </row>
    <row r="292" spans="1:8" ht="31.5">
      <c r="A292" s="339"/>
      <c r="B292" s="97"/>
      <c r="C292" s="25">
        <v>920</v>
      </c>
      <c r="D292" s="35" t="s">
        <v>235</v>
      </c>
      <c r="E292" s="77">
        <f>E293+E294</f>
        <v>700</v>
      </c>
      <c r="F292" s="27">
        <f>F293+F294</f>
        <v>700</v>
      </c>
      <c r="G292" s="27">
        <f>G293+G294</f>
        <v>518.26</v>
      </c>
      <c r="H292" s="362">
        <f>G292/F292</f>
        <v>0.7403714285714286</v>
      </c>
    </row>
    <row r="293" spans="1:8" ht="15.75">
      <c r="A293" s="339"/>
      <c r="B293" s="97"/>
      <c r="C293" s="88"/>
      <c r="D293" s="144" t="s">
        <v>154</v>
      </c>
      <c r="E293" s="23">
        <v>0</v>
      </c>
      <c r="F293" s="140">
        <v>0</v>
      </c>
      <c r="G293" s="143">
        <v>46.94</v>
      </c>
      <c r="H293" s="332">
        <v>0</v>
      </c>
    </row>
    <row r="294" spans="1:8" ht="15.75">
      <c r="A294" s="339"/>
      <c r="B294" s="97"/>
      <c r="C294" s="88"/>
      <c r="D294" s="141" t="s">
        <v>284</v>
      </c>
      <c r="E294" s="142">
        <v>700</v>
      </c>
      <c r="F294" s="31">
        <v>700</v>
      </c>
      <c r="G294" s="142">
        <v>471.32</v>
      </c>
      <c r="H294" s="357">
        <f>G294/F294</f>
        <v>0.6733142857142858</v>
      </c>
    </row>
    <row r="295" spans="1:8" ht="15.75">
      <c r="A295" s="339"/>
      <c r="B295" s="97"/>
      <c r="C295" s="25">
        <v>960</v>
      </c>
      <c r="D295" s="11" t="s">
        <v>227</v>
      </c>
      <c r="E295" s="13">
        <v>0</v>
      </c>
      <c r="F295" s="6">
        <v>500</v>
      </c>
      <c r="G295" s="6">
        <v>500</v>
      </c>
      <c r="H295" s="392">
        <f>G295/F295</f>
        <v>1</v>
      </c>
    </row>
    <row r="296" spans="1:8" ht="31.5">
      <c r="A296" s="339"/>
      <c r="B296" s="97"/>
      <c r="C296" s="18"/>
      <c r="D296" s="8" t="s">
        <v>39</v>
      </c>
      <c r="E296" s="13"/>
      <c r="F296" s="9"/>
      <c r="G296" s="9"/>
      <c r="H296" s="392"/>
    </row>
    <row r="297" spans="1:8" ht="15.75">
      <c r="A297" s="339"/>
      <c r="B297" s="97"/>
      <c r="C297" s="25">
        <v>970</v>
      </c>
      <c r="D297" s="159" t="s">
        <v>95</v>
      </c>
      <c r="E297" s="160">
        <f>E298+E300+E301</f>
        <v>300</v>
      </c>
      <c r="F297" s="160">
        <f>F298+F300+F301</f>
        <v>300</v>
      </c>
      <c r="G297" s="160">
        <f>G298+G300+G301</f>
        <v>73178.56</v>
      </c>
      <c r="H297" s="431">
        <f>G297/F297</f>
        <v>243.92853333333332</v>
      </c>
    </row>
    <row r="298" spans="1:8" ht="15.75">
      <c r="A298" s="341"/>
      <c r="B298" s="98"/>
      <c r="C298" s="18"/>
      <c r="D298" s="12" t="s">
        <v>307</v>
      </c>
      <c r="E298" s="69">
        <f>E299</f>
        <v>300</v>
      </c>
      <c r="F298" s="69">
        <f>F299</f>
        <v>300</v>
      </c>
      <c r="G298" s="69">
        <f>G299</f>
        <v>198.56</v>
      </c>
      <c r="H298" s="326">
        <f>G298/F298</f>
        <v>0.6618666666666667</v>
      </c>
    </row>
    <row r="299" spans="1:8" ht="31.5">
      <c r="A299" s="341"/>
      <c r="B299" s="98"/>
      <c r="C299" s="18"/>
      <c r="D299" s="161" t="s">
        <v>72</v>
      </c>
      <c r="E299" s="69">
        <v>300</v>
      </c>
      <c r="F299" s="162">
        <v>300</v>
      </c>
      <c r="G299" s="162">
        <v>198.56</v>
      </c>
      <c r="H299" s="327"/>
    </row>
    <row r="300" spans="1:8" ht="31.5">
      <c r="A300" s="341"/>
      <c r="B300" s="98"/>
      <c r="C300" s="18"/>
      <c r="D300" s="138" t="s">
        <v>285</v>
      </c>
      <c r="E300" s="129">
        <v>0</v>
      </c>
      <c r="F300" s="131">
        <v>0</v>
      </c>
      <c r="G300" s="131">
        <v>18</v>
      </c>
      <c r="H300" s="326">
        <v>0</v>
      </c>
    </row>
    <row r="301" spans="1:8" ht="15.75">
      <c r="A301" s="341"/>
      <c r="B301" s="98"/>
      <c r="C301" s="34"/>
      <c r="D301" s="12" t="s">
        <v>347</v>
      </c>
      <c r="E301" s="129">
        <v>0</v>
      </c>
      <c r="F301" s="155">
        <v>0</v>
      </c>
      <c r="G301" s="155">
        <v>72962</v>
      </c>
      <c r="H301" s="329">
        <v>0</v>
      </c>
    </row>
    <row r="302" spans="1:8" ht="47.25">
      <c r="A302" s="341"/>
      <c r="B302" s="98"/>
      <c r="C302" s="18">
        <v>6260</v>
      </c>
      <c r="D302" s="11" t="s">
        <v>61</v>
      </c>
      <c r="E302" s="6">
        <v>189073</v>
      </c>
      <c r="F302" s="69">
        <v>0</v>
      </c>
      <c r="G302" s="127">
        <v>0</v>
      </c>
      <c r="H302" s="326">
        <v>0</v>
      </c>
    </row>
    <row r="303" spans="1:8" ht="15.75" customHeight="1">
      <c r="A303" s="348"/>
      <c r="B303" s="98"/>
      <c r="C303" s="18"/>
      <c r="D303" s="12" t="s">
        <v>392</v>
      </c>
      <c r="E303" s="69"/>
      <c r="F303" s="69"/>
      <c r="G303" s="69"/>
      <c r="H303" s="392"/>
    </row>
    <row r="304" spans="1:8" ht="15.75">
      <c r="A304" s="339"/>
      <c r="B304" s="95"/>
      <c r="C304" s="18"/>
      <c r="D304" s="12" t="s">
        <v>393</v>
      </c>
      <c r="E304" s="69"/>
      <c r="F304" s="69"/>
      <c r="G304" s="69"/>
      <c r="H304" s="326"/>
    </row>
    <row r="305" spans="1:8" s="10" customFormat="1" ht="15.75">
      <c r="A305" s="346"/>
      <c r="B305" s="261">
        <v>80113</v>
      </c>
      <c r="C305" s="246"/>
      <c r="D305" s="212" t="s">
        <v>158</v>
      </c>
      <c r="E305" s="234">
        <f>E306+E307+E311+E313</f>
        <v>0</v>
      </c>
      <c r="F305" s="234">
        <f>F306+F307+F311+F313</f>
        <v>272986</v>
      </c>
      <c r="G305" s="234">
        <f>G306+G307+G311+G313</f>
        <v>277870.03</v>
      </c>
      <c r="H305" s="373">
        <v>0</v>
      </c>
    </row>
    <row r="306" spans="1:8" ht="15.75">
      <c r="A306" s="368"/>
      <c r="B306" s="105"/>
      <c r="C306" s="37">
        <v>830</v>
      </c>
      <c r="D306" s="46" t="s">
        <v>287</v>
      </c>
      <c r="E306" s="39">
        <v>0</v>
      </c>
      <c r="F306" s="39">
        <v>0</v>
      </c>
      <c r="G306" s="39">
        <v>2986.28</v>
      </c>
      <c r="H306" s="369">
        <v>0</v>
      </c>
    </row>
    <row r="307" spans="1:8" ht="15.75">
      <c r="A307" s="339"/>
      <c r="B307" s="95"/>
      <c r="C307" s="18">
        <v>970</v>
      </c>
      <c r="D307" s="12" t="s">
        <v>95</v>
      </c>
      <c r="E307" s="69">
        <f>E308+E309+E310</f>
        <v>0</v>
      </c>
      <c r="F307" s="69">
        <f>F308+F309+F310</f>
        <v>3000</v>
      </c>
      <c r="G307" s="69">
        <f>G308+G309+G310</f>
        <v>4897.99</v>
      </c>
      <c r="H307" s="327">
        <v>0</v>
      </c>
    </row>
    <row r="308" spans="1:8" ht="31.5">
      <c r="A308" s="339"/>
      <c r="B308" s="95"/>
      <c r="C308" s="18"/>
      <c r="D308" s="145" t="s">
        <v>286</v>
      </c>
      <c r="E308" s="143">
        <v>0</v>
      </c>
      <c r="F308" s="143">
        <v>3000</v>
      </c>
      <c r="G308" s="140">
        <v>4347.75</v>
      </c>
      <c r="H308" s="340"/>
    </row>
    <row r="309" spans="1:8" ht="15.75">
      <c r="A309" s="339"/>
      <c r="B309" s="95"/>
      <c r="C309" s="18"/>
      <c r="D309" s="153" t="s">
        <v>394</v>
      </c>
      <c r="E309" s="131">
        <v>0</v>
      </c>
      <c r="F309" s="131">
        <v>0</v>
      </c>
      <c r="G309" s="13">
        <v>318.24</v>
      </c>
      <c r="H309" s="326"/>
    </row>
    <row r="310" spans="1:8" ht="15.75">
      <c r="A310" s="339"/>
      <c r="B310" s="95"/>
      <c r="C310" s="34"/>
      <c r="D310" s="132" t="s">
        <v>40</v>
      </c>
      <c r="E310" s="9">
        <v>0</v>
      </c>
      <c r="F310" s="9">
        <v>0</v>
      </c>
      <c r="G310" s="155">
        <v>232</v>
      </c>
      <c r="H310" s="330"/>
    </row>
    <row r="311" spans="1:8" ht="47.25">
      <c r="A311" s="341"/>
      <c r="B311" s="98"/>
      <c r="C311" s="18">
        <v>6260</v>
      </c>
      <c r="D311" s="11" t="s">
        <v>61</v>
      </c>
      <c r="E311" s="6">
        <v>0</v>
      </c>
      <c r="F311" s="6">
        <v>189073</v>
      </c>
      <c r="G311" s="127">
        <v>189072.76</v>
      </c>
      <c r="H311" s="326">
        <f>G311/F311</f>
        <v>0.9999987306490087</v>
      </c>
    </row>
    <row r="312" spans="1:8" ht="31.5">
      <c r="A312" s="339"/>
      <c r="B312" s="95"/>
      <c r="C312" s="18"/>
      <c r="D312" s="70" t="s">
        <v>47</v>
      </c>
      <c r="E312" s="41"/>
      <c r="F312" s="41"/>
      <c r="G312" s="41"/>
      <c r="H312" s="334"/>
    </row>
    <row r="313" spans="1:8" ht="32.25" customHeight="1">
      <c r="A313" s="339"/>
      <c r="B313" s="95"/>
      <c r="C313" s="25">
        <v>6680</v>
      </c>
      <c r="D313" s="63" t="s">
        <v>395</v>
      </c>
      <c r="E313" s="23">
        <v>0</v>
      </c>
      <c r="F313" s="23">
        <v>80913</v>
      </c>
      <c r="G313" s="23">
        <v>80913</v>
      </c>
      <c r="H313" s="340">
        <f>G313/F313</f>
        <v>1</v>
      </c>
    </row>
    <row r="314" spans="1:8" ht="31.5">
      <c r="A314" s="339"/>
      <c r="B314" s="95"/>
      <c r="C314" s="18"/>
      <c r="D314" s="63" t="s">
        <v>396</v>
      </c>
      <c r="E314" s="23"/>
      <c r="F314" s="23"/>
      <c r="G314" s="23"/>
      <c r="H314" s="340"/>
    </row>
    <row r="315" spans="1:8" ht="15.75">
      <c r="A315" s="374">
        <v>852</v>
      </c>
      <c r="B315" s="206"/>
      <c r="C315" s="207"/>
      <c r="D315" s="282" t="s">
        <v>160</v>
      </c>
      <c r="E315" s="209">
        <f>E316+E320+E326+E336+E339+E346+E349+E353+E361+E365</f>
        <v>6905700</v>
      </c>
      <c r="F315" s="209">
        <f>F316+F320+F326+F336+F339+F346+F349+F353+F361+F365</f>
        <v>7258639</v>
      </c>
      <c r="G315" s="209">
        <f>G316+G320+G326+G336+G339+G346+G349+G353+G361+G365</f>
        <v>4252611.239999999</v>
      </c>
      <c r="H315" s="383">
        <f>G315/F315</f>
        <v>0.5858689542213078</v>
      </c>
    </row>
    <row r="316" spans="1:18" s="10" customFormat="1" ht="15.75">
      <c r="A316" s="404"/>
      <c r="B316" s="232">
        <v>85202</v>
      </c>
      <c r="C316" s="211"/>
      <c r="D316" s="283" t="s">
        <v>161</v>
      </c>
      <c r="E316" s="234">
        <f aca="true" t="shared" si="10" ref="E316:G317">E317</f>
        <v>3000</v>
      </c>
      <c r="F316" s="234">
        <f t="shared" si="10"/>
        <v>3000</v>
      </c>
      <c r="G316" s="234">
        <f t="shared" si="10"/>
        <v>2514</v>
      </c>
      <c r="H316" s="353">
        <f>G316/F316</f>
        <v>0.838</v>
      </c>
      <c r="R316" s="284"/>
    </row>
    <row r="317" spans="1:8" ht="15.75">
      <c r="A317" s="339"/>
      <c r="B317" s="95"/>
      <c r="C317" s="25">
        <v>970</v>
      </c>
      <c r="D317" s="35" t="s">
        <v>236</v>
      </c>
      <c r="E317" s="27">
        <f t="shared" si="10"/>
        <v>3000</v>
      </c>
      <c r="F317" s="27">
        <f t="shared" si="10"/>
        <v>3000</v>
      </c>
      <c r="G317" s="27">
        <f t="shared" si="10"/>
        <v>2514</v>
      </c>
      <c r="H317" s="362">
        <f>G317/F317</f>
        <v>0.838</v>
      </c>
    </row>
    <row r="318" spans="1:8" ht="15.75">
      <c r="A318" s="339"/>
      <c r="B318" s="95"/>
      <c r="C318" s="18"/>
      <c r="D318" s="36" t="s">
        <v>397</v>
      </c>
      <c r="E318" s="23">
        <v>3000</v>
      </c>
      <c r="F318" s="23">
        <v>3000</v>
      </c>
      <c r="G318" s="23">
        <v>2514</v>
      </c>
      <c r="H318" s="340">
        <f>G318/F318</f>
        <v>0.838</v>
      </c>
    </row>
    <row r="319" spans="1:8" ht="47.25">
      <c r="A319" s="339"/>
      <c r="B319" s="95"/>
      <c r="C319" s="18"/>
      <c r="D319" s="33" t="s">
        <v>398</v>
      </c>
      <c r="E319" s="23"/>
      <c r="F319" s="23"/>
      <c r="G319" s="13"/>
      <c r="H319" s="340"/>
    </row>
    <row r="320" spans="1:8" s="10" customFormat="1" ht="15.75">
      <c r="A320" s="335"/>
      <c r="B320" s="232">
        <v>85203</v>
      </c>
      <c r="C320" s="211"/>
      <c r="D320" s="233" t="s">
        <v>162</v>
      </c>
      <c r="E320" s="234">
        <f>E321+E322+E324</f>
        <v>511200</v>
      </c>
      <c r="F320" s="234">
        <f>F321+F322+F324</f>
        <v>483900</v>
      </c>
      <c r="G320" s="234">
        <f>G321+G322+G324</f>
        <v>273498.12</v>
      </c>
      <c r="H320" s="353">
        <f>G320/F320</f>
        <v>0.5651955362678239</v>
      </c>
    </row>
    <row r="321" spans="1:9" s="114" customFormat="1" ht="47.25">
      <c r="A321" s="348"/>
      <c r="B321" s="102"/>
      <c r="C321" s="37">
        <v>920</v>
      </c>
      <c r="D321" s="38" t="s">
        <v>299</v>
      </c>
      <c r="E321" s="39">
        <v>1300</v>
      </c>
      <c r="F321" s="39">
        <v>1300</v>
      </c>
      <c r="G321" s="40">
        <v>351.36</v>
      </c>
      <c r="H321" s="369">
        <f>G321/F321</f>
        <v>0.2702769230769231</v>
      </c>
      <c r="I321" s="310"/>
    </row>
    <row r="322" spans="1:8" ht="47.25">
      <c r="A322" s="339"/>
      <c r="B322" s="97"/>
      <c r="C322" s="45">
        <v>2010</v>
      </c>
      <c r="D322" s="35" t="s">
        <v>237</v>
      </c>
      <c r="E322" s="27">
        <v>509600</v>
      </c>
      <c r="F322" s="27">
        <v>482300</v>
      </c>
      <c r="G322" s="27">
        <v>273000</v>
      </c>
      <c r="H322" s="362">
        <f>G322/F322</f>
        <v>0.5660377358490566</v>
      </c>
    </row>
    <row r="323" spans="1:8" ht="15.75">
      <c r="A323" s="339"/>
      <c r="B323" s="95"/>
      <c r="C323" s="7"/>
      <c r="D323" s="16" t="s">
        <v>308</v>
      </c>
      <c r="E323" s="31"/>
      <c r="F323" s="121"/>
      <c r="G323" s="31"/>
      <c r="H323" s="334"/>
    </row>
    <row r="324" spans="1:8" ht="63">
      <c r="A324" s="339"/>
      <c r="B324" s="95"/>
      <c r="C324" s="45">
        <v>2360</v>
      </c>
      <c r="D324" s="26" t="s">
        <v>238</v>
      </c>
      <c r="E324" s="27">
        <v>300</v>
      </c>
      <c r="F324" s="27">
        <v>300</v>
      </c>
      <c r="G324" s="28">
        <v>146.76</v>
      </c>
      <c r="H324" s="362">
        <f>G324/F324</f>
        <v>0.48919999999999997</v>
      </c>
    </row>
    <row r="325" spans="1:8" ht="15.75">
      <c r="A325" s="405"/>
      <c r="B325" s="187"/>
      <c r="C325" s="52"/>
      <c r="D325" s="30" t="s">
        <v>288</v>
      </c>
      <c r="E325" s="31"/>
      <c r="F325" s="50"/>
      <c r="G325" s="32"/>
      <c r="H325" s="330"/>
    </row>
    <row r="326" spans="1:8" s="10" customFormat="1" ht="47.25">
      <c r="A326" s="380"/>
      <c r="B326" s="285">
        <v>85212</v>
      </c>
      <c r="C326" s="238"/>
      <c r="D326" s="286" t="s">
        <v>163</v>
      </c>
      <c r="E326" s="287">
        <f>E327+E328+E329+E331</f>
        <v>4568500</v>
      </c>
      <c r="F326" s="240">
        <f>F327+F328+F329+F331</f>
        <v>4581500</v>
      </c>
      <c r="G326" s="288">
        <f>G327+G328+G329+G331</f>
        <v>2518652.6999999997</v>
      </c>
      <c r="H326" s="406">
        <f aca="true" t="shared" si="11" ref="H326:H333">G326/F326</f>
        <v>0.549744123103787</v>
      </c>
    </row>
    <row r="327" spans="1:8" ht="47.25">
      <c r="A327" s="341"/>
      <c r="B327" s="107"/>
      <c r="C327" s="37">
        <v>920</v>
      </c>
      <c r="D327" s="46" t="s">
        <v>239</v>
      </c>
      <c r="E327" s="43">
        <v>5000</v>
      </c>
      <c r="F327" s="43">
        <v>8000</v>
      </c>
      <c r="G327" s="112">
        <v>4463.86</v>
      </c>
      <c r="H327" s="402">
        <f>G327/F327</f>
        <v>0.5579824999999999</v>
      </c>
    </row>
    <row r="328" spans="1:8" ht="47.25">
      <c r="A328" s="348"/>
      <c r="B328" s="98"/>
      <c r="C328" s="18">
        <v>970</v>
      </c>
      <c r="D328" s="33" t="s">
        <v>399</v>
      </c>
      <c r="E328" s="31">
        <v>10000</v>
      </c>
      <c r="F328" s="50">
        <v>20000</v>
      </c>
      <c r="G328" s="86">
        <v>14887.4</v>
      </c>
      <c r="H328" s="330">
        <f>G328/F328</f>
        <v>0.74437</v>
      </c>
    </row>
    <row r="329" spans="1:8" ht="63">
      <c r="A329" s="339"/>
      <c r="B329" s="95"/>
      <c r="C329" s="45">
        <v>2010</v>
      </c>
      <c r="D329" s="35" t="s">
        <v>405</v>
      </c>
      <c r="E329" s="27">
        <v>4520000</v>
      </c>
      <c r="F329" s="27">
        <v>4520000</v>
      </c>
      <c r="G329" s="27">
        <v>2474200</v>
      </c>
      <c r="H329" s="362">
        <f t="shared" si="11"/>
        <v>0.5473893805309734</v>
      </c>
    </row>
    <row r="330" spans="1:8" ht="31.5">
      <c r="A330" s="339"/>
      <c r="B330" s="95"/>
      <c r="C330" s="7"/>
      <c r="D330" s="70" t="s">
        <v>406</v>
      </c>
      <c r="E330" s="23"/>
      <c r="F330" s="23"/>
      <c r="G330" s="41"/>
      <c r="H330" s="340"/>
    </row>
    <row r="331" spans="1:8" ht="32.25" customHeight="1">
      <c r="A331" s="339"/>
      <c r="B331" s="97"/>
      <c r="C331" s="4">
        <v>2360</v>
      </c>
      <c r="D331" s="48" t="s">
        <v>240</v>
      </c>
      <c r="E331" s="154">
        <f>E332+E333+E334</f>
        <v>33500</v>
      </c>
      <c r="F331" s="15">
        <f>F332+F333+F334</f>
        <v>33500</v>
      </c>
      <c r="G331" s="15">
        <f>G332+G333+G334</f>
        <v>25101.44</v>
      </c>
      <c r="H331" s="349">
        <f t="shared" si="11"/>
        <v>0.7492967164179104</v>
      </c>
    </row>
    <row r="332" spans="1:8" ht="31.5">
      <c r="A332" s="348"/>
      <c r="B332" s="97"/>
      <c r="C332" s="7"/>
      <c r="D332" s="144" t="s">
        <v>241</v>
      </c>
      <c r="E332" s="23">
        <v>3500</v>
      </c>
      <c r="F332" s="143">
        <v>3500</v>
      </c>
      <c r="G332" s="143">
        <v>2577.53</v>
      </c>
      <c r="H332" s="333">
        <f t="shared" si="11"/>
        <v>0.7364371428571429</v>
      </c>
    </row>
    <row r="333" spans="1:8" ht="31.5">
      <c r="A333" s="339"/>
      <c r="B333" s="97"/>
      <c r="C333" s="7"/>
      <c r="D333" s="144" t="s">
        <v>164</v>
      </c>
      <c r="E333" s="140">
        <v>30000</v>
      </c>
      <c r="F333" s="143">
        <v>30000</v>
      </c>
      <c r="G333" s="143">
        <v>18897.43</v>
      </c>
      <c r="H333" s="340">
        <f t="shared" si="11"/>
        <v>0.6299143333333334</v>
      </c>
    </row>
    <row r="334" spans="1:9" s="114" customFormat="1" ht="47.25">
      <c r="A334" s="339"/>
      <c r="B334" s="97"/>
      <c r="C334" s="7"/>
      <c r="D334" s="144" t="s">
        <v>48</v>
      </c>
      <c r="E334" s="23">
        <v>0</v>
      </c>
      <c r="F334" s="140">
        <v>0</v>
      </c>
      <c r="G334" s="140">
        <v>3626.48</v>
      </c>
      <c r="H334" s="332">
        <v>0</v>
      </c>
      <c r="I334" s="310"/>
    </row>
    <row r="335" spans="1:8" s="249" customFormat="1" ht="31.5">
      <c r="A335" s="339"/>
      <c r="B335" s="95"/>
      <c r="C335" s="7"/>
      <c r="D335" s="16" t="s">
        <v>12</v>
      </c>
      <c r="E335" s="142"/>
      <c r="F335" s="31"/>
      <c r="G335" s="23"/>
      <c r="H335" s="334"/>
    </row>
    <row r="336" spans="1:8" s="10" customFormat="1" ht="63">
      <c r="A336" s="335"/>
      <c r="B336" s="289">
        <v>85213</v>
      </c>
      <c r="C336" s="217"/>
      <c r="D336" s="266" t="s">
        <v>49</v>
      </c>
      <c r="E336" s="219">
        <f>E337+E338</f>
        <v>73000</v>
      </c>
      <c r="F336" s="219">
        <f>F337+F338</f>
        <v>65000</v>
      </c>
      <c r="G336" s="219">
        <f>G337+G338</f>
        <v>50000</v>
      </c>
      <c r="H336" s="336">
        <f aca="true" t="shared" si="12" ref="H336:H343">G336/F336</f>
        <v>0.7692307692307693</v>
      </c>
    </row>
    <row r="337" spans="1:8" ht="63">
      <c r="A337" s="368"/>
      <c r="B337" s="188"/>
      <c r="C337" s="52">
        <v>2010</v>
      </c>
      <c r="D337" s="30" t="s">
        <v>242</v>
      </c>
      <c r="E337" s="31">
        <v>36600</v>
      </c>
      <c r="F337" s="31">
        <v>28600</v>
      </c>
      <c r="G337" s="32">
        <v>25600</v>
      </c>
      <c r="H337" s="334">
        <f t="shared" si="12"/>
        <v>0.8951048951048951</v>
      </c>
    </row>
    <row r="338" spans="1:8" ht="51" customHeight="1">
      <c r="A338" s="348"/>
      <c r="B338" s="95"/>
      <c r="C338" s="7">
        <v>2030</v>
      </c>
      <c r="D338" s="33" t="s">
        <v>243</v>
      </c>
      <c r="E338" s="23">
        <v>36400</v>
      </c>
      <c r="F338" s="23">
        <v>36400</v>
      </c>
      <c r="G338" s="13">
        <v>24400</v>
      </c>
      <c r="H338" s="334">
        <f t="shared" si="12"/>
        <v>0.6703296703296703</v>
      </c>
    </row>
    <row r="339" spans="1:8" s="10" customFormat="1" ht="31.5">
      <c r="A339" s="346"/>
      <c r="B339" s="275">
        <v>85214</v>
      </c>
      <c r="C339" s="290"/>
      <c r="D339" s="277" t="s">
        <v>50</v>
      </c>
      <c r="E339" s="278">
        <f>E340+E343</f>
        <v>309800</v>
      </c>
      <c r="F339" s="278">
        <f>F340+F343</f>
        <v>409800</v>
      </c>
      <c r="G339" s="278">
        <f>G340+G343</f>
        <v>367886.78</v>
      </c>
      <c r="H339" s="395">
        <f t="shared" si="12"/>
        <v>0.8977227428013665</v>
      </c>
    </row>
    <row r="340" spans="1:8" ht="31.5">
      <c r="A340" s="339"/>
      <c r="B340" s="97"/>
      <c r="C340" s="25">
        <v>970</v>
      </c>
      <c r="D340" s="35" t="s">
        <v>400</v>
      </c>
      <c r="E340" s="27">
        <f>E341+E342</f>
        <v>1800</v>
      </c>
      <c r="F340" s="27">
        <f>F341+F342</f>
        <v>1800</v>
      </c>
      <c r="G340" s="27">
        <f>G341+G342</f>
        <v>1286.78</v>
      </c>
      <c r="H340" s="349">
        <f t="shared" si="12"/>
        <v>0.7148777777777777</v>
      </c>
    </row>
    <row r="341" spans="1:8" ht="31.5">
      <c r="A341" s="339"/>
      <c r="B341" s="97"/>
      <c r="C341" s="18"/>
      <c r="D341" s="144" t="s">
        <v>411</v>
      </c>
      <c r="E341" s="140">
        <v>300</v>
      </c>
      <c r="F341" s="140">
        <v>300</v>
      </c>
      <c r="G341" s="140">
        <v>914.7</v>
      </c>
      <c r="H341" s="332">
        <f>G341/F341</f>
        <v>3.049</v>
      </c>
    </row>
    <row r="342" spans="1:8" ht="15.75">
      <c r="A342" s="339"/>
      <c r="B342" s="97"/>
      <c r="C342" s="34"/>
      <c r="D342" s="145" t="s">
        <v>401</v>
      </c>
      <c r="E342" s="142">
        <v>1500</v>
      </c>
      <c r="F342" s="143">
        <v>1500</v>
      </c>
      <c r="G342" s="143">
        <v>372.08</v>
      </c>
      <c r="H342" s="340">
        <f>G342/F342</f>
        <v>0.24805333333333332</v>
      </c>
    </row>
    <row r="343" spans="1:8" ht="63">
      <c r="A343" s="339"/>
      <c r="B343" s="97"/>
      <c r="C343" s="7">
        <v>2030</v>
      </c>
      <c r="D343" s="35" t="s">
        <v>402</v>
      </c>
      <c r="E343" s="23">
        <v>308000</v>
      </c>
      <c r="F343" s="27">
        <v>408000</v>
      </c>
      <c r="G343" s="27">
        <v>366600</v>
      </c>
      <c r="H343" s="362">
        <f t="shared" si="12"/>
        <v>0.8985294117647059</v>
      </c>
    </row>
    <row r="344" spans="1:8" ht="67.5" customHeight="1">
      <c r="A344" s="348"/>
      <c r="B344" s="98"/>
      <c r="C344" s="7"/>
      <c r="D344" s="12" t="s">
        <v>403</v>
      </c>
      <c r="E344" s="69"/>
      <c r="F344" s="68"/>
      <c r="G344" s="69"/>
      <c r="H344" s="326"/>
    </row>
    <row r="345" spans="1:8" ht="31.5">
      <c r="A345" s="348"/>
      <c r="B345" s="104"/>
      <c r="C345" s="52"/>
      <c r="D345" s="8" t="s">
        <v>41</v>
      </c>
      <c r="E345" s="9"/>
      <c r="F345" s="9"/>
      <c r="G345" s="86"/>
      <c r="H345" s="330"/>
    </row>
    <row r="346" spans="1:8" s="10" customFormat="1" ht="15.75">
      <c r="A346" s="346"/>
      <c r="B346" s="261">
        <v>85215</v>
      </c>
      <c r="C346" s="253"/>
      <c r="D346" s="212" t="s">
        <v>191</v>
      </c>
      <c r="E346" s="213">
        <f>E347</f>
        <v>0</v>
      </c>
      <c r="F346" s="213">
        <f>F347</f>
        <v>8649</v>
      </c>
      <c r="G346" s="213">
        <f>G347</f>
        <v>8649</v>
      </c>
      <c r="H346" s="381">
        <f>G346/F346</f>
        <v>1</v>
      </c>
    </row>
    <row r="347" spans="1:8" ht="49.5" customHeight="1">
      <c r="A347" s="348"/>
      <c r="B347" s="107"/>
      <c r="C347" s="45">
        <v>2010</v>
      </c>
      <c r="D347" s="33" t="s">
        <v>116</v>
      </c>
      <c r="E347" s="28">
        <v>0</v>
      </c>
      <c r="F347" s="6">
        <v>8649</v>
      </c>
      <c r="G347" s="6">
        <v>8649</v>
      </c>
      <c r="H347" s="373">
        <f>G347/F347</f>
        <v>1</v>
      </c>
    </row>
    <row r="348" spans="1:8" ht="47.25">
      <c r="A348" s="348"/>
      <c r="B348" s="104"/>
      <c r="C348" s="52"/>
      <c r="D348" s="8" t="s">
        <v>42</v>
      </c>
      <c r="E348" s="32"/>
      <c r="F348" s="86"/>
      <c r="G348" s="86"/>
      <c r="H348" s="330"/>
    </row>
    <row r="349" spans="1:8" s="10" customFormat="1" ht="15.75">
      <c r="A349" s="346"/>
      <c r="B349" s="261">
        <v>85216</v>
      </c>
      <c r="C349" s="253"/>
      <c r="D349" s="212" t="s">
        <v>51</v>
      </c>
      <c r="E349" s="213">
        <f>E350+E352</f>
        <v>354300</v>
      </c>
      <c r="F349" s="213">
        <f>F350+F352</f>
        <v>355800</v>
      </c>
      <c r="G349" s="213">
        <f>G350+G352</f>
        <v>275769.67</v>
      </c>
      <c r="H349" s="381">
        <f>G349/F349</f>
        <v>0.7750693367060145</v>
      </c>
    </row>
    <row r="350" spans="1:8" ht="47.25">
      <c r="A350" s="339"/>
      <c r="B350" s="97"/>
      <c r="C350" s="25">
        <v>970</v>
      </c>
      <c r="D350" s="35" t="s">
        <v>303</v>
      </c>
      <c r="E350" s="27">
        <v>300</v>
      </c>
      <c r="F350" s="27">
        <v>1800</v>
      </c>
      <c r="G350" s="27">
        <v>1369.67</v>
      </c>
      <c r="H350" s="340">
        <f>G350/F350</f>
        <v>0.7609277777777779</v>
      </c>
    </row>
    <row r="351" spans="1:8" ht="31.5">
      <c r="A351" s="368"/>
      <c r="B351" s="105"/>
      <c r="C351" s="34"/>
      <c r="D351" s="30" t="s">
        <v>404</v>
      </c>
      <c r="E351" s="31"/>
      <c r="F351" s="31"/>
      <c r="G351" s="32"/>
      <c r="H351" s="334"/>
    </row>
    <row r="352" spans="1:8" ht="47.25">
      <c r="A352" s="339"/>
      <c r="B352" s="108"/>
      <c r="C352" s="7">
        <v>2030</v>
      </c>
      <c r="D352" s="33" t="s">
        <v>412</v>
      </c>
      <c r="E352" s="23">
        <v>354000</v>
      </c>
      <c r="F352" s="23">
        <v>354000</v>
      </c>
      <c r="G352" s="13">
        <v>274400</v>
      </c>
      <c r="H352" s="340">
        <f>G352/F352</f>
        <v>0.7751412429378531</v>
      </c>
    </row>
    <row r="353" spans="1:8" s="10" customFormat="1" ht="15.75">
      <c r="A353" s="335"/>
      <c r="B353" s="257">
        <v>85219</v>
      </c>
      <c r="C353" s="225"/>
      <c r="D353" s="226" t="s">
        <v>52</v>
      </c>
      <c r="E353" s="227">
        <f>E354+E356+E357+E359</f>
        <v>450900</v>
      </c>
      <c r="F353" s="227">
        <f>F354+F356+F357+F359</f>
        <v>450900</v>
      </c>
      <c r="G353" s="227">
        <f>G354+G356+G357+G359</f>
        <v>223017.19</v>
      </c>
      <c r="H353" s="347">
        <f>G353/F353</f>
        <v>0.4946045464626303</v>
      </c>
    </row>
    <row r="354" spans="1:8" s="10" customFormat="1" ht="47.25">
      <c r="A354" s="346"/>
      <c r="B354" s="109"/>
      <c r="C354" s="25">
        <v>750</v>
      </c>
      <c r="D354" s="11" t="s">
        <v>224</v>
      </c>
      <c r="E354" s="6">
        <v>2400</v>
      </c>
      <c r="F354" s="6">
        <v>2400</v>
      </c>
      <c r="G354" s="6">
        <v>1200</v>
      </c>
      <c r="H354" s="325">
        <f>G354/F354</f>
        <v>0.5</v>
      </c>
    </row>
    <row r="355" spans="1:8" s="10" customFormat="1" ht="47.25">
      <c r="A355" s="346"/>
      <c r="B355" s="109"/>
      <c r="C355" s="34"/>
      <c r="D355" s="8" t="s">
        <v>174</v>
      </c>
      <c r="E355" s="79"/>
      <c r="F355" s="79"/>
      <c r="G355" s="79"/>
      <c r="H355" s="406"/>
    </row>
    <row r="356" spans="1:8" ht="47.25" customHeight="1">
      <c r="A356" s="348"/>
      <c r="B356" s="95"/>
      <c r="C356" s="37">
        <v>920</v>
      </c>
      <c r="D356" s="66" t="s">
        <v>244</v>
      </c>
      <c r="E356" s="67">
        <v>9000</v>
      </c>
      <c r="F356" s="67">
        <v>9000</v>
      </c>
      <c r="G356" s="67">
        <v>1913.19</v>
      </c>
      <c r="H356" s="402">
        <f>G356/F356</f>
        <v>0.21257666666666666</v>
      </c>
    </row>
    <row r="357" spans="1:8" ht="16.5" customHeight="1">
      <c r="A357" s="339"/>
      <c r="B357" s="97"/>
      <c r="C357" s="25">
        <v>970</v>
      </c>
      <c r="D357" s="12" t="s">
        <v>408</v>
      </c>
      <c r="E357" s="6">
        <v>0</v>
      </c>
      <c r="F357" s="69">
        <v>0</v>
      </c>
      <c r="G357" s="65">
        <v>304</v>
      </c>
      <c r="H357" s="340">
        <v>0</v>
      </c>
    </row>
    <row r="358" spans="1:8" ht="31.5">
      <c r="A358" s="339"/>
      <c r="B358" s="97"/>
      <c r="C358" s="167"/>
      <c r="D358" s="168" t="s">
        <v>407</v>
      </c>
      <c r="E358" s="9"/>
      <c r="F358" s="9"/>
      <c r="G358" s="32"/>
      <c r="H358" s="390"/>
    </row>
    <row r="359" spans="1:8" ht="31.5">
      <c r="A359" s="339"/>
      <c r="B359" s="97"/>
      <c r="C359" s="4">
        <v>2030</v>
      </c>
      <c r="D359" s="150" t="s">
        <v>73</v>
      </c>
      <c r="E359" s="27">
        <f>E360</f>
        <v>439500</v>
      </c>
      <c r="F359" s="77">
        <f>F360</f>
        <v>439500</v>
      </c>
      <c r="G359" s="77">
        <f>G360</f>
        <v>219600</v>
      </c>
      <c r="H359" s="349">
        <f>G359/F359</f>
        <v>0.49965870307167237</v>
      </c>
    </row>
    <row r="360" spans="1:8" ht="15.75">
      <c r="A360" s="339"/>
      <c r="B360" s="95"/>
      <c r="C360" s="7"/>
      <c r="D360" s="36" t="s">
        <v>175</v>
      </c>
      <c r="E360" s="142">
        <v>439500</v>
      </c>
      <c r="F360" s="31">
        <v>439500</v>
      </c>
      <c r="G360" s="31">
        <v>219600</v>
      </c>
      <c r="H360" s="357">
        <f>G360/F360</f>
        <v>0.49965870307167237</v>
      </c>
    </row>
    <row r="361" spans="1:8" s="10" customFormat="1" ht="15.75">
      <c r="A361" s="335"/>
      <c r="B361" s="232">
        <v>85228</v>
      </c>
      <c r="C361" s="211"/>
      <c r="D361" s="226" t="s">
        <v>192</v>
      </c>
      <c r="E361" s="234">
        <f>E362</f>
        <v>104000</v>
      </c>
      <c r="F361" s="234">
        <f>F362</f>
        <v>104000</v>
      </c>
      <c r="G361" s="234">
        <f>G362</f>
        <v>40618.28</v>
      </c>
      <c r="H361" s="353">
        <f>G361/F361</f>
        <v>0.3905603846153846</v>
      </c>
    </row>
    <row r="362" spans="1:8" ht="31.5">
      <c r="A362" s="339"/>
      <c r="B362" s="97"/>
      <c r="C362" s="18">
        <v>830</v>
      </c>
      <c r="D362" s="35" t="s">
        <v>245</v>
      </c>
      <c r="E362" s="77">
        <v>104000</v>
      </c>
      <c r="F362" s="27">
        <v>104000</v>
      </c>
      <c r="G362" s="77">
        <v>40618.28</v>
      </c>
      <c r="H362" s="367">
        <f>G362/F362</f>
        <v>0.3905603846153846</v>
      </c>
    </row>
    <row r="363" spans="1:8" ht="15.75">
      <c r="A363" s="339"/>
      <c r="B363" s="95"/>
      <c r="C363" s="18"/>
      <c r="D363" s="144" t="s">
        <v>409</v>
      </c>
      <c r="E363" s="23"/>
      <c r="F363" s="140"/>
      <c r="G363" s="140">
        <v>3038.2</v>
      </c>
      <c r="H363" s="340"/>
    </row>
    <row r="364" spans="1:8" ht="15.75">
      <c r="A364" s="339"/>
      <c r="B364" s="95"/>
      <c r="C364" s="88"/>
      <c r="D364" s="124" t="s">
        <v>410</v>
      </c>
      <c r="E364" s="136"/>
      <c r="F364" s="121"/>
      <c r="G364" s="23">
        <v>37580.08</v>
      </c>
      <c r="H364" s="340"/>
    </row>
    <row r="365" spans="1:8" s="10" customFormat="1" ht="15.75">
      <c r="A365" s="335"/>
      <c r="B365" s="257">
        <v>85295</v>
      </c>
      <c r="C365" s="225"/>
      <c r="D365" s="226" t="s">
        <v>91</v>
      </c>
      <c r="E365" s="227">
        <f>E366+E368+E372+E374</f>
        <v>531000</v>
      </c>
      <c r="F365" s="227">
        <f>F366+F368+F372+F374</f>
        <v>796090</v>
      </c>
      <c r="G365" s="227">
        <f>G366+G368+G372+G374</f>
        <v>492005.5</v>
      </c>
      <c r="H365" s="347">
        <f>G365/F365</f>
        <v>0.6180274843296613</v>
      </c>
    </row>
    <row r="366" spans="1:8" ht="15.75">
      <c r="A366" s="348"/>
      <c r="B366" s="102"/>
      <c r="C366" s="25">
        <v>970</v>
      </c>
      <c r="D366" s="11" t="s">
        <v>95</v>
      </c>
      <c r="E366" s="6">
        <f>E367</f>
        <v>0</v>
      </c>
      <c r="F366" s="6">
        <f>F367</f>
        <v>0</v>
      </c>
      <c r="G366" s="6">
        <f>G367</f>
        <v>14458.5</v>
      </c>
      <c r="H366" s="325">
        <v>0</v>
      </c>
    </row>
    <row r="367" spans="1:8" ht="31.5">
      <c r="A367" s="339"/>
      <c r="B367" s="97"/>
      <c r="C367" s="34"/>
      <c r="D367" s="132" t="s">
        <v>246</v>
      </c>
      <c r="E367" s="155">
        <v>0</v>
      </c>
      <c r="F367" s="155">
        <v>0</v>
      </c>
      <c r="G367" s="155">
        <v>14458.5</v>
      </c>
      <c r="H367" s="329">
        <v>0</v>
      </c>
    </row>
    <row r="368" spans="1:8" ht="47.25">
      <c r="A368" s="407"/>
      <c r="B368" s="96"/>
      <c r="C368" s="52">
        <v>2010</v>
      </c>
      <c r="D368" s="46" t="s">
        <v>237</v>
      </c>
      <c r="E368" s="39">
        <f>E369+E370+E371</f>
        <v>0</v>
      </c>
      <c r="F368" s="39">
        <f>F369+F370+F371</f>
        <v>8090</v>
      </c>
      <c r="G368" s="39">
        <f>G369+G370+G371</f>
        <v>7547</v>
      </c>
      <c r="H368" s="334">
        <f>G368/F368</f>
        <v>0.9328800988875154</v>
      </c>
    </row>
    <row r="369" spans="1:9" s="114" customFormat="1" ht="63" customHeight="1">
      <c r="A369" s="408"/>
      <c r="B369" s="97"/>
      <c r="C369" s="7"/>
      <c r="D369" s="36" t="s">
        <v>247</v>
      </c>
      <c r="E369" s="23">
        <v>0</v>
      </c>
      <c r="F369" s="17">
        <v>6180</v>
      </c>
      <c r="G369" s="163">
        <v>6180</v>
      </c>
      <c r="H369" s="327">
        <f>G369/F369</f>
        <v>1</v>
      </c>
      <c r="I369" s="310"/>
    </row>
    <row r="370" spans="1:13" ht="69" customHeight="1">
      <c r="A370" s="408"/>
      <c r="B370" s="97"/>
      <c r="C370" s="7"/>
      <c r="D370" s="144" t="s">
        <v>248</v>
      </c>
      <c r="E370" s="139">
        <v>0</v>
      </c>
      <c r="F370" s="169">
        <v>824</v>
      </c>
      <c r="G370" s="49">
        <v>824</v>
      </c>
      <c r="H370" s="326">
        <f>G370/F370</f>
        <v>1</v>
      </c>
      <c r="M370" s="87"/>
    </row>
    <row r="371" spans="1:13" ht="15.75">
      <c r="A371" s="408"/>
      <c r="B371" s="97"/>
      <c r="C371" s="7"/>
      <c r="D371" s="141" t="s">
        <v>249</v>
      </c>
      <c r="E371" s="148">
        <v>0</v>
      </c>
      <c r="F371" s="57">
        <v>1086</v>
      </c>
      <c r="G371" s="148">
        <v>543</v>
      </c>
      <c r="H371" s="329">
        <f>G371/F371</f>
        <v>0.5</v>
      </c>
      <c r="M371" s="87"/>
    </row>
    <row r="372" spans="1:13" ht="47.25">
      <c r="A372" s="408"/>
      <c r="B372" s="97"/>
      <c r="C372" s="45">
        <v>2020</v>
      </c>
      <c r="D372" s="11" t="s">
        <v>183</v>
      </c>
      <c r="E372" s="6">
        <v>0</v>
      </c>
      <c r="F372" s="6">
        <v>110000</v>
      </c>
      <c r="G372" s="6">
        <v>110000</v>
      </c>
      <c r="H372" s="325">
        <f>G372/F372</f>
        <v>1</v>
      </c>
      <c r="M372" s="87"/>
    </row>
    <row r="373" spans="1:13" ht="53.25" customHeight="1">
      <c r="A373" s="408"/>
      <c r="B373" s="97"/>
      <c r="C373" s="52"/>
      <c r="D373" s="85" t="s">
        <v>23</v>
      </c>
      <c r="E373" s="9"/>
      <c r="F373" s="86"/>
      <c r="G373" s="86"/>
      <c r="H373" s="330"/>
      <c r="M373" s="87"/>
    </row>
    <row r="374" spans="1:13" ht="51.75" customHeight="1">
      <c r="A374" s="339"/>
      <c r="B374" s="97"/>
      <c r="C374" s="45">
        <v>2030</v>
      </c>
      <c r="D374" s="35" t="s">
        <v>250</v>
      </c>
      <c r="E374" s="119">
        <v>531000</v>
      </c>
      <c r="F374" s="65">
        <v>678000</v>
      </c>
      <c r="G374" s="27">
        <v>360000</v>
      </c>
      <c r="H374" s="362">
        <f>G374/F374</f>
        <v>0.5309734513274337</v>
      </c>
      <c r="M374" s="87"/>
    </row>
    <row r="375" spans="1:13" ht="47.25">
      <c r="A375" s="339"/>
      <c r="B375" s="97"/>
      <c r="C375" s="7"/>
      <c r="D375" s="36" t="s">
        <v>289</v>
      </c>
      <c r="E375" s="83"/>
      <c r="F375" s="57"/>
      <c r="G375" s="23"/>
      <c r="H375" s="340"/>
      <c r="M375" s="87"/>
    </row>
    <row r="376" spans="1:13" ht="15.75">
      <c r="A376" s="337"/>
      <c r="B376" s="96"/>
      <c r="C376" s="52"/>
      <c r="D376" s="16" t="s">
        <v>414</v>
      </c>
      <c r="E376" s="43"/>
      <c r="F376" s="64"/>
      <c r="G376" s="32"/>
      <c r="H376" s="334"/>
      <c r="M376" s="87"/>
    </row>
    <row r="377" spans="1:8" ht="15.75">
      <c r="A377" s="374">
        <v>854</v>
      </c>
      <c r="B377" s="206"/>
      <c r="C377" s="207"/>
      <c r="D377" s="291" t="s">
        <v>53</v>
      </c>
      <c r="E377" s="209">
        <f>E378</f>
        <v>0</v>
      </c>
      <c r="F377" s="209">
        <f>F378</f>
        <v>219134</v>
      </c>
      <c r="G377" s="209">
        <f>G378</f>
        <v>219094.4</v>
      </c>
      <c r="H377" s="383">
        <f>G377/F377</f>
        <v>0.9998192886544306</v>
      </c>
    </row>
    <row r="378" spans="1:8" s="10" customFormat="1" ht="15.75">
      <c r="A378" s="346"/>
      <c r="B378" s="232">
        <v>85415</v>
      </c>
      <c r="C378" s="211"/>
      <c r="D378" s="233" t="s">
        <v>55</v>
      </c>
      <c r="E378" s="234">
        <f>E380+E379</f>
        <v>0</v>
      </c>
      <c r="F378" s="234">
        <f>F380+F379</f>
        <v>219134</v>
      </c>
      <c r="G378" s="234">
        <f>G380+G379</f>
        <v>219094.4</v>
      </c>
      <c r="H378" s="353">
        <f>G378/F378</f>
        <v>0.9998192886544306</v>
      </c>
    </row>
    <row r="379" spans="1:8" ht="31.5">
      <c r="A379" s="348"/>
      <c r="B379" s="102"/>
      <c r="C379" s="25">
        <v>970</v>
      </c>
      <c r="D379" s="11" t="s">
        <v>413</v>
      </c>
      <c r="E379" s="6">
        <f>E380</f>
        <v>0</v>
      </c>
      <c r="F379" s="122">
        <v>400</v>
      </c>
      <c r="G379" s="122">
        <v>360.4</v>
      </c>
      <c r="H379" s="358">
        <v>0</v>
      </c>
    </row>
    <row r="380" spans="1:8" ht="63">
      <c r="A380" s="339"/>
      <c r="B380" s="97"/>
      <c r="C380" s="47">
        <v>2030</v>
      </c>
      <c r="D380" s="46" t="s">
        <v>300</v>
      </c>
      <c r="E380" s="77">
        <v>0</v>
      </c>
      <c r="F380" s="77">
        <v>218734</v>
      </c>
      <c r="G380" s="77">
        <v>218734</v>
      </c>
      <c r="H380" s="367">
        <f>G380/F380</f>
        <v>1</v>
      </c>
    </row>
    <row r="381" spans="1:8" ht="15.75">
      <c r="A381" s="374">
        <v>900</v>
      </c>
      <c r="B381" s="206"/>
      <c r="C381" s="207"/>
      <c r="D381" s="208" t="s">
        <v>56</v>
      </c>
      <c r="E381" s="292">
        <f>E389+E394+E400+E405+E411+E413+E382</f>
        <v>2907200</v>
      </c>
      <c r="F381" s="292">
        <f>F389+F394+F400+F405+F411+F413+F382</f>
        <v>3358635</v>
      </c>
      <c r="G381" s="292">
        <f>G389+G394+G400+G405+G411+G413+G382</f>
        <v>1751655.49</v>
      </c>
      <c r="H381" s="383">
        <f>G381/F381</f>
        <v>0.5215379134678225</v>
      </c>
    </row>
    <row r="382" spans="1:8" s="10" customFormat="1" ht="15.75">
      <c r="A382" s="409"/>
      <c r="B382" s="261">
        <v>90001</v>
      </c>
      <c r="C382" s="211"/>
      <c r="D382" s="233" t="s">
        <v>415</v>
      </c>
      <c r="E382" s="234">
        <f>E383+E387</f>
        <v>0</v>
      </c>
      <c r="F382" s="234">
        <f>F383+F387</f>
        <v>247416</v>
      </c>
      <c r="G382" s="234">
        <f>G383+G387</f>
        <v>247416.29</v>
      </c>
      <c r="H382" s="353">
        <f>G382/F382</f>
        <v>1.0000011721149804</v>
      </c>
    </row>
    <row r="383" spans="1:8" ht="49.5" customHeight="1">
      <c r="A383" s="324"/>
      <c r="B383" s="95"/>
      <c r="C383" s="80">
        <v>6207</v>
      </c>
      <c r="D383" s="12" t="s">
        <v>316</v>
      </c>
      <c r="E383" s="69">
        <v>0</v>
      </c>
      <c r="F383" s="69">
        <v>234501</v>
      </c>
      <c r="G383" s="69">
        <v>234501.29</v>
      </c>
      <c r="H383" s="326">
        <f>G383/F383</f>
        <v>1.0000012366685005</v>
      </c>
    </row>
    <row r="384" spans="1:8" ht="15.75">
      <c r="A384" s="324"/>
      <c r="B384" s="95"/>
      <c r="C384" s="80"/>
      <c r="D384" s="12" t="s">
        <v>416</v>
      </c>
      <c r="E384" s="69"/>
      <c r="F384" s="69"/>
      <c r="G384" s="57"/>
      <c r="H384" s="340"/>
    </row>
    <row r="385" spans="1:8" ht="33" customHeight="1">
      <c r="A385" s="410"/>
      <c r="B385" s="98"/>
      <c r="C385" s="88"/>
      <c r="D385" s="36" t="s">
        <v>417</v>
      </c>
      <c r="E385" s="172"/>
      <c r="F385" s="172"/>
      <c r="G385" s="172"/>
      <c r="H385" s="411"/>
    </row>
    <row r="386" spans="1:8" ht="47.25">
      <c r="A386" s="410"/>
      <c r="B386" s="98"/>
      <c r="C386" s="90"/>
      <c r="D386" s="16" t="s">
        <v>418</v>
      </c>
      <c r="E386" s="170"/>
      <c r="F386" s="170"/>
      <c r="G386" s="171"/>
      <c r="H386" s="364"/>
    </row>
    <row r="387" spans="1:8" ht="31.5">
      <c r="A387" s="339"/>
      <c r="B387" s="97"/>
      <c r="C387" s="25">
        <v>6680</v>
      </c>
      <c r="D387" s="72" t="s">
        <v>173</v>
      </c>
      <c r="E387" s="27">
        <v>0</v>
      </c>
      <c r="F387" s="27">
        <v>12915</v>
      </c>
      <c r="G387" s="23">
        <v>12915</v>
      </c>
      <c r="H387" s="362">
        <f>G387/F387</f>
        <v>1</v>
      </c>
    </row>
    <row r="388" spans="1:8" ht="47.25">
      <c r="A388" s="339"/>
      <c r="B388" s="97"/>
      <c r="C388" s="34"/>
      <c r="D388" s="115" t="s">
        <v>420</v>
      </c>
      <c r="E388" s="64"/>
      <c r="F388" s="23"/>
      <c r="G388" s="31"/>
      <c r="H388" s="334"/>
    </row>
    <row r="389" spans="1:8" s="10" customFormat="1" ht="15.75">
      <c r="A389" s="412"/>
      <c r="B389" s="261">
        <v>90002</v>
      </c>
      <c r="C389" s="211"/>
      <c r="D389" s="233" t="s">
        <v>63</v>
      </c>
      <c r="E389" s="234">
        <f>E390+E392+E393</f>
        <v>2850000</v>
      </c>
      <c r="F389" s="234">
        <f>F390+F392+F393</f>
        <v>2850000</v>
      </c>
      <c r="G389" s="234">
        <f>G390+G392+G393</f>
        <v>1365376.04</v>
      </c>
      <c r="H389" s="353">
        <f>G389/F389</f>
        <v>0.4790793122807018</v>
      </c>
    </row>
    <row r="390" spans="1:8" ht="47.25">
      <c r="A390" s="410"/>
      <c r="B390" s="98"/>
      <c r="C390" s="110" t="s">
        <v>64</v>
      </c>
      <c r="D390" s="33" t="s">
        <v>301</v>
      </c>
      <c r="E390" s="23">
        <v>2850000</v>
      </c>
      <c r="F390" s="23">
        <v>2850000</v>
      </c>
      <c r="G390" s="23">
        <v>1363597.84</v>
      </c>
      <c r="H390" s="340">
        <f>G390/F390</f>
        <v>0.4784553824561404</v>
      </c>
    </row>
    <row r="391" spans="1:8" ht="31.5">
      <c r="A391" s="410"/>
      <c r="B391" s="98"/>
      <c r="C391" s="92"/>
      <c r="D391" s="16" t="s">
        <v>421</v>
      </c>
      <c r="E391" s="23"/>
      <c r="F391" s="23"/>
      <c r="G391" s="23"/>
      <c r="H391" s="340"/>
    </row>
    <row r="392" spans="1:8" ht="15.75">
      <c r="A392" s="410"/>
      <c r="B392" s="98"/>
      <c r="C392" s="110" t="s">
        <v>193</v>
      </c>
      <c r="D392" s="36" t="s">
        <v>24</v>
      </c>
      <c r="E392" s="39">
        <v>0</v>
      </c>
      <c r="F392" s="39">
        <v>0</v>
      </c>
      <c r="G392" s="39">
        <v>1426.2</v>
      </c>
      <c r="H392" s="369">
        <v>0</v>
      </c>
    </row>
    <row r="393" spans="1:8" ht="31.5">
      <c r="A393" s="410"/>
      <c r="B393" s="98"/>
      <c r="C393" s="84" t="s">
        <v>177</v>
      </c>
      <c r="D393" s="46" t="s">
        <v>422</v>
      </c>
      <c r="E393" s="39">
        <v>0</v>
      </c>
      <c r="F393" s="39">
        <v>0</v>
      </c>
      <c r="G393" s="39">
        <v>352</v>
      </c>
      <c r="H393" s="369">
        <v>0</v>
      </c>
    </row>
    <row r="394" spans="1:8" s="10" customFormat="1" ht="15.75">
      <c r="A394" s="380"/>
      <c r="B394" s="261">
        <v>90003</v>
      </c>
      <c r="C394" s="211"/>
      <c r="D394" s="233" t="s">
        <v>57</v>
      </c>
      <c r="E394" s="234">
        <f>E395</f>
        <v>0</v>
      </c>
      <c r="F394" s="234">
        <f>F395</f>
        <v>131978</v>
      </c>
      <c r="G394" s="234">
        <f>G395</f>
        <v>3344.96</v>
      </c>
      <c r="H394" s="353">
        <f aca="true" t="shared" si="13" ref="H394:H400">G394/F394</f>
        <v>0.025344830198972556</v>
      </c>
    </row>
    <row r="395" spans="1:9" s="114" customFormat="1" ht="15.75">
      <c r="A395" s="339"/>
      <c r="B395" s="102"/>
      <c r="C395" s="25">
        <v>970</v>
      </c>
      <c r="D395" s="128" t="s">
        <v>95</v>
      </c>
      <c r="E395" s="77">
        <f>E396+E397+E398+E399</f>
        <v>0</v>
      </c>
      <c r="F395" s="77">
        <f>F396+F397+F398+F399</f>
        <v>131978</v>
      </c>
      <c r="G395" s="77">
        <f>G396+G397+G398+G399</f>
        <v>3344.96</v>
      </c>
      <c r="H395" s="367">
        <f t="shared" si="13"/>
        <v>0.025344830198972556</v>
      </c>
      <c r="I395" s="310"/>
    </row>
    <row r="396" spans="1:8" ht="47.25">
      <c r="A396" s="339"/>
      <c r="B396" s="95"/>
      <c r="C396" s="88"/>
      <c r="D396" s="173" t="s">
        <v>423</v>
      </c>
      <c r="E396" s="23">
        <v>0</v>
      </c>
      <c r="F396" s="23">
        <v>77337</v>
      </c>
      <c r="G396" s="23">
        <v>0</v>
      </c>
      <c r="H396" s="333">
        <f t="shared" si="13"/>
        <v>0</v>
      </c>
    </row>
    <row r="397" spans="1:8" ht="47.25">
      <c r="A397" s="339"/>
      <c r="B397" s="95"/>
      <c r="C397" s="88"/>
      <c r="D397" s="173" t="s">
        <v>424</v>
      </c>
      <c r="E397" s="143">
        <v>0</v>
      </c>
      <c r="F397" s="143">
        <v>1800</v>
      </c>
      <c r="G397" s="143">
        <v>1770.86</v>
      </c>
      <c r="H397" s="340">
        <f>G397/F397</f>
        <v>0.9838111111111111</v>
      </c>
    </row>
    <row r="398" spans="1:8" ht="31.5">
      <c r="A398" s="368"/>
      <c r="B398" s="105"/>
      <c r="C398" s="90"/>
      <c r="D398" s="190" t="s">
        <v>251</v>
      </c>
      <c r="E398" s="142">
        <v>0</v>
      </c>
      <c r="F398" s="142">
        <v>1600</v>
      </c>
      <c r="G398" s="142">
        <v>1574.1</v>
      </c>
      <c r="H398" s="357">
        <f t="shared" si="13"/>
        <v>0.9838125</v>
      </c>
    </row>
    <row r="399" spans="1:8" ht="31.5">
      <c r="A399" s="348"/>
      <c r="B399" s="104"/>
      <c r="C399" s="90"/>
      <c r="D399" s="189" t="s">
        <v>425</v>
      </c>
      <c r="E399" s="86">
        <v>0</v>
      </c>
      <c r="F399" s="9">
        <v>51241</v>
      </c>
      <c r="G399" s="9">
        <v>0</v>
      </c>
      <c r="H399" s="330">
        <v>0</v>
      </c>
    </row>
    <row r="400" spans="1:8" s="10" customFormat="1" ht="15.75">
      <c r="A400" s="346"/>
      <c r="B400" s="261">
        <v>90004</v>
      </c>
      <c r="C400" s="238"/>
      <c r="D400" s="293" t="s">
        <v>65</v>
      </c>
      <c r="E400" s="213">
        <v>0</v>
      </c>
      <c r="F400" s="213">
        <f>F401+F403</f>
        <v>7000</v>
      </c>
      <c r="G400" s="213">
        <f>G401+G403</f>
        <v>7000</v>
      </c>
      <c r="H400" s="413">
        <f t="shared" si="13"/>
        <v>1</v>
      </c>
    </row>
    <row r="401" spans="1:8" ht="47.25">
      <c r="A401" s="348"/>
      <c r="B401" s="107"/>
      <c r="C401" s="110" t="s">
        <v>426</v>
      </c>
      <c r="D401" s="63" t="s">
        <v>172</v>
      </c>
      <c r="E401" s="166">
        <v>0</v>
      </c>
      <c r="F401" s="6">
        <v>2000</v>
      </c>
      <c r="G401" s="166">
        <v>2000</v>
      </c>
      <c r="H401" s="325">
        <f>G401/F401</f>
        <v>1</v>
      </c>
    </row>
    <row r="402" spans="1:8" ht="47.25">
      <c r="A402" s="348"/>
      <c r="B402" s="98"/>
      <c r="C402" s="110"/>
      <c r="D402" s="5" t="s">
        <v>26</v>
      </c>
      <c r="E402" s="9"/>
      <c r="F402" s="9"/>
      <c r="G402" s="9"/>
      <c r="H402" s="330"/>
    </row>
    <row r="403" spans="1:8" ht="33" customHeight="1">
      <c r="A403" s="339"/>
      <c r="B403" s="97"/>
      <c r="C403" s="25">
        <v>2990</v>
      </c>
      <c r="D403" s="174" t="s">
        <v>173</v>
      </c>
      <c r="E403" s="27">
        <v>0</v>
      </c>
      <c r="F403" s="27">
        <v>5000</v>
      </c>
      <c r="G403" s="23">
        <v>5000</v>
      </c>
      <c r="H403" s="362">
        <f>G403/F403</f>
        <v>1</v>
      </c>
    </row>
    <row r="404" spans="1:8" ht="33" customHeight="1">
      <c r="A404" s="348"/>
      <c r="B404" s="98"/>
      <c r="C404" s="18"/>
      <c r="D404" s="73" t="s">
        <v>428</v>
      </c>
      <c r="E404" s="68"/>
      <c r="F404" s="9"/>
      <c r="G404" s="13"/>
      <c r="H404" s="330"/>
    </row>
    <row r="405" spans="1:8" s="10" customFormat="1" ht="15.75">
      <c r="A405" s="346"/>
      <c r="B405" s="261">
        <v>90015</v>
      </c>
      <c r="C405" s="294"/>
      <c r="D405" s="295" t="s">
        <v>66</v>
      </c>
      <c r="E405" s="213">
        <f>E406+E409</f>
        <v>0</v>
      </c>
      <c r="F405" s="213">
        <f>F406+F409</f>
        <v>65041</v>
      </c>
      <c r="G405" s="213">
        <f>G406+G409</f>
        <v>72817.93</v>
      </c>
      <c r="H405" s="381">
        <v>0</v>
      </c>
    </row>
    <row r="406" spans="1:8" ht="15.75">
      <c r="A406" s="348"/>
      <c r="B406" s="98"/>
      <c r="C406" s="91" t="s">
        <v>80</v>
      </c>
      <c r="D406" s="175" t="s">
        <v>95</v>
      </c>
      <c r="E406" s="160">
        <f>E407+E408</f>
        <v>0</v>
      </c>
      <c r="F406" s="6">
        <f>F407+F408</f>
        <v>6000</v>
      </c>
      <c r="G406" s="6">
        <f>G407+G408</f>
        <v>13776.93</v>
      </c>
      <c r="H406" s="325">
        <v>0</v>
      </c>
    </row>
    <row r="407" spans="1:8" ht="15.75">
      <c r="A407" s="348"/>
      <c r="B407" s="98"/>
      <c r="C407" s="110"/>
      <c r="D407" s="177" t="s">
        <v>68</v>
      </c>
      <c r="E407" s="69">
        <v>0</v>
      </c>
      <c r="F407" s="129">
        <v>6000</v>
      </c>
      <c r="G407" s="131">
        <v>10430.5</v>
      </c>
      <c r="H407" s="342">
        <f>G407/F407</f>
        <v>1.7384166666666667</v>
      </c>
    </row>
    <row r="408" spans="1:8" ht="15.75">
      <c r="A408" s="341"/>
      <c r="B408" s="103"/>
      <c r="C408" s="110"/>
      <c r="D408" s="176" t="s">
        <v>25</v>
      </c>
      <c r="E408" s="155">
        <v>0</v>
      </c>
      <c r="F408" s="155">
        <v>0</v>
      </c>
      <c r="G408" s="155">
        <v>3346.43</v>
      </c>
      <c r="H408" s="414">
        <v>0</v>
      </c>
    </row>
    <row r="409" spans="1:8" ht="31.5">
      <c r="A409" s="339"/>
      <c r="B409" s="97"/>
      <c r="C409" s="25">
        <v>6680</v>
      </c>
      <c r="D409" s="174" t="s">
        <v>173</v>
      </c>
      <c r="E409" s="27">
        <v>0</v>
      </c>
      <c r="F409" s="27">
        <v>59041</v>
      </c>
      <c r="G409" s="27">
        <v>59041</v>
      </c>
      <c r="H409" s="362">
        <f>G409/F409</f>
        <v>1</v>
      </c>
    </row>
    <row r="410" spans="1:8" ht="47.25">
      <c r="A410" s="348"/>
      <c r="B410" s="98"/>
      <c r="C410" s="18"/>
      <c r="D410" s="73" t="s">
        <v>20</v>
      </c>
      <c r="E410" s="68"/>
      <c r="F410" s="9"/>
      <c r="G410" s="13"/>
      <c r="H410" s="330"/>
    </row>
    <row r="411" spans="1:8" s="10" customFormat="1" ht="31.5">
      <c r="A411" s="380"/>
      <c r="B411" s="261">
        <v>90019</v>
      </c>
      <c r="C411" s="246"/>
      <c r="D411" s="212" t="s">
        <v>58</v>
      </c>
      <c r="E411" s="213">
        <f>E412</f>
        <v>56000</v>
      </c>
      <c r="F411" s="213">
        <f>F412</f>
        <v>56000</v>
      </c>
      <c r="G411" s="213">
        <f>G412</f>
        <v>55209.56</v>
      </c>
      <c r="H411" s="381">
        <f>G411/F411</f>
        <v>0.985885</v>
      </c>
    </row>
    <row r="412" spans="1:8" ht="31.5">
      <c r="A412" s="348"/>
      <c r="B412" s="98"/>
      <c r="C412" s="34">
        <v>690</v>
      </c>
      <c r="D412" s="8" t="s">
        <v>290</v>
      </c>
      <c r="E412" s="9">
        <v>56000</v>
      </c>
      <c r="F412" s="9">
        <v>56000</v>
      </c>
      <c r="G412" s="9">
        <v>55209.56</v>
      </c>
      <c r="H412" s="330">
        <f>G412/F412</f>
        <v>0.985885</v>
      </c>
    </row>
    <row r="413" spans="1:8" s="10" customFormat="1" ht="31.5">
      <c r="A413" s="335"/>
      <c r="B413" s="232">
        <v>90020</v>
      </c>
      <c r="C413" s="211"/>
      <c r="D413" s="233" t="s">
        <v>59</v>
      </c>
      <c r="E413" s="234">
        <f>E414</f>
        <v>1200</v>
      </c>
      <c r="F413" s="234">
        <f>F414</f>
        <v>1200</v>
      </c>
      <c r="G413" s="234">
        <f>G414</f>
        <v>490.71</v>
      </c>
      <c r="H413" s="353">
        <v>0</v>
      </c>
    </row>
    <row r="414" spans="1:8" ht="15.75">
      <c r="A414" s="339"/>
      <c r="B414" s="102"/>
      <c r="C414" s="25">
        <v>400</v>
      </c>
      <c r="D414" s="35" t="s">
        <v>60</v>
      </c>
      <c r="E414" s="27">
        <v>1200</v>
      </c>
      <c r="F414" s="27">
        <v>1200</v>
      </c>
      <c r="G414" s="27">
        <v>490.71</v>
      </c>
      <c r="H414" s="362">
        <v>0</v>
      </c>
    </row>
    <row r="415" spans="1:8" ht="48" customHeight="1">
      <c r="A415" s="368"/>
      <c r="B415" s="108"/>
      <c r="C415" s="93"/>
      <c r="D415" s="16" t="s">
        <v>429</v>
      </c>
      <c r="E415" s="41"/>
      <c r="F415" s="31"/>
      <c r="G415" s="31"/>
      <c r="H415" s="334"/>
    </row>
    <row r="416" spans="1:8" ht="15.75">
      <c r="A416" s="374">
        <v>921</v>
      </c>
      <c r="B416" s="206"/>
      <c r="C416" s="207"/>
      <c r="D416" s="208" t="s">
        <v>74</v>
      </c>
      <c r="E416" s="209">
        <f>E417+E434+E440</f>
        <v>1072400</v>
      </c>
      <c r="F416" s="209">
        <f>F417+F434+F440</f>
        <v>575732</v>
      </c>
      <c r="G416" s="209">
        <f>G417+G434+G440</f>
        <v>586256.1699999999</v>
      </c>
      <c r="H416" s="383">
        <f aca="true" t="shared" si="14" ref="H416:H429">G416/F416</f>
        <v>1.0182796335795126</v>
      </c>
    </row>
    <row r="417" spans="1:8" s="10" customFormat="1" ht="15.75">
      <c r="A417" s="415"/>
      <c r="B417" s="257">
        <v>92109</v>
      </c>
      <c r="C417" s="225"/>
      <c r="D417" s="296" t="s">
        <v>75</v>
      </c>
      <c r="E417" s="213">
        <f>E419+E428+E431+E418</f>
        <v>1072400</v>
      </c>
      <c r="F417" s="213">
        <f>F419+F428+F431+F418</f>
        <v>322157</v>
      </c>
      <c r="G417" s="213">
        <f>G419+G428+G431+G418</f>
        <v>330681.17</v>
      </c>
      <c r="H417" s="381">
        <f t="shared" si="14"/>
        <v>1.0264596764931384</v>
      </c>
    </row>
    <row r="418" spans="1:8" ht="31.5">
      <c r="A418" s="348"/>
      <c r="B418" s="97"/>
      <c r="C418" s="18">
        <v>960</v>
      </c>
      <c r="D418" s="5" t="s">
        <v>27</v>
      </c>
      <c r="E418" s="69">
        <v>0</v>
      </c>
      <c r="F418" s="69">
        <v>0</v>
      </c>
      <c r="G418" s="69">
        <v>2673</v>
      </c>
      <c r="H418" s="326">
        <v>0</v>
      </c>
    </row>
    <row r="419" spans="1:8" ht="31.5">
      <c r="A419" s="348"/>
      <c r="B419" s="95"/>
      <c r="C419" s="29">
        <v>970</v>
      </c>
      <c r="D419" s="118" t="s">
        <v>43</v>
      </c>
      <c r="E419" s="6">
        <f>E420+E421+E422+E423+E424+E425+E426+E427</f>
        <v>0</v>
      </c>
      <c r="F419" s="6">
        <f>F420+F421+F422+F423+F424+F425+F426+F427</f>
        <v>22709</v>
      </c>
      <c r="G419" s="6">
        <f>G420+G421+G422+G423+G424+G425+G426+G427</f>
        <v>26806</v>
      </c>
      <c r="H419" s="325">
        <f t="shared" si="14"/>
        <v>1.1804130520938836</v>
      </c>
    </row>
    <row r="420" spans="1:8" ht="15.75">
      <c r="A420" s="348"/>
      <c r="B420" s="95"/>
      <c r="C420" s="18"/>
      <c r="D420" s="138" t="s">
        <v>430</v>
      </c>
      <c r="E420" s="131">
        <v>0</v>
      </c>
      <c r="F420" s="178">
        <v>7426</v>
      </c>
      <c r="G420" s="131">
        <v>7426</v>
      </c>
      <c r="H420" s="328">
        <f t="shared" si="14"/>
        <v>1</v>
      </c>
    </row>
    <row r="421" spans="1:8" ht="15.75">
      <c r="A421" s="348"/>
      <c r="B421" s="95"/>
      <c r="C421" s="18"/>
      <c r="D421" s="138" t="s">
        <v>431</v>
      </c>
      <c r="E421" s="131">
        <v>0</v>
      </c>
      <c r="F421" s="178">
        <v>0</v>
      </c>
      <c r="G421" s="69">
        <v>4097</v>
      </c>
      <c r="H421" s="328">
        <v>0</v>
      </c>
    </row>
    <row r="422" spans="1:8" ht="15.75">
      <c r="A422" s="348"/>
      <c r="B422" s="95"/>
      <c r="C422" s="18"/>
      <c r="D422" s="12" t="s">
        <v>432</v>
      </c>
      <c r="E422" s="131">
        <v>0</v>
      </c>
      <c r="F422" s="178">
        <v>3214</v>
      </c>
      <c r="G422" s="129">
        <v>3214</v>
      </c>
      <c r="H422" s="327">
        <f t="shared" si="14"/>
        <v>1</v>
      </c>
    </row>
    <row r="423" spans="1:8" ht="15.75">
      <c r="A423" s="348"/>
      <c r="B423" s="95"/>
      <c r="C423" s="18"/>
      <c r="D423" s="138" t="s">
        <v>433</v>
      </c>
      <c r="E423" s="69">
        <v>0</v>
      </c>
      <c r="F423" s="178">
        <v>2324</v>
      </c>
      <c r="G423" s="129">
        <v>2324</v>
      </c>
      <c r="H423" s="328">
        <f t="shared" si="14"/>
        <v>1</v>
      </c>
    </row>
    <row r="424" spans="1:8" ht="15.75">
      <c r="A424" s="348"/>
      <c r="B424" s="95"/>
      <c r="C424" s="18"/>
      <c r="D424" s="12" t="s">
        <v>44</v>
      </c>
      <c r="E424" s="131">
        <v>0</v>
      </c>
      <c r="F424" s="127">
        <v>536</v>
      </c>
      <c r="G424" s="131">
        <v>536</v>
      </c>
      <c r="H424" s="326">
        <f t="shared" si="14"/>
        <v>1</v>
      </c>
    </row>
    <row r="425" spans="1:8" ht="15.75">
      <c r="A425" s="348"/>
      <c r="B425" s="95"/>
      <c r="C425" s="18"/>
      <c r="D425" s="153" t="s">
        <v>434</v>
      </c>
      <c r="E425" s="129">
        <v>0</v>
      </c>
      <c r="F425" s="178">
        <v>4600</v>
      </c>
      <c r="G425" s="69">
        <v>4600</v>
      </c>
      <c r="H425" s="342">
        <f t="shared" si="14"/>
        <v>1</v>
      </c>
    </row>
    <row r="426" spans="1:8" ht="15.75">
      <c r="A426" s="348"/>
      <c r="B426" s="95"/>
      <c r="C426" s="18"/>
      <c r="D426" s="138" t="s">
        <v>435</v>
      </c>
      <c r="E426" s="131">
        <v>0</v>
      </c>
      <c r="F426" s="178">
        <v>2465</v>
      </c>
      <c r="G426" s="131">
        <v>2465</v>
      </c>
      <c r="H426" s="342">
        <f t="shared" si="14"/>
        <v>1</v>
      </c>
    </row>
    <row r="427" spans="1:8" ht="15.75">
      <c r="A427" s="348"/>
      <c r="B427" s="95"/>
      <c r="C427" s="18"/>
      <c r="D427" s="153" t="s">
        <v>436</v>
      </c>
      <c r="E427" s="9">
        <v>0</v>
      </c>
      <c r="F427" s="127">
        <v>2144</v>
      </c>
      <c r="G427" s="69">
        <v>2144</v>
      </c>
      <c r="H427" s="329">
        <f t="shared" si="14"/>
        <v>1</v>
      </c>
    </row>
    <row r="428" spans="1:8" ht="51.75" customHeight="1">
      <c r="A428" s="339"/>
      <c r="B428" s="97"/>
      <c r="C428" s="29">
        <v>6207</v>
      </c>
      <c r="D428" s="128" t="s">
        <v>0</v>
      </c>
      <c r="E428" s="77">
        <f>E429+E430</f>
        <v>1072400</v>
      </c>
      <c r="F428" s="77">
        <f>F429+F430</f>
        <v>298198</v>
      </c>
      <c r="G428" s="77">
        <f>G429+G430</f>
        <v>298242.17</v>
      </c>
      <c r="H428" s="362">
        <f t="shared" si="14"/>
        <v>1.0001481230591753</v>
      </c>
    </row>
    <row r="429" spans="1:8" ht="31.5">
      <c r="A429" s="348"/>
      <c r="B429" s="95"/>
      <c r="C429" s="18"/>
      <c r="D429" s="161" t="s">
        <v>1</v>
      </c>
      <c r="E429" s="69">
        <v>0</v>
      </c>
      <c r="F429" s="129">
        <v>298198</v>
      </c>
      <c r="G429" s="129">
        <v>298242.17</v>
      </c>
      <c r="H429" s="328">
        <f t="shared" si="14"/>
        <v>1.0001481230591753</v>
      </c>
    </row>
    <row r="430" spans="1:8" ht="15.75">
      <c r="A430" s="348"/>
      <c r="B430" s="95"/>
      <c r="C430" s="18"/>
      <c r="D430" s="63" t="s">
        <v>2</v>
      </c>
      <c r="E430" s="155">
        <v>1072400</v>
      </c>
      <c r="F430" s="155">
        <v>0</v>
      </c>
      <c r="G430" s="155">
        <v>0</v>
      </c>
      <c r="H430" s="329">
        <v>0</v>
      </c>
    </row>
    <row r="431" spans="1:8" ht="31.5">
      <c r="A431" s="339"/>
      <c r="B431" s="97"/>
      <c r="C431" s="25">
        <v>6680</v>
      </c>
      <c r="D431" s="174" t="s">
        <v>3</v>
      </c>
      <c r="E431" s="27">
        <f>E432+E433</f>
        <v>0</v>
      </c>
      <c r="F431" s="27">
        <f>F432+F433</f>
        <v>1250</v>
      </c>
      <c r="G431" s="27">
        <f>G432+G433</f>
        <v>2960</v>
      </c>
      <c r="H431" s="362">
        <f>G431/F431</f>
        <v>2.368</v>
      </c>
    </row>
    <row r="432" spans="1:8" ht="31.5">
      <c r="A432" s="348"/>
      <c r="B432" s="98"/>
      <c r="C432" s="18"/>
      <c r="D432" s="180" t="s">
        <v>28</v>
      </c>
      <c r="E432" s="181">
        <v>0</v>
      </c>
      <c r="F432" s="181">
        <v>0</v>
      </c>
      <c r="G432" s="181">
        <v>1710</v>
      </c>
      <c r="H432" s="342">
        <v>0</v>
      </c>
    </row>
    <row r="433" spans="1:8" ht="31.5">
      <c r="A433" s="348"/>
      <c r="B433" s="98"/>
      <c r="C433" s="18"/>
      <c r="D433" s="73" t="s">
        <v>29</v>
      </c>
      <c r="E433" s="155">
        <v>0</v>
      </c>
      <c r="F433" s="9">
        <v>1250</v>
      </c>
      <c r="G433" s="13">
        <v>1250</v>
      </c>
      <c r="H433" s="329">
        <f>G433/F433</f>
        <v>1</v>
      </c>
    </row>
    <row r="434" spans="1:8" s="10" customFormat="1" ht="15.75">
      <c r="A434" s="416"/>
      <c r="B434" s="252">
        <v>92120</v>
      </c>
      <c r="C434" s="246"/>
      <c r="D434" s="297" t="s">
        <v>252</v>
      </c>
      <c r="E434" s="213">
        <f>E435+E438</f>
        <v>0</v>
      </c>
      <c r="F434" s="213">
        <f>F435+F438</f>
        <v>252275</v>
      </c>
      <c r="G434" s="213">
        <f>G435+G438</f>
        <v>252275</v>
      </c>
      <c r="H434" s="381">
        <f>G434/F434</f>
        <v>1</v>
      </c>
    </row>
    <row r="435" spans="1:8" ht="47.25">
      <c r="A435" s="348"/>
      <c r="B435" s="95"/>
      <c r="C435" s="25">
        <v>6560</v>
      </c>
      <c r="D435" s="11" t="s">
        <v>178</v>
      </c>
      <c r="E435" s="69">
        <v>0</v>
      </c>
      <c r="F435" s="69">
        <v>200000</v>
      </c>
      <c r="G435" s="69">
        <v>200000</v>
      </c>
      <c r="H435" s="326">
        <f>G435/F435</f>
        <v>1</v>
      </c>
    </row>
    <row r="436" spans="1:8" ht="15.75">
      <c r="A436" s="348"/>
      <c r="B436" s="95"/>
      <c r="C436" s="18"/>
      <c r="D436" s="117" t="s">
        <v>4</v>
      </c>
      <c r="E436" s="69"/>
      <c r="F436" s="69"/>
      <c r="G436" s="69"/>
      <c r="H436" s="326"/>
    </row>
    <row r="437" spans="1:8" ht="33.75" customHeight="1">
      <c r="A437" s="348"/>
      <c r="B437" s="95"/>
      <c r="C437" s="18"/>
      <c r="D437" s="120" t="s">
        <v>5</v>
      </c>
      <c r="E437" s="9"/>
      <c r="F437" s="86"/>
      <c r="G437" s="9"/>
      <c r="H437" s="330"/>
    </row>
    <row r="438" spans="1:8" ht="31.5">
      <c r="A438" s="337"/>
      <c r="B438" s="96"/>
      <c r="C438" s="37">
        <v>6680</v>
      </c>
      <c r="D438" s="66" t="s">
        <v>173</v>
      </c>
      <c r="E438" s="67">
        <v>0</v>
      </c>
      <c r="F438" s="67">
        <v>52275</v>
      </c>
      <c r="G438" s="9">
        <v>52275</v>
      </c>
      <c r="H438" s="402">
        <f>G438/F438</f>
        <v>1</v>
      </c>
    </row>
    <row r="439" spans="1:8" ht="63">
      <c r="A439" s="348"/>
      <c r="B439" s="95"/>
      <c r="C439" s="18"/>
      <c r="D439" s="12" t="s">
        <v>10</v>
      </c>
      <c r="E439" s="9"/>
      <c r="F439" s="86"/>
      <c r="G439" s="9"/>
      <c r="H439" s="330"/>
    </row>
    <row r="440" spans="1:8" s="10" customFormat="1" ht="15.75">
      <c r="A440" s="416"/>
      <c r="B440" s="232">
        <v>92195</v>
      </c>
      <c r="C440" s="246"/>
      <c r="D440" s="298" t="s">
        <v>91</v>
      </c>
      <c r="E440" s="213">
        <f>E441</f>
        <v>0</v>
      </c>
      <c r="F440" s="213">
        <f>F441</f>
        <v>1300</v>
      </c>
      <c r="G440" s="213">
        <f>G441</f>
        <v>3300</v>
      </c>
      <c r="H440" s="381">
        <f>G440/F440</f>
        <v>2.5384615384615383</v>
      </c>
    </row>
    <row r="441" spans="1:8" ht="52.5" customHeight="1">
      <c r="A441" s="410"/>
      <c r="B441" s="95"/>
      <c r="C441" s="18">
        <v>2700</v>
      </c>
      <c r="D441" s="5" t="s">
        <v>427</v>
      </c>
      <c r="E441" s="160">
        <f>E442+E443</f>
        <v>0</v>
      </c>
      <c r="F441" s="69">
        <f>F442+F443</f>
        <v>1300</v>
      </c>
      <c r="G441" s="69">
        <f>G442+G443</f>
        <v>3300</v>
      </c>
      <c r="H441" s="325">
        <f>G441/F441</f>
        <v>2.5384615384615383</v>
      </c>
    </row>
    <row r="442" spans="1:8" ht="54.75" customHeight="1">
      <c r="A442" s="410"/>
      <c r="B442" s="95"/>
      <c r="C442" s="18"/>
      <c r="D442" s="138" t="s">
        <v>7</v>
      </c>
      <c r="E442" s="69">
        <v>0</v>
      </c>
      <c r="F442" s="131">
        <v>1300</v>
      </c>
      <c r="G442" s="129">
        <v>1300</v>
      </c>
      <c r="H442" s="342">
        <f>G442/F442</f>
        <v>1</v>
      </c>
    </row>
    <row r="443" spans="1:8" ht="47.25">
      <c r="A443" s="410"/>
      <c r="B443" s="95"/>
      <c r="C443" s="18"/>
      <c r="D443" s="132" t="s">
        <v>6</v>
      </c>
      <c r="E443" s="182">
        <v>0</v>
      </c>
      <c r="F443" s="182">
        <v>0</v>
      </c>
      <c r="G443" s="155">
        <v>2000</v>
      </c>
      <c r="H443" s="414">
        <v>0</v>
      </c>
    </row>
    <row r="444" spans="1:8" ht="15.75">
      <c r="A444" s="374">
        <v>926</v>
      </c>
      <c r="B444" s="206"/>
      <c r="C444" s="207"/>
      <c r="D444" s="243" t="s">
        <v>76</v>
      </c>
      <c r="E444" s="292">
        <f>E445+E459</f>
        <v>6000</v>
      </c>
      <c r="F444" s="292">
        <f>F445+F459</f>
        <v>36489</v>
      </c>
      <c r="G444" s="292">
        <f>G445+G459</f>
        <v>32030.510000000002</v>
      </c>
      <c r="H444" s="321">
        <f>G444/F444</f>
        <v>0.87781276549097</v>
      </c>
    </row>
    <row r="445" spans="1:8" s="10" customFormat="1" ht="15.75">
      <c r="A445" s="416"/>
      <c r="B445" s="294">
        <v>92601</v>
      </c>
      <c r="C445" s="211"/>
      <c r="D445" s="212" t="s">
        <v>77</v>
      </c>
      <c r="E445" s="299">
        <f>E446+E453+E456</f>
        <v>6000</v>
      </c>
      <c r="F445" s="299">
        <f>F446+F453+F456</f>
        <v>33279</v>
      </c>
      <c r="G445" s="299">
        <f>G446+G453+G456</f>
        <v>30020.510000000002</v>
      </c>
      <c r="H445" s="323">
        <f>G445/F445</f>
        <v>0.9020856996904956</v>
      </c>
    </row>
    <row r="446" spans="1:8" ht="17.25" customHeight="1">
      <c r="A446" s="410"/>
      <c r="B446" s="102"/>
      <c r="C446" s="25">
        <v>750</v>
      </c>
      <c r="D446" s="35" t="s">
        <v>54</v>
      </c>
      <c r="E446" s="27">
        <v>6000</v>
      </c>
      <c r="F446" s="27">
        <v>6000</v>
      </c>
      <c r="G446" s="27">
        <f>G448+G449+G450+G451</f>
        <v>2512</v>
      </c>
      <c r="H446" s="373">
        <f>G446/F446</f>
        <v>0.4186666666666667</v>
      </c>
    </row>
    <row r="447" spans="1:8" ht="47.25">
      <c r="A447" s="417"/>
      <c r="B447" s="97"/>
      <c r="C447" s="18"/>
      <c r="D447" s="36" t="s">
        <v>111</v>
      </c>
      <c r="E447" s="23"/>
      <c r="F447" s="23"/>
      <c r="G447" s="23"/>
      <c r="H447" s="340"/>
    </row>
    <row r="448" spans="1:8" ht="15.75">
      <c r="A448" s="410"/>
      <c r="B448" s="97"/>
      <c r="C448" s="18"/>
      <c r="D448" s="145" t="s">
        <v>78</v>
      </c>
      <c r="E448" s="140"/>
      <c r="F448" s="151"/>
      <c r="G448" s="129">
        <v>350</v>
      </c>
      <c r="H448" s="342"/>
    </row>
    <row r="449" spans="1:8" ht="15.75">
      <c r="A449" s="417"/>
      <c r="B449" s="97"/>
      <c r="C449" s="18"/>
      <c r="D449" s="144" t="s">
        <v>179</v>
      </c>
      <c r="E449" s="140"/>
      <c r="F449" s="151"/>
      <c r="G449" s="131">
        <v>0</v>
      </c>
      <c r="H449" s="392"/>
    </row>
    <row r="450" spans="1:8" ht="15.75">
      <c r="A450" s="410"/>
      <c r="B450" s="97"/>
      <c r="C450" s="18"/>
      <c r="D450" s="145" t="s">
        <v>180</v>
      </c>
      <c r="E450" s="140"/>
      <c r="F450" s="151"/>
      <c r="G450" s="69">
        <v>1</v>
      </c>
      <c r="H450" s="326"/>
    </row>
    <row r="451" spans="1:8" ht="15.75">
      <c r="A451" s="410"/>
      <c r="B451" s="97"/>
      <c r="C451" s="18"/>
      <c r="D451" s="145" t="s">
        <v>67</v>
      </c>
      <c r="E451" s="23"/>
      <c r="F451" s="143"/>
      <c r="G451" s="143">
        <v>2161</v>
      </c>
      <c r="H451" s="340"/>
    </row>
    <row r="452" spans="1:8" ht="45.75" customHeight="1">
      <c r="A452" s="410"/>
      <c r="B452" s="97"/>
      <c r="C452" s="18"/>
      <c r="D452" s="132" t="s">
        <v>45</v>
      </c>
      <c r="E452" s="155"/>
      <c r="F452" s="155"/>
      <c r="G452" s="155">
        <v>0</v>
      </c>
      <c r="H452" s="330"/>
    </row>
    <row r="453" spans="1:8" ht="15.75">
      <c r="A453" s="417"/>
      <c r="B453" s="97"/>
      <c r="C453" s="25">
        <v>970</v>
      </c>
      <c r="D453" s="11" t="s">
        <v>95</v>
      </c>
      <c r="E453" s="160">
        <f>E455</f>
        <v>0</v>
      </c>
      <c r="F453" s="160">
        <v>6000</v>
      </c>
      <c r="G453" s="160">
        <f>G454+G455</f>
        <v>6229.2</v>
      </c>
      <c r="H453" s="403">
        <v>0</v>
      </c>
    </row>
    <row r="454" spans="1:8" ht="15.75">
      <c r="A454" s="418"/>
      <c r="B454" s="103"/>
      <c r="C454" s="18"/>
      <c r="D454" s="153" t="s">
        <v>8</v>
      </c>
      <c r="E454" s="69"/>
      <c r="F454" s="131"/>
      <c r="G454" s="131">
        <v>5266</v>
      </c>
      <c r="H454" s="392">
        <v>0</v>
      </c>
    </row>
    <row r="455" spans="1:8" ht="31.5">
      <c r="A455" s="418"/>
      <c r="B455" s="103"/>
      <c r="C455" s="18"/>
      <c r="D455" s="132" t="s">
        <v>9</v>
      </c>
      <c r="E455" s="155"/>
      <c r="F455" s="125"/>
      <c r="G455" s="155">
        <v>963.2</v>
      </c>
      <c r="H455" s="329">
        <v>0</v>
      </c>
    </row>
    <row r="456" spans="1:8" ht="31.5">
      <c r="A456" s="337"/>
      <c r="B456" s="96"/>
      <c r="C456" s="37">
        <v>6680</v>
      </c>
      <c r="D456" s="66" t="s">
        <v>3</v>
      </c>
      <c r="E456" s="67">
        <v>0</v>
      </c>
      <c r="F456" s="67">
        <f>F457+F458</f>
        <v>21279</v>
      </c>
      <c r="G456" s="67">
        <f>G457+G458</f>
        <v>21279.31</v>
      </c>
      <c r="H456" s="402">
        <f>G456/F456</f>
        <v>1.000014568353776</v>
      </c>
    </row>
    <row r="457" spans="1:8" ht="31.5">
      <c r="A457" s="348"/>
      <c r="B457" s="95"/>
      <c r="C457" s="18"/>
      <c r="D457" s="12" t="s">
        <v>13</v>
      </c>
      <c r="E457" s="162"/>
      <c r="F457" s="68">
        <v>0</v>
      </c>
      <c r="G457" s="69">
        <v>0.31</v>
      </c>
      <c r="H457" s="326">
        <v>0</v>
      </c>
    </row>
    <row r="458" spans="1:8" ht="47.25">
      <c r="A458" s="348"/>
      <c r="B458" s="95"/>
      <c r="C458" s="18"/>
      <c r="D458" s="132" t="s">
        <v>11</v>
      </c>
      <c r="E458" s="9"/>
      <c r="F458" s="155">
        <v>21279</v>
      </c>
      <c r="G458" s="155">
        <v>21279</v>
      </c>
      <c r="H458" s="329">
        <f>G458/F458</f>
        <v>1</v>
      </c>
    </row>
    <row r="459" spans="1:8" s="10" customFormat="1" ht="15.75">
      <c r="A459" s="416"/>
      <c r="B459" s="294" t="s">
        <v>304</v>
      </c>
      <c r="C459" s="300"/>
      <c r="D459" s="212" t="s">
        <v>194</v>
      </c>
      <c r="E459" s="299">
        <f>E460+E461+E463</f>
        <v>0</v>
      </c>
      <c r="F459" s="299">
        <f>F460+F461+F463</f>
        <v>3210</v>
      </c>
      <c r="G459" s="299">
        <f>G460+G461+G463</f>
        <v>2010</v>
      </c>
      <c r="H459" s="323">
        <f>G459/F459</f>
        <v>0.6261682242990654</v>
      </c>
    </row>
    <row r="460" spans="1:8" ht="15.75">
      <c r="A460" s="366"/>
      <c r="B460" s="91"/>
      <c r="C460" s="25">
        <v>690</v>
      </c>
      <c r="D460" s="5" t="s">
        <v>14</v>
      </c>
      <c r="E460" s="67">
        <v>0</v>
      </c>
      <c r="F460" s="179">
        <v>510</v>
      </c>
      <c r="G460" s="40">
        <v>510</v>
      </c>
      <c r="H460" s="402">
        <v>0</v>
      </c>
    </row>
    <row r="461" spans="1:8" ht="47.25">
      <c r="A461" s="410"/>
      <c r="B461" s="98"/>
      <c r="C461" s="25">
        <v>2700</v>
      </c>
      <c r="D461" s="159" t="s">
        <v>427</v>
      </c>
      <c r="E461" s="6">
        <v>0</v>
      </c>
      <c r="F461" s="6">
        <v>2700</v>
      </c>
      <c r="G461" s="160">
        <v>1350</v>
      </c>
      <c r="H461" s="325">
        <f>G461/F461</f>
        <v>0.5</v>
      </c>
    </row>
    <row r="462" spans="1:8" ht="47.25">
      <c r="A462" s="418"/>
      <c r="B462" s="98"/>
      <c r="C462" s="34"/>
      <c r="D462" s="132" t="s">
        <v>15</v>
      </c>
      <c r="E462" s="155"/>
      <c r="F462" s="155"/>
      <c r="G462" s="9"/>
      <c r="H462" s="329"/>
    </row>
    <row r="463" spans="1:8" ht="48" thickBot="1">
      <c r="A463" s="425"/>
      <c r="B463" s="426"/>
      <c r="C463" s="427">
        <v>2910</v>
      </c>
      <c r="D463" s="428" t="s">
        <v>46</v>
      </c>
      <c r="E463" s="429">
        <v>0</v>
      </c>
      <c r="F463" s="429">
        <v>0</v>
      </c>
      <c r="G463" s="429">
        <v>150</v>
      </c>
      <c r="H463" s="430">
        <v>0</v>
      </c>
    </row>
    <row r="464" spans="1:8" ht="16.5" thickBot="1">
      <c r="A464" s="419"/>
      <c r="B464" s="420"/>
      <c r="C464" s="421"/>
      <c r="D464" s="422" t="s">
        <v>82</v>
      </c>
      <c r="E464" s="423">
        <f>E7+E28+E32+E50+E100+E106+E133+E144+E152+E220+E236+E315+E377+E381+E416+E444+E43+E141</f>
        <v>55484560</v>
      </c>
      <c r="F464" s="423">
        <f>F7+F28+F32+F50+F100+F106+F133+F144+F152+F220+F236+F315+F377+F381+F416+F444+F43+F141</f>
        <v>57295944.54</v>
      </c>
      <c r="G464" s="423">
        <f>G7+G28+G32+G50+G100+G106+G133+G144+G152+G220+G236+G315+G377+G381+G416+G444+G43+G141</f>
        <v>32433622.099999998</v>
      </c>
      <c r="H464" s="424">
        <f>G464/F464</f>
        <v>0.5660718635567151</v>
      </c>
    </row>
    <row r="465" spans="1:8" ht="15.75">
      <c r="A465" s="24"/>
      <c r="B465" s="99"/>
      <c r="C465" s="94"/>
      <c r="D465" s="73"/>
      <c r="E465" s="74"/>
      <c r="F465" s="75"/>
      <c r="G465" s="76"/>
      <c r="H465" s="2"/>
    </row>
    <row r="466" spans="5:7" ht="15.75">
      <c r="E466" s="305"/>
      <c r="F466" s="305"/>
      <c r="G466" s="306"/>
    </row>
    <row r="469" ht="26.25">
      <c r="D469" s="307"/>
    </row>
    <row r="495" ht="15.75">
      <c r="D495" s="308"/>
    </row>
  </sheetData>
  <sheetProtection selectLockedCells="1" selectUnlockedCells="1"/>
  <mergeCells count="2">
    <mergeCell ref="D4:F4"/>
    <mergeCell ref="D5:F5"/>
  </mergeCells>
  <printOptions/>
  <pageMargins left="0.21" right="0.16" top="0.39" bottom="0.47" header="0.29" footer="0.27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Janina.Gunia</cp:lastModifiedBy>
  <cp:lastPrinted>2015-08-20T13:30:02Z</cp:lastPrinted>
  <dcterms:created xsi:type="dcterms:W3CDTF">2012-08-14T12:26:45Z</dcterms:created>
  <dcterms:modified xsi:type="dcterms:W3CDTF">2015-08-20T13:33:15Z</dcterms:modified>
  <cp:category/>
  <cp:version/>
  <cp:contentType/>
  <cp:contentStatus/>
</cp:coreProperties>
</file>