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'Arkusz1'!$A$1:$G$388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<sst xmlns="http://schemas.openxmlformats.org/spreadsheetml/2006/main" count="397" uniqueCount="337">
  <si>
    <t>Dotacje celowe otrzymane z państwowych funduszy celowych na realizację zadań</t>
  </si>
  <si>
    <t>bieżących jednostek samorządu terytorialnego</t>
  </si>
  <si>
    <t xml:space="preserve">Ministerstwo Sportu i turystyki- program Nauki pływania </t>
  </si>
  <si>
    <t>niewygasają z z upływem roku budżetowego</t>
  </si>
  <si>
    <t xml:space="preserve">Wpłata środków finansowych z niewykonanych w terminie wydatków, które </t>
  </si>
  <si>
    <t xml:space="preserve">Dotacje celowe w ramach programów finansowanych z udziałem środków </t>
  </si>
  <si>
    <t>europejskich oraz środków, o których mowa w art.5 ust.1 pkt 3 oraz ust. 3 pkt 5 i 6 ustawy, lub płatności w ramach budżetu środków europejskich</t>
  </si>
  <si>
    <t>Pozostałe odsetki- odsetki naliczone przez bank od środków zgromadzonych na rachunkach bankowych Gminy</t>
  </si>
  <si>
    <t xml:space="preserve">Dotacje celowe otrzymane z budżetu państwa na realizację własnych zadań </t>
  </si>
  <si>
    <t>bieżących gmin (zwizków gmin) dotacja z MSWiA na usuwanie skutków klęsk żywiołowych, w tym:</t>
  </si>
  <si>
    <t>Dotacja z budżetu państwa dla gmin uzdrowiskowych</t>
  </si>
  <si>
    <t>Wpływy z usług- Gimnazjum Nr 2</t>
  </si>
  <si>
    <t>Zasiłki stałe</t>
  </si>
  <si>
    <t>Dotacje celowe otrzymane z budżetu państwa na realizację własnych zadań bieżących gmin ( związków gmin)- zasiłki stałe</t>
  </si>
  <si>
    <t>Kolonie, obozy oraz inne formy wypoczynku dzieci i młodzieży szkolnej, a także szkolenia młodzieży</t>
  </si>
  <si>
    <t>Oświetlenie ulic, placów, dróg</t>
  </si>
  <si>
    <t>Wpływy i wydatki związane z gromadzeniem środków z opłat i kar za korzystanie ze środowiska</t>
  </si>
  <si>
    <t>Wpływyw z różnych dochodów-Urząd Marszałkowski Województwa Dolnośląskiego-kary i opłaty za korzystanie ze środowiska</t>
  </si>
  <si>
    <t>POWTRCz-RP projekt  Zakup maszynowej techniki dla zimowej dostępności Bystrzyckich i Orlickich Gór</t>
  </si>
  <si>
    <t>Środki na dofinansowanie własnych zadań bieżących gmin (związków gmin), powiatów (związków powiatów), samorządów województw pozyskane z innych źródeł</t>
  </si>
  <si>
    <t>Drogi publiczne powiatowe</t>
  </si>
  <si>
    <t>Środki na dofinansowanie własnych inwstycji gmin (związków gmin), powiatów (związków powiatów), samorządów województw pozyskane z innych źródeł</t>
  </si>
  <si>
    <t>Otrzymane spadki,zapisy i darowizny w postaci pieniężnej</t>
  </si>
  <si>
    <t>Wpłaty z tytułu odpłatnego nabycia prawa własności oraz prawa użytkowania wieczystego nieruchomości- sprzedaż gruntów rolnych</t>
  </si>
  <si>
    <t>Dochody z najmu i dzierżawy składników majątkowych Skarbu Państwa, jednostek samorządu terytorialnego  lub innych jednostek zaliczanych do sektora finansów publicznych oraz innych umów o podobnym charakterze -dzierżawa obwodów łowieckich</t>
  </si>
  <si>
    <t xml:space="preserve">*dochody wykonywane przez OPS w Bystrzycy Kł- refundacja płac z  PUP Kłodzko pracowników zatrudnionych w ramach robót publicznych </t>
  </si>
  <si>
    <t>Dotacje otrzymane z funduszy celowych na realizację zadań bieżących jednostek sektora finansów publicznych- Państwowy Fundusz Rehabilitacji Osób Niepełnosprawnych Warszawa- rekompensata utraconych dochodów</t>
  </si>
  <si>
    <t>Wpływy z różnych opłat- opłaty za czynności egzekucyjne</t>
  </si>
  <si>
    <t>Wpływy z opłat za koncesje i licencje- koncesja taxi</t>
  </si>
  <si>
    <t>Podatek dochodowy od osób fizycznych- udziały w podatku dochodowym od osób fizycznych</t>
  </si>
  <si>
    <t>Podatek dochodowy od osób prawnych- wykonywany przez Urzędy Skarbowe, w tym:</t>
  </si>
  <si>
    <t>Subwencje ogólne z budżetu państwa- część wyrównawcza subwencji ogólnej</t>
  </si>
  <si>
    <t>Subwencje ogólne z budżetu państwa- subwencja oświatowa</t>
  </si>
  <si>
    <t>Subwencje ogólne z budżetu państwa- część równoważąca subwencji ogólnej</t>
  </si>
  <si>
    <t>Pozostałe odsetki- odsetki naliczone przez banki od środków na rachunku bankowym</t>
  </si>
  <si>
    <t>Wpływy z usług- dochody wykonywane przez Ośrodek Pomocy Społecznej w Bystrzycy Kł, w tym:</t>
  </si>
  <si>
    <t>Dotacje celowe otrzymane z budżetu państwa na realizację zadań bieżących z zakresu administracji rządowej  oraz innych zadań zleconych gminie (związkom gmin) ustawami- usługi opiekuńcze</t>
  </si>
  <si>
    <t>Podatek od nieruchomości- osoby prawne, w tym:</t>
  </si>
  <si>
    <t>Wpływy z różnych opłat- opłaty za czynności  egzekucyjne</t>
  </si>
  <si>
    <t>Dotacje celowe otrzymane z budżetu państwa na realizację własnych zadań bieżących gmin ( związków gmin)- zasiłki i pomoc w naturze</t>
  </si>
  <si>
    <t>Program na rzecz społeczności romskiej w Polsce- Lokalny program stypendialny</t>
  </si>
  <si>
    <t xml:space="preserve">Szczegółowy opis planowanych i wykonanych dochodów budżetowych </t>
  </si>
  <si>
    <t>Dział</t>
  </si>
  <si>
    <t>Rozdział</t>
  </si>
  <si>
    <t>§</t>
  </si>
  <si>
    <t>Treść</t>
  </si>
  <si>
    <t>Wykonanie</t>
  </si>
  <si>
    <t xml:space="preserve"> (%)</t>
  </si>
  <si>
    <t>Rolnictwo i łowiectwo</t>
  </si>
  <si>
    <t>Pozostała działalność</t>
  </si>
  <si>
    <t>Leśnictwo</t>
  </si>
  <si>
    <t>Gospodarka leśna</t>
  </si>
  <si>
    <t>Wpływy ze sprzedaży składników majątkowych-sprzedaż drewna</t>
  </si>
  <si>
    <t>Wpływy z różnych dochodów, w tym:</t>
  </si>
  <si>
    <t>Transport i łączność</t>
  </si>
  <si>
    <t>Drogi publiczne gminne</t>
  </si>
  <si>
    <t xml:space="preserve">      Turystyka</t>
  </si>
  <si>
    <t>Zadania w zakresie upowszechniania turystyki</t>
  </si>
  <si>
    <t>Gospodarka mieszkaniowa</t>
  </si>
  <si>
    <t>Gospodarka gruntami i nieruchomościami</t>
  </si>
  <si>
    <t>Wpływy z opłat za zarząd, użytkowanie i użytkowanie wieczyste nieruchomości, w tym:</t>
  </si>
  <si>
    <t>Grzywny, mandaty i inne kary pieniężne od osób fizycznych-kara za bezumowne korzystanie z mienia gminnego</t>
  </si>
  <si>
    <t>Dochody z najmu i dzierżawy składników majątkowych Skarbu Państwa, jednostek samorządu terytorialnego  lub innych jednostek zaliczanych do sektora finansów publicznych oraz innych umów o podobnym charakterze, w tym:</t>
  </si>
  <si>
    <t>Wpływy z tytułu przekształcenia prawa użytkowania wieczystego przysługującego osobom fizycznym w prawo własności</t>
  </si>
  <si>
    <t>Wpływy z usług-usługi geodezyjne</t>
  </si>
  <si>
    <t>Działalność usługowa</t>
  </si>
  <si>
    <t>Plany zagospodarowania przestrzennego</t>
  </si>
  <si>
    <t>Administracja publiczna</t>
  </si>
  <si>
    <t>Urzędy wojewódzkie</t>
  </si>
  <si>
    <t>Dotacje celowe otrzymane z budżetu państwa na realizację zadań bieżących z zakresu administracji rządowej  oraz innych zadań zleconych gminie (związkom gmin) ustawami</t>
  </si>
  <si>
    <t>Urzędy gmin (miast i miast na prawach powiatu)</t>
  </si>
  <si>
    <t>Wpływy z usług, w tym:</t>
  </si>
  <si>
    <t>Wpływy z różnych dochodów w tym:</t>
  </si>
  <si>
    <t>Promocja jednostek samorządu terytorialnego</t>
  </si>
  <si>
    <t>* sprzedaż publikacji-Bystrzyca Kłodzka, Zarys rozwoju miasta na przestrzeni wieków</t>
  </si>
  <si>
    <t>* sprzedaż torb materiałowych</t>
  </si>
  <si>
    <t>Urzędy naczelnych organów władzy państwowej, kontroli i ochrony prawa oraz sądownictwa</t>
  </si>
  <si>
    <t>Urzędu naczelnych organów władzy państwowej, kontroli i ochrony prawa</t>
  </si>
  <si>
    <t>Bezpieczeństwo publiczne i ochrona przeciwpożarowa</t>
  </si>
  <si>
    <t>Ochotnicze straże pożarne</t>
  </si>
  <si>
    <t>Wpływy z usług-czynsz za mieszkania w budynkach OSP</t>
  </si>
  <si>
    <t>Obrona cywilna</t>
  </si>
  <si>
    <t>Dotacje celowe otrzymane z budżetu państwa na realizację zadań bieżących z zakresu administracji rządowej  oraz innych zadań zleconych gminie (związkom gmin) ustawami-obrona cywilna</t>
  </si>
  <si>
    <t>Grzywny, mandaty i inne kary pieniężne od osób fizycznych-mandaty nałożone przez Straż Miejską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</si>
  <si>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</si>
  <si>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</si>
  <si>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 wykonywany przez Urząd Skarbowy w Bystrzycy Kłodzkiej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</si>
  <si>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</si>
  <si>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</si>
  <si>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Podatek rolny</t>
  </si>
  <si>
    <t>Podatek leśny</t>
  </si>
  <si>
    <t>Podatek od środków transportowych</t>
  </si>
  <si>
    <t>Podatek od czynności cywilnoprawnych,   w tym:</t>
  </si>
  <si>
    <t>* wykonane przez inne Urzędy Skarbowe</t>
  </si>
  <si>
    <t>Odsetki od nieterminowych wpłat z tytułu podatków i opłat, w tym:</t>
  </si>
  <si>
    <t>* wykonane przez UMiG w Bystrzycy Kłodzkiej</t>
  </si>
  <si>
    <t>Wpływy z podatku rolnego, podatku leśnego, podatku od spadków i darowizn, podatku od czynności cywilnoprawnych oraz podatków i opłat lokalnych od osób fizycznych</t>
  </si>
  <si>
    <t>Podatek od nieruchomości</t>
  </si>
  <si>
    <t>* Urząd Skarbowy w Bystrzycy Kłodzkiej</t>
  </si>
  <si>
    <t>* inne Urzędy Skarbowe</t>
  </si>
  <si>
    <t>Opłata od posiadania psów</t>
  </si>
  <si>
    <t>Wpływy z opłaty uzdrowiskowej, pobieranej w gminach posiadających status gminy uzdrowiskowej</t>
  </si>
  <si>
    <t>Wpływy z opłaty targowej</t>
  </si>
  <si>
    <t>Wpływy z opłaty  miejscowej</t>
  </si>
  <si>
    <t>Podatek od czynności cywilnoprawnych wykonywany przez Urzedy Skarbowe, w tym:</t>
  </si>
  <si>
    <t xml:space="preserve">Odsetki od nieterminowych wpłat z tytułu podatków i opłat,w tym:   </t>
  </si>
  <si>
    <t>Wpływy z innych opłat stanowiących dochody jednostek samorządu terytorialnego na podstawie ustaw</t>
  </si>
  <si>
    <t>Wpływy z opłaty skarbowej, w tym:</t>
  </si>
  <si>
    <t>Wpływy z opłaty eksploatacyjnej, w tym:</t>
  </si>
  <si>
    <t>Wpływy  z opłat za zezwolenia na sprzedaż alkoholu</t>
  </si>
  <si>
    <t>Wpływy z innych lokalnych opłat pobieranych przez jednostki samorządu terytorialnego na podstawie odrębnych ustaw, w tym:</t>
  </si>
  <si>
    <t>* opłaty za zajęcie pasa drogowego</t>
  </si>
  <si>
    <t>Udziały gmin w podatkach stanowiących dochód budżetu państwa</t>
  </si>
  <si>
    <t>Różne rozliczenia</t>
  </si>
  <si>
    <t>Część oświatowa subwencji ogólnej dla jednostek samorządu terytorialnego</t>
  </si>
  <si>
    <t>Część wyrównawcza subwencji ogólnej dla gmin</t>
  </si>
  <si>
    <t>Różne rozliczenia finasowe</t>
  </si>
  <si>
    <t>Część równoważąca subwencji ogólnej dla gmin</t>
  </si>
  <si>
    <t>Oświata i wychowanie</t>
  </si>
  <si>
    <t>Szkoły podstawowe</t>
  </si>
  <si>
    <t>Przedszkola</t>
  </si>
  <si>
    <t>Dochody wykonywane przez Przedszkole nr 2 w Bystrzycy Kłodzkiej-jednostkę organizacyjną gminy</t>
  </si>
  <si>
    <t xml:space="preserve">Wpływy z usług-odpłatność za pobyt dzieci w przedszkolach </t>
  </si>
  <si>
    <t>Gimnazja</t>
  </si>
  <si>
    <t>Dowożenie uczniów do szkół</t>
  </si>
  <si>
    <t>* odpłatność za wynajem samochodów</t>
  </si>
  <si>
    <t>Dotacje celowe otrzymane z budżetu państwa na realizację własnych zadań bieżących gmin ( związków gmin), w tym:</t>
  </si>
  <si>
    <t>Pomoc społeczna</t>
  </si>
  <si>
    <t>Ośrodki wsparcia</t>
  </si>
  <si>
    <t>Dochody jednostek samorządu terytorialnego związane z realizacją zadań z zakresu administracji rządowej  oraz innych zadań zleconych ustawami-należne dla gmin 5% prowizji z tytułu odprowadzania dochodów budżetu centralnego</t>
  </si>
  <si>
    <t>Dochody jednostek samorządu terytorialnego związane z realizacją zadań z zakresu administracji rządowej  oraz innych zadań zleconych ustawami, w tym:</t>
  </si>
  <si>
    <t>Dotacje celowe otrzymane z budżetu państwa na realizację zadań bieżących z zakresu administracji rządowej  oraz innych zadań zleconych gminie (związkom gmin) ustawami-składki na ubezpieczenie zdrowotne</t>
  </si>
  <si>
    <t>Zasiłki i pomoc w naturze oraz składki na ubezpieczenia emerytalne i rentowe</t>
  </si>
  <si>
    <t>Ośrodki pomocy społecznej</t>
  </si>
  <si>
    <t>Dotacje celowe otrzymane z budżetu państwa na realizację własnych zadań bieżących gmin ( związków gmin)</t>
  </si>
  <si>
    <t>dotacja na działalność OPS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</si>
  <si>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</si>
  <si>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</si>
  <si>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</si>
  <si>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</si>
  <si>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Gospodarka ściekowa i ochrona wód</t>
  </si>
  <si>
    <t>Oczyszczanie miast i wsi</t>
  </si>
  <si>
    <t>Wpływy i wydatki zwiazane z gromadzeniem środków z opłat produktowych</t>
  </si>
  <si>
    <t xml:space="preserve">Wpływy z opłaty produktowej </t>
  </si>
  <si>
    <t>Kultura i ochrona dziedzictwa narodowego</t>
  </si>
  <si>
    <t>Pozostałe zadania w zakresie kultury</t>
  </si>
  <si>
    <t>Domy i ośrodki kultury, świetlice i kluby</t>
  </si>
  <si>
    <t>Kultura fizyczna i sport</t>
  </si>
  <si>
    <t>Obiekty sportowe</t>
  </si>
  <si>
    <t>Instytucje kultury fizycznej</t>
  </si>
  <si>
    <t>Razem</t>
  </si>
  <si>
    <t>Dochody z najmu i dzierżawy składników majątkowych Skarbu Państwa, jednostek samorządu terytorialnego  lub innych jednostek zaliczanych do sektora finansów publicznych oraz innych umów o podobnym charakterze w tym:</t>
  </si>
  <si>
    <t>Program rozwoju obszarów wiejskich 2007-2013</t>
  </si>
  <si>
    <t xml:space="preserve">Wpływy z różnych dochodów-odszkodowanie z HDI Asekuracja za uszkodzone lampy oświetlenia ulicznego i uszkodzone słupy oświetleniowe </t>
  </si>
  <si>
    <t>do Informacji o przebiegu wykonania</t>
  </si>
  <si>
    <t>gminy wg klasyfikacji budżetowej na dzień 30.06.2011 roku.</t>
  </si>
  <si>
    <t>budżetu za I półrocze 2011 r.</t>
  </si>
  <si>
    <t>Plan po zmianie</t>
  </si>
  <si>
    <t>Meliracje wodne</t>
  </si>
  <si>
    <t>Dotacja celowa otrzymana z tytułu pomocy finansowej udzielanej między jednostkami samorządu terytorialnego na dofinansowanie własnych zadań bieżących</t>
  </si>
  <si>
    <t>* PROW-zakup wyposażenia do Wiejskiego Ośrodka Kultury w Nowym i Starym Waliszowie</t>
  </si>
  <si>
    <t xml:space="preserve">Dotacje celowe otrzymane z budżetu  państwa na realizację zadań bieżących </t>
  </si>
  <si>
    <t xml:space="preserve"> z zakresu administracji rządowej  oraz innych zadań zleconych gminie (związkom gmin) ustawami- zwrot podatku akcyzowego producentom rolnym oraz pokrycie kosztów postępowania w sprawie zwrotu podatku</t>
  </si>
  <si>
    <t>* PROW- Budowa wiaty drewnianej na działce 36 obręb Pławnica w ramach programu Odnowa i rozwój wsi</t>
  </si>
  <si>
    <t>* pozostałość środków po realizowanym zadaniu- Zagospodarowanie części Parku w Starym Waliszowie w ramach programu Odnowa i rozwój wsi. Zadanie realizowane z wydatków niewygasających z upływem roku 2010.</t>
  </si>
  <si>
    <t>* dotacja dla Powiatu kłodzkiego na remont ul.Okrzei. Zadanie realizowane z wydatków niewygasających z upływem roku 2010</t>
  </si>
  <si>
    <t>* PROW- zagospodarowanie części Parku w Starym Waliszowie</t>
  </si>
  <si>
    <t>Usuwnie skutków klęsk żywiołowych</t>
  </si>
  <si>
    <t>* remont drogi wewnętrznej transportu rolnego na dz. Nr 610/1 w kierunku posesji nr 10 i 11 w Starej Łomnicy</t>
  </si>
  <si>
    <t>* reklama na słupach, drogowskazach</t>
  </si>
  <si>
    <t>*  sprzedaż wydawnictw promocyjnych Marianna Orańska</t>
  </si>
  <si>
    <t>*  sprzedaż wydawnictw promocyjnych Monografia Bystrzycy Kłodzkiej</t>
  </si>
  <si>
    <t>Zakłady Gospodarki mieszkaniowej</t>
  </si>
  <si>
    <t>Pozostałość środków po realizowanym zadaniu - remont ul. Leńskiego. Zadanie realizowane z wydatków niewygasających z upływem roku 2010.</t>
  </si>
  <si>
    <t>Wpływy z różnych opłat- koszty upomnienia</t>
  </si>
  <si>
    <t>* wieczyste użytkowanie - osoby fizyczne</t>
  </si>
  <si>
    <t>* wieczyste użytkowanie - osoby prawne</t>
  </si>
  <si>
    <t>* dzierżawa gruntów</t>
  </si>
  <si>
    <t>* dzierżawa kiosków i gruntów pod kioskami</t>
  </si>
  <si>
    <t>* dzierżawa lokali</t>
  </si>
  <si>
    <t>* dzierżawa  mienia pod reklamę</t>
  </si>
  <si>
    <t>* sprzedaż lokali</t>
  </si>
  <si>
    <t>* sprzedaż gruntów</t>
  </si>
  <si>
    <t>* wykup prawa użytkowania wieczystego w prawo własności</t>
  </si>
  <si>
    <t>* przepadek zaliczki wykup lokali mieszkalnych</t>
  </si>
  <si>
    <t>Dotacje celowe otrzymane z budżetu państwa na realizację zadań bieżących z zakresu administracji rządowej  oraz innych zadań zleconych gminie (związkom gmin) ustawami "Program romski 2010", w tym:</t>
  </si>
  <si>
    <t>* dotacja da Chrześcijańskiej Wspólnoty Zielonoświątkowej na realizację II etapu remontu Domu modlitw</t>
  </si>
  <si>
    <t>* dotacja dla Zarządu Budynków Komunalnych-na realizację programu-Nowy dom-VI etap</t>
  </si>
  <si>
    <t>* mpzp Szklarka</t>
  </si>
  <si>
    <t>* mpzp Poręba</t>
  </si>
  <si>
    <t>* mpzp Starkówek</t>
  </si>
  <si>
    <t>Cmentarze</t>
  </si>
  <si>
    <t>Wpływy z różnych opłat- wpływy z opłat za cmentarz</t>
  </si>
  <si>
    <t xml:space="preserve">Urząd Marszałkowski Województwa Dolnośląskiego- Konserwacja gruntowa urządzeń melioracujnych szczegółowych UMWD </t>
  </si>
  <si>
    <t xml:space="preserve">* partycypacja w kosztach remontu chodnika przez  mieszkańców posesji nr 9 z ul. Strażackiej  </t>
  </si>
  <si>
    <t>*  odszkodowanie za szkodę na mieniu- zalanie pomieszczeń Infromacji Turystycznej</t>
  </si>
  <si>
    <t>Grzywny, mandaty i inne kary pieniężne od osób prawnych-kara umowna za nieterminowe wykonanie prac przez firmę FULICA- inwentaryzacja przyrodnicza Gminy</t>
  </si>
  <si>
    <t>Spis powszechny i inne</t>
  </si>
  <si>
    <t>Wpływy z różnych dochodów- Uzdrowiskowy Dolny Śląsk - rozliczenie za rok 2010</t>
  </si>
  <si>
    <t>PROW- Uzdrowiskowy Dolny Śląsk</t>
  </si>
  <si>
    <t>* sprzedaż Albumu-Historia, Ludzie, Wydarzenia</t>
  </si>
  <si>
    <t>Obrona narodowa</t>
  </si>
  <si>
    <t>Pozostałe wydatki obronne</t>
  </si>
  <si>
    <t xml:space="preserve">Dotacje celowe otrzymane z budżetu państwa na realizację zadań bieżących z zakresu administracji rządowej  oraz innych zadań zleconych gminie (związkom gmin) ustawami- pozostałe wydatki obronne </t>
  </si>
  <si>
    <t>* umowa sponsorska z firmą BOXMET MEDICAL Sp. Zo. O w Piskorzowie z przeznaczeniem na uroczystości oficjalnego otwarcia Komendy PSP w Bystrzycy Kłodzkiej</t>
  </si>
  <si>
    <t>Pozostałość środków po realizowanym zadaniu -remont remizy OSP w Pławnicy. Zadanie realizowane z wydatków niewygasających z upływem roku 2010.</t>
  </si>
  <si>
    <t>Pozostałość środków po realizowanym zadaniu -dotacja dla Zarządu Budynków Komunalnych w Bystrzycy Kł na remonty dekarskie w budynkach komunalnych. Zadanie realizowane z wydatków niewygasających z upływem roku 2010.</t>
  </si>
  <si>
    <t>* dochody wykonywane przez OPS w Bystrzycy Kłodzkiej-refunacja płac z PUP w Kłodzku dozór budynku PKP</t>
  </si>
  <si>
    <t>* odszkodowanie za szkodę na mieniu- uszkodzone okna w budynku Straży Miejskiej</t>
  </si>
  <si>
    <t>Straż gminna (miejska)</t>
  </si>
  <si>
    <t>Podatek od spadków i darowizn- wykonywany przez Urzędy Skarbowe, w tym:</t>
  </si>
  <si>
    <t>* podatek od nieruchomości będących w administrowaniu gminnych jednostek organizacyjnych</t>
  </si>
  <si>
    <t>* podatek od nieruchomości od pozostałych jednostek</t>
  </si>
  <si>
    <t>* wykonane przez UMiG Bystrzyca Kłodzka</t>
  </si>
  <si>
    <t>* wykonane przez Urząd Skarbowy w Bystrzycy Kłodzkiej</t>
  </si>
  <si>
    <t>* wpływy z opłaty skarbowej</t>
  </si>
  <si>
    <t>* opłaty za wydane opinie urbanistyczne</t>
  </si>
  <si>
    <t>* PPU Uzdrowisko Lądek-Długopole</t>
  </si>
  <si>
    <t>* DOLOMIT Wydobywanie, Produkcja Wyrobów ze Skał i Kamienia Naturalnego Braszowice</t>
  </si>
  <si>
    <t>* OMYA</t>
  </si>
  <si>
    <t>* Sz.P. Długopole Dolne</t>
  </si>
  <si>
    <t>* Sz.P. Nr 1- wpływy z usług-wynajem pomieszczeń</t>
  </si>
  <si>
    <t>* Sz.P. Nr 2-wynajem pomieszczeń</t>
  </si>
  <si>
    <t>* Sz.P. Wilkanów-wpływy z usług-najem lokalu mieszkalnego</t>
  </si>
  <si>
    <t>* Sz.P. Nr 1</t>
  </si>
  <si>
    <t>* Sz.P. Nr 2</t>
  </si>
  <si>
    <t>* Sz.P. Pławnica</t>
  </si>
  <si>
    <t>* Sz.P. Stara Łomnica</t>
  </si>
  <si>
    <t>* Sz.P. Wilkanów</t>
  </si>
  <si>
    <t>* Gimnazjum Nr 2</t>
  </si>
  <si>
    <t>* Publiczne Gimanzjum dla Dorosłych</t>
  </si>
  <si>
    <t>Wpłata środków finansowych z niewykonanych w terminie wydatków, które niewygasają z z upływem roku budżetowego</t>
  </si>
  <si>
    <t>dotacja z MEN na realizację Programu na rzecz społeczności romskiej, w tym:</t>
  </si>
  <si>
    <t>wyżywienie przy Ośrodku wsparcia</t>
  </si>
  <si>
    <t>Świadczenia rodzinne, świadczenia z funduszu alimentacyjnego oraz składki na ubezpieczenia emerytalne i rentowe z ubezpieczenia społecznego</t>
  </si>
  <si>
    <t>Dotacje celowe otrzymane z budżetu państwa na realizację zadań bieżących z zakresu administracji rządowej  oraz innych zadań zleconych gminie (związkom gmin) ustawami- świadczenia rodzinne,fundusz alimentacyjny oraz składki na ubezpieczenie społeczne</t>
  </si>
  <si>
    <t>Dotacje celowe otrzymane z budżetu państwa na realizację własnych zadań bieżących gmin ( związków gmin)- składki na ubezpieczenie zdrowotne</t>
  </si>
  <si>
    <t xml:space="preserve">Pozostałe odsetki- odsetki naliczone przez bank od środków na rachunkach bankowych.Dochody wykonywane przez Ośrodek Pomocy Społecznej w Bystrzycy Kł </t>
  </si>
  <si>
    <t>Pozostałe odsetki-odsetki naliczone przez bank od środków na rachunkach bankowych, w tym:</t>
  </si>
  <si>
    <t>Dotacje celowe w ramach programów finansowanych z udziałem środków</t>
  </si>
  <si>
    <t xml:space="preserve"> europejskich oraz środków, o których mowa w art.5 ust.1 pkt 3 oraz ust. 3 pkt 5 i 6 ustawy, lub płatności w ramach budżetu środków europejskich-Aktywizacja społeczna i zawodowa</t>
  </si>
  <si>
    <t xml:space="preserve">* wynajem terenu pod reklamę </t>
  </si>
  <si>
    <t>Wpływy z różnych dochodów - prowizja za wypłatę zasiłków chorobowych</t>
  </si>
  <si>
    <t>Program na rzecz społeczności romskiej w Polsce- Zielona szkoła 2011</t>
  </si>
  <si>
    <t>Kontynuacja realizowanego w roku 2010 projektu przez Szkołę Podstawową Nr 1</t>
  </si>
  <si>
    <t>Kontynuacja realizowanego w roku 2010 projektu przez Wdział Edukacji</t>
  </si>
  <si>
    <t>* Narodowy Program Stypendialny- dofinansowanie świadczeń pomocy materialnej dla uczniów o charakterze socjalnym</t>
  </si>
  <si>
    <t>Wpływy z różnych dochodów -przekazane należności zlikwidowanego zakładu</t>
  </si>
  <si>
    <t xml:space="preserve"> budżetowego ZWiK- zwrot kosztów egzekucyjnych-sprzedaż wody</t>
  </si>
  <si>
    <t>RPO- Rewitalizacja ul. Kościelnej, Placu Wolności i ul. Rycerskiej- budowa i modernizacja drogi</t>
  </si>
  <si>
    <t xml:space="preserve">niewygasają z upływem roku budżetowego. </t>
  </si>
  <si>
    <t>Wpłata środków finansowych z niewykonanych w terminie wydatków, które</t>
  </si>
  <si>
    <t>Pozostałość środków po realizowanym zadaniu  Rewitalizacja ul. Kościelnej, Placu Wolności i ul. Rycerskiej- budowa i modernizacja drogi. Zadanie realizowane z wydatków niewygasających z upływem roku 2010.</t>
  </si>
  <si>
    <t>* refundacja płac z PUP w Kłodzku z tytułu zatrudniania pracowników przy oczyszczaniu w ramach programu ,,Bezrobotni dla gospodarki wodnej</t>
  </si>
  <si>
    <t>Dotacje celowe w ramach programów finansowanych z udziałem środków europejskich oraz środków, o których mowa w art.5 ust.1 pkt 3 oraz ust. 3 pkt 5 i 6 ustawy, lub płatności w ramach budżetu środków europejskich, w tym:</t>
  </si>
  <si>
    <t>* PROW-Budowa oświetlenia drogowego w Lasówce</t>
  </si>
  <si>
    <t>* PROW-Budowa oświetlenia drogowego w Starej Łomnicy</t>
  </si>
  <si>
    <t xml:space="preserve">Wpływy z różnych opłat- odpłatność za szalet w Bystrzycy Kłodzkiej </t>
  </si>
  <si>
    <t>Program na recz społeczności romskiej w Polsce, w tym:</t>
  </si>
  <si>
    <t xml:space="preserve">* Roztańczone, rozspiewane Mrodo Dziweł </t>
  </si>
  <si>
    <t xml:space="preserve">* Festiwal Kultury Romskiej -Tabor </t>
  </si>
  <si>
    <t xml:space="preserve">z przeznaczeniem lub wykorzystanych z naruszeniem procedór, o których mowa w art. 184 ustawy, pobranych nienależnie lub w nadmiernej wysokości </t>
  </si>
  <si>
    <t>MGOK w Bystrzycy Kłodziej zwrot nadpłaconej dotacji w 2010 roku przeznaczonej na remont WOK Idzików</t>
  </si>
  <si>
    <t xml:space="preserve">Dotacja celowa otrzymana z tytułu pomocy finansowej udzielanej między  </t>
  </si>
  <si>
    <t xml:space="preserve"> jednostkami samorządu terytorialnego na dofinansowanie własnych inwestycyjnych i zakupów inwestycyjnych</t>
  </si>
  <si>
    <t>UMWD Wrocław dotacja z Dolnośląskiego Funduszu Pomocy Regionalnej z przeznaczeniem na realizację II etapu przebudowy Miejsko Gminnego Ośrodka Kultury</t>
  </si>
  <si>
    <t>Niewykonane wydatki niewygasające z upływem roku 2010- Przebudowa Miejsko Gminnego Ośrodka Kultury- Kraina Wspólnych Działań Kulturalnych i Turystycznych</t>
  </si>
  <si>
    <t>Muzea</t>
  </si>
  <si>
    <t>Pozostałość środków po realizowanym zadaniu -dotacja dla Muzeum Filumenistycznego na remont dachu. Zadanie realizowane z wydatków niewygasających z upływem roku 2010.</t>
  </si>
  <si>
    <t>Ochrona zabytków i opieka nad zabytkami</t>
  </si>
  <si>
    <t>Niewykonane wydatki niewygasające z upływem roku 2010- remont i modernizacja XVIII wiecznych dzwonów Wieży Rycerskiej</t>
  </si>
  <si>
    <t>Fundusz Lokalny Masywu Śnieżnika w Wójtowicach-grant dla Zarządu Osieda Nr 2 w Bystrzycy Kłodzkiej na organizację Festynu z okazji Dnia Dziecka</t>
  </si>
  <si>
    <t>* dochody z dzierżawy basenu</t>
  </si>
  <si>
    <t xml:space="preserve">* dochody z dzierżawy kortów </t>
  </si>
  <si>
    <t>Wpływy z usług- czynsz zamieszkanie</t>
  </si>
  <si>
    <t xml:space="preserve">zatrudnionych na stadionie </t>
  </si>
  <si>
    <t xml:space="preserve">Wpływy z różnych dochodów- refundacja płac z PUP Kłodzko pracowników </t>
  </si>
  <si>
    <t xml:space="preserve">Środki na dofinansowanie własnych zadań bieżących gmin(związków gmin), </t>
  </si>
  <si>
    <t xml:space="preserve"> powiatów (zwiazków powiatów), samorządów województw, pozyskane z innych źródeł</t>
  </si>
  <si>
    <t>Wpływy z różnych dochodów- dopłata rodziców do dożywiania uczniów w szkołach. Dochody wykonywane przez Ośrodek Pomocy Społecznej w Bystrzycy Kłodzkiej</t>
  </si>
  <si>
    <t>* odpłatność za wydawane obiady</t>
  </si>
  <si>
    <t xml:space="preserve">* odpłatność za usługi opiekuńcze </t>
  </si>
  <si>
    <t>RB 27</t>
  </si>
  <si>
    <t>Dotacje celowe otrzymane z budżetu państwa na realizację inwestycji i zakupów inwestycyjnych własnych gmin (związków gmin)- Narodowy Program Odbudowy Dróg Lokalnych- refundacja części poniesionych wydatków przebudowa drogi ul. Słowackiego</t>
  </si>
  <si>
    <t>Wpływy z różnych opłat- zwrot kosztów postępowania sądowego</t>
  </si>
  <si>
    <t>Zadanie realizowane z wydatków niewygasających z upływem roku 2010.</t>
  </si>
  <si>
    <t>Pozostałość środków po realizowanym zadaniu -dotacja dla MGOK w Bystrzycy Kł na remont WOK Wilkanów: wymiana okien i drzwi,elewacja, budowa oczyszczalni śceków. Remont Sali widowiskowej-Program Leader.</t>
  </si>
  <si>
    <t>Wpływy przekazane przez Wojewódzki Fundusz Ochrony Środowiska i Gospodarki Wodnej we Wrocławiu tytułem opłaty produktowej i depozytowej za rok  2010 rata 1</t>
  </si>
  <si>
    <t>* pozostałość środków po realizowanym zadaniu- adaptacja pomieszczeń w MGOK w Bystrzycy Kłodzkiej na cele przedszkola-realizacja projektu ,,Bystrzaki" z Fundacji Edukacji Przedszkolnej. Zadanie realizowane z wydatków niewygasających z upływem roku 2010.</t>
  </si>
  <si>
    <t>Pozostałość środków po realizowanym zadaniu  Budowa oświetlenia drogowego w Starej Łomnicy-Leader-Odnowa i rozwój wsi. Zadanie realizowane z wydatków niewygasających z upływem roku 2010.</t>
  </si>
  <si>
    <t>* remont ul.Górnej w Bystrzycy Kłozkiej oraz drogi w Marianówce</t>
  </si>
  <si>
    <t>* sprzedaż biletów wstępu na basztę</t>
  </si>
  <si>
    <t xml:space="preserve">* zaokrąglenia delkaracji VAT </t>
  </si>
  <si>
    <t xml:space="preserve">* pracownicy UMiG zwrot za rozmowy telefoniczne </t>
  </si>
  <si>
    <t>* prowizja za terminowe opłacanie zaliczek na podatek dochodowy</t>
  </si>
  <si>
    <t>* za ksero</t>
  </si>
  <si>
    <t>* sprzedaż dukata 3 Floriany</t>
  </si>
  <si>
    <t>* Związek Gmin Śnieżnickich wpływy ze sprzedaży publikacji Bystrzyca Kłodzka na czarno-białej fotografii</t>
  </si>
  <si>
    <t>* odszkodowanie za szkodę na mieniu- uszkodzone drzwi w OSP Stary Waliszów</t>
  </si>
  <si>
    <t>* Sz.P. Wilkanów - refundacja płac z PUP Kłodzko pracowników zatrudnianych w ramach robót interwencyjnych</t>
  </si>
  <si>
    <t>Pozostałe odsetki- odsetki naliczone przez bank od środków na rachunkach bankowych, w tym:</t>
  </si>
  <si>
    <t>* Gimnazjum Nr 2 - prowizja za terminowe odprowadzanie zaliczek na pdof oraz za wydane duplikaty legitymacji</t>
  </si>
  <si>
    <t>* należne dla gminy 50% prowizji z tytułu odprowadzania dochodów budżetu centralnego- zaliczka alimentacyjna</t>
  </si>
  <si>
    <t>* należne dla gminy  20% i 40% prowizji z tytułu wyegzekwowanych należnych świadczeń z funduszu alimentacyjnego</t>
  </si>
  <si>
    <t>Środki na dofinansowanie własnych inwestycji gmin (związków gmin), powiatów (związków powiatów), samorządów województw pozyskane z innych źródeł</t>
  </si>
  <si>
    <t>Wpłaty z tytułu odpłatnego nabycia prawa własności oraz prawa użytkowania wieczystego nieruchomości, w tym:</t>
  </si>
  <si>
    <t>Pozostałe odsetki- odsetki od nieterminowych wpłat oraz spłat rozłożonych na raty- za sprzedaż mienia</t>
  </si>
  <si>
    <t>Darowizny na sporządzenie miejscowych planów zagospodarowania przestrzennego, w tym:</t>
  </si>
  <si>
    <t>Dochody jednostek samorządu terytorialnego związane z realizacją zadań z zakresu administracji rządowej  oraz innych zadań zleconych ustawami- należne dla gmin 5% prowizji za udostępnione dane osobowe</t>
  </si>
  <si>
    <t>Dotacje celowe otrzymane z budżetu państwa na realizację zadań bieżących z zakresu administracji rządowej  oraz innych zadań zleconych gminie (związkom gmin) ustawami- Narodowy Spis Powszechny Ludności i Mieszkań 2011</t>
  </si>
  <si>
    <t>zwrot z Miasta Jelenia Góra różnicy dot.f.01/01/10 DGR.DOR.GOSP K.Raczkowski studium wykonalności-Uzdrowiskowy Dolny Śląsk</t>
  </si>
  <si>
    <t>Dotacje celowe otrzymane z budżetu państwa na realizację zadań bieżących z zakresu administracji rządowej  oraz innych zadań zleconych gminie (związkom gmin) ustawami- prowadzenie i aktualizacja stałego rejestru wyborców</t>
  </si>
  <si>
    <t>* wpływy z opłaty parkingowej</t>
  </si>
  <si>
    <t>Ministerstwo Finansów W-wa refundacja wydatków Rewitalizacja Parku Zdrojowego w Długopolu Zdrój</t>
  </si>
  <si>
    <t>* Sz.P. Pławnica prowizja płatnika z terminowe odprowadzanie zaliczek pdof</t>
  </si>
  <si>
    <t>niewykonane wydatki niewygasające z upływem roku 2010-Budowa hali sportowej wraz z zapleczem socjalnym i infrastrukturą techniczą w Wilkanowie</t>
  </si>
  <si>
    <t>* Przedszkole Nr 2 ,,Chcemy się bawić i uczyć ,, wyposażenie w przybory szkolne i stroje gmimnastyczne dzieci romskich</t>
  </si>
  <si>
    <t>* Sz. P Nr 1 ,,Książka mój przyjaciel,, zakup podręczników  przyborów szkolnych dla uczniów romskich- kontyunuacja projektu z roku 2010</t>
  </si>
  <si>
    <t xml:space="preserve">Dotacje celowe otrzymane z budżetu państwa na zadania bieżące realizowane przez gminę na podstawie porozumień z organami administracji rządowej </t>
  </si>
  <si>
    <t>* wpływy dokonywane przez gminy wierzyciela z tytułu należnych gminie dłużnika 20% z tytułu wyegzekwowanych należnych świadczeń z funduszu alimentacyjnego</t>
  </si>
  <si>
    <t>* Rządowy program pomocy uczniom w 2011 roku ,,Wyprawka Szkolna,,- zakup podręczników</t>
  </si>
  <si>
    <t>Dotacje celowe otrzymane z budżetu państwa na realizację własnych zadań bieżących gmin (związków gmin)- realizacja wieloletniego programu pn. ,,Pomoc państwa w zakresie dożywiania,,- posiłek dla potrzebujących</t>
  </si>
  <si>
    <t>i ochrony przeciwpowodziowej w 2011 roku w powiecie kłodzkim,,</t>
  </si>
  <si>
    <t>Fundusz Lokalny Masywu Śnieżnika w Wójtowicach-grant dla Rady Sołeckiej w Ponikwie na projekt ,,Sportowcy wiejscy na start,,</t>
  </si>
  <si>
    <t>*dochody wykonywane przez OPS w Bystrzycy Kł- refundacja płac z PUP Kłodzko pracowników zatrudnionych w ramach robót publicznych</t>
  </si>
  <si>
    <t>* UMiG Bca Kł- refundacja płac z PUP K-ko pracowników zatrudnianych w ramach robót interwencyjnych</t>
  </si>
  <si>
    <t xml:space="preserve">* UMiG-refundacja płac z PUP płac pracowników zatrudnianych w ramach prac społecznie użytecznych. </t>
  </si>
  <si>
    <t xml:space="preserve">* OPS Bca Kł- refundacja płac pracownika zatrudnonego w ramach programu PEAD </t>
  </si>
  <si>
    <t>2011- ,,Dostarczanie nadwyżek żywności najboższej ludności UE</t>
  </si>
  <si>
    <t>Środki na dofinansowanie własnych inwestycji(związków gmin), powiatów (związków powiatów), samorządów województw pozyskane z innych źródeł</t>
  </si>
  <si>
    <t>Wpływy ze zwrotów dotacji oraz płatności, w tym wykorzystanych niezgodnie</t>
  </si>
  <si>
    <t>Dochody z najmu i dzierżawy składników majątkowych Państwa, jednostek finansów</t>
  </si>
  <si>
    <t>samorządu terytorialnego lub innych jednostek zaliczanych do sektora finansów publicznych oraz innych umów o podobnym charakterze, w tym:</t>
  </si>
  <si>
    <t>niewygasają z upływem roku budżetowego</t>
  </si>
  <si>
    <t>Dotacje celowe w ramach programów finansowanych z udziałem środków europejskich oraz środków, o których mowa w art.5 ust.1 pkt 3 oraz ust. 3 pkt 5 i 6 ustawy, lub płatności w ramach budżetu środków europejskich.</t>
  </si>
  <si>
    <t>Składki na ubezpieczenie zdrowotne opłacane za osoby pobierające niektóre świadczenia z pomocy społecznej, niektóre świadczenia rodzinne oraz za osoby uczestniczące w zajęciach centrum intergacji społecznej</t>
  </si>
  <si>
    <t>Załącznik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</si>
</sst>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????"/>
    <numFmt numFmtId="168" formatCode="0_ ;\-0\ 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1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 wrapText="1"/>
    </xf>
    <xf numFmtId="43" fontId="1" fillId="0" borderId="0" xfId="15" applyFont="1" applyAlignment="1">
      <alignment/>
    </xf>
    <xf numFmtId="10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1" fontId="1" fillId="0" borderId="0" xfId="15" applyNumberFormat="1" applyFont="1" applyAlignment="1">
      <alignment horizontal="center" vertical="top"/>
    </xf>
    <xf numFmtId="1" fontId="1" fillId="0" borderId="0" xfId="15" applyNumberFormat="1" applyFont="1" applyBorder="1" applyAlignment="1">
      <alignment horizontal="center" vertical="top"/>
    </xf>
    <xf numFmtId="1" fontId="1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10" fontId="1" fillId="0" borderId="0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0" fontId="1" fillId="0" borderId="1" xfId="15" applyNumberFormat="1" applyFont="1" applyFill="1" applyBorder="1" applyAlignment="1">
      <alignment horizontal="right" vertical="top"/>
    </xf>
    <xf numFmtId="1" fontId="1" fillId="0" borderId="2" xfId="15" applyNumberFormat="1" applyFont="1" applyFill="1" applyBorder="1" applyAlignment="1">
      <alignment horizontal="center"/>
    </xf>
    <xf numFmtId="1" fontId="1" fillId="0" borderId="3" xfId="15" applyNumberFormat="1" applyFont="1" applyFill="1" applyBorder="1" applyAlignment="1">
      <alignment horizontal="center"/>
    </xf>
    <xf numFmtId="166" fontId="1" fillId="0" borderId="4" xfId="15" applyNumberFormat="1" applyFont="1" applyFill="1" applyBorder="1" applyAlignment="1">
      <alignment horizontal="center" vertical="top"/>
    </xf>
    <xf numFmtId="43" fontId="1" fillId="0" borderId="5" xfId="15" applyFont="1" applyFill="1" applyBorder="1" applyAlignment="1">
      <alignment horizontal="left" vertical="top" wrapText="1"/>
    </xf>
    <xf numFmtId="4" fontId="1" fillId="0" borderId="6" xfId="15" applyNumberFormat="1" applyFont="1" applyFill="1" applyBorder="1" applyAlignment="1">
      <alignment horizontal="right" vertical="top"/>
    </xf>
    <xf numFmtId="4" fontId="1" fillId="0" borderId="7" xfId="15" applyNumberFormat="1" applyFont="1" applyFill="1" applyBorder="1" applyAlignment="1">
      <alignment horizontal="right" vertical="top"/>
    </xf>
    <xf numFmtId="1" fontId="1" fillId="0" borderId="8" xfId="15" applyNumberFormat="1" applyFont="1" applyFill="1" applyBorder="1" applyAlignment="1">
      <alignment horizontal="center"/>
    </xf>
    <xf numFmtId="10" fontId="1" fillId="0" borderId="9" xfId="15" applyNumberFormat="1" applyFont="1" applyFill="1" applyBorder="1" applyAlignment="1">
      <alignment horizontal="right" vertical="top"/>
    </xf>
    <xf numFmtId="1" fontId="1" fillId="0" borderId="10" xfId="15" applyNumberFormat="1" applyFont="1" applyFill="1" applyBorder="1" applyAlignment="1">
      <alignment horizontal="center"/>
    </xf>
    <xf numFmtId="43" fontId="1" fillId="0" borderId="11" xfId="15" applyFont="1" applyFill="1" applyBorder="1" applyAlignment="1">
      <alignment horizontal="center"/>
    </xf>
    <xf numFmtId="43" fontId="1" fillId="0" borderId="12" xfId="15" applyFont="1" applyFill="1" applyBorder="1" applyAlignment="1">
      <alignment horizontal="left" vertical="top" wrapText="1"/>
    </xf>
    <xf numFmtId="4" fontId="1" fillId="0" borderId="13" xfId="15" applyNumberFormat="1" applyFont="1" applyFill="1" applyBorder="1" applyAlignment="1">
      <alignment horizontal="right" vertical="top"/>
    </xf>
    <xf numFmtId="4" fontId="1" fillId="0" borderId="0" xfId="15" applyNumberFormat="1" applyFont="1" applyFill="1" applyBorder="1" applyAlignment="1">
      <alignment horizontal="right" vertical="top"/>
    </xf>
    <xf numFmtId="10" fontId="1" fillId="0" borderId="14" xfId="15" applyNumberFormat="1" applyFont="1" applyFill="1" applyBorder="1" applyAlignment="1">
      <alignment horizontal="right" vertical="top"/>
    </xf>
    <xf numFmtId="164" fontId="2" fillId="2" borderId="15" xfId="15" applyNumberFormat="1" applyFont="1" applyFill="1" applyBorder="1" applyAlignment="1">
      <alignment horizontal="center" vertical="top"/>
    </xf>
    <xf numFmtId="1" fontId="1" fillId="2" borderId="16" xfId="15" applyNumberFormat="1" applyFont="1" applyFill="1" applyBorder="1" applyAlignment="1">
      <alignment horizontal="center"/>
    </xf>
    <xf numFmtId="43" fontId="1" fillId="2" borderId="17" xfId="15" applyFont="1" applyFill="1" applyBorder="1" applyAlignment="1">
      <alignment horizontal="center"/>
    </xf>
    <xf numFmtId="43" fontId="2" fillId="2" borderId="5" xfId="15" applyFont="1" applyFill="1" applyBorder="1" applyAlignment="1">
      <alignment horizontal="left" vertical="top" wrapText="1"/>
    </xf>
    <xf numFmtId="4" fontId="2" fillId="2" borderId="6" xfId="15" applyNumberFormat="1" applyFont="1" applyFill="1" applyBorder="1" applyAlignment="1">
      <alignment horizontal="right" vertical="top"/>
    </xf>
    <xf numFmtId="10" fontId="2" fillId="2" borderId="1" xfId="15" applyNumberFormat="1" applyFont="1" applyFill="1" applyBorder="1" applyAlignment="1">
      <alignment horizontal="right" vertical="top"/>
    </xf>
    <xf numFmtId="1" fontId="1" fillId="0" borderId="18" xfId="15" applyNumberFormat="1" applyFont="1" applyFill="1" applyBorder="1" applyAlignment="1">
      <alignment horizontal="center"/>
    </xf>
    <xf numFmtId="166" fontId="1" fillId="0" borderId="19" xfId="15" applyNumberFormat="1" applyFont="1" applyFill="1" applyBorder="1" applyAlignment="1">
      <alignment horizontal="center" vertical="top"/>
    </xf>
    <xf numFmtId="43" fontId="1" fillId="0" borderId="20" xfId="15" applyFont="1" applyFill="1" applyBorder="1" applyAlignment="1">
      <alignment horizontal="left" vertical="top" wrapText="1"/>
    </xf>
    <xf numFmtId="4" fontId="1" fillId="0" borderId="21" xfId="15" applyNumberFormat="1" applyFont="1" applyFill="1" applyBorder="1" applyAlignment="1">
      <alignment horizontal="right" vertical="top"/>
    </xf>
    <xf numFmtId="1" fontId="1" fillId="0" borderId="22" xfId="15" applyNumberFormat="1" applyFont="1" applyFill="1" applyBorder="1" applyAlignment="1">
      <alignment horizontal="center"/>
    </xf>
    <xf numFmtId="1" fontId="1" fillId="0" borderId="23" xfId="15" applyNumberFormat="1" applyFont="1" applyFill="1" applyBorder="1" applyAlignment="1">
      <alignment horizontal="center"/>
    </xf>
    <xf numFmtId="43" fontId="1" fillId="0" borderId="24" xfId="15" applyFont="1" applyFill="1" applyBorder="1" applyAlignment="1">
      <alignment horizontal="center"/>
    </xf>
    <xf numFmtId="43" fontId="1" fillId="0" borderId="25" xfId="15" applyFont="1" applyFill="1" applyBorder="1" applyAlignment="1">
      <alignment horizontal="left" vertical="top" wrapText="1"/>
    </xf>
    <xf numFmtId="4" fontId="1" fillId="0" borderId="26" xfId="15" applyNumberFormat="1" applyFont="1" applyFill="1" applyBorder="1" applyAlignment="1">
      <alignment horizontal="right" vertical="top"/>
    </xf>
    <xf numFmtId="4" fontId="1" fillId="0" borderId="27" xfId="15" applyNumberFormat="1" applyFont="1" applyFill="1" applyBorder="1" applyAlignment="1">
      <alignment horizontal="right" vertical="top"/>
    </xf>
    <xf numFmtId="10" fontId="1" fillId="0" borderId="28" xfId="15" applyNumberFormat="1" applyFont="1" applyFill="1" applyBorder="1" applyAlignment="1">
      <alignment horizontal="right" vertical="top"/>
    </xf>
    <xf numFmtId="1" fontId="2" fillId="2" borderId="15" xfId="15" applyNumberFormat="1" applyFont="1" applyFill="1" applyBorder="1" applyAlignment="1">
      <alignment horizontal="center" vertical="top"/>
    </xf>
    <xf numFmtId="1" fontId="1" fillId="2" borderId="29" xfId="15" applyNumberFormat="1" applyFont="1" applyFill="1" applyBorder="1" applyAlignment="1">
      <alignment horizontal="center"/>
    </xf>
    <xf numFmtId="43" fontId="1" fillId="2" borderId="30" xfId="15" applyFont="1" applyFill="1" applyBorder="1" applyAlignment="1">
      <alignment horizontal="center"/>
    </xf>
    <xf numFmtId="43" fontId="2" fillId="2" borderId="31" xfId="15" applyFont="1" applyFill="1" applyBorder="1" applyAlignment="1">
      <alignment horizontal="left" vertical="top" wrapText="1"/>
    </xf>
    <xf numFmtId="4" fontId="2" fillId="2" borderId="32" xfId="15" applyNumberFormat="1" applyFont="1" applyFill="1" applyBorder="1" applyAlignment="1">
      <alignment horizontal="right" vertical="top"/>
    </xf>
    <xf numFmtId="1" fontId="1" fillId="0" borderId="33" xfId="15" applyNumberFormat="1" applyFont="1" applyFill="1" applyBorder="1" applyAlignment="1">
      <alignment horizontal="center"/>
    </xf>
    <xf numFmtId="166" fontId="1" fillId="0" borderId="17" xfId="15" applyNumberFormat="1" applyFont="1" applyFill="1" applyBorder="1" applyAlignment="1">
      <alignment horizontal="center" vertical="top"/>
    </xf>
    <xf numFmtId="1" fontId="1" fillId="0" borderId="34" xfId="15" applyNumberFormat="1" applyFont="1" applyFill="1" applyBorder="1" applyAlignment="1">
      <alignment horizontal="center"/>
    </xf>
    <xf numFmtId="1" fontId="1" fillId="0" borderId="14" xfId="15" applyNumberFormat="1" applyFont="1" applyFill="1" applyBorder="1" applyAlignment="1">
      <alignment horizontal="center"/>
    </xf>
    <xf numFmtId="43" fontId="1" fillId="0" borderId="35" xfId="15" applyFont="1" applyFill="1" applyBorder="1" applyAlignment="1">
      <alignment horizontal="center"/>
    </xf>
    <xf numFmtId="43" fontId="1" fillId="0" borderId="34" xfId="15" applyFont="1" applyFill="1" applyBorder="1" applyAlignment="1">
      <alignment horizontal="left" vertical="top" wrapText="1"/>
    </xf>
    <xf numFmtId="43" fontId="1" fillId="0" borderId="36" xfId="15" applyFont="1" applyFill="1" applyBorder="1" applyAlignment="1">
      <alignment horizontal="center"/>
    </xf>
    <xf numFmtId="43" fontId="1" fillId="0" borderId="37" xfId="15" applyFont="1" applyFill="1" applyBorder="1" applyAlignment="1">
      <alignment horizontal="left" vertical="top" wrapText="1"/>
    </xf>
    <xf numFmtId="167" fontId="1" fillId="0" borderId="30" xfId="15" applyNumberFormat="1" applyFont="1" applyFill="1" applyBorder="1" applyAlignment="1">
      <alignment horizontal="center" vertical="top"/>
    </xf>
    <xf numFmtId="43" fontId="1" fillId="0" borderId="38" xfId="15" applyFont="1" applyFill="1" applyBorder="1" applyAlignment="1">
      <alignment horizontal="left" vertical="top" wrapText="1"/>
    </xf>
    <xf numFmtId="4" fontId="1" fillId="0" borderId="32" xfId="15" applyNumberFormat="1" applyFont="1" applyFill="1" applyBorder="1" applyAlignment="1">
      <alignment horizontal="right" vertical="top"/>
    </xf>
    <xf numFmtId="10" fontId="1" fillId="0" borderId="39" xfId="15" applyNumberFormat="1" applyFont="1" applyFill="1" applyBorder="1" applyAlignment="1">
      <alignment horizontal="right" vertical="top"/>
    </xf>
    <xf numFmtId="1" fontId="1" fillId="0" borderId="40" xfId="15" applyNumberFormat="1" applyFont="1" applyFill="1" applyBorder="1" applyAlignment="1">
      <alignment horizontal="center"/>
    </xf>
    <xf numFmtId="4" fontId="1" fillId="0" borderId="40" xfId="15" applyNumberFormat="1" applyFont="1" applyFill="1" applyBorder="1" applyAlignment="1">
      <alignment horizontal="right" vertical="top"/>
    </xf>
    <xf numFmtId="4" fontId="1" fillId="0" borderId="41" xfId="15" applyNumberFormat="1" applyFont="1" applyFill="1" applyBorder="1" applyAlignment="1">
      <alignment horizontal="right" vertical="top"/>
    </xf>
    <xf numFmtId="1" fontId="1" fillId="0" borderId="42" xfId="15" applyNumberFormat="1" applyFont="1" applyFill="1" applyBorder="1" applyAlignment="1">
      <alignment horizontal="center"/>
    </xf>
    <xf numFmtId="4" fontId="1" fillId="0" borderId="0" xfId="15" applyNumberFormat="1" applyFont="1" applyFill="1" applyBorder="1" applyAlignment="1">
      <alignment horizontal="right" vertical="top"/>
    </xf>
    <xf numFmtId="4" fontId="1" fillId="0" borderId="12" xfId="15" applyNumberFormat="1" applyFont="1" applyFill="1" applyBorder="1" applyAlignment="1">
      <alignment horizontal="right" vertical="top"/>
    </xf>
    <xf numFmtId="43" fontId="1" fillId="0" borderId="15" xfId="15" applyFont="1" applyFill="1" applyBorder="1" applyAlignment="1">
      <alignment horizontal="left" vertical="top" wrapText="1"/>
    </xf>
    <xf numFmtId="4" fontId="1" fillId="0" borderId="43" xfId="15" applyNumberFormat="1" applyFont="1" applyFill="1" applyBorder="1" applyAlignment="1">
      <alignment horizontal="right" vertical="top"/>
    </xf>
    <xf numFmtId="4" fontId="1" fillId="0" borderId="44" xfId="15" applyNumberFormat="1" applyFont="1" applyFill="1" applyBorder="1" applyAlignment="1">
      <alignment horizontal="right" vertical="top"/>
    </xf>
    <xf numFmtId="10" fontId="1" fillId="0" borderId="45" xfId="15" applyNumberFormat="1" applyFont="1" applyFill="1" applyBorder="1" applyAlignment="1">
      <alignment horizontal="right" vertical="top"/>
    </xf>
    <xf numFmtId="167" fontId="1" fillId="0" borderId="15" xfId="15" applyNumberFormat="1" applyFont="1" applyFill="1" applyBorder="1" applyAlignment="1">
      <alignment horizontal="center" vertical="top"/>
    </xf>
    <xf numFmtId="43" fontId="1" fillId="0" borderId="46" xfId="15" applyFont="1" applyFill="1" applyBorder="1" applyAlignment="1">
      <alignment horizontal="left" vertical="top" wrapText="1"/>
    </xf>
    <xf numFmtId="1" fontId="1" fillId="0" borderId="47" xfId="15" applyNumberFormat="1" applyFont="1" applyFill="1" applyBorder="1" applyAlignment="1">
      <alignment horizontal="center"/>
    </xf>
    <xf numFmtId="1" fontId="1" fillId="0" borderId="39" xfId="15" applyNumberFormat="1" applyFont="1" applyFill="1" applyBorder="1" applyAlignment="1">
      <alignment horizontal="center"/>
    </xf>
    <xf numFmtId="166" fontId="1" fillId="0" borderId="30" xfId="15" applyNumberFormat="1" applyFont="1" applyFill="1" applyBorder="1" applyAlignment="1">
      <alignment horizontal="center" vertical="top"/>
    </xf>
    <xf numFmtId="43" fontId="1" fillId="0" borderId="31" xfId="15" applyFont="1" applyFill="1" applyBorder="1" applyAlignment="1">
      <alignment horizontal="left" vertical="top" wrapText="1"/>
    </xf>
    <xf numFmtId="1" fontId="3" fillId="0" borderId="4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2" fillId="2" borderId="48" xfId="15" applyNumberFormat="1" applyFont="1" applyFill="1" applyBorder="1" applyAlignment="1">
      <alignment horizontal="center"/>
    </xf>
    <xf numFmtId="1" fontId="2" fillId="2" borderId="49" xfId="15" applyNumberFormat="1" applyFont="1" applyFill="1" applyBorder="1" applyAlignment="1">
      <alignment horizontal="center"/>
    </xf>
    <xf numFmtId="166" fontId="2" fillId="2" borderId="15" xfId="15" applyNumberFormat="1" applyFont="1" applyFill="1" applyBorder="1" applyAlignment="1">
      <alignment horizontal="center" vertical="top"/>
    </xf>
    <xf numFmtId="43" fontId="2" fillId="2" borderId="46" xfId="15" applyFont="1" applyFill="1" applyBorder="1" applyAlignment="1">
      <alignment horizontal="left" vertical="top" wrapText="1"/>
    </xf>
    <xf numFmtId="4" fontId="2" fillId="2" borderId="43" xfId="15" applyNumberFormat="1" applyFont="1" applyFill="1" applyBorder="1" applyAlignment="1">
      <alignment horizontal="right" vertical="top"/>
    </xf>
    <xf numFmtId="4" fontId="2" fillId="2" borderId="44" xfId="15" applyNumberFormat="1" applyFont="1" applyFill="1" applyBorder="1" applyAlignment="1">
      <alignment horizontal="right" vertical="top"/>
    </xf>
    <xf numFmtId="10" fontId="2" fillId="2" borderId="45" xfId="15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/>
    </xf>
    <xf numFmtId="1" fontId="1" fillId="0" borderId="50" xfId="15" applyNumberFormat="1" applyFont="1" applyFill="1" applyBorder="1" applyAlignment="1">
      <alignment horizontal="center"/>
    </xf>
    <xf numFmtId="166" fontId="1" fillId="0" borderId="15" xfId="15" applyNumberFormat="1" applyFont="1" applyFill="1" applyBorder="1" applyAlignment="1">
      <alignment horizontal="center" vertical="top"/>
    </xf>
    <xf numFmtId="166" fontId="1" fillId="0" borderId="35" xfId="15" applyNumberFormat="1" applyFont="1" applyFill="1" applyBorder="1" applyAlignment="1">
      <alignment horizontal="center" vertical="top"/>
    </xf>
    <xf numFmtId="1" fontId="2" fillId="2" borderId="51" xfId="15" applyNumberFormat="1" applyFont="1" applyFill="1" applyBorder="1" applyAlignment="1">
      <alignment horizontal="center" vertical="top"/>
    </xf>
    <xf numFmtId="1" fontId="1" fillId="2" borderId="52" xfId="15" applyNumberFormat="1" applyFont="1" applyFill="1" applyBorder="1" applyAlignment="1">
      <alignment horizontal="center"/>
    </xf>
    <xf numFmtId="43" fontId="1" fillId="2" borderId="53" xfId="15" applyFont="1" applyFill="1" applyBorder="1" applyAlignment="1">
      <alignment horizontal="center"/>
    </xf>
    <xf numFmtId="43" fontId="2" fillId="2" borderId="54" xfId="15" applyFont="1" applyFill="1" applyBorder="1" applyAlignment="1">
      <alignment horizontal="left" vertical="top" wrapText="1"/>
    </xf>
    <xf numFmtId="4" fontId="2" fillId="2" borderId="55" xfId="15" applyNumberFormat="1" applyFont="1" applyFill="1" applyBorder="1" applyAlignment="1">
      <alignment horizontal="right" vertical="top"/>
    </xf>
    <xf numFmtId="10" fontId="2" fillId="2" borderId="56" xfId="15" applyNumberFormat="1" applyFont="1" applyFill="1" applyBorder="1" applyAlignment="1">
      <alignment horizontal="right" vertical="top"/>
    </xf>
    <xf numFmtId="4" fontId="1" fillId="0" borderId="57" xfId="15" applyNumberFormat="1" applyFont="1" applyFill="1" applyBorder="1" applyAlignment="1">
      <alignment horizontal="right" vertical="top"/>
    </xf>
    <xf numFmtId="1" fontId="1" fillId="0" borderId="58" xfId="15" applyNumberFormat="1" applyFont="1" applyFill="1" applyBorder="1" applyAlignment="1">
      <alignment horizontal="center"/>
    </xf>
    <xf numFmtId="166" fontId="1" fillId="0" borderId="59" xfId="15" applyNumberFormat="1" applyFont="1" applyFill="1" applyBorder="1" applyAlignment="1">
      <alignment horizontal="center" vertical="top"/>
    </xf>
    <xf numFmtId="4" fontId="1" fillId="0" borderId="60" xfId="15" applyNumberFormat="1" applyFont="1" applyFill="1" applyBorder="1" applyAlignment="1">
      <alignment horizontal="right" vertical="top"/>
    </xf>
    <xf numFmtId="1" fontId="1" fillId="0" borderId="61" xfId="15" applyNumberFormat="1" applyFont="1" applyFill="1" applyBorder="1" applyAlignment="1">
      <alignment horizontal="center"/>
    </xf>
    <xf numFmtId="43" fontId="1" fillId="0" borderId="62" xfId="15" applyFont="1" applyFill="1" applyBorder="1" applyAlignment="1">
      <alignment horizontal="left" vertical="top" wrapText="1"/>
    </xf>
    <xf numFmtId="4" fontId="1" fillId="0" borderId="63" xfId="15" applyNumberFormat="1" applyFont="1" applyFill="1" applyBorder="1" applyAlignment="1">
      <alignment horizontal="right" vertical="top"/>
    </xf>
    <xf numFmtId="1" fontId="1" fillId="0" borderId="64" xfId="15" applyNumberFormat="1" applyFont="1" applyFill="1" applyBorder="1" applyAlignment="1">
      <alignment horizontal="center"/>
    </xf>
    <xf numFmtId="43" fontId="1" fillId="0" borderId="51" xfId="15" applyFont="1" applyFill="1" applyBorder="1" applyAlignment="1">
      <alignment horizontal="left" vertical="top" wrapText="1"/>
    </xf>
    <xf numFmtId="4" fontId="1" fillId="0" borderId="55" xfId="15" applyNumberFormat="1" applyFont="1" applyFill="1" applyBorder="1" applyAlignment="1">
      <alignment horizontal="right" vertical="top"/>
    </xf>
    <xf numFmtId="4" fontId="1" fillId="0" borderId="65" xfId="15" applyNumberFormat="1" applyFont="1" applyFill="1" applyBorder="1" applyAlignment="1">
      <alignment horizontal="right" vertical="top"/>
    </xf>
    <xf numFmtId="166" fontId="1" fillId="0" borderId="36" xfId="15" applyNumberFormat="1" applyFont="1" applyFill="1" applyBorder="1" applyAlignment="1">
      <alignment horizontal="center" vertical="top"/>
    </xf>
    <xf numFmtId="1" fontId="1" fillId="0" borderId="66" xfId="15" applyNumberFormat="1" applyFont="1" applyFill="1" applyBorder="1" applyAlignment="1">
      <alignment horizontal="center"/>
    </xf>
    <xf numFmtId="43" fontId="1" fillId="0" borderId="67" xfId="15" applyFont="1" applyFill="1" applyBorder="1" applyAlignment="1">
      <alignment horizontal="left" vertical="top" wrapText="1"/>
    </xf>
    <xf numFmtId="1" fontId="3" fillId="0" borderId="18" xfId="15" applyNumberFormat="1" applyFont="1" applyFill="1" applyBorder="1" applyAlignment="1">
      <alignment horizontal="center"/>
    </xf>
    <xf numFmtId="166" fontId="3" fillId="0" borderId="35" xfId="15" applyNumberFormat="1" applyFont="1" applyFill="1" applyBorder="1" applyAlignment="1">
      <alignment horizontal="center" vertical="top"/>
    </xf>
    <xf numFmtId="1" fontId="1" fillId="0" borderId="40" xfId="15" applyNumberFormat="1" applyFont="1" applyFill="1" applyBorder="1" applyAlignment="1">
      <alignment horizontal="center" vertical="top"/>
    </xf>
    <xf numFmtId="167" fontId="1" fillId="0" borderId="35" xfId="15" applyNumberFormat="1" applyFont="1" applyFill="1" applyBorder="1" applyAlignment="1">
      <alignment horizontal="center" vertical="top"/>
    </xf>
    <xf numFmtId="43" fontId="1" fillId="0" borderId="68" xfId="15" applyFont="1" applyFill="1" applyBorder="1" applyAlignment="1">
      <alignment horizontal="left" vertical="top" wrapText="1"/>
    </xf>
    <xf numFmtId="1" fontId="2" fillId="2" borderId="69" xfId="15" applyNumberFormat="1" applyFont="1" applyFill="1" applyBorder="1" applyAlignment="1">
      <alignment horizontal="center" vertical="top"/>
    </xf>
    <xf numFmtId="1" fontId="2" fillId="2" borderId="70" xfId="15" applyNumberFormat="1" applyFont="1" applyFill="1" applyBorder="1" applyAlignment="1">
      <alignment horizontal="center"/>
    </xf>
    <xf numFmtId="4" fontId="2" fillId="2" borderId="71" xfId="15" applyNumberFormat="1" applyFont="1" applyFill="1" applyBorder="1" applyAlignment="1">
      <alignment horizontal="right" vertical="top"/>
    </xf>
    <xf numFmtId="10" fontId="1" fillId="2" borderId="15" xfId="15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1" fontId="1" fillId="0" borderId="50" xfId="15" applyNumberFormat="1" applyFont="1" applyFill="1" applyBorder="1" applyAlignment="1">
      <alignment horizontal="center" vertical="top"/>
    </xf>
    <xf numFmtId="43" fontId="1" fillId="0" borderId="54" xfId="15" applyFont="1" applyFill="1" applyBorder="1" applyAlignment="1">
      <alignment horizontal="left" vertical="top" wrapText="1"/>
    </xf>
    <xf numFmtId="10" fontId="1" fillId="0" borderId="15" xfId="15" applyNumberFormat="1" applyFont="1" applyFill="1" applyBorder="1" applyAlignment="1">
      <alignment horizontal="right" vertical="top"/>
    </xf>
    <xf numFmtId="166" fontId="1" fillId="0" borderId="35" xfId="15" applyNumberFormat="1" applyFont="1" applyFill="1" applyBorder="1" applyAlignment="1">
      <alignment horizontal="center"/>
    </xf>
    <xf numFmtId="166" fontId="1" fillId="0" borderId="36" xfId="15" applyNumberFormat="1" applyFont="1" applyFill="1" applyBorder="1" applyAlignment="1">
      <alignment horizontal="center"/>
    </xf>
    <xf numFmtId="1" fontId="2" fillId="2" borderId="72" xfId="15" applyNumberFormat="1" applyFont="1" applyFill="1" applyBorder="1" applyAlignment="1">
      <alignment horizontal="center" vertical="top"/>
    </xf>
    <xf numFmtId="1" fontId="2" fillId="2" borderId="52" xfId="15" applyNumberFormat="1" applyFont="1" applyFill="1" applyBorder="1" applyAlignment="1">
      <alignment horizontal="center"/>
    </xf>
    <xf numFmtId="43" fontId="2" fillId="2" borderId="53" xfId="15" applyFont="1" applyFill="1" applyBorder="1" applyAlignment="1">
      <alignment horizontal="center"/>
    </xf>
    <xf numFmtId="1" fontId="1" fillId="0" borderId="41" xfId="15" applyNumberFormat="1" applyFont="1" applyFill="1" applyBorder="1" applyAlignment="1">
      <alignment horizontal="center"/>
    </xf>
    <xf numFmtId="43" fontId="1" fillId="0" borderId="73" xfId="15" applyFont="1" applyFill="1" applyBorder="1" applyAlignment="1">
      <alignment horizontal="center"/>
    </xf>
    <xf numFmtId="4" fontId="1" fillId="0" borderId="14" xfId="15" applyNumberFormat="1" applyFont="1" applyFill="1" applyBorder="1" applyAlignment="1">
      <alignment horizontal="right" vertical="top"/>
    </xf>
    <xf numFmtId="10" fontId="1" fillId="0" borderId="67" xfId="15" applyNumberFormat="1" applyFont="1" applyFill="1" applyBorder="1" applyAlignment="1">
      <alignment horizontal="right" vertical="top"/>
    </xf>
    <xf numFmtId="10" fontId="1" fillId="0" borderId="35" xfId="15" applyNumberFormat="1" applyFont="1" applyFill="1" applyBorder="1" applyAlignment="1">
      <alignment horizontal="right" vertical="top"/>
    </xf>
    <xf numFmtId="1" fontId="1" fillId="0" borderId="35" xfId="15" applyNumberFormat="1" applyFont="1" applyFill="1" applyBorder="1" applyAlignment="1">
      <alignment horizontal="center"/>
    </xf>
    <xf numFmtId="4" fontId="1" fillId="0" borderId="74" xfId="15" applyNumberFormat="1" applyFont="1" applyFill="1" applyBorder="1" applyAlignment="1">
      <alignment horizontal="right" vertical="top"/>
    </xf>
    <xf numFmtId="10" fontId="1" fillId="0" borderId="30" xfId="15" applyNumberFormat="1" applyFont="1" applyFill="1" applyBorder="1" applyAlignment="1">
      <alignment horizontal="right" vertical="top"/>
    </xf>
    <xf numFmtId="4" fontId="1" fillId="0" borderId="75" xfId="15" applyNumberFormat="1" applyFont="1" applyFill="1" applyBorder="1" applyAlignment="1">
      <alignment horizontal="right" vertical="top"/>
    </xf>
    <xf numFmtId="1" fontId="1" fillId="0" borderId="76" xfId="15" applyNumberFormat="1" applyFont="1" applyFill="1" applyBorder="1" applyAlignment="1">
      <alignment horizontal="center"/>
    </xf>
    <xf numFmtId="1" fontId="1" fillId="2" borderId="44" xfId="15" applyNumberFormat="1" applyFont="1" applyFill="1" applyBorder="1" applyAlignment="1">
      <alignment horizontal="center"/>
    </xf>
    <xf numFmtId="43" fontId="1" fillId="2" borderId="15" xfId="15" applyFont="1" applyFill="1" applyBorder="1" applyAlignment="1">
      <alignment horizontal="center"/>
    </xf>
    <xf numFmtId="1" fontId="1" fillId="0" borderId="74" xfId="15" applyNumberFormat="1" applyFont="1" applyFill="1" applyBorder="1" applyAlignment="1">
      <alignment horizontal="center"/>
    </xf>
    <xf numFmtId="1" fontId="1" fillId="0" borderId="36" xfId="15" applyNumberFormat="1" applyFont="1" applyFill="1" applyBorder="1" applyAlignment="1">
      <alignment horizontal="center"/>
    </xf>
    <xf numFmtId="1" fontId="1" fillId="0" borderId="77" xfId="15" applyNumberFormat="1" applyFont="1" applyFill="1" applyBorder="1" applyAlignment="1">
      <alignment horizontal="center"/>
    </xf>
    <xf numFmtId="10" fontId="1" fillId="0" borderId="78" xfId="15" applyNumberFormat="1" applyFont="1" applyFill="1" applyBorder="1" applyAlignment="1">
      <alignment horizontal="right" vertical="top"/>
    </xf>
    <xf numFmtId="10" fontId="1" fillId="0" borderId="56" xfId="15" applyNumberFormat="1" applyFont="1" applyFill="1" applyBorder="1" applyAlignment="1">
      <alignment horizontal="right" vertical="top"/>
    </xf>
    <xf numFmtId="166" fontId="1" fillId="0" borderId="53" xfId="15" applyNumberFormat="1" applyFont="1" applyFill="1" applyBorder="1" applyAlignment="1">
      <alignment horizontal="center" vertical="top"/>
    </xf>
    <xf numFmtId="4" fontId="1" fillId="0" borderId="79" xfId="15" applyNumberFormat="1" applyFont="1" applyFill="1" applyBorder="1" applyAlignment="1">
      <alignment horizontal="right" vertical="top"/>
    </xf>
    <xf numFmtId="1" fontId="1" fillId="0" borderId="0" xfId="15" applyNumberFormat="1" applyFont="1" applyFill="1" applyBorder="1" applyAlignment="1">
      <alignment horizontal="center"/>
    </xf>
    <xf numFmtId="1" fontId="2" fillId="2" borderId="44" xfId="15" applyNumberFormat="1" applyFont="1" applyFill="1" applyBorder="1" applyAlignment="1">
      <alignment horizontal="center"/>
    </xf>
    <xf numFmtId="43" fontId="2" fillId="2" borderId="15" xfId="15" applyFont="1" applyFill="1" applyBorder="1" applyAlignment="1">
      <alignment horizontal="center"/>
    </xf>
    <xf numFmtId="4" fontId="1" fillId="0" borderId="80" xfId="15" applyNumberFormat="1" applyFont="1" applyFill="1" applyBorder="1" applyAlignment="1">
      <alignment horizontal="right" vertical="top"/>
    </xf>
    <xf numFmtId="1" fontId="1" fillId="0" borderId="9" xfId="15" applyNumberFormat="1" applyFont="1" applyFill="1" applyBorder="1" applyAlignment="1">
      <alignment horizontal="center"/>
    </xf>
    <xf numFmtId="43" fontId="1" fillId="0" borderId="81" xfId="15" applyFont="1" applyFill="1" applyBorder="1" applyAlignment="1">
      <alignment horizontal="left" vertical="top" wrapText="1"/>
    </xf>
    <xf numFmtId="4" fontId="1" fillId="0" borderId="67" xfId="15" applyNumberFormat="1" applyFont="1" applyFill="1" applyBorder="1" applyAlignment="1">
      <alignment horizontal="right" vertical="top"/>
    </xf>
    <xf numFmtId="4" fontId="1" fillId="0" borderId="82" xfId="15" applyNumberFormat="1" applyFont="1" applyFill="1" applyBorder="1" applyAlignment="1">
      <alignment horizontal="right" vertical="top"/>
    </xf>
    <xf numFmtId="1" fontId="1" fillId="0" borderId="83" xfId="15" applyNumberFormat="1" applyFont="1" applyFill="1" applyBorder="1" applyAlignment="1">
      <alignment horizontal="center"/>
    </xf>
    <xf numFmtId="1" fontId="1" fillId="0" borderId="84" xfId="15" applyNumberFormat="1" applyFont="1" applyFill="1" applyBorder="1" applyAlignment="1">
      <alignment horizontal="center"/>
    </xf>
    <xf numFmtId="43" fontId="1" fillId="0" borderId="85" xfId="15" applyFont="1" applyFill="1" applyBorder="1" applyAlignment="1">
      <alignment horizontal="left" vertical="top" wrapText="1"/>
    </xf>
    <xf numFmtId="4" fontId="1" fillId="0" borderId="86" xfId="15" applyNumberFormat="1" applyFont="1" applyFill="1" applyBorder="1" applyAlignment="1">
      <alignment horizontal="right" vertical="top"/>
    </xf>
    <xf numFmtId="10" fontId="1" fillId="0" borderId="87" xfId="15" applyNumberFormat="1" applyFont="1" applyFill="1" applyBorder="1" applyAlignment="1">
      <alignment horizontal="right" vertical="top"/>
    </xf>
    <xf numFmtId="43" fontId="1" fillId="0" borderId="88" xfId="15" applyFont="1" applyFill="1" applyBorder="1" applyAlignment="1">
      <alignment horizontal="center"/>
    </xf>
    <xf numFmtId="4" fontId="1" fillId="0" borderId="29" xfId="15" applyNumberFormat="1" applyFont="1" applyFill="1" applyBorder="1" applyAlignment="1">
      <alignment horizontal="right" vertical="top"/>
    </xf>
    <xf numFmtId="43" fontId="2" fillId="2" borderId="89" xfId="15" applyFont="1" applyFill="1" applyBorder="1" applyAlignment="1">
      <alignment horizontal="left" vertical="top" wrapText="1"/>
    </xf>
    <xf numFmtId="10" fontId="2" fillId="2" borderId="90" xfId="15" applyNumberFormat="1" applyFont="1" applyFill="1" applyBorder="1" applyAlignment="1">
      <alignment horizontal="right" vertical="top"/>
    </xf>
    <xf numFmtId="167" fontId="1" fillId="0" borderId="4" xfId="15" applyNumberFormat="1" applyFont="1" applyFill="1" applyBorder="1" applyAlignment="1">
      <alignment horizontal="center" vertical="top"/>
    </xf>
    <xf numFmtId="43" fontId="1" fillId="0" borderId="89" xfId="15" applyFont="1" applyFill="1" applyBorder="1" applyAlignment="1">
      <alignment horizontal="left" vertical="top" wrapText="1"/>
    </xf>
    <xf numFmtId="167" fontId="1" fillId="0" borderId="36" xfId="15" applyNumberFormat="1" applyFont="1" applyFill="1" applyBorder="1" applyAlignment="1">
      <alignment horizontal="center" vertical="top"/>
    </xf>
    <xf numFmtId="1" fontId="2" fillId="0" borderId="47" xfId="15" applyNumberFormat="1" applyFont="1" applyFill="1" applyBorder="1" applyAlignment="1">
      <alignment horizontal="center" vertical="center"/>
    </xf>
    <xf numFmtId="1" fontId="2" fillId="0" borderId="40" xfId="15" applyNumberFormat="1" applyFont="1" applyFill="1" applyBorder="1" applyAlignment="1">
      <alignment horizontal="center" vertical="center"/>
    </xf>
    <xf numFmtId="43" fontId="1" fillId="0" borderId="34" xfId="15" applyFont="1" applyFill="1" applyBorder="1" applyAlignment="1">
      <alignment horizontal="left" vertical="center" wrapText="1"/>
    </xf>
    <xf numFmtId="4" fontId="1" fillId="0" borderId="13" xfId="15" applyNumberFormat="1" applyFont="1" applyFill="1" applyBorder="1" applyAlignment="1">
      <alignment horizontal="right" vertical="center" wrapText="1" shrinkToFit="1"/>
    </xf>
    <xf numFmtId="4" fontId="1" fillId="0" borderId="13" xfId="15" applyNumberFormat="1" applyFont="1" applyFill="1" applyBorder="1" applyAlignment="1">
      <alignment horizontal="right" vertical="center"/>
    </xf>
    <xf numFmtId="10" fontId="1" fillId="0" borderId="67" xfId="15" applyNumberFormat="1" applyFont="1" applyFill="1" applyBorder="1" applyAlignment="1">
      <alignment horizontal="right" vertical="center" wrapText="1"/>
    </xf>
    <xf numFmtId="1" fontId="2" fillId="0" borderId="10" xfId="15" applyNumberFormat="1" applyFont="1" applyFill="1" applyBorder="1" applyAlignment="1">
      <alignment horizontal="center" vertical="center"/>
    </xf>
    <xf numFmtId="1" fontId="2" fillId="0" borderId="42" xfId="15" applyNumberFormat="1" applyFont="1" applyFill="1" applyBorder="1" applyAlignment="1">
      <alignment horizontal="center" vertical="center"/>
    </xf>
    <xf numFmtId="4" fontId="1" fillId="0" borderId="91" xfId="15" applyNumberFormat="1" applyFont="1" applyFill="1" applyBorder="1" applyAlignment="1">
      <alignment horizontal="right" vertical="top"/>
    </xf>
    <xf numFmtId="4" fontId="1" fillId="0" borderId="92" xfId="15" applyNumberFormat="1" applyFont="1" applyFill="1" applyBorder="1" applyAlignment="1">
      <alignment horizontal="right" vertical="top"/>
    </xf>
    <xf numFmtId="10" fontId="1" fillId="0" borderId="64" xfId="15" applyNumberFormat="1" applyFont="1" applyFill="1" applyBorder="1" applyAlignment="1">
      <alignment horizontal="right" vertical="top"/>
    </xf>
    <xf numFmtId="1" fontId="1" fillId="0" borderId="14" xfId="15" applyNumberFormat="1" applyFont="1" applyFill="1" applyBorder="1" applyAlignment="1">
      <alignment horizontal="center" vertical="top"/>
    </xf>
    <xf numFmtId="1" fontId="1" fillId="0" borderId="67" xfId="15" applyNumberFormat="1" applyFont="1" applyFill="1" applyBorder="1" applyAlignment="1">
      <alignment horizontal="center"/>
    </xf>
    <xf numFmtId="43" fontId="1" fillId="0" borderId="35" xfId="15" applyFont="1" applyFill="1" applyBorder="1" applyAlignment="1">
      <alignment horizontal="left" vertical="top" wrapText="1"/>
    </xf>
    <xf numFmtId="4" fontId="1" fillId="0" borderId="35" xfId="15" applyNumberFormat="1" applyFont="1" applyFill="1" applyBorder="1" applyAlignment="1">
      <alignment horizontal="right" vertical="top"/>
    </xf>
    <xf numFmtId="167" fontId="1" fillId="0" borderId="17" xfId="15" applyNumberFormat="1" applyFont="1" applyFill="1" applyBorder="1" applyAlignment="1">
      <alignment horizontal="center" vertical="top"/>
    </xf>
    <xf numFmtId="4" fontId="1" fillId="0" borderId="30" xfId="15" applyNumberFormat="1" applyFont="1" applyFill="1" applyBorder="1" applyAlignment="1">
      <alignment horizontal="right" vertical="top"/>
    </xf>
    <xf numFmtId="1" fontId="1" fillId="0" borderId="28" xfId="15" applyNumberFormat="1" applyFont="1" applyFill="1" applyBorder="1" applyAlignment="1">
      <alignment horizontal="center"/>
    </xf>
    <xf numFmtId="10" fontId="2" fillId="2" borderId="28" xfId="15" applyNumberFormat="1" applyFont="1" applyFill="1" applyBorder="1" applyAlignment="1">
      <alignment horizontal="right" vertical="top"/>
    </xf>
    <xf numFmtId="1" fontId="1" fillId="0" borderId="37" xfId="15" applyNumberFormat="1" applyFont="1" applyFill="1" applyBorder="1" applyAlignment="1">
      <alignment horizontal="center"/>
    </xf>
    <xf numFmtId="1" fontId="2" fillId="2" borderId="93" xfId="15" applyNumberFormat="1" applyFont="1" applyFill="1" applyBorder="1" applyAlignment="1">
      <alignment horizontal="center" vertical="top"/>
    </xf>
    <xf numFmtId="1" fontId="1" fillId="2" borderId="49" xfId="15" applyNumberFormat="1" applyFont="1" applyFill="1" applyBorder="1" applyAlignment="1">
      <alignment horizontal="center"/>
    </xf>
    <xf numFmtId="167" fontId="1" fillId="0" borderId="59" xfId="15" applyNumberFormat="1" applyFont="1" applyFill="1" applyBorder="1" applyAlignment="1">
      <alignment horizontal="center" vertical="top"/>
    </xf>
    <xf numFmtId="4" fontId="1" fillId="0" borderId="15" xfId="15" applyNumberFormat="1" applyFont="1" applyFill="1" applyBorder="1" applyAlignment="1">
      <alignment horizontal="right" vertical="top"/>
    </xf>
    <xf numFmtId="167" fontId="1" fillId="0" borderId="88" xfId="15" applyNumberFormat="1" applyFont="1" applyFill="1" applyBorder="1" applyAlignment="1">
      <alignment horizontal="center" vertical="top"/>
    </xf>
    <xf numFmtId="43" fontId="1" fillId="0" borderId="94" xfId="15" applyFont="1" applyFill="1" applyBorder="1" applyAlignment="1">
      <alignment horizontal="left" vertical="top" wrapText="1"/>
    </xf>
    <xf numFmtId="4" fontId="1" fillId="0" borderId="95" xfId="15" applyNumberFormat="1" applyFont="1" applyFill="1" applyBorder="1" applyAlignment="1">
      <alignment horizontal="right" vertical="top"/>
    </xf>
    <xf numFmtId="4" fontId="1" fillId="0" borderId="0" xfId="15" applyNumberFormat="1" applyFont="1" applyFill="1" applyBorder="1" applyAlignment="1">
      <alignment horizontal="right" vertical="top"/>
    </xf>
    <xf numFmtId="10" fontId="1" fillId="0" borderId="83" xfId="15" applyNumberFormat="1" applyFont="1" applyFill="1" applyBorder="1" applyAlignment="1">
      <alignment horizontal="right" vertical="top"/>
    </xf>
    <xf numFmtId="1" fontId="1" fillId="0" borderId="9" xfId="15" applyNumberFormat="1" applyFont="1" applyFill="1" applyBorder="1" applyAlignment="1">
      <alignment horizontal="center" vertical="top"/>
    </xf>
    <xf numFmtId="4" fontId="2" fillId="2" borderId="31" xfId="15" applyNumberFormat="1" applyFont="1" applyFill="1" applyBorder="1" applyAlignment="1">
      <alignment horizontal="right" vertical="top"/>
    </xf>
    <xf numFmtId="10" fontId="2" fillId="2" borderId="39" xfId="15" applyNumberFormat="1" applyFont="1" applyFill="1" applyBorder="1" applyAlignment="1">
      <alignment horizontal="right" vertical="top"/>
    </xf>
    <xf numFmtId="1" fontId="2" fillId="0" borderId="50" xfId="15" applyNumberFormat="1" applyFont="1" applyFill="1" applyBorder="1" applyAlignment="1">
      <alignment horizontal="center" vertical="top"/>
    </xf>
    <xf numFmtId="166" fontId="1" fillId="0" borderId="30" xfId="15" applyNumberFormat="1" applyFont="1" applyFill="1" applyBorder="1" applyAlignment="1">
      <alignment horizontal="center"/>
    </xf>
    <xf numFmtId="4" fontId="1" fillId="0" borderId="38" xfId="15" applyNumberFormat="1" applyFont="1" applyFill="1" applyBorder="1" applyAlignment="1">
      <alignment horizontal="right" vertical="top"/>
    </xf>
    <xf numFmtId="1" fontId="2" fillId="0" borderId="34" xfId="15" applyNumberFormat="1" applyFont="1" applyFill="1" applyBorder="1" applyAlignment="1">
      <alignment horizontal="center" vertical="top"/>
    </xf>
    <xf numFmtId="4" fontId="1" fillId="0" borderId="25" xfId="15" applyNumberFormat="1" applyFont="1" applyFill="1" applyBorder="1" applyAlignment="1">
      <alignment horizontal="right" vertical="top"/>
    </xf>
    <xf numFmtId="43" fontId="1" fillId="0" borderId="30" xfId="15" applyFont="1" applyFill="1" applyBorder="1" applyAlignment="1">
      <alignment horizontal="left" vertical="top" wrapText="1"/>
    </xf>
    <xf numFmtId="166" fontId="1" fillId="0" borderId="17" xfId="15" applyNumberFormat="1" applyFont="1" applyFill="1" applyBorder="1" applyAlignment="1">
      <alignment horizontal="center"/>
    </xf>
    <xf numFmtId="1" fontId="2" fillId="2" borderId="48" xfId="15" applyNumberFormat="1" applyFont="1" applyFill="1" applyBorder="1" applyAlignment="1">
      <alignment horizontal="center" vertical="top"/>
    </xf>
    <xf numFmtId="43" fontId="1" fillId="0" borderId="36" xfId="15" applyFont="1" applyFill="1" applyBorder="1" applyAlignment="1">
      <alignment horizontal="left" vertical="top" wrapText="1"/>
    </xf>
    <xf numFmtId="4" fontId="1" fillId="0" borderId="36" xfId="15" applyNumberFormat="1" applyFont="1" applyFill="1" applyBorder="1" applyAlignment="1">
      <alignment horizontal="right" vertical="top"/>
    </xf>
    <xf numFmtId="1" fontId="1" fillId="2" borderId="48" xfId="15" applyNumberFormat="1" applyFont="1" applyFill="1" applyBorder="1" applyAlignment="1">
      <alignment horizontal="center"/>
    </xf>
    <xf numFmtId="43" fontId="1" fillId="2" borderId="44" xfId="15" applyFont="1" applyFill="1" applyBorder="1" applyAlignment="1">
      <alignment horizontal="center"/>
    </xf>
    <xf numFmtId="10" fontId="2" fillId="2" borderId="46" xfId="15" applyNumberFormat="1" applyFont="1" applyFill="1" applyBorder="1" applyAlignment="1">
      <alignment horizontal="center" vertical="center" wrapText="1"/>
    </xf>
    <xf numFmtId="4" fontId="2" fillId="2" borderId="43" xfId="15" applyNumberFormat="1" applyFont="1" applyFill="1" applyBorder="1" applyAlignment="1">
      <alignment horizontal="right" vertical="center"/>
    </xf>
    <xf numFmtId="10" fontId="2" fillId="2" borderId="90" xfId="15" applyNumberFormat="1" applyFont="1" applyFill="1" applyBorder="1" applyAlignment="1">
      <alignment horizontal="right" vertical="center"/>
    </xf>
    <xf numFmtId="1" fontId="1" fillId="0" borderId="0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 wrapText="1"/>
    </xf>
    <xf numFmtId="43" fontId="1" fillId="0" borderId="0" xfId="15" applyFont="1" applyFill="1" applyBorder="1" applyAlignment="1">
      <alignment/>
    </xf>
    <xf numFmtId="4" fontId="1" fillId="0" borderId="0" xfId="15" applyNumberFormat="1" applyFont="1" applyFill="1" applyBorder="1" applyAlignment="1">
      <alignment/>
    </xf>
    <xf numFmtId="10" fontId="1" fillId="0" borderId="0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2" borderId="44" xfId="0" applyFont="1" applyFill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0" fontId="1" fillId="0" borderId="36" xfId="15" applyNumberFormat="1" applyFont="1" applyFill="1" applyBorder="1" applyAlignment="1">
      <alignment horizontal="right" vertical="top"/>
    </xf>
    <xf numFmtId="1" fontId="1" fillId="0" borderId="96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 horizontal="left" vertical="top" wrapText="1"/>
    </xf>
    <xf numFmtId="0" fontId="1" fillId="0" borderId="35" xfId="15" applyNumberFormat="1" applyFont="1" applyFill="1" applyBorder="1" applyAlignment="1">
      <alignment horizontal="center"/>
    </xf>
    <xf numFmtId="1" fontId="2" fillId="0" borderId="84" xfId="15" applyNumberFormat="1" applyFont="1" applyFill="1" applyBorder="1" applyAlignment="1">
      <alignment horizontal="center" vertical="top"/>
    </xf>
    <xf numFmtId="10" fontId="1" fillId="0" borderId="81" xfId="15" applyNumberFormat="1" applyFont="1" applyFill="1" applyBorder="1" applyAlignment="1">
      <alignment horizontal="right" vertical="top"/>
    </xf>
    <xf numFmtId="43" fontId="1" fillId="2" borderId="36" xfId="15" applyFont="1" applyFill="1" applyBorder="1" applyAlignment="1">
      <alignment horizontal="center"/>
    </xf>
    <xf numFmtId="43" fontId="2" fillId="2" borderId="25" xfId="15" applyFont="1" applyFill="1" applyBorder="1" applyAlignment="1">
      <alignment horizontal="left" vertical="top" wrapText="1"/>
    </xf>
    <xf numFmtId="4" fontId="2" fillId="2" borderId="26" xfId="15" applyNumberFormat="1" applyFont="1" applyFill="1" applyBorder="1" applyAlignment="1">
      <alignment horizontal="right" vertical="top"/>
    </xf>
    <xf numFmtId="43" fontId="1" fillId="0" borderId="37" xfId="15" applyFont="1" applyFill="1" applyBorder="1" applyAlignment="1">
      <alignment wrapText="1"/>
    </xf>
    <xf numFmtId="1" fontId="4" fillId="0" borderId="93" xfId="15" applyNumberFormat="1" applyFont="1" applyFill="1" applyBorder="1" applyAlignment="1">
      <alignment horizontal="center" vertical="center"/>
    </xf>
    <xf numFmtId="1" fontId="4" fillId="0" borderId="49" xfId="15" applyNumberFormat="1" applyFont="1" applyFill="1" applyBorder="1" applyAlignment="1">
      <alignment horizontal="center" vertical="center"/>
    </xf>
    <xf numFmtId="43" fontId="4" fillId="0" borderId="15" xfId="15" applyFont="1" applyFill="1" applyBorder="1" applyAlignment="1">
      <alignment horizontal="center" vertical="center"/>
    </xf>
    <xf numFmtId="43" fontId="4" fillId="0" borderId="46" xfId="15" applyFont="1" applyFill="1" applyBorder="1" applyAlignment="1">
      <alignment horizontal="center" vertical="center" wrapText="1"/>
    </xf>
    <xf numFmtId="43" fontId="4" fillId="0" borderId="43" xfId="15" applyFont="1" applyFill="1" applyBorder="1" applyAlignment="1">
      <alignment horizontal="center" vertical="center" wrapText="1" shrinkToFit="1"/>
    </xf>
    <xf numFmtId="4" fontId="4" fillId="0" borderId="43" xfId="15" applyNumberFormat="1" applyFont="1" applyFill="1" applyBorder="1" applyAlignment="1">
      <alignment horizontal="center" vertical="center"/>
    </xf>
    <xf numFmtId="10" fontId="4" fillId="0" borderId="45" xfId="1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3" fillId="0" borderId="47" xfId="15" applyNumberFormat="1" applyFont="1" applyFill="1" applyBorder="1" applyAlignment="1">
      <alignment horizontal="center"/>
    </xf>
    <xf numFmtId="4" fontId="1" fillId="0" borderId="31" xfId="15" applyNumberFormat="1" applyFont="1" applyFill="1" applyBorder="1" applyAlignment="1">
      <alignment horizontal="right" vertical="top"/>
    </xf>
    <xf numFmtId="4" fontId="1" fillId="0" borderId="39" xfId="15" applyNumberFormat="1" applyFont="1" applyFill="1" applyBorder="1" applyAlignment="1">
      <alignment horizontal="right" vertical="top"/>
    </xf>
    <xf numFmtId="4" fontId="4" fillId="0" borderId="0" xfId="15" applyNumberFormat="1" applyFont="1" applyAlignment="1">
      <alignment/>
    </xf>
    <xf numFmtId="164" fontId="1" fillId="0" borderId="30" xfId="15" applyNumberFormat="1" applyFont="1" applyFill="1" applyBorder="1" applyAlignment="1">
      <alignment horizontal="center" vertical="top"/>
    </xf>
    <xf numFmtId="164" fontId="1" fillId="0" borderId="34" xfId="15" applyNumberFormat="1" applyFont="1" applyFill="1" applyBorder="1" applyAlignment="1">
      <alignment horizontal="center" vertical="top"/>
    </xf>
    <xf numFmtId="0" fontId="1" fillId="0" borderId="17" xfId="15" applyNumberFormat="1" applyFont="1" applyFill="1" applyBorder="1" applyAlignment="1">
      <alignment horizontal="center" vertical="top"/>
    </xf>
    <xf numFmtId="0" fontId="1" fillId="0" borderId="35" xfId="15" applyNumberFormat="1" applyFont="1" applyFill="1" applyBorder="1" applyAlignment="1">
      <alignment horizontal="center" vertical="top"/>
    </xf>
    <xf numFmtId="1" fontId="2" fillId="2" borderId="30" xfId="15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/>
    </xf>
    <xf numFmtId="1" fontId="5" fillId="0" borderId="35" xfId="15" applyNumberFormat="1" applyFont="1" applyFill="1" applyBorder="1" applyAlignment="1">
      <alignment horizontal="center" vertical="top"/>
    </xf>
    <xf numFmtId="1" fontId="3" fillId="0" borderId="35" xfId="15" applyNumberFormat="1" applyFont="1" applyFill="1" applyBorder="1" applyAlignment="1">
      <alignment horizontal="center"/>
    </xf>
    <xf numFmtId="43" fontId="1" fillId="0" borderId="25" xfId="15" applyFont="1" applyFill="1" applyBorder="1" applyAlignment="1">
      <alignment wrapText="1"/>
    </xf>
    <xf numFmtId="166" fontId="3" fillId="0" borderId="35" xfId="15" applyNumberFormat="1" applyFont="1" applyFill="1" applyBorder="1" applyAlignment="1">
      <alignment horizontal="center"/>
    </xf>
    <xf numFmtId="1" fontId="1" fillId="0" borderId="97" xfId="15" applyNumberFormat="1" applyFont="1" applyFill="1" applyBorder="1" applyAlignment="1">
      <alignment horizontal="center"/>
    </xf>
    <xf numFmtId="1" fontId="1" fillId="0" borderId="98" xfId="15" applyNumberFormat="1" applyFont="1" applyFill="1" applyBorder="1" applyAlignment="1">
      <alignment horizontal="center"/>
    </xf>
    <xf numFmtId="43" fontId="1" fillId="0" borderId="96" xfId="15" applyFont="1" applyFill="1" applyBorder="1" applyAlignment="1">
      <alignment wrapText="1"/>
    </xf>
    <xf numFmtId="0" fontId="1" fillId="0" borderId="30" xfId="15" applyNumberFormat="1" applyFont="1" applyFill="1" applyBorder="1" applyAlignment="1">
      <alignment horizontal="center"/>
    </xf>
    <xf numFmtId="43" fontId="1" fillId="0" borderId="99" xfId="15" applyFont="1" applyFill="1" applyBorder="1" applyAlignment="1">
      <alignment horizontal="left" vertical="top" wrapText="1"/>
    </xf>
    <xf numFmtId="1" fontId="2" fillId="0" borderId="83" xfId="15" applyNumberFormat="1" applyFont="1" applyFill="1" applyBorder="1" applyAlignment="1">
      <alignment horizontal="center" vertical="center"/>
    </xf>
    <xf numFmtId="1" fontId="2" fillId="0" borderId="66" xfId="15" applyNumberFormat="1" applyFont="1" applyFill="1" applyBorder="1" applyAlignment="1">
      <alignment horizontal="center" vertical="center"/>
    </xf>
    <xf numFmtId="1" fontId="1" fillId="2" borderId="99" xfId="15" applyNumberFormat="1" applyFont="1" applyFill="1" applyBorder="1" applyAlignment="1">
      <alignment horizontal="center"/>
    </xf>
    <xf numFmtId="4" fontId="2" fillId="0" borderId="26" xfId="15" applyNumberFormat="1" applyFont="1" applyFill="1" applyBorder="1" applyAlignment="1">
      <alignment horizontal="right" vertical="top"/>
    </xf>
    <xf numFmtId="10" fontId="2" fillId="0" borderId="28" xfId="15" applyNumberFormat="1" applyFont="1" applyFill="1" applyBorder="1" applyAlignment="1">
      <alignment horizontal="right" vertical="top"/>
    </xf>
    <xf numFmtId="0" fontId="1" fillId="0" borderId="25" xfId="15" applyNumberFormat="1" applyFont="1" applyFill="1" applyBorder="1" applyAlignment="1">
      <alignment horizontal="left" vertical="top" wrapText="1"/>
    </xf>
    <xf numFmtId="0" fontId="1" fillId="0" borderId="33" xfId="15" applyNumberFormat="1" applyFont="1" applyFill="1" applyBorder="1" applyAlignment="1">
      <alignment horizontal="left" vertical="top" wrapText="1"/>
    </xf>
    <xf numFmtId="4" fontId="1" fillId="0" borderId="0" xfId="15" applyNumberFormat="1" applyFont="1" applyFill="1" applyBorder="1" applyAlignment="1">
      <alignment horizontal="right" vertical="top"/>
    </xf>
    <xf numFmtId="166" fontId="1" fillId="0" borderId="100" xfId="15" applyNumberFormat="1" applyFont="1" applyFill="1" applyBorder="1" applyAlignment="1">
      <alignment horizontal="center" vertical="top"/>
    </xf>
    <xf numFmtId="43" fontId="1" fillId="0" borderId="101" xfId="15" applyFont="1" applyFill="1" applyBorder="1" applyAlignment="1">
      <alignment horizontal="left" vertical="top" wrapText="1"/>
    </xf>
    <xf numFmtId="43" fontId="1" fillId="0" borderId="4" xfId="15" applyFont="1" applyFill="1" applyBorder="1" applyAlignment="1">
      <alignment horizontal="center"/>
    </xf>
    <xf numFmtId="43" fontId="1" fillId="0" borderId="102" xfId="15" applyFont="1" applyFill="1" applyBorder="1" applyAlignment="1">
      <alignment horizontal="left" vertical="top" wrapText="1"/>
    </xf>
    <xf numFmtId="4" fontId="1" fillId="0" borderId="102" xfId="15" applyNumberFormat="1" applyFont="1" applyFill="1" applyBorder="1" applyAlignment="1">
      <alignment horizontal="right" vertical="top"/>
    </xf>
    <xf numFmtId="0" fontId="1" fillId="0" borderId="50" xfId="15" applyNumberFormat="1" applyFont="1" applyFill="1" applyBorder="1" applyAlignment="1">
      <alignment horizontal="center"/>
    </xf>
    <xf numFmtId="4" fontId="1" fillId="0" borderId="78" xfId="15" applyNumberFormat="1" applyFont="1" applyFill="1" applyBorder="1" applyAlignment="1">
      <alignment horizontal="right" vertical="top"/>
    </xf>
    <xf numFmtId="4" fontId="4" fillId="0" borderId="0" xfId="15" applyNumberFormat="1" applyFont="1" applyBorder="1" applyAlignment="1">
      <alignment/>
    </xf>
    <xf numFmtId="164" fontId="2" fillId="2" borderId="93" xfId="15" applyNumberFormat="1" applyFont="1" applyFill="1" applyBorder="1" applyAlignment="1">
      <alignment horizontal="center" vertical="top"/>
    </xf>
    <xf numFmtId="165" fontId="6" fillId="0" borderId="70" xfId="15" applyNumberFormat="1" applyFont="1" applyFill="1" applyBorder="1" applyAlignment="1">
      <alignment horizontal="center" vertical="top"/>
    </xf>
    <xf numFmtId="43" fontId="6" fillId="0" borderId="15" xfId="15" applyFont="1" applyFill="1" applyBorder="1" applyAlignment="1">
      <alignment horizontal="center"/>
    </xf>
    <xf numFmtId="43" fontId="6" fillId="0" borderId="15" xfId="15" applyFont="1" applyFill="1" applyBorder="1" applyAlignment="1">
      <alignment horizontal="left" vertical="top" wrapText="1"/>
    </xf>
    <xf numFmtId="4" fontId="6" fillId="0" borderId="15" xfId="15" applyNumberFormat="1" applyFont="1" applyFill="1" applyBorder="1" applyAlignment="1">
      <alignment horizontal="right" vertical="top"/>
    </xf>
    <xf numFmtId="10" fontId="6" fillId="0" borderId="15" xfId="15" applyNumberFormat="1" applyFont="1" applyFill="1" applyBorder="1" applyAlignment="1">
      <alignment horizontal="right" vertical="top"/>
    </xf>
    <xf numFmtId="10" fontId="6" fillId="0" borderId="90" xfId="15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1" fontId="6" fillId="0" borderId="66" xfId="15" applyNumberFormat="1" applyFont="1" applyFill="1" applyBorder="1" applyAlignment="1">
      <alignment horizontal="center"/>
    </xf>
    <xf numFmtId="43" fontId="6" fillId="0" borderId="103" xfId="15" applyFont="1" applyFill="1" applyBorder="1" applyAlignment="1">
      <alignment horizontal="center"/>
    </xf>
    <xf numFmtId="43" fontId="6" fillId="0" borderId="104" xfId="15" applyFont="1" applyFill="1" applyBorder="1" applyAlignment="1">
      <alignment horizontal="left" vertical="top" wrapText="1"/>
    </xf>
    <xf numFmtId="4" fontId="6" fillId="0" borderId="71" xfId="15" applyNumberFormat="1" applyFont="1" applyFill="1" applyBorder="1" applyAlignment="1">
      <alignment horizontal="right" vertical="top"/>
    </xf>
    <xf numFmtId="10" fontId="6" fillId="0" borderId="1" xfId="15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164" fontId="6" fillId="0" borderId="34" xfId="15" applyNumberFormat="1" applyFont="1" applyFill="1" applyBorder="1" applyAlignment="1">
      <alignment horizontal="center" vertical="top"/>
    </xf>
    <xf numFmtId="1" fontId="7" fillId="0" borderId="30" xfId="15" applyNumberFormat="1" applyFont="1" applyFill="1" applyBorder="1" applyAlignment="1">
      <alignment horizontal="center" vertical="top"/>
    </xf>
    <xf numFmtId="1" fontId="6" fillId="0" borderId="15" xfId="15" applyNumberFormat="1" applyFont="1" applyFill="1" applyBorder="1" applyAlignment="1">
      <alignment horizontal="center"/>
    </xf>
    <xf numFmtId="43" fontId="8" fillId="0" borderId="15" xfId="15" applyFont="1" applyFill="1" applyBorder="1" applyAlignment="1">
      <alignment horizontal="center"/>
    </xf>
    <xf numFmtId="10" fontId="6" fillId="0" borderId="39" xfId="15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/>
    </xf>
    <xf numFmtId="1" fontId="6" fillId="0" borderId="18" xfId="15" applyNumberFormat="1" applyFont="1" applyFill="1" applyBorder="1" applyAlignment="1">
      <alignment horizontal="center"/>
    </xf>
    <xf numFmtId="1" fontId="6" fillId="0" borderId="49" xfId="15" applyNumberFormat="1" applyFont="1" applyFill="1" applyBorder="1" applyAlignment="1">
      <alignment horizontal="center" vertical="top"/>
    </xf>
    <xf numFmtId="43" fontId="6" fillId="0" borderId="46" xfId="15" applyFont="1" applyFill="1" applyBorder="1" applyAlignment="1">
      <alignment horizontal="left" vertical="top" wrapText="1"/>
    </xf>
    <xf numFmtId="4" fontId="6" fillId="0" borderId="43" xfId="15" applyNumberFormat="1" applyFont="1" applyFill="1" applyBorder="1" applyAlignment="1">
      <alignment horizontal="right" vertical="top"/>
    </xf>
    <xf numFmtId="10" fontId="6" fillId="0" borderId="45" xfId="15" applyNumberFormat="1" applyFont="1" applyFill="1" applyBorder="1" applyAlignment="1">
      <alignment horizontal="right" vertical="top"/>
    </xf>
    <xf numFmtId="0" fontId="1" fillId="0" borderId="36" xfId="15" applyNumberFormat="1" applyFont="1" applyFill="1" applyBorder="1" applyAlignment="1">
      <alignment horizontal="center"/>
    </xf>
    <xf numFmtId="43" fontId="1" fillId="0" borderId="34" xfId="15" applyFont="1" applyFill="1" applyBorder="1" applyAlignment="1">
      <alignment wrapText="1"/>
    </xf>
    <xf numFmtId="1" fontId="2" fillId="2" borderId="89" xfId="15" applyNumberFormat="1" applyFont="1" applyFill="1" applyBorder="1" applyAlignment="1">
      <alignment horizontal="center" vertical="top"/>
    </xf>
    <xf numFmtId="1" fontId="1" fillId="2" borderId="45" xfId="15" applyNumberFormat="1" applyFont="1" applyFill="1" applyBorder="1" applyAlignment="1">
      <alignment horizontal="center"/>
    </xf>
    <xf numFmtId="1" fontId="6" fillId="0" borderId="99" xfId="15" applyNumberFormat="1" applyFont="1" applyFill="1" applyBorder="1" applyAlignment="1">
      <alignment horizontal="center"/>
    </xf>
    <xf numFmtId="1" fontId="6" fillId="0" borderId="49" xfId="15" applyNumberFormat="1" applyFont="1" applyFill="1" applyBorder="1" applyAlignment="1">
      <alignment horizontal="center"/>
    </xf>
    <xf numFmtId="166" fontId="6" fillId="0" borderId="15" xfId="15" applyNumberFormat="1" applyFont="1" applyFill="1" applyBorder="1" applyAlignment="1">
      <alignment horizontal="center" vertical="top"/>
    </xf>
    <xf numFmtId="1" fontId="6" fillId="0" borderId="38" xfId="15" applyNumberFormat="1" applyFont="1" applyFill="1" applyBorder="1" applyAlignment="1">
      <alignment horizontal="center" vertical="top"/>
    </xf>
    <xf numFmtId="43" fontId="6" fillId="0" borderId="36" xfId="15" applyFont="1" applyFill="1" applyBorder="1" applyAlignment="1">
      <alignment horizontal="center"/>
    </xf>
    <xf numFmtId="43" fontId="6" fillId="0" borderId="25" xfId="15" applyFont="1" applyFill="1" applyBorder="1" applyAlignment="1">
      <alignment horizontal="left" vertical="top" wrapText="1"/>
    </xf>
    <xf numFmtId="4" fontId="6" fillId="0" borderId="26" xfId="15" applyNumberFormat="1" applyFont="1" applyFill="1" applyBorder="1" applyAlignment="1">
      <alignment horizontal="right" vertical="top"/>
    </xf>
    <xf numFmtId="4" fontId="6" fillId="0" borderId="65" xfId="15" applyNumberFormat="1" applyFont="1" applyFill="1" applyBorder="1" applyAlignment="1">
      <alignment horizontal="right" vertical="top"/>
    </xf>
    <xf numFmtId="1" fontId="6" fillId="0" borderId="38" xfId="15" applyNumberFormat="1" applyFont="1" applyFill="1" applyBorder="1" applyAlignment="1">
      <alignment horizontal="center"/>
    </xf>
    <xf numFmtId="1" fontId="6" fillId="0" borderId="34" xfId="15" applyNumberFormat="1" applyFont="1" applyFill="1" applyBorder="1" applyAlignment="1">
      <alignment horizontal="center"/>
    </xf>
    <xf numFmtId="1" fontId="6" fillId="0" borderId="33" xfId="15" applyNumberFormat="1" applyFont="1" applyFill="1" applyBorder="1" applyAlignment="1">
      <alignment horizontal="center"/>
    </xf>
    <xf numFmtId="4" fontId="6" fillId="0" borderId="6" xfId="15" applyNumberFormat="1" applyFont="1" applyFill="1" applyBorder="1" applyAlignment="1">
      <alignment horizontal="right" vertical="top"/>
    </xf>
    <xf numFmtId="1" fontId="6" fillId="0" borderId="105" xfId="15" applyNumberFormat="1" applyFont="1" applyFill="1" applyBorder="1" applyAlignment="1">
      <alignment horizontal="center" vertical="top"/>
    </xf>
    <xf numFmtId="1" fontId="6" fillId="0" borderId="75" xfId="15" applyNumberFormat="1" applyFont="1" applyFill="1" applyBorder="1" applyAlignment="1">
      <alignment horizontal="center"/>
    </xf>
    <xf numFmtId="167" fontId="6" fillId="0" borderId="15" xfId="15" applyNumberFormat="1" applyFont="1" applyFill="1" applyBorder="1" applyAlignment="1">
      <alignment horizontal="center" vertical="top"/>
    </xf>
    <xf numFmtId="1" fontId="6" fillId="0" borderId="50" xfId="15" applyNumberFormat="1" applyFont="1" applyFill="1" applyBorder="1" applyAlignment="1">
      <alignment horizontal="center" vertical="top"/>
    </xf>
    <xf numFmtId="1" fontId="6" fillId="0" borderId="45" xfId="15" applyNumberFormat="1" applyFont="1" applyFill="1" applyBorder="1" applyAlignment="1">
      <alignment horizontal="center"/>
    </xf>
    <xf numFmtId="43" fontId="6" fillId="0" borderId="30" xfId="15" applyFont="1" applyFill="1" applyBorder="1" applyAlignment="1">
      <alignment horizontal="left" vertical="top" wrapText="1"/>
    </xf>
    <xf numFmtId="10" fontId="6" fillId="0" borderId="30" xfId="15" applyNumberFormat="1" applyFont="1" applyFill="1" applyBorder="1" applyAlignment="1">
      <alignment horizontal="right" vertical="top"/>
    </xf>
    <xf numFmtId="43" fontId="2" fillId="2" borderId="17" xfId="15" applyFont="1" applyFill="1" applyBorder="1" applyAlignment="1">
      <alignment horizontal="center"/>
    </xf>
    <xf numFmtId="1" fontId="6" fillId="0" borderId="47" xfId="15" applyNumberFormat="1" applyFont="1" applyFill="1" applyBorder="1" applyAlignment="1">
      <alignment horizontal="center"/>
    </xf>
    <xf numFmtId="1" fontId="6" fillId="0" borderId="50" xfId="15" applyNumberFormat="1" applyFont="1" applyFill="1" applyBorder="1" applyAlignment="1">
      <alignment horizontal="center"/>
    </xf>
    <xf numFmtId="1" fontId="6" fillId="0" borderId="35" xfId="15" applyNumberFormat="1" applyFont="1" applyFill="1" applyBorder="1" applyAlignment="1">
      <alignment horizontal="center"/>
    </xf>
    <xf numFmtId="1" fontId="6" fillId="0" borderId="48" xfId="15" applyNumberFormat="1" applyFont="1" applyFill="1" applyBorder="1" applyAlignment="1">
      <alignment horizontal="center"/>
    </xf>
    <xf numFmtId="43" fontId="6" fillId="0" borderId="31" xfId="15" applyFont="1" applyFill="1" applyBorder="1" applyAlignment="1">
      <alignment horizontal="left" vertical="top" wrapText="1"/>
    </xf>
    <xf numFmtId="4" fontId="6" fillId="0" borderId="32" xfId="15" applyNumberFormat="1" applyFont="1" applyFill="1" applyBorder="1" applyAlignment="1">
      <alignment horizontal="right" vertical="top"/>
    </xf>
    <xf numFmtId="165" fontId="6" fillId="0" borderId="52" xfId="15" applyNumberFormat="1" applyFont="1" applyFill="1" applyBorder="1" applyAlignment="1">
      <alignment horizontal="center" vertical="top"/>
    </xf>
    <xf numFmtId="43" fontId="6" fillId="0" borderId="53" xfId="15" applyFont="1" applyFill="1" applyBorder="1" applyAlignment="1">
      <alignment horizontal="center"/>
    </xf>
    <xf numFmtId="43" fontId="6" fillId="0" borderId="54" xfId="15" applyFont="1" applyFill="1" applyBorder="1" applyAlignment="1">
      <alignment horizontal="left" vertical="top" wrapText="1"/>
    </xf>
    <xf numFmtId="4" fontId="6" fillId="0" borderId="55" xfId="15" applyNumberFormat="1" applyFont="1" applyFill="1" applyBorder="1" applyAlignment="1">
      <alignment horizontal="right" vertical="top"/>
    </xf>
    <xf numFmtId="10" fontId="6" fillId="0" borderId="56" xfId="15" applyNumberFormat="1" applyFont="1" applyFill="1" applyBorder="1" applyAlignment="1">
      <alignment horizontal="right" vertical="top"/>
    </xf>
    <xf numFmtId="1" fontId="6" fillId="0" borderId="2" xfId="15" applyNumberFormat="1" applyFont="1" applyFill="1" applyBorder="1" applyAlignment="1">
      <alignment horizontal="center"/>
    </xf>
    <xf numFmtId="1" fontId="6" fillId="0" borderId="70" xfId="15" applyNumberFormat="1" applyFont="1" applyFill="1" applyBorder="1" applyAlignment="1">
      <alignment horizontal="center" vertical="top"/>
    </xf>
    <xf numFmtId="43" fontId="8" fillId="0" borderId="53" xfId="15" applyFont="1" applyFill="1" applyBorder="1" applyAlignment="1">
      <alignment horizontal="center"/>
    </xf>
    <xf numFmtId="10" fontId="6" fillId="0" borderId="106" xfId="15" applyNumberFormat="1" applyFont="1" applyFill="1" applyBorder="1" applyAlignment="1">
      <alignment horizontal="right" vertical="top"/>
    </xf>
    <xf numFmtId="1" fontId="2" fillId="2" borderId="15" xfId="15" applyNumberFormat="1" applyFont="1" applyFill="1" applyBorder="1" applyAlignment="1">
      <alignment horizontal="center"/>
    </xf>
    <xf numFmtId="167" fontId="2" fillId="2" borderId="15" xfId="15" applyNumberFormat="1" applyFont="1" applyFill="1" applyBorder="1" applyAlignment="1">
      <alignment horizontal="center" vertical="top"/>
    </xf>
    <xf numFmtId="167" fontId="6" fillId="0" borderId="36" xfId="15" applyNumberFormat="1" applyFont="1" applyFill="1" applyBorder="1" applyAlignment="1">
      <alignment horizontal="center" vertical="top"/>
    </xf>
    <xf numFmtId="10" fontId="6" fillId="0" borderId="28" xfId="15" applyNumberFormat="1" applyFont="1" applyFill="1" applyBorder="1" applyAlignment="1">
      <alignment horizontal="right" vertical="top"/>
    </xf>
    <xf numFmtId="1" fontId="6" fillId="0" borderId="98" xfId="15" applyNumberFormat="1" applyFont="1" applyFill="1" applyBorder="1" applyAlignment="1">
      <alignment horizontal="center" vertical="top"/>
    </xf>
    <xf numFmtId="43" fontId="6" fillId="0" borderId="88" xfId="15" applyFont="1" applyFill="1" applyBorder="1" applyAlignment="1">
      <alignment horizontal="center"/>
    </xf>
    <xf numFmtId="43" fontId="6" fillId="0" borderId="12" xfId="15" applyFont="1" applyFill="1" applyBorder="1" applyAlignment="1">
      <alignment horizontal="left" vertical="top" wrapText="1"/>
    </xf>
    <xf numFmtId="4" fontId="6" fillId="0" borderId="13" xfId="15" applyNumberFormat="1" applyFont="1" applyFill="1" applyBorder="1" applyAlignment="1">
      <alignment horizontal="right" vertical="top"/>
    </xf>
    <xf numFmtId="10" fontId="6" fillId="0" borderId="14" xfId="15" applyNumberFormat="1" applyFont="1" applyFill="1" applyBorder="1" applyAlignment="1">
      <alignment horizontal="right" vertical="top"/>
    </xf>
    <xf numFmtId="1" fontId="6" fillId="0" borderId="52" xfId="15" applyNumberFormat="1" applyFont="1" applyFill="1" applyBorder="1" applyAlignment="1">
      <alignment horizontal="center" vertical="top"/>
    </xf>
    <xf numFmtId="1" fontId="6" fillId="0" borderId="107" xfId="15" applyNumberFormat="1" applyFont="1" applyFill="1" applyBorder="1" applyAlignment="1">
      <alignment horizontal="center"/>
    </xf>
    <xf numFmtId="1" fontId="6" fillId="0" borderId="108" xfId="15" applyNumberFormat="1" applyFont="1" applyFill="1" applyBorder="1" applyAlignment="1">
      <alignment horizontal="center" vertical="top"/>
    </xf>
    <xf numFmtId="43" fontId="6" fillId="0" borderId="100" xfId="15" applyFont="1" applyFill="1" applyBorder="1" applyAlignment="1">
      <alignment horizontal="center"/>
    </xf>
    <xf numFmtId="43" fontId="6" fillId="0" borderId="109" xfId="15" applyFont="1" applyFill="1" applyBorder="1" applyAlignment="1">
      <alignment horizontal="left" vertical="top" wrapText="1"/>
    </xf>
    <xf numFmtId="4" fontId="6" fillId="0" borderId="110" xfId="15" applyNumberFormat="1" applyFont="1" applyFill="1" applyBorder="1" applyAlignment="1">
      <alignment horizontal="right" vertical="top"/>
    </xf>
    <xf numFmtId="1" fontId="6" fillId="0" borderId="45" xfId="15" applyNumberFormat="1" applyFont="1" applyFill="1" applyBorder="1" applyAlignment="1">
      <alignment horizontal="center" vertical="top"/>
    </xf>
    <xf numFmtId="43" fontId="6" fillId="0" borderId="35" xfId="15" applyFont="1" applyFill="1" applyBorder="1" applyAlignment="1">
      <alignment horizontal="center"/>
    </xf>
    <xf numFmtId="43" fontId="6" fillId="0" borderId="30" xfId="15" applyFont="1" applyFill="1" applyBorder="1" applyAlignment="1">
      <alignment horizontal="center"/>
    </xf>
    <xf numFmtId="1" fontId="6" fillId="0" borderId="84" xfId="15" applyNumberFormat="1" applyFont="1" applyFill="1" applyBorder="1" applyAlignment="1">
      <alignment horizontal="center"/>
    </xf>
    <xf numFmtId="1" fontId="6" fillId="0" borderId="48" xfId="15" applyNumberFormat="1" applyFont="1" applyFill="1" applyBorder="1" applyAlignment="1">
      <alignment horizontal="center" vertical="top"/>
    </xf>
    <xf numFmtId="1" fontId="6" fillId="0" borderId="41" xfId="15" applyNumberFormat="1" applyFont="1" applyFill="1" applyBorder="1" applyAlignment="1">
      <alignment horizontal="center" vertical="top"/>
    </xf>
    <xf numFmtId="4" fontId="6" fillId="0" borderId="111" xfId="15" applyNumberFormat="1" applyFont="1" applyFill="1" applyBorder="1" applyAlignment="1">
      <alignment horizontal="right" vertical="top"/>
    </xf>
    <xf numFmtId="1" fontId="6" fillId="0" borderId="112" xfId="15" applyNumberFormat="1" applyFont="1" applyFill="1" applyBorder="1" applyAlignment="1">
      <alignment horizontal="center" vertical="top"/>
    </xf>
    <xf numFmtId="1" fontId="2" fillId="0" borderId="14" xfId="15" applyNumberFormat="1" applyFont="1" applyFill="1" applyBorder="1" applyAlignment="1">
      <alignment horizontal="center" vertical="center"/>
    </xf>
    <xf numFmtId="1" fontId="2" fillId="0" borderId="34" xfId="15" applyNumberFormat="1" applyFont="1" applyFill="1" applyBorder="1" applyAlignment="1">
      <alignment horizontal="center" vertical="center"/>
    </xf>
    <xf numFmtId="4" fontId="6" fillId="0" borderId="90" xfId="15" applyNumberFormat="1" applyFont="1" applyFill="1" applyBorder="1" applyAlignment="1">
      <alignment horizontal="right" vertical="top"/>
    </xf>
    <xf numFmtId="43" fontId="6" fillId="0" borderId="53" xfId="15" applyFont="1" applyFill="1" applyBorder="1" applyAlignment="1">
      <alignment horizontal="left" vertical="top" wrapText="1"/>
    </xf>
    <xf numFmtId="166" fontId="1" fillId="0" borderId="88" xfId="15" applyNumberFormat="1" applyFont="1" applyFill="1" applyBorder="1" applyAlignment="1">
      <alignment horizontal="center" vertical="top"/>
    </xf>
    <xf numFmtId="43" fontId="1" fillId="0" borderId="50" xfId="15" applyFont="1" applyFill="1" applyBorder="1" applyAlignment="1">
      <alignment horizontal="left" vertical="top" wrapText="1"/>
    </xf>
    <xf numFmtId="10" fontId="1" fillId="0" borderId="113" xfId="15" applyNumberFormat="1" applyFont="1" applyFill="1" applyBorder="1" applyAlignment="1">
      <alignment horizontal="right" vertical="top"/>
    </xf>
    <xf numFmtId="1" fontId="6" fillId="0" borderId="15" xfId="15" applyNumberFormat="1" applyFont="1" applyFill="1" applyBorder="1" applyAlignment="1">
      <alignment horizontal="center" vertical="top"/>
    </xf>
    <xf numFmtId="4" fontId="6" fillId="0" borderId="52" xfId="15" applyNumberFormat="1" applyFont="1" applyFill="1" applyBorder="1" applyAlignment="1">
      <alignment horizontal="right" vertical="top"/>
    </xf>
    <xf numFmtId="10" fontId="6" fillId="0" borderId="114" xfId="15" applyNumberFormat="1" applyFont="1" applyFill="1" applyBorder="1" applyAlignment="1">
      <alignment horizontal="right" vertical="top"/>
    </xf>
    <xf numFmtId="1" fontId="6" fillId="0" borderId="39" xfId="15" applyNumberFormat="1" applyFont="1" applyFill="1" applyBorder="1" applyAlignment="1">
      <alignment horizontal="center" vertical="top"/>
    </xf>
    <xf numFmtId="43" fontId="6" fillId="0" borderId="17" xfId="15" applyFont="1" applyFill="1" applyBorder="1" applyAlignment="1">
      <alignment horizontal="center"/>
    </xf>
    <xf numFmtId="1" fontId="6" fillId="0" borderId="98" xfId="15" applyNumberFormat="1" applyFont="1" applyFill="1" applyBorder="1" applyAlignment="1">
      <alignment horizontal="center"/>
    </xf>
    <xf numFmtId="43" fontId="6" fillId="0" borderId="5" xfId="15" applyFont="1" applyFill="1" applyBorder="1" applyAlignment="1">
      <alignment horizontal="left" vertical="top" wrapText="1"/>
    </xf>
    <xf numFmtId="10" fontId="6" fillId="0" borderId="9" xfId="15" applyNumberFormat="1" applyFont="1" applyFill="1" applyBorder="1" applyAlignment="1">
      <alignment horizontal="right" vertical="top"/>
    </xf>
    <xf numFmtId="0" fontId="1" fillId="0" borderId="99" xfId="15" applyNumberFormat="1" applyFont="1" applyFill="1" applyBorder="1" applyAlignment="1">
      <alignment horizontal="center"/>
    </xf>
    <xf numFmtId="4" fontId="2" fillId="0" borderId="13" xfId="15" applyNumberFormat="1" applyFont="1" applyFill="1" applyBorder="1" applyAlignment="1">
      <alignment horizontal="right" vertical="top"/>
    </xf>
    <xf numFmtId="10" fontId="2" fillId="0" borderId="14" xfId="15" applyNumberFormat="1" applyFont="1" applyFill="1" applyBorder="1" applyAlignment="1">
      <alignment horizontal="right" vertical="top"/>
    </xf>
    <xf numFmtId="1" fontId="6" fillId="0" borderId="47" xfId="15" applyNumberFormat="1" applyFont="1" applyFill="1" applyBorder="1" applyAlignment="1">
      <alignment horizontal="center" vertical="top"/>
    </xf>
    <xf numFmtId="1" fontId="6" fillId="0" borderId="41" xfId="15" applyNumberFormat="1" applyFont="1" applyFill="1" applyBorder="1" applyAlignment="1">
      <alignment horizontal="center"/>
    </xf>
    <xf numFmtId="1" fontId="9" fillId="0" borderId="38" xfId="15" applyNumberFormat="1" applyFont="1" applyFill="1" applyBorder="1" applyAlignment="1">
      <alignment horizontal="center" vertical="top"/>
    </xf>
    <xf numFmtId="4" fontId="6" fillId="0" borderId="89" xfId="15" applyNumberFormat="1" applyFont="1" applyFill="1" applyBorder="1" applyAlignment="1">
      <alignment horizontal="right" vertical="top"/>
    </xf>
    <xf numFmtId="0" fontId="6" fillId="0" borderId="25" xfId="15" applyNumberFormat="1" applyFont="1" applyFill="1" applyBorder="1" applyAlignment="1">
      <alignment horizontal="left" vertical="top" wrapText="1"/>
    </xf>
    <xf numFmtId="0" fontId="1" fillId="0" borderId="30" xfId="15" applyNumberFormat="1" applyFont="1" applyFill="1" applyBorder="1" applyAlignment="1">
      <alignment/>
    </xf>
    <xf numFmtId="0" fontId="1" fillId="0" borderId="36" xfId="15" applyNumberFormat="1" applyFont="1" applyFill="1" applyBorder="1" applyAlignment="1">
      <alignment/>
    </xf>
    <xf numFmtId="4" fontId="1" fillId="0" borderId="34" xfId="15" applyNumberFormat="1" applyFont="1" applyFill="1" applyBorder="1" applyAlignment="1">
      <alignment horizontal="right" vertical="top"/>
    </xf>
    <xf numFmtId="1" fontId="6" fillId="0" borderId="40" xfId="15" applyNumberFormat="1" applyFont="1" applyFill="1" applyBorder="1" applyAlignment="1">
      <alignment horizontal="center"/>
    </xf>
    <xf numFmtId="4" fontId="1" fillId="0" borderId="28" xfId="15" applyNumberFormat="1" applyFont="1" applyFill="1" applyBorder="1" applyAlignment="1">
      <alignment horizontal="right" vertical="top"/>
    </xf>
    <xf numFmtId="166" fontId="1" fillId="0" borderId="15" xfId="15" applyNumberFormat="1" applyFont="1" applyFill="1" applyBorder="1" applyAlignment="1">
      <alignment horizontal="center"/>
    </xf>
    <xf numFmtId="1" fontId="9" fillId="0" borderId="115" xfId="15" applyNumberFormat="1" applyFont="1" applyFill="1" applyBorder="1" applyAlignment="1">
      <alignment horizontal="center" vertical="top"/>
    </xf>
    <xf numFmtId="1" fontId="9" fillId="0" borderId="50" xfId="15" applyNumberFormat="1" applyFont="1" applyFill="1" applyBorder="1" applyAlignment="1">
      <alignment horizontal="center" vertical="top"/>
    </xf>
    <xf numFmtId="43" fontId="6" fillId="0" borderId="116" xfId="15" applyFont="1" applyFill="1" applyBorder="1" applyAlignment="1">
      <alignment horizontal="left" vertical="top" wrapText="1"/>
    </xf>
    <xf numFmtId="166" fontId="6" fillId="0" borderId="15" xfId="15" applyNumberFormat="1" applyFont="1" applyFill="1" applyBorder="1" applyAlignment="1">
      <alignment horizontal="center"/>
    </xf>
    <xf numFmtId="43" fontId="6" fillId="0" borderId="44" xfId="15" applyFont="1" applyFill="1" applyBorder="1" applyAlignment="1">
      <alignment horizontal="left" vertical="top" wrapText="1"/>
    </xf>
    <xf numFmtId="1" fontId="9" fillId="0" borderId="34" xfId="15" applyNumberFormat="1" applyFont="1" applyFill="1" applyBorder="1" applyAlignment="1">
      <alignment horizontal="center" vertical="top"/>
    </xf>
    <xf numFmtId="1" fontId="6" fillId="0" borderId="74" xfId="15" applyNumberFormat="1" applyFont="1" applyFill="1" applyBorder="1" applyAlignment="1">
      <alignment horizontal="center"/>
    </xf>
    <xf numFmtId="0" fontId="1" fillId="0" borderId="35" xfId="15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37" xfId="15" applyNumberFormat="1" applyFont="1" applyFill="1" applyBorder="1" applyAlignment="1">
      <alignment horizontal="right" vertical="top"/>
    </xf>
    <xf numFmtId="1" fontId="1" fillId="0" borderId="24" xfId="15" applyNumberFormat="1" applyFont="1" applyFill="1" applyBorder="1" applyAlignment="1">
      <alignment horizontal="center"/>
    </xf>
    <xf numFmtId="0" fontId="1" fillId="0" borderId="15" xfId="15" applyNumberFormat="1" applyFont="1" applyFill="1" applyBorder="1" applyAlignment="1">
      <alignment horizontal="center" vertical="top"/>
    </xf>
    <xf numFmtId="43" fontId="1" fillId="0" borderId="65" xfId="15" applyFont="1" applyFill="1" applyBorder="1" applyAlignment="1">
      <alignment horizontal="left" vertical="top" wrapText="1"/>
    </xf>
    <xf numFmtId="1" fontId="3" fillId="0" borderId="23" xfId="15" applyNumberFormat="1" applyFont="1" applyFill="1" applyBorder="1" applyAlignment="1">
      <alignment horizontal="center"/>
    </xf>
    <xf numFmtId="1" fontId="1" fillId="0" borderId="96" xfId="15" applyNumberFormat="1" applyFont="1" applyFill="1" applyBorder="1" applyAlignment="1">
      <alignment horizontal="center" vertical="top"/>
    </xf>
    <xf numFmtId="1" fontId="6" fillId="0" borderId="76" xfId="15" applyNumberFormat="1" applyFont="1" applyFill="1" applyBorder="1" applyAlignment="1">
      <alignment horizontal="center"/>
    </xf>
    <xf numFmtId="1" fontId="6" fillId="0" borderId="117" xfId="15" applyNumberFormat="1" applyFont="1" applyFill="1" applyBorder="1" applyAlignment="1">
      <alignment horizontal="center"/>
    </xf>
    <xf numFmtId="43" fontId="1" fillId="0" borderId="82" xfId="15" applyFont="1" applyFill="1" applyBorder="1" applyAlignment="1">
      <alignment horizontal="left" vertical="top" wrapText="1"/>
    </xf>
    <xf numFmtId="1" fontId="6" fillId="0" borderId="89" xfId="15" applyNumberFormat="1" applyFont="1" applyFill="1" applyBorder="1" applyAlignment="1">
      <alignment horizontal="center"/>
    </xf>
    <xf numFmtId="43" fontId="6" fillId="0" borderId="36" xfId="15" applyFont="1" applyFill="1" applyBorder="1" applyAlignment="1">
      <alignment horizontal="left" vertical="top" wrapText="1"/>
    </xf>
    <xf numFmtId="4" fontId="6" fillId="0" borderId="36" xfId="15" applyNumberFormat="1" applyFont="1" applyFill="1" applyBorder="1" applyAlignment="1">
      <alignment horizontal="right" vertical="top"/>
    </xf>
    <xf numFmtId="10" fontId="6" fillId="0" borderId="36" xfId="15" applyNumberFormat="1" applyFont="1" applyFill="1" applyBorder="1" applyAlignment="1">
      <alignment horizontal="right" vertical="top"/>
    </xf>
    <xf numFmtId="1" fontId="2" fillId="0" borderId="96" xfId="15" applyNumberFormat="1" applyFont="1" applyFill="1" applyBorder="1" applyAlignment="1">
      <alignment horizontal="center" vertical="top"/>
    </xf>
    <xf numFmtId="43" fontId="1" fillId="0" borderId="96" xfId="15" applyFont="1" applyFill="1" applyBorder="1" applyAlignment="1">
      <alignment horizontal="left" vertical="top" wrapText="1"/>
    </xf>
    <xf numFmtId="166" fontId="6" fillId="0" borderId="36" xfId="15" applyNumberFormat="1" applyFont="1" applyFill="1" applyBorder="1" applyAlignment="1">
      <alignment horizontal="center" vertical="top"/>
    </xf>
    <xf numFmtId="43" fontId="6" fillId="0" borderId="96" xfId="15" applyFont="1" applyFill="1" applyBorder="1" applyAlignment="1">
      <alignment horizontal="left" vertical="top" wrapText="1"/>
    </xf>
    <xf numFmtId="10" fontId="1" fillId="0" borderId="82" xfId="15" applyNumberFormat="1" applyFont="1" applyFill="1" applyBorder="1" applyAlignment="1">
      <alignment horizontal="right" vertical="top"/>
    </xf>
    <xf numFmtId="1" fontId="1" fillId="0" borderId="49" xfId="15" applyNumberFormat="1" applyFont="1" applyFill="1" applyBorder="1" applyAlignment="1">
      <alignment horizontal="center"/>
    </xf>
    <xf numFmtId="166" fontId="6" fillId="0" borderId="36" xfId="1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view="pageBreakPreview" zoomScale="50" zoomScaleNormal="75" zoomScaleSheetLayoutView="50" workbookViewId="0" topLeftCell="A367">
      <selection activeCell="D390" sqref="D390"/>
    </sheetView>
  </sheetViews>
  <sheetFormatPr defaultColWidth="9.140625" defaultRowHeight="12.75"/>
  <cols>
    <col min="1" max="1" width="5.7109375" style="221" customWidth="1"/>
    <col min="2" max="2" width="7.57421875" style="221" customWidth="1"/>
    <col min="3" max="3" width="6.00390625" style="221" customWidth="1"/>
    <col min="4" max="4" width="79.421875" style="224" customWidth="1"/>
    <col min="5" max="5" width="18.421875" style="6" customWidth="1"/>
    <col min="6" max="6" width="16.57421875" style="6" customWidth="1"/>
    <col min="7" max="7" width="12.140625" style="6" customWidth="1"/>
    <col min="8" max="16384" width="9.140625" style="6" customWidth="1"/>
  </cols>
  <sheetData>
    <row r="1" spans="1:7" ht="15.75">
      <c r="A1" s="1"/>
      <c r="B1" s="1"/>
      <c r="C1" s="2"/>
      <c r="D1" s="3"/>
      <c r="E1" s="4"/>
      <c r="F1" s="246" t="s">
        <v>336</v>
      </c>
      <c r="G1" s="5"/>
    </row>
    <row r="2" spans="1:7" ht="15.75">
      <c r="A2" s="7"/>
      <c r="B2" s="1"/>
      <c r="C2" s="2"/>
      <c r="D2" s="424" t="s">
        <v>41</v>
      </c>
      <c r="E2" s="425"/>
      <c r="F2" s="246" t="s">
        <v>154</v>
      </c>
      <c r="G2" s="5"/>
    </row>
    <row r="3" spans="1:7" ht="15.75">
      <c r="A3" s="8"/>
      <c r="B3" s="9"/>
      <c r="C3" s="10"/>
      <c r="D3" s="426" t="s">
        <v>155</v>
      </c>
      <c r="E3" s="427"/>
      <c r="F3" s="277" t="s">
        <v>156</v>
      </c>
      <c r="G3" s="11"/>
    </row>
    <row r="4" spans="1:7" s="242" customFormat="1" ht="12.75">
      <c r="A4" s="235" t="s">
        <v>42</v>
      </c>
      <c r="B4" s="236" t="s">
        <v>43</v>
      </c>
      <c r="C4" s="237" t="s">
        <v>44</v>
      </c>
      <c r="D4" s="238" t="s">
        <v>45</v>
      </c>
      <c r="E4" s="239" t="s">
        <v>157</v>
      </c>
      <c r="F4" s="240" t="s">
        <v>46</v>
      </c>
      <c r="G4" s="241" t="s">
        <v>47</v>
      </c>
    </row>
    <row r="5" spans="1:7" s="12" customFormat="1" ht="15.75">
      <c r="A5" s="278">
        <v>10</v>
      </c>
      <c r="B5" s="189"/>
      <c r="C5" s="140"/>
      <c r="D5" s="83" t="s">
        <v>48</v>
      </c>
      <c r="E5" s="84">
        <f>E6+E9+E16</f>
        <v>904040.8</v>
      </c>
      <c r="F5" s="84">
        <f>F6+F9+F16</f>
        <v>298386.47</v>
      </c>
      <c r="G5" s="164">
        <f>F5/E5</f>
        <v>0.3300586323095152</v>
      </c>
    </row>
    <row r="6" spans="1:7" s="120" customFormat="1" ht="15.75">
      <c r="A6" s="247"/>
      <c r="B6" s="279">
        <v>1008</v>
      </c>
      <c r="C6" s="280"/>
      <c r="D6" s="281" t="s">
        <v>158</v>
      </c>
      <c r="E6" s="282">
        <f>E7</f>
        <v>40000</v>
      </c>
      <c r="F6" s="282">
        <f>F7</f>
        <v>0</v>
      </c>
      <c r="G6" s="283">
        <v>0</v>
      </c>
    </row>
    <row r="7" spans="1:7" s="120" customFormat="1" ht="31.5">
      <c r="A7" s="248"/>
      <c r="B7" s="62"/>
      <c r="C7" s="183">
        <v>2710</v>
      </c>
      <c r="D7" s="227" t="s">
        <v>159</v>
      </c>
      <c r="E7" s="184">
        <v>40000</v>
      </c>
      <c r="F7" s="184">
        <v>0</v>
      </c>
      <c r="G7" s="132">
        <v>0</v>
      </c>
    </row>
    <row r="8" spans="1:7" s="120" customFormat="1" ht="31.5">
      <c r="A8" s="248"/>
      <c r="B8" s="62"/>
      <c r="C8" s="114"/>
      <c r="D8" s="227" t="s">
        <v>193</v>
      </c>
      <c r="E8" s="209"/>
      <c r="F8" s="209"/>
      <c r="G8" s="132"/>
    </row>
    <row r="9" spans="1:7" s="285" customFormat="1" ht="15.75">
      <c r="A9" s="292"/>
      <c r="B9" s="279">
        <v>1041</v>
      </c>
      <c r="C9" s="280"/>
      <c r="D9" s="281" t="s">
        <v>152</v>
      </c>
      <c r="E9" s="282">
        <f>E10+E12+E14</f>
        <v>181113</v>
      </c>
      <c r="F9" s="282">
        <f>F10+F12+F14</f>
        <v>49083.67</v>
      </c>
      <c r="G9" s="284">
        <f>F9/E9</f>
        <v>0.2710113023361106</v>
      </c>
    </row>
    <row r="10" spans="1:7" s="120" customFormat="1" ht="31.5">
      <c r="A10" s="248"/>
      <c r="B10" s="62"/>
      <c r="C10" s="183">
        <v>2707</v>
      </c>
      <c r="D10" s="205" t="s">
        <v>304</v>
      </c>
      <c r="E10" s="184">
        <v>12394</v>
      </c>
      <c r="F10" s="184">
        <v>0</v>
      </c>
      <c r="G10" s="132">
        <v>0</v>
      </c>
    </row>
    <row r="11" spans="1:7" s="120" customFormat="1" ht="31.5">
      <c r="A11" s="248"/>
      <c r="B11" s="62"/>
      <c r="C11" s="114"/>
      <c r="D11" s="208" t="s">
        <v>160</v>
      </c>
      <c r="E11" s="103"/>
      <c r="F11" s="103"/>
      <c r="G11" s="132"/>
    </row>
    <row r="12" spans="1:7" s="120" customFormat="1" ht="31.5">
      <c r="A12" s="248"/>
      <c r="B12" s="62"/>
      <c r="C12" s="58">
        <v>6297</v>
      </c>
      <c r="D12" s="227" t="s">
        <v>329</v>
      </c>
      <c r="E12" s="18">
        <v>119636</v>
      </c>
      <c r="F12" s="18">
        <v>0</v>
      </c>
      <c r="G12" s="61">
        <v>0</v>
      </c>
    </row>
    <row r="13" spans="1:7" s="120" customFormat="1" ht="15.75">
      <c r="A13" s="248"/>
      <c r="B13" s="62"/>
      <c r="C13" s="192"/>
      <c r="D13" s="208" t="s">
        <v>166</v>
      </c>
      <c r="E13" s="103"/>
      <c r="F13" s="103"/>
      <c r="G13" s="132"/>
    </row>
    <row r="14" spans="1:7" s="120" customFormat="1" ht="31.5">
      <c r="A14" s="248"/>
      <c r="B14" s="62"/>
      <c r="C14" s="114">
        <v>6680</v>
      </c>
      <c r="D14" s="227" t="s">
        <v>231</v>
      </c>
      <c r="E14" s="18">
        <v>49083</v>
      </c>
      <c r="F14" s="18">
        <v>49083.67</v>
      </c>
      <c r="G14" s="61">
        <v>0</v>
      </c>
    </row>
    <row r="15" spans="1:7" s="120" customFormat="1" ht="47.25">
      <c r="A15" s="248"/>
      <c r="B15" s="62"/>
      <c r="C15" s="114"/>
      <c r="D15" s="227" t="s">
        <v>164</v>
      </c>
      <c r="E15" s="25"/>
      <c r="F15" s="25"/>
      <c r="G15" s="27"/>
    </row>
    <row r="16" spans="1:7" s="291" customFormat="1" ht="15.75">
      <c r="A16" s="286"/>
      <c r="B16" s="279">
        <v>1095</v>
      </c>
      <c r="C16" s="287"/>
      <c r="D16" s="288" t="s">
        <v>49</v>
      </c>
      <c r="E16" s="289">
        <f>SUM(E17:E20)</f>
        <v>682927.8</v>
      </c>
      <c r="F16" s="289">
        <f>SUM(F17:F20)</f>
        <v>249302.8</v>
      </c>
      <c r="G16" s="290">
        <f>F16/E16</f>
        <v>0.36505000967891477</v>
      </c>
    </row>
    <row r="17" spans="1:7" ht="31.5">
      <c r="A17" s="14"/>
      <c r="B17" s="15"/>
      <c r="C17" s="90">
        <v>770</v>
      </c>
      <c r="D17" s="17" t="s">
        <v>23</v>
      </c>
      <c r="E17" s="18">
        <v>367000</v>
      </c>
      <c r="F17" s="19">
        <v>28280</v>
      </c>
      <c r="G17" s="13">
        <f>F17/E17</f>
        <v>0.07705722070844687</v>
      </c>
    </row>
    <row r="18" spans="1:7" ht="15.75">
      <c r="A18" s="14"/>
      <c r="B18" s="20"/>
      <c r="C18" s="249">
        <v>2010</v>
      </c>
      <c r="D18" s="17" t="s">
        <v>161</v>
      </c>
      <c r="E18" s="18">
        <v>221022.8</v>
      </c>
      <c r="F18" s="19">
        <v>221022.8</v>
      </c>
      <c r="G18" s="21">
        <f>F18/E18</f>
        <v>1</v>
      </c>
    </row>
    <row r="19" spans="1:7" ht="47.25">
      <c r="A19" s="22"/>
      <c r="B19" s="20"/>
      <c r="C19" s="250"/>
      <c r="D19" s="57" t="s">
        <v>162</v>
      </c>
      <c r="E19" s="25"/>
      <c r="F19" s="26"/>
      <c r="G19" s="44"/>
    </row>
    <row r="20" spans="1:7" ht="31.5">
      <c r="A20" s="226"/>
      <c r="B20" s="405"/>
      <c r="C20" s="406">
        <v>2707</v>
      </c>
      <c r="D20" s="407" t="s">
        <v>19</v>
      </c>
      <c r="E20" s="69">
        <v>94905</v>
      </c>
      <c r="F20" s="69">
        <v>0</v>
      </c>
      <c r="G20" s="44">
        <v>0</v>
      </c>
    </row>
    <row r="21" spans="1:7" ht="31.5">
      <c r="A21" s="142"/>
      <c r="B21" s="257"/>
      <c r="C21" s="250"/>
      <c r="D21" s="24" t="s">
        <v>163</v>
      </c>
      <c r="E21" s="25"/>
      <c r="F21" s="103"/>
      <c r="G21" s="27"/>
    </row>
    <row r="22" spans="1:7" s="12" customFormat="1" ht="15.75">
      <c r="A22" s="28">
        <v>20</v>
      </c>
      <c r="B22" s="29"/>
      <c r="C22" s="30"/>
      <c r="D22" s="31" t="s">
        <v>50</v>
      </c>
      <c r="E22" s="32">
        <f>E23</f>
        <v>45496</v>
      </c>
      <c r="F22" s="32">
        <f>F23</f>
        <v>2275.26</v>
      </c>
      <c r="G22" s="33">
        <f>F22/E22</f>
        <v>0.05001011077896959</v>
      </c>
    </row>
    <row r="23" spans="1:7" s="291" customFormat="1" ht="15.75">
      <c r="A23" s="327"/>
      <c r="B23" s="333">
        <v>2001</v>
      </c>
      <c r="C23" s="334"/>
      <c r="D23" s="335" t="s">
        <v>51</v>
      </c>
      <c r="E23" s="336">
        <f>SUM(E24:E26)</f>
        <v>45496</v>
      </c>
      <c r="F23" s="336">
        <f>SUM(F24:F26)</f>
        <v>2275.26</v>
      </c>
      <c r="G23" s="337">
        <f>F23/E23</f>
        <v>0.05001011077896959</v>
      </c>
    </row>
    <row r="24" spans="1:7" ht="46.5" customHeight="1">
      <c r="A24" s="109"/>
      <c r="B24" s="98"/>
      <c r="C24" s="99">
        <v>750</v>
      </c>
      <c r="D24" s="77" t="s">
        <v>24</v>
      </c>
      <c r="E24" s="60">
        <v>5000</v>
      </c>
      <c r="F24" s="100">
        <v>2010.26</v>
      </c>
      <c r="G24" s="61">
        <f>F24/E24</f>
        <v>0.402052</v>
      </c>
    </row>
    <row r="25" spans="1:7" ht="15.75">
      <c r="A25" s="14"/>
      <c r="B25" s="15"/>
      <c r="C25" s="35">
        <v>870</v>
      </c>
      <c r="D25" s="36" t="s">
        <v>52</v>
      </c>
      <c r="E25" s="37">
        <v>2000</v>
      </c>
      <c r="F25" s="19">
        <v>265</v>
      </c>
      <c r="G25" s="21">
        <f>F25/E25</f>
        <v>0.1325</v>
      </c>
    </row>
    <row r="26" spans="1:7" ht="15.75">
      <c r="A26" s="14"/>
      <c r="B26" s="20"/>
      <c r="C26" s="35">
        <v>970</v>
      </c>
      <c r="D26" s="17" t="s">
        <v>53</v>
      </c>
      <c r="E26" s="18">
        <v>38496</v>
      </c>
      <c r="F26" s="19">
        <v>0</v>
      </c>
      <c r="G26" s="21">
        <f>F26/E26</f>
        <v>0</v>
      </c>
    </row>
    <row r="27" spans="1:7" ht="31.5">
      <c r="A27" s="38"/>
      <c r="B27" s="39"/>
      <c r="C27" s="40"/>
      <c r="D27" s="41" t="s">
        <v>25</v>
      </c>
      <c r="E27" s="42"/>
      <c r="F27" s="43"/>
      <c r="G27" s="44"/>
    </row>
    <row r="28" spans="1:7" s="12" customFormat="1" ht="15.75">
      <c r="A28" s="251">
        <v>600</v>
      </c>
      <c r="B28" s="46"/>
      <c r="C28" s="47"/>
      <c r="D28" s="48" t="s">
        <v>54</v>
      </c>
      <c r="E28" s="49">
        <f>E29+E33+E41</f>
        <v>2032745</v>
      </c>
      <c r="F28" s="49">
        <f>F33+F41+F29</f>
        <v>109674.37</v>
      </c>
      <c r="G28" s="199">
        <f aca="true" t="shared" si="0" ref="G28:G35">F28/E28</f>
        <v>0.05395382598407572</v>
      </c>
    </row>
    <row r="29" spans="1:7" s="297" customFormat="1" ht="15.75">
      <c r="A29" s="293"/>
      <c r="B29" s="294">
        <v>60014</v>
      </c>
      <c r="C29" s="295"/>
      <c r="D29" s="281" t="s">
        <v>20</v>
      </c>
      <c r="E29" s="282">
        <f>E30</f>
        <v>105000</v>
      </c>
      <c r="F29" s="282">
        <f>F30</f>
        <v>105000</v>
      </c>
      <c r="G29" s="296">
        <f t="shared" si="0"/>
        <v>1</v>
      </c>
    </row>
    <row r="30" spans="1:7" s="252" customFormat="1" ht="15.75">
      <c r="A30" s="253"/>
      <c r="B30" s="254"/>
      <c r="C30" s="260">
        <v>2990</v>
      </c>
      <c r="D30" s="227" t="s">
        <v>4</v>
      </c>
      <c r="E30" s="184">
        <v>105000</v>
      </c>
      <c r="F30" s="184">
        <v>105000</v>
      </c>
      <c r="G30" s="61">
        <f t="shared" si="0"/>
        <v>1</v>
      </c>
    </row>
    <row r="31" spans="1:7" s="252" customFormat="1" ht="15.75">
      <c r="A31" s="253"/>
      <c r="B31" s="254"/>
      <c r="C31" s="228"/>
      <c r="D31" s="227" t="s">
        <v>3</v>
      </c>
      <c r="E31" s="182"/>
      <c r="F31" s="182"/>
      <c r="G31" s="132"/>
    </row>
    <row r="32" spans="1:7" s="252" customFormat="1" ht="31.5">
      <c r="A32" s="253"/>
      <c r="B32" s="254"/>
      <c r="C32" s="228"/>
      <c r="D32" s="227" t="s">
        <v>165</v>
      </c>
      <c r="E32" s="182"/>
      <c r="F32" s="182"/>
      <c r="G32" s="133"/>
    </row>
    <row r="33" spans="1:7" s="291" customFormat="1" ht="15.75">
      <c r="A33" s="298"/>
      <c r="B33" s="299">
        <v>60016</v>
      </c>
      <c r="C33" s="280"/>
      <c r="D33" s="300" t="s">
        <v>55</v>
      </c>
      <c r="E33" s="301">
        <f>E34+E37+E40</f>
        <v>377745</v>
      </c>
      <c r="F33" s="301">
        <f>F34+F37+F40</f>
        <v>4674.37</v>
      </c>
      <c r="G33" s="302">
        <f t="shared" si="0"/>
        <v>0.012374406014639506</v>
      </c>
    </row>
    <row r="34" spans="1:7" ht="15.75">
      <c r="A34" s="50"/>
      <c r="B34" s="62"/>
      <c r="C34" s="90">
        <v>970</v>
      </c>
      <c r="D34" s="24" t="s">
        <v>53</v>
      </c>
      <c r="E34" s="25">
        <f>E35+E36</f>
        <v>57745</v>
      </c>
      <c r="F34" s="25">
        <f>F35+F36</f>
        <v>4374.41</v>
      </c>
      <c r="G34" s="27">
        <f t="shared" si="0"/>
        <v>0.07575391808814616</v>
      </c>
    </row>
    <row r="35" spans="1:7" ht="31.5">
      <c r="A35" s="52"/>
      <c r="B35" s="53"/>
      <c r="C35" s="54"/>
      <c r="D35" s="55" t="s">
        <v>324</v>
      </c>
      <c r="E35" s="25">
        <v>57745</v>
      </c>
      <c r="F35" s="25">
        <v>0</v>
      </c>
      <c r="G35" s="27">
        <f t="shared" si="0"/>
        <v>0</v>
      </c>
    </row>
    <row r="36" spans="1:7" ht="31.5">
      <c r="A36" s="52"/>
      <c r="B36" s="53"/>
      <c r="C36" s="54"/>
      <c r="D36" s="55" t="s">
        <v>194</v>
      </c>
      <c r="E36" s="25">
        <v>0</v>
      </c>
      <c r="F36" s="25">
        <v>4374.41</v>
      </c>
      <c r="G36" s="27">
        <v>0</v>
      </c>
    </row>
    <row r="37" spans="1:7" ht="15.75">
      <c r="A37" s="88"/>
      <c r="B37" s="62"/>
      <c r="C37" s="260">
        <v>2990</v>
      </c>
      <c r="D37" s="261" t="s">
        <v>4</v>
      </c>
      <c r="E37" s="60">
        <v>0</v>
      </c>
      <c r="F37" s="60">
        <v>299.96</v>
      </c>
      <c r="G37" s="61">
        <v>0</v>
      </c>
    </row>
    <row r="38" spans="1:7" ht="15.75">
      <c r="A38" s="88"/>
      <c r="B38" s="62"/>
      <c r="C38" s="228"/>
      <c r="D38" s="370" t="s">
        <v>3</v>
      </c>
      <c r="E38" s="25"/>
      <c r="F38" s="25"/>
      <c r="G38" s="27"/>
    </row>
    <row r="39" spans="1:7" ht="31.5">
      <c r="A39" s="88"/>
      <c r="B39" s="62"/>
      <c r="C39" s="303"/>
      <c r="D39" s="57" t="s">
        <v>173</v>
      </c>
      <c r="E39" s="42"/>
      <c r="F39" s="42"/>
      <c r="G39" s="44"/>
    </row>
    <row r="40" spans="1:7" ht="48.75" customHeight="1">
      <c r="A40" s="88"/>
      <c r="B40" s="62"/>
      <c r="C40" s="76">
        <v>6330</v>
      </c>
      <c r="D40" s="77" t="s">
        <v>283</v>
      </c>
      <c r="E40" s="60">
        <v>320000</v>
      </c>
      <c r="F40" s="60">
        <v>0</v>
      </c>
      <c r="G40" s="61">
        <v>0</v>
      </c>
    </row>
    <row r="41" spans="1:7" s="291" customFormat="1" ht="15.75">
      <c r="A41" s="338"/>
      <c r="B41" s="339">
        <v>60078</v>
      </c>
      <c r="C41" s="340"/>
      <c r="D41" s="335" t="s">
        <v>167</v>
      </c>
      <c r="E41" s="336">
        <f>E42</f>
        <v>1550000</v>
      </c>
      <c r="F41" s="336">
        <f>F42</f>
        <v>0</v>
      </c>
      <c r="G41" s="337">
        <v>0</v>
      </c>
    </row>
    <row r="42" spans="1:7" ht="15.75">
      <c r="A42" s="38"/>
      <c r="B42" s="408"/>
      <c r="C42" s="125">
        <v>2030</v>
      </c>
      <c r="D42" s="41" t="s">
        <v>8</v>
      </c>
      <c r="E42" s="42">
        <f>E44+E45</f>
        <v>1550000</v>
      </c>
      <c r="F42" s="107">
        <v>0</v>
      </c>
      <c r="G42" s="44">
        <v>0</v>
      </c>
    </row>
    <row r="43" spans="1:7" ht="31.5">
      <c r="A43" s="88"/>
      <c r="B43" s="78"/>
      <c r="C43" s="124"/>
      <c r="D43" s="24" t="s">
        <v>9</v>
      </c>
      <c r="E43" s="25"/>
      <c r="F43" s="66"/>
      <c r="G43" s="27"/>
    </row>
    <row r="44" spans="1:7" ht="31.5">
      <c r="A44" s="88"/>
      <c r="B44" s="78"/>
      <c r="C44" s="124"/>
      <c r="D44" s="24" t="s">
        <v>168</v>
      </c>
      <c r="E44" s="25">
        <v>250000</v>
      </c>
      <c r="F44" s="66">
        <v>0</v>
      </c>
      <c r="G44" s="27"/>
    </row>
    <row r="45" spans="1:7" ht="15.75">
      <c r="A45" s="88"/>
      <c r="B45" s="78"/>
      <c r="C45" s="256"/>
      <c r="D45" s="255" t="s">
        <v>290</v>
      </c>
      <c r="E45" s="25">
        <v>1300000</v>
      </c>
      <c r="F45" s="66">
        <v>0</v>
      </c>
      <c r="G45" s="27"/>
    </row>
    <row r="46" spans="1:7" s="87" customFormat="1" ht="15.75">
      <c r="A46" s="80">
        <v>630</v>
      </c>
      <c r="B46" s="81"/>
      <c r="C46" s="82"/>
      <c r="D46" s="83" t="s">
        <v>56</v>
      </c>
      <c r="E46" s="84">
        <f>E47</f>
        <v>6154</v>
      </c>
      <c r="F46" s="85">
        <f>F47</f>
        <v>2805.75</v>
      </c>
      <c r="G46" s="86">
        <f>F46/E46</f>
        <v>0.4559229769255769</v>
      </c>
    </row>
    <row r="47" spans="1:7" s="291" customFormat="1" ht="15.75">
      <c r="A47" s="307"/>
      <c r="B47" s="308">
        <v>63003</v>
      </c>
      <c r="C47" s="309"/>
      <c r="D47" s="300" t="s">
        <v>57</v>
      </c>
      <c r="E47" s="301">
        <f>E48+E51</f>
        <v>6154</v>
      </c>
      <c r="F47" s="301">
        <f>F48+F51</f>
        <v>2805.75</v>
      </c>
      <c r="G47" s="302">
        <f>F47/E47</f>
        <v>0.4559229769255769</v>
      </c>
    </row>
    <row r="48" spans="1:7" ht="15.75">
      <c r="A48" s="52"/>
      <c r="B48" s="62"/>
      <c r="C48" s="90">
        <v>830</v>
      </c>
      <c r="D48" s="24" t="s">
        <v>71</v>
      </c>
      <c r="E48" s="25">
        <f>E49+E50</f>
        <v>5480</v>
      </c>
      <c r="F48" s="25">
        <f>F49+F50</f>
        <v>1939.98</v>
      </c>
      <c r="G48" s="61">
        <f>F48/E48</f>
        <v>0.3540109489051095</v>
      </c>
    </row>
    <row r="49" spans="1:7" ht="15.75">
      <c r="A49" s="88"/>
      <c r="B49" s="62"/>
      <c r="C49" s="90"/>
      <c r="D49" s="24" t="s">
        <v>291</v>
      </c>
      <c r="E49" s="25">
        <v>5000</v>
      </c>
      <c r="F49" s="66">
        <v>1829.98</v>
      </c>
      <c r="G49" s="27"/>
    </row>
    <row r="50" spans="1:7" ht="15.75">
      <c r="A50" s="88"/>
      <c r="B50" s="53"/>
      <c r="C50" s="108"/>
      <c r="D50" s="234" t="s">
        <v>169</v>
      </c>
      <c r="E50" s="42">
        <v>480</v>
      </c>
      <c r="F50" s="107">
        <v>110</v>
      </c>
      <c r="G50" s="44"/>
    </row>
    <row r="51" spans="1:7" ht="15.75">
      <c r="A51" s="52"/>
      <c r="B51" s="53"/>
      <c r="C51" s="90">
        <v>970</v>
      </c>
      <c r="D51" s="24" t="s">
        <v>53</v>
      </c>
      <c r="E51" s="25">
        <f>E52+E53+E54</f>
        <v>674</v>
      </c>
      <c r="F51" s="25">
        <f>F52+F53+F54</f>
        <v>865.77</v>
      </c>
      <c r="G51" s="61">
        <f>F51/E51</f>
        <v>1.2845252225519288</v>
      </c>
    </row>
    <row r="52" spans="1:7" ht="15.75">
      <c r="A52" s="52"/>
      <c r="B52" s="53"/>
      <c r="C52" s="90"/>
      <c r="D52" s="304" t="s">
        <v>170</v>
      </c>
      <c r="E52" s="25">
        <v>0</v>
      </c>
      <c r="F52" s="66">
        <v>50</v>
      </c>
      <c r="G52" s="27"/>
    </row>
    <row r="53" spans="1:7" ht="15.75">
      <c r="A53" s="52"/>
      <c r="B53" s="53"/>
      <c r="C53" s="90"/>
      <c r="D53" s="304" t="s">
        <v>171</v>
      </c>
      <c r="E53" s="25">
        <v>0</v>
      </c>
      <c r="F53" s="66">
        <v>141.26</v>
      </c>
      <c r="G53" s="27"/>
    </row>
    <row r="54" spans="1:7" ht="15.75">
      <c r="A54" s="52"/>
      <c r="B54" s="53"/>
      <c r="C54" s="108"/>
      <c r="D54" s="234" t="s">
        <v>195</v>
      </c>
      <c r="E54" s="42">
        <v>674</v>
      </c>
      <c r="F54" s="42">
        <v>674.51</v>
      </c>
      <c r="G54" s="44"/>
    </row>
    <row r="55" spans="1:7" s="12" customFormat="1" ht="15.75">
      <c r="A55" s="305">
        <v>700</v>
      </c>
      <c r="B55" s="306"/>
      <c r="C55" s="231"/>
      <c r="D55" s="232" t="s">
        <v>58</v>
      </c>
      <c r="E55" s="233">
        <f>E56+E60+E81</f>
        <v>4852153</v>
      </c>
      <c r="F55" s="233">
        <f>F56+F60+F81</f>
        <v>958832.6600000001</v>
      </c>
      <c r="G55" s="186">
        <f>F55/E55</f>
        <v>0.19760973324625175</v>
      </c>
    </row>
    <row r="56" spans="1:7" s="285" customFormat="1" ht="15.75">
      <c r="A56" s="310"/>
      <c r="B56" s="308">
        <v>70001</v>
      </c>
      <c r="C56" s="311"/>
      <c r="D56" s="312" t="s">
        <v>172</v>
      </c>
      <c r="E56" s="313">
        <f>E57</f>
        <v>11001</v>
      </c>
      <c r="F56" s="314">
        <f>F57</f>
        <v>11001.25</v>
      </c>
      <c r="G56" s="296">
        <f>F56/E56</f>
        <v>1.0000227252067995</v>
      </c>
    </row>
    <row r="57" spans="1:7" ht="15.75">
      <c r="A57" s="88"/>
      <c r="B57" s="62"/>
      <c r="C57" s="388">
        <v>2990</v>
      </c>
      <c r="D57" s="261" t="s">
        <v>4</v>
      </c>
      <c r="E57" s="60">
        <v>11001</v>
      </c>
      <c r="F57" s="60">
        <v>11001.25</v>
      </c>
      <c r="G57" s="61">
        <f>F57/E57</f>
        <v>1.0000227252067995</v>
      </c>
    </row>
    <row r="58" spans="1:7" ht="15.75">
      <c r="A58" s="88"/>
      <c r="B58" s="62"/>
      <c r="C58" s="401"/>
      <c r="D58" s="370" t="s">
        <v>333</v>
      </c>
      <c r="E58" s="25"/>
      <c r="F58" s="25"/>
      <c r="G58" s="27"/>
    </row>
    <row r="59" spans="1:7" ht="47.25">
      <c r="A59" s="52"/>
      <c r="B59" s="62"/>
      <c r="C59" s="389"/>
      <c r="D59" s="57" t="s">
        <v>206</v>
      </c>
      <c r="E59" s="25"/>
      <c r="F59" s="42"/>
      <c r="G59" s="44"/>
    </row>
    <row r="60" spans="1:7" s="291" customFormat="1" ht="15.75">
      <c r="A60" s="316"/>
      <c r="B60" s="299">
        <v>70005</v>
      </c>
      <c r="C60" s="280"/>
      <c r="D60" s="300" t="s">
        <v>59</v>
      </c>
      <c r="E60" s="301">
        <f>E61+E64+E66+E71+E72+E76+E77+E78</f>
        <v>4683200</v>
      </c>
      <c r="F60" s="301">
        <f>F61+F64+F66+F71+F72+F76+F77+F78+F65</f>
        <v>947651.4100000001</v>
      </c>
      <c r="G60" s="302">
        <f>F60/E60</f>
        <v>0.20235125768705162</v>
      </c>
    </row>
    <row r="61" spans="1:7" ht="15.75">
      <c r="A61" s="52"/>
      <c r="B61" s="53"/>
      <c r="C61" s="90">
        <v>470</v>
      </c>
      <c r="D61" s="55" t="s">
        <v>60</v>
      </c>
      <c r="E61" s="25">
        <v>190000</v>
      </c>
      <c r="F61" s="26">
        <f>F62+F63</f>
        <v>163125.15000000002</v>
      </c>
      <c r="G61" s="27">
        <f>F61/E61</f>
        <v>0.8585534210526317</v>
      </c>
    </row>
    <row r="62" spans="1:7" ht="15.75">
      <c r="A62" s="109"/>
      <c r="B62" s="15"/>
      <c r="C62" s="54"/>
      <c r="D62" s="24" t="s">
        <v>175</v>
      </c>
      <c r="E62" s="25"/>
      <c r="F62" s="25">
        <v>68960.44</v>
      </c>
      <c r="G62" s="27"/>
    </row>
    <row r="63" spans="1:7" ht="15.75">
      <c r="A63" s="101"/>
      <c r="B63" s="20"/>
      <c r="C63" s="56"/>
      <c r="D63" s="102" t="s">
        <v>176</v>
      </c>
      <c r="E63" s="103"/>
      <c r="F63" s="103">
        <v>94164.71</v>
      </c>
      <c r="G63" s="44"/>
    </row>
    <row r="64" spans="1:7" ht="31.5">
      <c r="A64" s="50"/>
      <c r="B64" s="104"/>
      <c r="C64" s="89">
        <v>570</v>
      </c>
      <c r="D64" s="105" t="s">
        <v>61</v>
      </c>
      <c r="E64" s="106">
        <v>2000</v>
      </c>
      <c r="F64" s="106">
        <v>8597.7</v>
      </c>
      <c r="G64" s="61">
        <f>F64/E64</f>
        <v>4.298850000000001</v>
      </c>
    </row>
    <row r="65" spans="1:7" ht="15.75">
      <c r="A65" s="52"/>
      <c r="B65" s="53"/>
      <c r="C65" s="76">
        <v>690</v>
      </c>
      <c r="D65" s="55" t="s">
        <v>174</v>
      </c>
      <c r="E65" s="25">
        <v>0</v>
      </c>
      <c r="F65" s="25">
        <v>8.8</v>
      </c>
      <c r="G65" s="61">
        <v>0</v>
      </c>
    </row>
    <row r="66" spans="1:7" ht="47.25">
      <c r="A66" s="52"/>
      <c r="B66" s="53"/>
      <c r="C66" s="76">
        <v>750</v>
      </c>
      <c r="D66" s="59" t="s">
        <v>62</v>
      </c>
      <c r="E66" s="60">
        <f>E67+E68+E69+E70</f>
        <v>229200</v>
      </c>
      <c r="F66" s="60">
        <f>F67+F68+F69+F70</f>
        <v>125255.1</v>
      </c>
      <c r="G66" s="61">
        <f>F66/E66</f>
        <v>0.546488219895288</v>
      </c>
    </row>
    <row r="67" spans="1:7" ht="15.75">
      <c r="A67" s="187"/>
      <c r="B67" s="185"/>
      <c r="C67" s="56"/>
      <c r="D67" s="57" t="s">
        <v>177</v>
      </c>
      <c r="E67" s="42">
        <v>150000</v>
      </c>
      <c r="F67" s="42">
        <v>73416.1</v>
      </c>
      <c r="G67" s="44"/>
    </row>
    <row r="68" spans="1:7" ht="15.75">
      <c r="A68" s="88"/>
      <c r="B68" s="62"/>
      <c r="C68" s="54"/>
      <c r="D68" s="24" t="s">
        <v>178</v>
      </c>
      <c r="E68" s="25">
        <v>0</v>
      </c>
      <c r="F68" s="66">
        <v>25966.52</v>
      </c>
      <c r="G68" s="27"/>
    </row>
    <row r="69" spans="1:7" ht="15.75">
      <c r="A69" s="52"/>
      <c r="B69" s="53"/>
      <c r="C69" s="54"/>
      <c r="D69" s="24" t="s">
        <v>179</v>
      </c>
      <c r="E69" s="25">
        <v>78000</v>
      </c>
      <c r="F69" s="66">
        <v>25716.3</v>
      </c>
      <c r="G69" s="27"/>
    </row>
    <row r="70" spans="1:7" ht="15.75">
      <c r="A70" s="88"/>
      <c r="B70" s="62"/>
      <c r="C70" s="56"/>
      <c r="D70" s="41" t="s">
        <v>180</v>
      </c>
      <c r="E70" s="42">
        <v>1200</v>
      </c>
      <c r="F70" s="107">
        <v>156.18</v>
      </c>
      <c r="G70" s="44"/>
    </row>
    <row r="71" spans="1:7" ht="31.5">
      <c r="A71" s="52"/>
      <c r="B71" s="53"/>
      <c r="C71" s="108">
        <v>760</v>
      </c>
      <c r="D71" s="41" t="s">
        <v>63</v>
      </c>
      <c r="E71" s="42">
        <v>12000</v>
      </c>
      <c r="F71" s="64">
        <v>14184.04</v>
      </c>
      <c r="G71" s="44">
        <f>F71/E71</f>
        <v>1.1820033333333335</v>
      </c>
    </row>
    <row r="72" spans="1:7" ht="31.5">
      <c r="A72" s="109"/>
      <c r="B72" s="15"/>
      <c r="C72" s="76">
        <v>770</v>
      </c>
      <c r="D72" s="77" t="s">
        <v>305</v>
      </c>
      <c r="E72" s="60">
        <v>4140000</v>
      </c>
      <c r="F72" s="26">
        <f>F73+F74+F75</f>
        <v>595183.8099999999</v>
      </c>
      <c r="G72" s="27">
        <f>F72/E72</f>
        <v>0.14376420531400966</v>
      </c>
    </row>
    <row r="73" spans="1:7" ht="15.75">
      <c r="A73" s="14"/>
      <c r="B73" s="15"/>
      <c r="C73" s="90"/>
      <c r="D73" s="24" t="s">
        <v>181</v>
      </c>
      <c r="E73" s="25"/>
      <c r="F73" s="26">
        <v>344676.41</v>
      </c>
      <c r="G73" s="27"/>
    </row>
    <row r="74" spans="1:7" ht="15.75">
      <c r="A74" s="14"/>
      <c r="B74" s="15"/>
      <c r="C74" s="90"/>
      <c r="D74" s="110" t="s">
        <v>182</v>
      </c>
      <c r="E74" s="25"/>
      <c r="F74" s="26">
        <v>246707.4</v>
      </c>
      <c r="G74" s="27"/>
    </row>
    <row r="75" spans="1:7" ht="15.75">
      <c r="A75" s="14"/>
      <c r="B75" s="15"/>
      <c r="C75" s="90"/>
      <c r="D75" s="110" t="s">
        <v>183</v>
      </c>
      <c r="E75" s="25"/>
      <c r="F75" s="26">
        <v>3800</v>
      </c>
      <c r="G75" s="27"/>
    </row>
    <row r="76" spans="1:7" ht="15.75">
      <c r="A76" s="50"/>
      <c r="B76" s="104"/>
      <c r="C76" s="35">
        <v>830</v>
      </c>
      <c r="D76" s="17" t="s">
        <v>64</v>
      </c>
      <c r="E76" s="18">
        <v>90000</v>
      </c>
      <c r="F76" s="19">
        <v>18810</v>
      </c>
      <c r="G76" s="21">
        <f>F76/E76</f>
        <v>0.209</v>
      </c>
    </row>
    <row r="77" spans="1:7" ht="31.5">
      <c r="A77" s="52"/>
      <c r="B77" s="53"/>
      <c r="C77" s="89">
        <v>920</v>
      </c>
      <c r="D77" s="73" t="s">
        <v>306</v>
      </c>
      <c r="E77" s="69">
        <v>20000</v>
      </c>
      <c r="F77" s="97">
        <v>21884.75</v>
      </c>
      <c r="G77" s="71">
        <f>F77/E77</f>
        <v>1.0942375</v>
      </c>
    </row>
    <row r="78" spans="1:7" ht="15.75">
      <c r="A78" s="34"/>
      <c r="B78" s="62"/>
      <c r="C78" s="99">
        <v>970</v>
      </c>
      <c r="D78" s="77" t="s">
        <v>53</v>
      </c>
      <c r="E78" s="60">
        <f>E79+E80</f>
        <v>0</v>
      </c>
      <c r="F78" s="60">
        <f>F79+F80</f>
        <v>602.06</v>
      </c>
      <c r="G78" s="61">
        <v>0</v>
      </c>
    </row>
    <row r="79" spans="1:7" s="79" customFormat="1" ht="15.75">
      <c r="A79" s="243"/>
      <c r="B79" s="78"/>
      <c r="C79" s="112"/>
      <c r="D79" s="24" t="s">
        <v>184</v>
      </c>
      <c r="E79" s="25"/>
      <c r="F79" s="66">
        <v>600</v>
      </c>
      <c r="G79" s="27"/>
    </row>
    <row r="80" spans="1:7" s="79" customFormat="1" ht="15.75">
      <c r="A80" s="111"/>
      <c r="B80" s="78"/>
      <c r="C80" s="112"/>
      <c r="D80" s="55" t="s">
        <v>292</v>
      </c>
      <c r="E80" s="25"/>
      <c r="F80" s="66">
        <v>2.06</v>
      </c>
      <c r="G80" s="27"/>
    </row>
    <row r="81" spans="1:7" s="291" customFormat="1" ht="15.75">
      <c r="A81" s="317"/>
      <c r="B81" s="299">
        <v>70095</v>
      </c>
      <c r="C81" s="280"/>
      <c r="D81" s="300" t="s">
        <v>49</v>
      </c>
      <c r="E81" s="301">
        <f>E83+E82</f>
        <v>157952</v>
      </c>
      <c r="F81" s="301">
        <f>F83+F82</f>
        <v>180</v>
      </c>
      <c r="G81" s="302">
        <f>F81/E81</f>
        <v>0.0011395867098865477</v>
      </c>
    </row>
    <row r="82" spans="1:7" ht="15.75">
      <c r="A82" s="52"/>
      <c r="B82" s="75"/>
      <c r="C82" s="90">
        <v>690</v>
      </c>
      <c r="D82" s="55" t="s">
        <v>284</v>
      </c>
      <c r="E82" s="25">
        <v>0</v>
      </c>
      <c r="F82" s="25">
        <v>180</v>
      </c>
      <c r="G82" s="27">
        <v>0</v>
      </c>
    </row>
    <row r="83" spans="1:7" ht="47.25">
      <c r="A83" s="34"/>
      <c r="B83" s="15"/>
      <c r="C83" s="58">
        <v>2010</v>
      </c>
      <c r="D83" s="59" t="s">
        <v>185</v>
      </c>
      <c r="E83" s="60">
        <f>E84+E85</f>
        <v>157952</v>
      </c>
      <c r="F83" s="60">
        <f>F85</f>
        <v>0</v>
      </c>
      <c r="G83" s="61">
        <f>F83/E83</f>
        <v>0</v>
      </c>
    </row>
    <row r="84" spans="1:7" ht="31.5">
      <c r="A84" s="74"/>
      <c r="B84" s="62"/>
      <c r="C84" s="114"/>
      <c r="D84" s="24" t="s">
        <v>187</v>
      </c>
      <c r="E84" s="25">
        <v>121152</v>
      </c>
      <c r="F84" s="66">
        <v>0</v>
      </c>
      <c r="G84" s="27"/>
    </row>
    <row r="85" spans="1:7" ht="31.5">
      <c r="A85" s="74"/>
      <c r="B85" s="62"/>
      <c r="C85" s="114"/>
      <c r="D85" s="24" t="s">
        <v>186</v>
      </c>
      <c r="E85" s="25">
        <v>36800</v>
      </c>
      <c r="F85" s="66">
        <v>0</v>
      </c>
      <c r="G85" s="27"/>
    </row>
    <row r="86" spans="1:7" s="12" customFormat="1" ht="15.75">
      <c r="A86" s="116">
        <v>710</v>
      </c>
      <c r="B86" s="117"/>
      <c r="C86" s="326"/>
      <c r="D86" s="31" t="s">
        <v>65</v>
      </c>
      <c r="E86" s="118">
        <f>E87+E94</f>
        <v>120360</v>
      </c>
      <c r="F86" s="118">
        <f>F87+F94</f>
        <v>18157.02</v>
      </c>
      <c r="G86" s="119">
        <f>F86/E86</f>
        <v>0.15085593220338983</v>
      </c>
    </row>
    <row r="87" spans="1:7" s="285" customFormat="1" ht="15.75">
      <c r="A87" s="319"/>
      <c r="B87" s="320">
        <v>71004</v>
      </c>
      <c r="C87" s="280"/>
      <c r="D87" s="324" t="s">
        <v>66</v>
      </c>
      <c r="E87" s="318">
        <f>E88+E89</f>
        <v>15000</v>
      </c>
      <c r="F87" s="318">
        <f>F88+F89</f>
        <v>10846.95</v>
      </c>
      <c r="G87" s="325">
        <f>F87/E87</f>
        <v>0.72313</v>
      </c>
    </row>
    <row r="88" spans="1:7" ht="30" customHeight="1">
      <c r="A88" s="50"/>
      <c r="B88" s="104"/>
      <c r="C88" s="89">
        <v>580</v>
      </c>
      <c r="D88" s="105" t="s">
        <v>196</v>
      </c>
      <c r="E88" s="106">
        <v>0</v>
      </c>
      <c r="F88" s="106">
        <v>846.95</v>
      </c>
      <c r="G88" s="61">
        <v>0</v>
      </c>
    </row>
    <row r="89" spans="1:7" s="120" customFormat="1" ht="15.75">
      <c r="A89" s="121"/>
      <c r="B89" s="53"/>
      <c r="C89" s="90">
        <v>960</v>
      </c>
      <c r="D89" s="227" t="s">
        <v>22</v>
      </c>
      <c r="E89" s="25">
        <f>E91+E92+E93</f>
        <v>15000</v>
      </c>
      <c r="F89" s="25">
        <f>F91+F92+F93</f>
        <v>10000</v>
      </c>
      <c r="G89" s="61">
        <f>F89/E89</f>
        <v>0.6666666666666666</v>
      </c>
    </row>
    <row r="90" spans="1:7" s="120" customFormat="1" ht="31.5">
      <c r="A90" s="409"/>
      <c r="B90" s="129"/>
      <c r="C90" s="108"/>
      <c r="D90" s="407" t="s">
        <v>307</v>
      </c>
      <c r="E90" s="42"/>
      <c r="F90" s="42"/>
      <c r="G90" s="44"/>
    </row>
    <row r="91" spans="1:7" s="120" customFormat="1" ht="15.75">
      <c r="A91" s="121"/>
      <c r="B91" s="62"/>
      <c r="C91" s="90"/>
      <c r="D91" s="227" t="s">
        <v>188</v>
      </c>
      <c r="E91" s="25">
        <v>5000</v>
      </c>
      <c r="F91" s="25">
        <v>0</v>
      </c>
      <c r="G91" s="27"/>
    </row>
    <row r="92" spans="1:7" s="120" customFormat="1" ht="15.75">
      <c r="A92" s="121"/>
      <c r="B92" s="62"/>
      <c r="C92" s="90"/>
      <c r="D92" s="227" t="s">
        <v>189</v>
      </c>
      <c r="E92" s="25">
        <v>5000</v>
      </c>
      <c r="F92" s="25">
        <v>5000</v>
      </c>
      <c r="G92" s="27"/>
    </row>
    <row r="93" spans="1:7" s="120" customFormat="1" ht="15.75">
      <c r="A93" s="121"/>
      <c r="B93" s="62"/>
      <c r="C93" s="90"/>
      <c r="D93" s="227" t="s">
        <v>190</v>
      </c>
      <c r="E93" s="25">
        <v>5000</v>
      </c>
      <c r="F93" s="25">
        <v>5000</v>
      </c>
      <c r="G93" s="27"/>
    </row>
    <row r="94" spans="1:7" s="285" customFormat="1" ht="15.75">
      <c r="A94" s="322"/>
      <c r="B94" s="323">
        <v>71035</v>
      </c>
      <c r="C94" s="321"/>
      <c r="D94" s="281" t="s">
        <v>191</v>
      </c>
      <c r="E94" s="301">
        <f>E95</f>
        <v>105360</v>
      </c>
      <c r="F94" s="301">
        <f>F95</f>
        <v>7310.07</v>
      </c>
      <c r="G94" s="302">
        <f>F94/E94</f>
        <v>0.06938183371298405</v>
      </c>
    </row>
    <row r="95" spans="1:7" ht="15.75">
      <c r="A95" s="52"/>
      <c r="B95" s="75"/>
      <c r="C95" s="90">
        <v>690</v>
      </c>
      <c r="D95" s="55" t="s">
        <v>192</v>
      </c>
      <c r="E95" s="25">
        <v>105360</v>
      </c>
      <c r="F95" s="25">
        <v>7310.07</v>
      </c>
      <c r="G95" s="302">
        <f>F95/E95</f>
        <v>0.06938183371298405</v>
      </c>
    </row>
    <row r="96" spans="1:7" s="12" customFormat="1" ht="15.75">
      <c r="A96" s="126">
        <v>750</v>
      </c>
      <c r="B96" s="127"/>
      <c r="C96" s="128"/>
      <c r="D96" s="94" t="s">
        <v>67</v>
      </c>
      <c r="E96" s="95">
        <f>E97+E100+E107+E109+E114</f>
        <v>320554</v>
      </c>
      <c r="F96" s="95">
        <f>F97+F100+F107+F109+F114</f>
        <v>130724.59</v>
      </c>
      <c r="G96" s="96">
        <f>F96/E96</f>
        <v>0.4078083255863287</v>
      </c>
    </row>
    <row r="97" spans="1:7" s="291" customFormat="1" ht="15.75">
      <c r="A97" s="315"/>
      <c r="B97" s="299">
        <v>75011</v>
      </c>
      <c r="C97" s="280"/>
      <c r="D97" s="300" t="s">
        <v>68</v>
      </c>
      <c r="E97" s="301">
        <f>E98+E99</f>
        <v>148257</v>
      </c>
      <c r="F97" s="301">
        <f>F98+F99</f>
        <v>79829.45</v>
      </c>
      <c r="G97" s="302">
        <f>F97/E97</f>
        <v>0.5384531590413943</v>
      </c>
    </row>
    <row r="98" spans="1:7" ht="31.5">
      <c r="A98" s="52"/>
      <c r="B98" s="75"/>
      <c r="C98" s="72">
        <v>2010</v>
      </c>
      <c r="D98" s="73" t="s">
        <v>69</v>
      </c>
      <c r="E98" s="69">
        <v>148257</v>
      </c>
      <c r="F98" s="97">
        <v>79800</v>
      </c>
      <c r="G98" s="71">
        <f>F98/E98</f>
        <v>0.5382545174932718</v>
      </c>
    </row>
    <row r="99" spans="1:7" ht="47.25">
      <c r="A99" s="52"/>
      <c r="B99" s="129"/>
      <c r="C99" s="72">
        <v>2360</v>
      </c>
      <c r="D99" s="73" t="s">
        <v>308</v>
      </c>
      <c r="E99" s="69">
        <v>0</v>
      </c>
      <c r="F99" s="97">
        <v>29.45</v>
      </c>
      <c r="G99" s="71">
        <v>0</v>
      </c>
    </row>
    <row r="100" spans="1:7" s="291" customFormat="1" ht="15.75">
      <c r="A100" s="327"/>
      <c r="B100" s="299">
        <v>75023</v>
      </c>
      <c r="C100" s="280"/>
      <c r="D100" s="300" t="s">
        <v>70</v>
      </c>
      <c r="E100" s="301">
        <f>E101+E104</f>
        <v>23328</v>
      </c>
      <c r="F100" s="301">
        <f>F101+F104</f>
        <v>20379.02</v>
      </c>
      <c r="G100" s="302">
        <f>F100/E100</f>
        <v>0.8735862482853224</v>
      </c>
    </row>
    <row r="101" spans="1:7" ht="15.75">
      <c r="A101" s="109"/>
      <c r="B101" s="15"/>
      <c r="C101" s="90">
        <v>830</v>
      </c>
      <c r="D101" s="24" t="s">
        <v>71</v>
      </c>
      <c r="E101" s="25">
        <v>500</v>
      </c>
      <c r="F101" s="26">
        <f>F102+F103</f>
        <v>238.07</v>
      </c>
      <c r="G101" s="27">
        <f>F101/E101</f>
        <v>0.47614</v>
      </c>
    </row>
    <row r="102" spans="1:7" ht="15.75">
      <c r="A102" s="52"/>
      <c r="B102" s="62"/>
      <c r="C102" s="90"/>
      <c r="D102" s="24" t="s">
        <v>293</v>
      </c>
      <c r="E102" s="25"/>
      <c r="F102" s="66">
        <v>235.07</v>
      </c>
      <c r="G102" s="27"/>
    </row>
    <row r="103" spans="1:7" ht="15.75">
      <c r="A103" s="52"/>
      <c r="B103" s="62"/>
      <c r="C103" s="108"/>
      <c r="D103" s="57" t="s">
        <v>295</v>
      </c>
      <c r="E103" s="42"/>
      <c r="F103" s="107">
        <v>3</v>
      </c>
      <c r="G103" s="44"/>
    </row>
    <row r="104" spans="1:7" ht="15.75">
      <c r="A104" s="14"/>
      <c r="B104" s="20"/>
      <c r="C104" s="35">
        <v>970</v>
      </c>
      <c r="D104" s="115" t="s">
        <v>72</v>
      </c>
      <c r="E104" s="18">
        <f>E105+E106</f>
        <v>22828</v>
      </c>
      <c r="F104" s="18">
        <f>F105+F106</f>
        <v>20140.95</v>
      </c>
      <c r="G104" s="21">
        <f aca="true" t="shared" si="1" ref="G104:G109">F104/E104</f>
        <v>0.8822914841422814</v>
      </c>
    </row>
    <row r="105" spans="1:7" ht="31.5">
      <c r="A105" s="22"/>
      <c r="B105" s="65"/>
      <c r="C105" s="130"/>
      <c r="D105" s="24" t="s">
        <v>325</v>
      </c>
      <c r="E105" s="25">
        <v>22228</v>
      </c>
      <c r="F105" s="131">
        <v>19727.95</v>
      </c>
      <c r="G105" s="133">
        <f t="shared" si="1"/>
        <v>0.8875269929818248</v>
      </c>
    </row>
    <row r="106" spans="1:7" ht="15.75">
      <c r="A106" s="109"/>
      <c r="B106" s="53"/>
      <c r="C106" s="54"/>
      <c r="D106" s="55" t="s">
        <v>294</v>
      </c>
      <c r="E106" s="25">
        <v>600</v>
      </c>
      <c r="F106" s="131">
        <v>413</v>
      </c>
      <c r="G106" s="133">
        <f t="shared" si="1"/>
        <v>0.6883333333333334</v>
      </c>
    </row>
    <row r="107" spans="1:7" s="291" customFormat="1" ht="15.75">
      <c r="A107" s="328"/>
      <c r="B107" s="294">
        <v>75056</v>
      </c>
      <c r="C107" s="309"/>
      <c r="D107" s="300" t="s">
        <v>197</v>
      </c>
      <c r="E107" s="301">
        <f>E108</f>
        <v>17238</v>
      </c>
      <c r="F107" s="301">
        <f>F108</f>
        <v>17238</v>
      </c>
      <c r="G107" s="302">
        <f t="shared" si="1"/>
        <v>1</v>
      </c>
    </row>
    <row r="108" spans="1:7" ht="47.25">
      <c r="A108" s="88"/>
      <c r="B108" s="142"/>
      <c r="C108" s="108">
        <v>2010</v>
      </c>
      <c r="D108" s="73" t="s">
        <v>309</v>
      </c>
      <c r="E108" s="42">
        <v>17238</v>
      </c>
      <c r="F108" s="63">
        <v>17238</v>
      </c>
      <c r="G108" s="133">
        <f t="shared" si="1"/>
        <v>1</v>
      </c>
    </row>
    <row r="109" spans="1:7" s="291" customFormat="1" ht="15.75">
      <c r="A109" s="329"/>
      <c r="B109" s="330">
        <v>75075</v>
      </c>
      <c r="C109" s="280"/>
      <c r="D109" s="331" t="s">
        <v>73</v>
      </c>
      <c r="E109" s="332">
        <f>E110+E112</f>
        <v>131731</v>
      </c>
      <c r="F109" s="332">
        <f>F110+F112</f>
        <v>13053.119999999999</v>
      </c>
      <c r="G109" s="283">
        <f t="shared" si="1"/>
        <v>0.09908920451526215</v>
      </c>
    </row>
    <row r="110" spans="1:7" ht="15.75">
      <c r="A110" s="134"/>
      <c r="B110" s="180"/>
      <c r="C110" s="76">
        <v>970</v>
      </c>
      <c r="D110" s="59" t="s">
        <v>198</v>
      </c>
      <c r="E110" s="60">
        <v>0</v>
      </c>
      <c r="F110" s="245">
        <v>51.15</v>
      </c>
      <c r="G110" s="136">
        <v>0</v>
      </c>
    </row>
    <row r="111" spans="1:7" ht="31.5">
      <c r="A111" s="134"/>
      <c r="B111" s="180"/>
      <c r="C111" s="90"/>
      <c r="D111" s="227" t="s">
        <v>310</v>
      </c>
      <c r="E111" s="25"/>
      <c r="F111" s="63"/>
      <c r="G111" s="133"/>
    </row>
    <row r="112" spans="1:7" ht="31.5">
      <c r="A112" s="134"/>
      <c r="B112" s="180"/>
      <c r="C112" s="76">
        <v>2707</v>
      </c>
      <c r="D112" s="59" t="s">
        <v>19</v>
      </c>
      <c r="E112" s="60">
        <v>131731</v>
      </c>
      <c r="F112" s="60">
        <v>13001.97</v>
      </c>
      <c r="G112" s="61">
        <f>F112/E112</f>
        <v>0.09870091322467756</v>
      </c>
    </row>
    <row r="113" spans="1:7" ht="15.75">
      <c r="A113" s="134"/>
      <c r="B113" s="180"/>
      <c r="C113" s="108"/>
      <c r="D113" s="259" t="s">
        <v>199</v>
      </c>
      <c r="E113" s="42"/>
      <c r="F113" s="42"/>
      <c r="G113" s="44"/>
    </row>
    <row r="114" spans="1:7" s="291" customFormat="1" ht="15.75">
      <c r="A114" s="410"/>
      <c r="B114" s="351">
        <v>75095</v>
      </c>
      <c r="C114" s="334"/>
      <c r="D114" s="335" t="s">
        <v>49</v>
      </c>
      <c r="E114" s="336">
        <f>E115</f>
        <v>0</v>
      </c>
      <c r="F114" s="336">
        <f>F115</f>
        <v>225</v>
      </c>
      <c r="G114" s="302">
        <v>0</v>
      </c>
    </row>
    <row r="115" spans="1:7" ht="15.75">
      <c r="A115" s="52"/>
      <c r="B115" s="53"/>
      <c r="C115" s="90">
        <v>970</v>
      </c>
      <c r="D115" s="55" t="s">
        <v>53</v>
      </c>
      <c r="E115" s="25">
        <v>0</v>
      </c>
      <c r="F115" s="63">
        <f>F116+F117+F118+F119+F120</f>
        <v>225</v>
      </c>
      <c r="G115" s="27">
        <v>0</v>
      </c>
    </row>
    <row r="116" spans="1:7" ht="15.75">
      <c r="A116" s="88"/>
      <c r="B116" s="62"/>
      <c r="C116" s="90"/>
      <c r="D116" s="24" t="s">
        <v>74</v>
      </c>
      <c r="E116" s="25"/>
      <c r="F116" s="25">
        <v>0</v>
      </c>
      <c r="G116" s="27"/>
    </row>
    <row r="117" spans="1:7" ht="15.75">
      <c r="A117" s="88"/>
      <c r="B117" s="62"/>
      <c r="C117" s="90"/>
      <c r="D117" s="24" t="s">
        <v>200</v>
      </c>
      <c r="E117" s="25"/>
      <c r="F117" s="63">
        <v>200</v>
      </c>
      <c r="G117" s="27"/>
    </row>
    <row r="118" spans="1:7" ht="15.75">
      <c r="A118" s="88"/>
      <c r="B118" s="62"/>
      <c r="C118" s="90"/>
      <c r="D118" s="24" t="s">
        <v>75</v>
      </c>
      <c r="E118" s="25"/>
      <c r="F118" s="63">
        <v>10</v>
      </c>
      <c r="G118" s="27"/>
    </row>
    <row r="119" spans="1:7" ht="15.75">
      <c r="A119" s="52"/>
      <c r="B119" s="62"/>
      <c r="C119" s="90"/>
      <c r="D119" s="24" t="s">
        <v>296</v>
      </c>
      <c r="E119" s="25"/>
      <c r="F119" s="63">
        <v>5</v>
      </c>
      <c r="G119" s="27"/>
    </row>
    <row r="120" spans="1:7" ht="31.5">
      <c r="A120" s="138"/>
      <c r="B120" s="129"/>
      <c r="C120" s="108"/>
      <c r="D120" s="41" t="s">
        <v>297</v>
      </c>
      <c r="E120" s="42"/>
      <c r="F120" s="42">
        <v>10</v>
      </c>
      <c r="G120" s="44"/>
    </row>
    <row r="121" spans="1:7" s="12" customFormat="1" ht="31.5">
      <c r="A121" s="45">
        <v>751</v>
      </c>
      <c r="B121" s="139"/>
      <c r="C121" s="140"/>
      <c r="D121" s="83" t="s">
        <v>76</v>
      </c>
      <c r="E121" s="84">
        <f>E122</f>
        <v>3381</v>
      </c>
      <c r="F121" s="84">
        <f>F122</f>
        <v>1692</v>
      </c>
      <c r="G121" s="86">
        <f aca="true" t="shared" si="2" ref="G121:G130">F121/E121</f>
        <v>0.5004436557231589</v>
      </c>
    </row>
    <row r="122" spans="1:7" s="291" customFormat="1" ht="15.75">
      <c r="A122" s="315"/>
      <c r="B122" s="299">
        <v>75101</v>
      </c>
      <c r="C122" s="280"/>
      <c r="D122" s="300" t="s">
        <v>77</v>
      </c>
      <c r="E122" s="301">
        <f>E123</f>
        <v>3381</v>
      </c>
      <c r="F122" s="301">
        <f>F123</f>
        <v>1692</v>
      </c>
      <c r="G122" s="302">
        <f t="shared" si="2"/>
        <v>0.5004436557231589</v>
      </c>
    </row>
    <row r="123" spans="1:7" ht="47.25">
      <c r="A123" s="74"/>
      <c r="B123" s="141"/>
      <c r="C123" s="58">
        <v>2010</v>
      </c>
      <c r="D123" s="77" t="s">
        <v>311</v>
      </c>
      <c r="E123" s="60">
        <v>3381</v>
      </c>
      <c r="F123" s="100">
        <v>1692</v>
      </c>
      <c r="G123" s="61">
        <f t="shared" si="2"/>
        <v>0.5004436557231589</v>
      </c>
    </row>
    <row r="124" spans="1:7" s="87" customFormat="1" ht="15.75">
      <c r="A124" s="80">
        <v>752</v>
      </c>
      <c r="B124" s="342"/>
      <c r="C124" s="343"/>
      <c r="D124" s="83" t="s">
        <v>201</v>
      </c>
      <c r="E124" s="84">
        <f>E125</f>
        <v>300</v>
      </c>
      <c r="F124" s="84">
        <f>F125</f>
        <v>300</v>
      </c>
      <c r="G124" s="199">
        <f t="shared" si="2"/>
        <v>1</v>
      </c>
    </row>
    <row r="125" spans="1:7" s="285" customFormat="1" ht="15.75">
      <c r="A125" s="328"/>
      <c r="B125" s="294">
        <v>75212</v>
      </c>
      <c r="C125" s="344"/>
      <c r="D125" s="312" t="s">
        <v>202</v>
      </c>
      <c r="E125" s="313">
        <f>E126</f>
        <v>300</v>
      </c>
      <c r="F125" s="313">
        <f>F126</f>
        <v>300</v>
      </c>
      <c r="G125" s="296">
        <f t="shared" si="2"/>
        <v>1</v>
      </c>
    </row>
    <row r="126" spans="1:7" ht="47.25">
      <c r="A126" s="187"/>
      <c r="B126" s="141"/>
      <c r="C126" s="58">
        <v>2010</v>
      </c>
      <c r="D126" s="77" t="s">
        <v>203</v>
      </c>
      <c r="E126" s="60">
        <v>300</v>
      </c>
      <c r="F126" s="100">
        <v>300</v>
      </c>
      <c r="G126" s="61">
        <f>F126/E126</f>
        <v>1</v>
      </c>
    </row>
    <row r="127" spans="1:7" s="12" customFormat="1" ht="15.75">
      <c r="A127" s="45">
        <v>754</v>
      </c>
      <c r="B127" s="139"/>
      <c r="C127" s="140"/>
      <c r="D127" s="83" t="s">
        <v>78</v>
      </c>
      <c r="E127" s="84">
        <f>E128+E135+E137</f>
        <v>56196</v>
      </c>
      <c r="F127" s="84">
        <f>F128+F135+F137</f>
        <v>22956.739999999998</v>
      </c>
      <c r="G127" s="86">
        <f t="shared" si="2"/>
        <v>0.40851199373620894</v>
      </c>
    </row>
    <row r="128" spans="1:7" s="291" customFormat="1" ht="15.75">
      <c r="A128" s="298"/>
      <c r="B128" s="346">
        <v>75412</v>
      </c>
      <c r="C128" s="347"/>
      <c r="D128" s="348" t="s">
        <v>79</v>
      </c>
      <c r="E128" s="349">
        <f>E129+E130+E133</f>
        <v>6500</v>
      </c>
      <c r="F128" s="349">
        <f>F129+F130+F133</f>
        <v>4919.71</v>
      </c>
      <c r="G128" s="350">
        <f t="shared" si="2"/>
        <v>0.7568784615384615</v>
      </c>
    </row>
    <row r="129" spans="1:7" ht="15.75">
      <c r="A129" s="22"/>
      <c r="B129" s="62"/>
      <c r="C129" s="146">
        <v>830</v>
      </c>
      <c r="D129" s="166" t="s">
        <v>80</v>
      </c>
      <c r="E129" s="69">
        <v>5500</v>
      </c>
      <c r="F129" s="97">
        <v>2438.72</v>
      </c>
      <c r="G129" s="71">
        <f t="shared" si="2"/>
        <v>0.44340363636363633</v>
      </c>
    </row>
    <row r="130" spans="1:7" ht="15.75">
      <c r="A130" s="109"/>
      <c r="B130" s="53"/>
      <c r="C130" s="90">
        <v>970</v>
      </c>
      <c r="D130" s="24" t="s">
        <v>53</v>
      </c>
      <c r="E130" s="25">
        <f>E131+E132</f>
        <v>1000</v>
      </c>
      <c r="F130" s="25">
        <f>F131+F132</f>
        <v>2480.04</v>
      </c>
      <c r="G130" s="61">
        <f t="shared" si="2"/>
        <v>2.48004</v>
      </c>
    </row>
    <row r="131" spans="1:7" ht="15.75">
      <c r="A131" s="88"/>
      <c r="B131" s="53"/>
      <c r="C131" s="90"/>
      <c r="D131" s="24" t="s">
        <v>298</v>
      </c>
      <c r="E131" s="25">
        <v>0</v>
      </c>
      <c r="F131" s="25">
        <v>1480.04</v>
      </c>
      <c r="G131" s="27"/>
    </row>
    <row r="132" spans="1:7" ht="30.75" customHeight="1">
      <c r="A132" s="143"/>
      <c r="B132" s="53"/>
      <c r="C132" s="108"/>
      <c r="D132" s="24" t="s">
        <v>204</v>
      </c>
      <c r="E132" s="42">
        <v>1000</v>
      </c>
      <c r="F132" s="42">
        <v>1000</v>
      </c>
      <c r="G132" s="44"/>
    </row>
    <row r="133" spans="1:7" ht="31.5">
      <c r="A133" s="109"/>
      <c r="B133" s="62"/>
      <c r="C133" s="76">
        <v>2990</v>
      </c>
      <c r="D133" s="261" t="s">
        <v>231</v>
      </c>
      <c r="E133" s="60">
        <v>0</v>
      </c>
      <c r="F133" s="60">
        <v>0.95</v>
      </c>
      <c r="G133" s="61">
        <v>0</v>
      </c>
    </row>
    <row r="134" spans="1:7" ht="31.5">
      <c r="A134" s="143"/>
      <c r="B134" s="62"/>
      <c r="C134" s="90"/>
      <c r="D134" s="57" t="s">
        <v>205</v>
      </c>
      <c r="E134" s="25"/>
      <c r="F134" s="25"/>
      <c r="G134" s="27"/>
    </row>
    <row r="135" spans="1:7" s="291" customFormat="1" ht="15.75">
      <c r="A135" s="411"/>
      <c r="B135" s="351">
        <v>75414</v>
      </c>
      <c r="C135" s="334"/>
      <c r="D135" s="335" t="s">
        <v>81</v>
      </c>
      <c r="E135" s="336">
        <f>E136</f>
        <v>1000</v>
      </c>
      <c r="F135" s="336">
        <f>F136</f>
        <v>1000</v>
      </c>
      <c r="G135" s="337">
        <f aca="true" t="shared" si="3" ref="G135:G169">F135/E135</f>
        <v>1</v>
      </c>
    </row>
    <row r="136" spans="1:7" ht="47.25">
      <c r="A136" s="74"/>
      <c r="B136" s="129"/>
      <c r="C136" s="167">
        <v>2010</v>
      </c>
      <c r="D136" s="41" t="s">
        <v>82</v>
      </c>
      <c r="E136" s="42">
        <v>1000</v>
      </c>
      <c r="F136" s="43">
        <v>1000</v>
      </c>
      <c r="G136" s="44">
        <f t="shared" si="3"/>
        <v>1</v>
      </c>
    </row>
    <row r="137" spans="1:7" s="291" customFormat="1" ht="15.75">
      <c r="A137" s="316"/>
      <c r="B137" s="351">
        <v>75416</v>
      </c>
      <c r="C137" s="334"/>
      <c r="D137" s="335" t="s">
        <v>209</v>
      </c>
      <c r="E137" s="336">
        <f>E138+E139</f>
        <v>48696</v>
      </c>
      <c r="F137" s="336">
        <f>F138+F139</f>
        <v>17037.03</v>
      </c>
      <c r="G137" s="345">
        <f t="shared" si="3"/>
        <v>0.3498650813208477</v>
      </c>
    </row>
    <row r="138" spans="1:7" ht="31.5">
      <c r="A138" s="34"/>
      <c r="B138" s="15"/>
      <c r="C138" s="89">
        <v>570</v>
      </c>
      <c r="D138" s="24" t="s">
        <v>83</v>
      </c>
      <c r="E138" s="25">
        <v>28000</v>
      </c>
      <c r="F138" s="26">
        <v>14630.51</v>
      </c>
      <c r="G138" s="27">
        <f t="shared" si="3"/>
        <v>0.5225182142857143</v>
      </c>
    </row>
    <row r="139" spans="1:7" ht="15.75">
      <c r="A139" s="134"/>
      <c r="B139" s="148"/>
      <c r="C139" s="90">
        <v>970</v>
      </c>
      <c r="D139" s="261" t="s">
        <v>53</v>
      </c>
      <c r="E139" s="245">
        <f>E140+E141</f>
        <v>20696</v>
      </c>
      <c r="F139" s="244">
        <f>F140+F141</f>
        <v>2406.52</v>
      </c>
      <c r="G139" s="21">
        <f t="shared" si="3"/>
        <v>0.11627947429454967</v>
      </c>
    </row>
    <row r="140" spans="1:7" ht="31.5">
      <c r="A140" s="134"/>
      <c r="B140" s="134"/>
      <c r="C140" s="90"/>
      <c r="D140" s="55" t="s">
        <v>207</v>
      </c>
      <c r="E140" s="25">
        <v>18290</v>
      </c>
      <c r="F140" s="25">
        <v>0</v>
      </c>
      <c r="G140" s="27">
        <f t="shared" si="3"/>
        <v>0</v>
      </c>
    </row>
    <row r="141" spans="1:7" ht="15.75">
      <c r="A141" s="134"/>
      <c r="B141" s="148"/>
      <c r="C141" s="90"/>
      <c r="D141" s="24" t="s">
        <v>208</v>
      </c>
      <c r="E141" s="42">
        <v>2406</v>
      </c>
      <c r="F141" s="25">
        <v>2406.52</v>
      </c>
      <c r="G141" s="27">
        <f t="shared" si="3"/>
        <v>1.0002161263507896</v>
      </c>
    </row>
    <row r="142" spans="1:7" s="12" customFormat="1" ht="31.5">
      <c r="A142" s="45">
        <v>756</v>
      </c>
      <c r="B142" s="149"/>
      <c r="C142" s="150"/>
      <c r="D142" s="83" t="s">
        <v>84</v>
      </c>
      <c r="E142" s="84">
        <f>E143+E146+E159+E178+E191</f>
        <v>15592077</v>
      </c>
      <c r="F142" s="84">
        <f>F143+F146+F159+F178+F191</f>
        <v>7581145.6</v>
      </c>
      <c r="G142" s="86">
        <f t="shared" si="3"/>
        <v>0.4862178143425023</v>
      </c>
    </row>
    <row r="143" spans="1:7" s="291" customFormat="1" ht="15.75">
      <c r="A143" s="352"/>
      <c r="B143" s="353">
        <v>75601</v>
      </c>
      <c r="C143" s="354"/>
      <c r="D143" s="355" t="s">
        <v>85</v>
      </c>
      <c r="E143" s="356">
        <f>E144+E145</f>
        <v>44000</v>
      </c>
      <c r="F143" s="356">
        <f>F144+F145</f>
        <v>14264.56</v>
      </c>
      <c r="G143" s="341">
        <f t="shared" si="3"/>
        <v>0.32419454545454546</v>
      </c>
    </row>
    <row r="144" spans="1:7" ht="31.5">
      <c r="A144" s="14"/>
      <c r="B144" s="15"/>
      <c r="C144" s="16">
        <v>350</v>
      </c>
      <c r="D144" s="17" t="s">
        <v>86</v>
      </c>
      <c r="E144" s="18">
        <v>44000</v>
      </c>
      <c r="F144" s="19">
        <v>14241.92</v>
      </c>
      <c r="G144" s="21">
        <f t="shared" si="3"/>
        <v>0.32368</v>
      </c>
    </row>
    <row r="145" spans="1:7" ht="15.75">
      <c r="A145" s="50"/>
      <c r="B145" s="129"/>
      <c r="C145" s="146">
        <v>910</v>
      </c>
      <c r="D145" s="122" t="s">
        <v>87</v>
      </c>
      <c r="E145" s="151">
        <v>0</v>
      </c>
      <c r="F145" s="106">
        <v>22.64</v>
      </c>
      <c r="G145" s="145">
        <v>0</v>
      </c>
    </row>
    <row r="146" spans="1:7" s="291" customFormat="1" ht="33.75" customHeight="1">
      <c r="A146" s="286"/>
      <c r="B146" s="357">
        <v>75615</v>
      </c>
      <c r="C146" s="358"/>
      <c r="D146" s="348" t="s">
        <v>88</v>
      </c>
      <c r="E146" s="349">
        <f>E147+E150+E151+E152+E153+E155+E156+E158</f>
        <v>5229593</v>
      </c>
      <c r="F146" s="349">
        <f>F147+F150+F151+F152+F153+F155+F156+F158</f>
        <v>2396421.59</v>
      </c>
      <c r="G146" s="350">
        <f t="shared" si="3"/>
        <v>0.4582424655226515</v>
      </c>
    </row>
    <row r="147" spans="1:7" ht="15.75">
      <c r="A147" s="50"/>
      <c r="B147" s="53"/>
      <c r="C147" s="51">
        <v>310</v>
      </c>
      <c r="D147" s="115" t="s">
        <v>37</v>
      </c>
      <c r="E147" s="18">
        <v>4930593</v>
      </c>
      <c r="F147" s="18">
        <f>F148+F149</f>
        <v>2167131.6100000003</v>
      </c>
      <c r="G147" s="21">
        <f t="shared" si="3"/>
        <v>0.43952758015110965</v>
      </c>
    </row>
    <row r="148" spans="1:7" ht="31.5">
      <c r="A148" s="52"/>
      <c r="B148" s="53"/>
      <c r="C148" s="90"/>
      <c r="D148" s="55" t="s">
        <v>211</v>
      </c>
      <c r="E148" s="25"/>
      <c r="F148" s="25">
        <v>74538</v>
      </c>
      <c r="G148" s="27"/>
    </row>
    <row r="149" spans="1:7" ht="15.75">
      <c r="A149" s="52"/>
      <c r="B149" s="53"/>
      <c r="C149" s="108"/>
      <c r="D149" s="41" t="s">
        <v>212</v>
      </c>
      <c r="E149" s="42"/>
      <c r="F149" s="42">
        <v>2092593.61</v>
      </c>
      <c r="G149" s="44"/>
    </row>
    <row r="150" spans="1:7" ht="15.75">
      <c r="A150" s="109"/>
      <c r="B150" s="156"/>
      <c r="C150" s="270">
        <v>320</v>
      </c>
      <c r="D150" s="77" t="s">
        <v>89</v>
      </c>
      <c r="E150" s="60">
        <v>15000</v>
      </c>
      <c r="F150" s="100">
        <v>9360.8</v>
      </c>
      <c r="G150" s="61">
        <f t="shared" si="3"/>
        <v>0.6240533333333332</v>
      </c>
    </row>
    <row r="151" spans="1:7" ht="15.75">
      <c r="A151" s="50"/>
      <c r="B151" s="104"/>
      <c r="C151" s="146">
        <v>330</v>
      </c>
      <c r="D151" s="122" t="s">
        <v>90</v>
      </c>
      <c r="E151" s="106">
        <v>200000</v>
      </c>
      <c r="F151" s="147">
        <v>114875</v>
      </c>
      <c r="G151" s="145">
        <f t="shared" si="3"/>
        <v>0.574375</v>
      </c>
    </row>
    <row r="152" spans="1:7" ht="15.75">
      <c r="A152" s="34"/>
      <c r="B152" s="15"/>
      <c r="C152" s="99">
        <v>340</v>
      </c>
      <c r="D152" s="77" t="s">
        <v>91</v>
      </c>
      <c r="E152" s="60">
        <v>74000</v>
      </c>
      <c r="F152" s="100">
        <v>49533</v>
      </c>
      <c r="G152" s="61">
        <f t="shared" si="3"/>
        <v>0.6693648648648649</v>
      </c>
    </row>
    <row r="153" spans="1:7" ht="15.75">
      <c r="A153" s="50"/>
      <c r="B153" s="104"/>
      <c r="C153" s="51">
        <v>500</v>
      </c>
      <c r="D153" s="17" t="s">
        <v>92</v>
      </c>
      <c r="E153" s="18">
        <v>0</v>
      </c>
      <c r="F153" s="137">
        <f>F154</f>
        <v>23</v>
      </c>
      <c r="G153" s="21">
        <v>0</v>
      </c>
    </row>
    <row r="154" spans="1:7" ht="15.75">
      <c r="A154" s="74"/>
      <c r="B154" s="62"/>
      <c r="C154" s="90"/>
      <c r="D154" s="24" t="s">
        <v>214</v>
      </c>
      <c r="E154" s="25"/>
      <c r="F154" s="25">
        <v>23</v>
      </c>
      <c r="G154" s="27"/>
    </row>
    <row r="155" spans="1:7" ht="15.75">
      <c r="A155" s="50"/>
      <c r="B155" s="104"/>
      <c r="C155" s="89">
        <v>690</v>
      </c>
      <c r="D155" s="122" t="s">
        <v>38</v>
      </c>
      <c r="E155" s="106">
        <v>0</v>
      </c>
      <c r="F155" s="147">
        <v>8.8</v>
      </c>
      <c r="G155" s="21">
        <v>0</v>
      </c>
    </row>
    <row r="156" spans="1:7" ht="15.75">
      <c r="A156" s="52"/>
      <c r="B156" s="53"/>
      <c r="C156" s="76">
        <v>910</v>
      </c>
      <c r="D156" s="153" t="s">
        <v>94</v>
      </c>
      <c r="E156" s="60">
        <v>10000</v>
      </c>
      <c r="F156" s="60">
        <f>F157</f>
        <v>1370.38</v>
      </c>
      <c r="G156" s="61">
        <f>F156/E156</f>
        <v>0.13703800000000002</v>
      </c>
    </row>
    <row r="157" spans="1:7" ht="15.75">
      <c r="A157" s="226"/>
      <c r="B157" s="129"/>
      <c r="C157" s="108"/>
      <c r="D157" s="412" t="s">
        <v>95</v>
      </c>
      <c r="E157" s="155"/>
      <c r="F157" s="155">
        <v>1370.38</v>
      </c>
      <c r="G157" s="225"/>
    </row>
    <row r="158" spans="1:7" ht="47.25">
      <c r="A158" s="52"/>
      <c r="B158" s="129"/>
      <c r="C158" s="108">
        <v>2440</v>
      </c>
      <c r="D158" s="41" t="s">
        <v>26</v>
      </c>
      <c r="E158" s="42">
        <v>0</v>
      </c>
      <c r="F158" s="64">
        <v>54119</v>
      </c>
      <c r="G158" s="27">
        <v>0</v>
      </c>
    </row>
    <row r="159" spans="1:7" s="291" customFormat="1" ht="33.75" customHeight="1">
      <c r="A159" s="298"/>
      <c r="B159" s="353">
        <v>75616</v>
      </c>
      <c r="C159" s="359"/>
      <c r="D159" s="331" t="s">
        <v>96</v>
      </c>
      <c r="E159" s="332">
        <f>E160+E161+E162+E163+E164+E166+E167+E168+E169+E170+E173+E174</f>
        <v>3112848</v>
      </c>
      <c r="F159" s="332">
        <f>F160+F161+F162+F163+F164+F166+F167+F168+F169+F170+F173+F174</f>
        <v>1888361.45</v>
      </c>
      <c r="G159" s="296">
        <f t="shared" si="3"/>
        <v>0.6066346477566524</v>
      </c>
    </row>
    <row r="160" spans="1:7" ht="15.75">
      <c r="A160" s="14"/>
      <c r="B160" s="15"/>
      <c r="C160" s="35">
        <v>310</v>
      </c>
      <c r="D160" s="17" t="s">
        <v>97</v>
      </c>
      <c r="E160" s="18">
        <v>2004000</v>
      </c>
      <c r="F160" s="19">
        <v>1226067.52</v>
      </c>
      <c r="G160" s="21">
        <f t="shared" si="3"/>
        <v>0.6118101397205589</v>
      </c>
    </row>
    <row r="161" spans="1:7" ht="15.75">
      <c r="A161" s="14"/>
      <c r="B161" s="20"/>
      <c r="C161" s="35">
        <v>320</v>
      </c>
      <c r="D161" s="17" t="s">
        <v>89</v>
      </c>
      <c r="E161" s="18">
        <v>340000</v>
      </c>
      <c r="F161" s="19">
        <v>229720.81</v>
      </c>
      <c r="G161" s="21">
        <f t="shared" si="3"/>
        <v>0.6756494411764706</v>
      </c>
    </row>
    <row r="162" spans="1:7" ht="15.75">
      <c r="A162" s="14"/>
      <c r="B162" s="20"/>
      <c r="C162" s="35">
        <v>330</v>
      </c>
      <c r="D162" s="17" t="s">
        <v>90</v>
      </c>
      <c r="E162" s="18">
        <v>15348</v>
      </c>
      <c r="F162" s="19">
        <v>9524.5</v>
      </c>
      <c r="G162" s="21">
        <f t="shared" si="3"/>
        <v>0.6205694553036226</v>
      </c>
    </row>
    <row r="163" spans="1:7" ht="15.75">
      <c r="A163" s="50"/>
      <c r="B163" s="65"/>
      <c r="C163" s="146">
        <v>340</v>
      </c>
      <c r="D163" s="122" t="s">
        <v>91</v>
      </c>
      <c r="E163" s="106">
        <v>190000</v>
      </c>
      <c r="F163" s="147">
        <v>86311.95</v>
      </c>
      <c r="G163" s="145">
        <f t="shared" si="3"/>
        <v>0.4542734210526316</v>
      </c>
    </row>
    <row r="164" spans="1:7" ht="15.75">
      <c r="A164" s="52"/>
      <c r="B164" s="53"/>
      <c r="C164" s="76">
        <v>360</v>
      </c>
      <c r="D164" s="59" t="s">
        <v>210</v>
      </c>
      <c r="E164" s="60">
        <v>55000</v>
      </c>
      <c r="F164" s="60">
        <f>F165</f>
        <v>42301.52</v>
      </c>
      <c r="G164" s="61">
        <f t="shared" si="3"/>
        <v>0.7691185454545454</v>
      </c>
    </row>
    <row r="165" spans="1:7" ht="15.75">
      <c r="A165" s="74"/>
      <c r="B165" s="62"/>
      <c r="C165" s="90"/>
      <c r="D165" s="24" t="s">
        <v>98</v>
      </c>
      <c r="E165" s="25"/>
      <c r="F165" s="131">
        <v>42301.52</v>
      </c>
      <c r="G165" s="133"/>
    </row>
    <row r="166" spans="1:7" ht="15.75">
      <c r="A166" s="109"/>
      <c r="B166" s="156"/>
      <c r="C166" s="89">
        <v>370</v>
      </c>
      <c r="D166" s="73" t="s">
        <v>100</v>
      </c>
      <c r="E166" s="69">
        <v>6000</v>
      </c>
      <c r="F166" s="97">
        <v>3080</v>
      </c>
      <c r="G166" s="71">
        <f t="shared" si="3"/>
        <v>0.5133333333333333</v>
      </c>
    </row>
    <row r="167" spans="1:7" ht="31.5">
      <c r="A167" s="14"/>
      <c r="B167" s="20"/>
      <c r="C167" s="16">
        <v>390</v>
      </c>
      <c r="D167" s="24" t="s">
        <v>101</v>
      </c>
      <c r="E167" s="25">
        <v>86500</v>
      </c>
      <c r="F167" s="26">
        <v>34520</v>
      </c>
      <c r="G167" s="27">
        <f t="shared" si="3"/>
        <v>0.39907514450867054</v>
      </c>
    </row>
    <row r="168" spans="1:7" ht="15.75">
      <c r="A168" s="14"/>
      <c r="B168" s="20"/>
      <c r="C168" s="35">
        <v>430</v>
      </c>
      <c r="D168" s="17" t="s">
        <v>102</v>
      </c>
      <c r="E168" s="18">
        <v>82000</v>
      </c>
      <c r="F168" s="19">
        <v>38302</v>
      </c>
      <c r="G168" s="21">
        <f t="shared" si="3"/>
        <v>0.4670975609756098</v>
      </c>
    </row>
    <row r="169" spans="1:7" ht="15.75">
      <c r="A169" s="50"/>
      <c r="B169" s="104"/>
      <c r="C169" s="146">
        <v>440</v>
      </c>
      <c r="D169" s="122" t="s">
        <v>103</v>
      </c>
      <c r="E169" s="106">
        <v>16000</v>
      </c>
      <c r="F169" s="147">
        <v>5142.4</v>
      </c>
      <c r="G169" s="145">
        <f t="shared" si="3"/>
        <v>0.32139999999999996</v>
      </c>
    </row>
    <row r="170" spans="1:7" ht="15.75">
      <c r="A170" s="52"/>
      <c r="B170" s="53"/>
      <c r="C170" s="90">
        <v>500</v>
      </c>
      <c r="D170" s="55" t="s">
        <v>104</v>
      </c>
      <c r="E170" s="25">
        <v>303000</v>
      </c>
      <c r="F170" s="25">
        <f>F171+F172</f>
        <v>190522.1</v>
      </c>
      <c r="G170" s="27">
        <f>F170/E170</f>
        <v>0.6287858085808581</v>
      </c>
    </row>
    <row r="171" spans="1:7" ht="15.75">
      <c r="A171" s="157"/>
      <c r="B171" s="62"/>
      <c r="C171" s="90"/>
      <c r="D171" s="24" t="s">
        <v>98</v>
      </c>
      <c r="E171" s="25"/>
      <c r="F171" s="63">
        <v>108135.1</v>
      </c>
      <c r="G171" s="27"/>
    </row>
    <row r="172" spans="1:7" ht="15.75">
      <c r="A172" s="50"/>
      <c r="B172" s="53"/>
      <c r="C172" s="108"/>
      <c r="D172" s="41" t="s">
        <v>99</v>
      </c>
      <c r="E172" s="42"/>
      <c r="F172" s="107">
        <v>82387</v>
      </c>
      <c r="G172" s="44"/>
    </row>
    <row r="173" spans="1:7" ht="15.75">
      <c r="A173" s="52"/>
      <c r="B173" s="53"/>
      <c r="C173" s="108">
        <v>690</v>
      </c>
      <c r="D173" s="41" t="s">
        <v>27</v>
      </c>
      <c r="E173" s="42">
        <v>0</v>
      </c>
      <c r="F173" s="64">
        <v>2235.2</v>
      </c>
      <c r="G173" s="44">
        <v>0</v>
      </c>
    </row>
    <row r="174" spans="1:7" ht="15.75">
      <c r="A174" s="52"/>
      <c r="B174" s="62"/>
      <c r="C174" s="76">
        <v>910</v>
      </c>
      <c r="D174" s="59" t="s">
        <v>105</v>
      </c>
      <c r="E174" s="60">
        <v>15000</v>
      </c>
      <c r="F174" s="100">
        <f>F175+F176+F177</f>
        <v>20633.449999999997</v>
      </c>
      <c r="G174" s="61">
        <f>F174/E174</f>
        <v>1.3755633333333332</v>
      </c>
    </row>
    <row r="175" spans="1:7" ht="15.75">
      <c r="A175" s="34"/>
      <c r="B175" s="53"/>
      <c r="C175" s="90"/>
      <c r="D175" s="24" t="s">
        <v>213</v>
      </c>
      <c r="E175" s="25"/>
      <c r="F175" s="25">
        <v>19333.44</v>
      </c>
      <c r="G175" s="27"/>
    </row>
    <row r="176" spans="1:7" ht="15.75">
      <c r="A176" s="50"/>
      <c r="B176" s="53"/>
      <c r="C176" s="90"/>
      <c r="D176" s="55" t="s">
        <v>214</v>
      </c>
      <c r="E176" s="25"/>
      <c r="F176" s="25">
        <v>981.01</v>
      </c>
      <c r="G176" s="27"/>
    </row>
    <row r="177" spans="1:7" ht="15.75">
      <c r="A177" s="88"/>
      <c r="B177" s="142"/>
      <c r="C177" s="90"/>
      <c r="D177" s="55" t="s">
        <v>93</v>
      </c>
      <c r="E177" s="25"/>
      <c r="F177" s="25">
        <v>319</v>
      </c>
      <c r="G177" s="27"/>
    </row>
    <row r="178" spans="1:7" s="291" customFormat="1" ht="31.5">
      <c r="A178" s="360"/>
      <c r="B178" s="361">
        <v>75618</v>
      </c>
      <c r="C178" s="280"/>
      <c r="D178" s="300" t="s">
        <v>106</v>
      </c>
      <c r="E178" s="301">
        <f>E179+E186+E187+E190+E182</f>
        <v>647200</v>
      </c>
      <c r="F178" s="301">
        <f>F179+F186+F187+F190+F182</f>
        <v>421246.30999999994</v>
      </c>
      <c r="G178" s="302">
        <f>F178/E178</f>
        <v>0.6508750154511742</v>
      </c>
    </row>
    <row r="179" spans="1:7" ht="15.75">
      <c r="A179" s="14"/>
      <c r="B179" s="15"/>
      <c r="C179" s="16">
        <v>410</v>
      </c>
      <c r="D179" s="24" t="s">
        <v>107</v>
      </c>
      <c r="E179" s="25">
        <f>E180+E181</f>
        <v>306000</v>
      </c>
      <c r="F179" s="26">
        <f>F180+F181</f>
        <v>146579</v>
      </c>
      <c r="G179" s="27">
        <f>F179/E179</f>
        <v>0.47901633986928105</v>
      </c>
    </row>
    <row r="180" spans="1:7" ht="15.75">
      <c r="A180" s="14"/>
      <c r="B180" s="20"/>
      <c r="C180" s="23"/>
      <c r="D180" s="24" t="s">
        <v>215</v>
      </c>
      <c r="E180" s="25">
        <v>305000</v>
      </c>
      <c r="F180" s="25">
        <v>144009</v>
      </c>
      <c r="G180" s="27"/>
    </row>
    <row r="181" spans="1:7" ht="15.75">
      <c r="A181" s="50"/>
      <c r="B181" s="104"/>
      <c r="C181" s="40"/>
      <c r="D181" s="57" t="s">
        <v>216</v>
      </c>
      <c r="E181" s="42">
        <v>1000</v>
      </c>
      <c r="F181" s="64">
        <v>2570</v>
      </c>
      <c r="G181" s="44"/>
    </row>
    <row r="182" spans="1:7" ht="15.75">
      <c r="A182" s="34"/>
      <c r="B182" s="15"/>
      <c r="C182" s="99">
        <v>460</v>
      </c>
      <c r="D182" s="77" t="s">
        <v>108</v>
      </c>
      <c r="E182" s="60">
        <v>6000</v>
      </c>
      <c r="F182" s="162">
        <f>F183+F184+F185</f>
        <v>3668</v>
      </c>
      <c r="G182" s="61">
        <f>F182/E182</f>
        <v>0.6113333333333333</v>
      </c>
    </row>
    <row r="183" spans="1:7" ht="15.75">
      <c r="A183" s="14"/>
      <c r="B183" s="20"/>
      <c r="C183" s="16"/>
      <c r="D183" s="24" t="s">
        <v>217</v>
      </c>
      <c r="E183" s="25"/>
      <c r="F183" s="66">
        <v>631.2</v>
      </c>
      <c r="G183" s="27"/>
    </row>
    <row r="184" spans="1:7" ht="15.75">
      <c r="A184" s="38"/>
      <c r="B184" s="39"/>
      <c r="C184" s="108"/>
      <c r="D184" s="41" t="s">
        <v>219</v>
      </c>
      <c r="E184" s="42"/>
      <c r="F184" s="107">
        <v>528.8</v>
      </c>
      <c r="G184" s="44"/>
    </row>
    <row r="185" spans="1:7" ht="31.5">
      <c r="A185" s="34"/>
      <c r="B185" s="15"/>
      <c r="C185" s="16"/>
      <c r="D185" s="24" t="s">
        <v>218</v>
      </c>
      <c r="E185" s="25"/>
      <c r="F185" s="66">
        <v>2508</v>
      </c>
      <c r="G185" s="27"/>
    </row>
    <row r="186" spans="1:7" ht="15.75">
      <c r="A186" s="14"/>
      <c r="B186" s="20"/>
      <c r="C186" s="35">
        <v>480</v>
      </c>
      <c r="D186" s="17" t="s">
        <v>109</v>
      </c>
      <c r="E186" s="18">
        <v>320000</v>
      </c>
      <c r="F186" s="19">
        <v>259998.09</v>
      </c>
      <c r="G186" s="21">
        <f>F186/E186</f>
        <v>0.81249403125</v>
      </c>
    </row>
    <row r="187" spans="1:7" ht="31.5">
      <c r="A187" s="14"/>
      <c r="B187" s="20"/>
      <c r="C187" s="35">
        <v>490</v>
      </c>
      <c r="D187" s="17" t="s">
        <v>110</v>
      </c>
      <c r="E187" s="18">
        <f>E188+E189</f>
        <v>15200</v>
      </c>
      <c r="F187" s="19">
        <f>F188+F189</f>
        <v>10981.220000000001</v>
      </c>
      <c r="G187" s="21">
        <f>F187/E187</f>
        <v>0.7224486842105264</v>
      </c>
    </row>
    <row r="188" spans="1:7" ht="15.75">
      <c r="A188" s="22"/>
      <c r="B188" s="62"/>
      <c r="C188" s="54"/>
      <c r="D188" s="24" t="s">
        <v>312</v>
      </c>
      <c r="E188" s="25">
        <v>13200</v>
      </c>
      <c r="F188" s="66">
        <v>7544.72</v>
      </c>
      <c r="G188" s="27">
        <f>F188/E188</f>
        <v>0.571569696969697</v>
      </c>
    </row>
    <row r="189" spans="1:7" ht="15.75">
      <c r="A189" s="22"/>
      <c r="B189" s="62"/>
      <c r="C189" s="54"/>
      <c r="D189" s="41" t="s">
        <v>111</v>
      </c>
      <c r="E189" s="42">
        <v>2000</v>
      </c>
      <c r="F189" s="107">
        <v>3436.5</v>
      </c>
      <c r="G189" s="44">
        <v>0</v>
      </c>
    </row>
    <row r="190" spans="1:7" ht="15.75">
      <c r="A190" s="52"/>
      <c r="B190" s="185"/>
      <c r="C190" s="89">
        <v>590</v>
      </c>
      <c r="D190" s="41" t="s">
        <v>28</v>
      </c>
      <c r="E190" s="42">
        <v>0</v>
      </c>
      <c r="F190" s="64">
        <v>20</v>
      </c>
      <c r="G190" s="44">
        <v>0</v>
      </c>
    </row>
    <row r="191" spans="1:7" s="291" customFormat="1" ht="15.75">
      <c r="A191" s="316"/>
      <c r="B191" s="362">
        <v>75621</v>
      </c>
      <c r="C191" s="311"/>
      <c r="D191" s="312" t="s">
        <v>112</v>
      </c>
      <c r="E191" s="313">
        <f>E192+E193</f>
        <v>6558436</v>
      </c>
      <c r="F191" s="313">
        <f>F192+F193</f>
        <v>2860851.69</v>
      </c>
      <c r="G191" s="345">
        <f>F191/E191</f>
        <v>0.4362094392626535</v>
      </c>
    </row>
    <row r="192" spans="1:7" ht="29.25" customHeight="1">
      <c r="A192" s="109"/>
      <c r="B192" s="15"/>
      <c r="C192" s="16">
        <v>10</v>
      </c>
      <c r="D192" s="24" t="s">
        <v>29</v>
      </c>
      <c r="E192" s="25">
        <v>6452436</v>
      </c>
      <c r="F192" s="26">
        <v>2764278</v>
      </c>
      <c r="G192" s="27">
        <f>F192/E192</f>
        <v>0.4284084336520347</v>
      </c>
    </row>
    <row r="193" spans="1:7" ht="15.75" customHeight="1">
      <c r="A193" s="50"/>
      <c r="B193" s="65"/>
      <c r="C193" s="51">
        <v>20</v>
      </c>
      <c r="D193" s="17" t="s">
        <v>30</v>
      </c>
      <c r="E193" s="18">
        <v>106000</v>
      </c>
      <c r="F193" s="19">
        <f>F194+F195</f>
        <v>96573.69</v>
      </c>
      <c r="G193" s="21">
        <f>F193/E193</f>
        <v>0.9110725471698113</v>
      </c>
    </row>
    <row r="194" spans="1:7" ht="15.75">
      <c r="A194" s="52"/>
      <c r="B194" s="53"/>
      <c r="C194" s="54"/>
      <c r="D194" s="55" t="s">
        <v>98</v>
      </c>
      <c r="E194" s="25"/>
      <c r="F194" s="25">
        <v>48082.36</v>
      </c>
      <c r="G194" s="27"/>
    </row>
    <row r="195" spans="1:7" ht="15.75">
      <c r="A195" s="52"/>
      <c r="B195" s="129"/>
      <c r="C195" s="56"/>
      <c r="D195" s="41" t="s">
        <v>99</v>
      </c>
      <c r="E195" s="42"/>
      <c r="F195" s="43">
        <v>48491.33</v>
      </c>
      <c r="G195" s="44"/>
    </row>
    <row r="196" spans="1:7" s="12" customFormat="1" ht="15.75">
      <c r="A196" s="91">
        <v>758</v>
      </c>
      <c r="B196" s="92"/>
      <c r="C196" s="93"/>
      <c r="D196" s="163" t="s">
        <v>113</v>
      </c>
      <c r="E196" s="84">
        <f>E197+E199+E201+E206</f>
        <v>17885003</v>
      </c>
      <c r="F196" s="84">
        <f>F197+F199+F201+F206</f>
        <v>8512194.42</v>
      </c>
      <c r="G196" s="164">
        <f aca="true" t="shared" si="4" ref="G196:G242">F196/E196</f>
        <v>0.47594034063063895</v>
      </c>
    </row>
    <row r="197" spans="1:7" s="291" customFormat="1" ht="15.75">
      <c r="A197" s="352"/>
      <c r="B197" s="353">
        <v>75801</v>
      </c>
      <c r="C197" s="354"/>
      <c r="D197" s="355" t="s">
        <v>114</v>
      </c>
      <c r="E197" s="356">
        <f>E198</f>
        <v>7796115</v>
      </c>
      <c r="F197" s="363">
        <f>F198</f>
        <v>4797608</v>
      </c>
      <c r="G197" s="341">
        <f t="shared" si="4"/>
        <v>0.6153844575150572</v>
      </c>
    </row>
    <row r="198" spans="1:7" ht="15.75">
      <c r="A198" s="14"/>
      <c r="B198" s="15"/>
      <c r="C198" s="165">
        <v>2920</v>
      </c>
      <c r="D198" s="17" t="s">
        <v>32</v>
      </c>
      <c r="E198" s="18">
        <v>7796115</v>
      </c>
      <c r="F198" s="19">
        <v>4797608</v>
      </c>
      <c r="G198" s="21">
        <f t="shared" si="4"/>
        <v>0.6153844575150572</v>
      </c>
    </row>
    <row r="199" spans="1:7" s="291" customFormat="1" ht="15.75">
      <c r="A199" s="338"/>
      <c r="B199" s="339">
        <v>75807</v>
      </c>
      <c r="C199" s="287"/>
      <c r="D199" s="288" t="s">
        <v>115</v>
      </c>
      <c r="E199" s="289">
        <f>E200</f>
        <v>6785944</v>
      </c>
      <c r="F199" s="289">
        <f>F200</f>
        <v>3392970</v>
      </c>
      <c r="G199" s="290">
        <f t="shared" si="4"/>
        <v>0.4999997052731352</v>
      </c>
    </row>
    <row r="200" spans="1:7" ht="15.75">
      <c r="A200" s="14"/>
      <c r="B200" s="15"/>
      <c r="C200" s="165">
        <v>2920</v>
      </c>
      <c r="D200" s="17" t="s">
        <v>31</v>
      </c>
      <c r="E200" s="18">
        <v>6785944</v>
      </c>
      <c r="F200" s="19">
        <v>3392970</v>
      </c>
      <c r="G200" s="21">
        <f t="shared" si="4"/>
        <v>0.4999997052731352</v>
      </c>
    </row>
    <row r="201" spans="1:7" s="291" customFormat="1" ht="15.75">
      <c r="A201" s="338"/>
      <c r="B201" s="339">
        <v>75814</v>
      </c>
      <c r="C201" s="287"/>
      <c r="D201" s="288" t="s">
        <v>116</v>
      </c>
      <c r="E201" s="289">
        <f>E202+E203+E204</f>
        <v>2859408</v>
      </c>
      <c r="F201" s="289">
        <f>F202+F203+F204</f>
        <v>99850.42</v>
      </c>
      <c r="G201" s="290">
        <f t="shared" si="4"/>
        <v>0.034919962453766655</v>
      </c>
    </row>
    <row r="202" spans="1:7" ht="31.5">
      <c r="A202" s="50"/>
      <c r="B202" s="152"/>
      <c r="C202" s="108">
        <v>920</v>
      </c>
      <c r="D202" s="122" t="s">
        <v>7</v>
      </c>
      <c r="E202" s="106">
        <v>30000</v>
      </c>
      <c r="F202" s="147">
        <v>99850.42</v>
      </c>
      <c r="G202" s="145">
        <f t="shared" si="4"/>
        <v>3.3283473333333333</v>
      </c>
    </row>
    <row r="203" spans="1:7" ht="15.75">
      <c r="A203" s="88"/>
      <c r="B203" s="62"/>
      <c r="C203" s="76">
        <v>2870</v>
      </c>
      <c r="D203" s="166" t="s">
        <v>10</v>
      </c>
      <c r="E203" s="69">
        <v>83829</v>
      </c>
      <c r="F203" s="70">
        <v>0</v>
      </c>
      <c r="G203" s="71">
        <f t="shared" si="4"/>
        <v>0</v>
      </c>
    </row>
    <row r="204" spans="1:7" ht="47.25">
      <c r="A204" s="88"/>
      <c r="B204" s="62"/>
      <c r="C204" s="76">
        <v>6207</v>
      </c>
      <c r="D204" s="77" t="s">
        <v>334</v>
      </c>
      <c r="E204" s="25">
        <v>2745579</v>
      </c>
      <c r="F204" s="66">
        <v>0</v>
      </c>
      <c r="G204" s="27">
        <f t="shared" si="4"/>
        <v>0</v>
      </c>
    </row>
    <row r="205" spans="1:7" ht="31.5">
      <c r="A205" s="88"/>
      <c r="B205" s="62"/>
      <c r="C205" s="90"/>
      <c r="D205" s="24" t="s">
        <v>313</v>
      </c>
      <c r="E205" s="25"/>
      <c r="F205" s="66"/>
      <c r="G205" s="27"/>
    </row>
    <row r="206" spans="1:7" s="291" customFormat="1" ht="15.75">
      <c r="A206" s="298"/>
      <c r="B206" s="299">
        <v>75831</v>
      </c>
      <c r="C206" s="280"/>
      <c r="D206" s="300" t="s">
        <v>117</v>
      </c>
      <c r="E206" s="301">
        <f>E207</f>
        <v>443536</v>
      </c>
      <c r="F206" s="301">
        <f>F207</f>
        <v>221766</v>
      </c>
      <c r="G206" s="302">
        <f t="shared" si="4"/>
        <v>0.4999954907831608</v>
      </c>
    </row>
    <row r="207" spans="1:7" ht="15.75">
      <c r="A207" s="50"/>
      <c r="B207" s="129"/>
      <c r="C207" s="167">
        <v>2920</v>
      </c>
      <c r="D207" s="41" t="s">
        <v>33</v>
      </c>
      <c r="E207" s="42">
        <v>443536</v>
      </c>
      <c r="F207" s="43">
        <v>221766</v>
      </c>
      <c r="G207" s="44">
        <f t="shared" si="4"/>
        <v>0.4999954907831608</v>
      </c>
    </row>
    <row r="208" spans="1:7" s="12" customFormat="1" ht="15.75">
      <c r="A208" s="45">
        <v>801</v>
      </c>
      <c r="B208" s="264"/>
      <c r="C208" s="47"/>
      <c r="D208" s="48" t="s">
        <v>118</v>
      </c>
      <c r="E208" s="49">
        <f>E209+E224+E236+E245+E248</f>
        <v>310161</v>
      </c>
      <c r="F208" s="49">
        <f>F209+F224+F236+F245+F248</f>
        <v>2383578.39</v>
      </c>
      <c r="G208" s="199">
        <f t="shared" si="4"/>
        <v>7.684971321346011</v>
      </c>
    </row>
    <row r="209" spans="1:7" s="291" customFormat="1" ht="15.75">
      <c r="A209" s="330"/>
      <c r="B209" s="364">
        <v>80101</v>
      </c>
      <c r="C209" s="334"/>
      <c r="D209" s="335" t="s">
        <v>119</v>
      </c>
      <c r="E209" s="336">
        <f>+E210+E214+E221</f>
        <v>59151</v>
      </c>
      <c r="F209" s="336">
        <f>+F210+F214+F221</f>
        <v>30812.219999999998</v>
      </c>
      <c r="G209" s="337">
        <f t="shared" si="4"/>
        <v>0.5209078460211999</v>
      </c>
    </row>
    <row r="210" spans="1:7" ht="15.75">
      <c r="A210" s="34"/>
      <c r="B210" s="15"/>
      <c r="C210" s="16">
        <v>830</v>
      </c>
      <c r="D210" s="24" t="s">
        <v>71</v>
      </c>
      <c r="E210" s="25">
        <f>E211+E212+E213</f>
        <v>47121</v>
      </c>
      <c r="F210" s="25">
        <f>F211+F212+F213</f>
        <v>24007.989999999998</v>
      </c>
      <c r="G210" s="27">
        <f t="shared" si="4"/>
        <v>0.5094966150973026</v>
      </c>
    </row>
    <row r="211" spans="1:7" ht="15.75">
      <c r="A211" s="168"/>
      <c r="B211" s="169"/>
      <c r="C211" s="54"/>
      <c r="D211" s="170" t="s">
        <v>221</v>
      </c>
      <c r="E211" s="171">
        <v>13421</v>
      </c>
      <c r="F211" s="172">
        <v>5421.5</v>
      </c>
      <c r="G211" s="173">
        <f t="shared" si="4"/>
        <v>0.4039564861038671</v>
      </c>
    </row>
    <row r="212" spans="1:7" ht="15.75">
      <c r="A212" s="22"/>
      <c r="B212" s="65"/>
      <c r="C212" s="130"/>
      <c r="D212" s="55" t="s">
        <v>222</v>
      </c>
      <c r="E212" s="25">
        <v>29000</v>
      </c>
      <c r="F212" s="25">
        <v>16160.35</v>
      </c>
      <c r="G212" s="27">
        <f t="shared" si="4"/>
        <v>0.5572534482758621</v>
      </c>
    </row>
    <row r="213" spans="1:7" ht="15.75">
      <c r="A213" s="74"/>
      <c r="B213" s="62"/>
      <c r="C213" s="56"/>
      <c r="D213" s="41" t="s">
        <v>223</v>
      </c>
      <c r="E213" s="42">
        <v>4700</v>
      </c>
      <c r="F213" s="42">
        <v>2426.14</v>
      </c>
      <c r="G213" s="44">
        <f t="shared" si="4"/>
        <v>0.5162</v>
      </c>
    </row>
    <row r="214" spans="1:7" ht="31.5">
      <c r="A214" s="263"/>
      <c r="B214" s="262"/>
      <c r="C214" s="16">
        <v>920</v>
      </c>
      <c r="D214" s="24" t="s">
        <v>238</v>
      </c>
      <c r="E214" s="194">
        <f>SUM(E215:E220)</f>
        <v>4450</v>
      </c>
      <c r="F214" s="194">
        <f>SUM(F215:F220)</f>
        <v>2185.62</v>
      </c>
      <c r="G214" s="196">
        <f t="shared" si="4"/>
        <v>0.4911505617977528</v>
      </c>
    </row>
    <row r="215" spans="1:7" ht="15.75">
      <c r="A215" s="174"/>
      <c r="B215" s="175"/>
      <c r="C215" s="54"/>
      <c r="D215" s="24" t="s">
        <v>224</v>
      </c>
      <c r="E215" s="25">
        <v>1500</v>
      </c>
      <c r="F215" s="26">
        <v>650.84</v>
      </c>
      <c r="G215" s="27">
        <f t="shared" si="4"/>
        <v>0.43389333333333335</v>
      </c>
    </row>
    <row r="216" spans="1:7" ht="15.75">
      <c r="A216" s="174"/>
      <c r="B216" s="175"/>
      <c r="C216" s="54"/>
      <c r="D216" s="24" t="s">
        <v>225</v>
      </c>
      <c r="E216" s="25">
        <v>850</v>
      </c>
      <c r="F216" s="26">
        <v>456.72</v>
      </c>
      <c r="G216" s="27">
        <f t="shared" si="4"/>
        <v>0.5373176470588236</v>
      </c>
    </row>
    <row r="217" spans="1:7" ht="15.75">
      <c r="A217" s="174"/>
      <c r="B217" s="175"/>
      <c r="C217" s="54"/>
      <c r="D217" s="24" t="s">
        <v>220</v>
      </c>
      <c r="E217" s="25">
        <v>600</v>
      </c>
      <c r="F217" s="26">
        <v>332.68</v>
      </c>
      <c r="G217" s="27">
        <f t="shared" si="4"/>
        <v>0.5544666666666667</v>
      </c>
    </row>
    <row r="218" spans="1:7" ht="15.75">
      <c r="A218" s="174"/>
      <c r="B218" s="175"/>
      <c r="C218" s="54"/>
      <c r="D218" s="24" t="s">
        <v>226</v>
      </c>
      <c r="E218" s="25">
        <v>500</v>
      </c>
      <c r="F218" s="26">
        <v>262.98</v>
      </c>
      <c r="G218" s="27">
        <f t="shared" si="4"/>
        <v>0.52596</v>
      </c>
    </row>
    <row r="219" spans="1:7" ht="15.75">
      <c r="A219" s="168"/>
      <c r="B219" s="169"/>
      <c r="C219" s="54"/>
      <c r="D219" s="24" t="s">
        <v>227</v>
      </c>
      <c r="E219" s="25">
        <v>500</v>
      </c>
      <c r="F219" s="176">
        <v>237.7</v>
      </c>
      <c r="G219" s="27">
        <f t="shared" si="4"/>
        <v>0.4754</v>
      </c>
    </row>
    <row r="220" spans="1:7" ht="15.75">
      <c r="A220" s="366"/>
      <c r="B220" s="365"/>
      <c r="C220" s="56"/>
      <c r="D220" s="41" t="s">
        <v>228</v>
      </c>
      <c r="E220" s="42">
        <v>500</v>
      </c>
      <c r="F220" s="64">
        <v>244.7</v>
      </c>
      <c r="G220" s="27">
        <f t="shared" si="4"/>
        <v>0.4894</v>
      </c>
    </row>
    <row r="221" spans="1:7" ht="15.75">
      <c r="A221" s="109"/>
      <c r="B221" s="156"/>
      <c r="C221" s="99">
        <v>970</v>
      </c>
      <c r="D221" s="158" t="s">
        <v>53</v>
      </c>
      <c r="E221" s="159">
        <f>E222+E223</f>
        <v>7580</v>
      </c>
      <c r="F221" s="159">
        <f>F222+F223</f>
        <v>4618.61</v>
      </c>
      <c r="G221" s="61">
        <f t="shared" si="4"/>
        <v>0.6093153034300791</v>
      </c>
    </row>
    <row r="222" spans="1:7" ht="31.5">
      <c r="A222" s="22"/>
      <c r="B222" s="104"/>
      <c r="C222" s="130"/>
      <c r="D222" s="273" t="s">
        <v>299</v>
      </c>
      <c r="E222" s="177">
        <v>7580</v>
      </c>
      <c r="F222" s="274">
        <v>4584.61</v>
      </c>
      <c r="G222" s="27">
        <f t="shared" si="4"/>
        <v>0.60482981530343</v>
      </c>
    </row>
    <row r="223" spans="1:7" ht="15.75">
      <c r="A223" s="109"/>
      <c r="B223" s="15"/>
      <c r="C223" s="272"/>
      <c r="D223" s="55" t="s">
        <v>314</v>
      </c>
      <c r="E223" s="25">
        <v>0</v>
      </c>
      <c r="F223" s="25">
        <v>34</v>
      </c>
      <c r="G223" s="27">
        <v>0</v>
      </c>
    </row>
    <row r="224" spans="1:7" s="291" customFormat="1" ht="15.75">
      <c r="A224" s="317"/>
      <c r="B224" s="351">
        <v>80104</v>
      </c>
      <c r="C224" s="334"/>
      <c r="D224" s="335" t="s">
        <v>120</v>
      </c>
      <c r="E224" s="336">
        <f>E225+E228+E230+E234</f>
        <v>219900</v>
      </c>
      <c r="F224" s="336">
        <f>F228+F230+F234+F225+F232</f>
        <v>125424.17</v>
      </c>
      <c r="G224" s="337">
        <f t="shared" si="4"/>
        <v>0.570369122328331</v>
      </c>
    </row>
    <row r="225" spans="1:7" ht="47.25">
      <c r="A225" s="52"/>
      <c r="B225" s="179"/>
      <c r="C225" s="51">
        <v>750</v>
      </c>
      <c r="D225" s="205" t="s">
        <v>151</v>
      </c>
      <c r="E225" s="60">
        <v>3000</v>
      </c>
      <c r="F225" s="60">
        <v>450</v>
      </c>
      <c r="G225" s="61">
        <f t="shared" si="4"/>
        <v>0.15</v>
      </c>
    </row>
    <row r="226" spans="1:7" ht="15.75">
      <c r="A226" s="88"/>
      <c r="B226" s="179"/>
      <c r="C226" s="90"/>
      <c r="D226" s="181" t="s">
        <v>241</v>
      </c>
      <c r="E226" s="25"/>
      <c r="F226" s="25"/>
      <c r="G226" s="27"/>
    </row>
    <row r="227" spans="1:7" ht="31.5">
      <c r="A227" s="88"/>
      <c r="B227" s="179"/>
      <c r="C227" s="90"/>
      <c r="D227" s="57" t="s">
        <v>121</v>
      </c>
      <c r="E227" s="392"/>
      <c r="F227" s="404"/>
      <c r="G227" s="44"/>
    </row>
    <row r="228" spans="1:7" ht="15.75">
      <c r="A228" s="50"/>
      <c r="B228" s="53"/>
      <c r="C228" s="76">
        <v>830</v>
      </c>
      <c r="D228" s="261" t="s">
        <v>122</v>
      </c>
      <c r="E228" s="184">
        <v>210000</v>
      </c>
      <c r="F228" s="202">
        <v>118438.5</v>
      </c>
      <c r="G228" s="61">
        <f t="shared" si="4"/>
        <v>0.5639928571428572</v>
      </c>
    </row>
    <row r="229" spans="1:7" ht="31.5">
      <c r="A229" s="52"/>
      <c r="B229" s="53"/>
      <c r="C229" s="108"/>
      <c r="D229" s="57" t="s">
        <v>121</v>
      </c>
      <c r="E229" s="66"/>
      <c r="F229" s="209"/>
      <c r="G229" s="225"/>
    </row>
    <row r="230" spans="1:7" ht="15.75">
      <c r="A230" s="109"/>
      <c r="B230" s="53"/>
      <c r="C230" s="90">
        <v>920</v>
      </c>
      <c r="D230" s="24" t="s">
        <v>34</v>
      </c>
      <c r="E230" s="60">
        <v>900</v>
      </c>
      <c r="F230" s="245">
        <v>527.98</v>
      </c>
      <c r="G230" s="136">
        <f t="shared" si="4"/>
        <v>0.5866444444444444</v>
      </c>
    </row>
    <row r="231" spans="1:7" ht="31.5">
      <c r="A231" s="88"/>
      <c r="B231" s="62"/>
      <c r="C231" s="108"/>
      <c r="D231" s="41" t="s">
        <v>121</v>
      </c>
      <c r="E231" s="42"/>
      <c r="F231" s="64"/>
      <c r="G231" s="225"/>
    </row>
    <row r="232" spans="1:7" ht="15.75">
      <c r="A232" s="88"/>
      <c r="B232" s="62"/>
      <c r="C232" s="90">
        <v>970</v>
      </c>
      <c r="D232" s="24" t="s">
        <v>242</v>
      </c>
      <c r="E232" s="25">
        <v>0</v>
      </c>
      <c r="F232" s="63">
        <v>7.69</v>
      </c>
      <c r="G232" s="133">
        <v>0</v>
      </c>
    </row>
    <row r="233" spans="1:7" ht="31.5">
      <c r="A233" s="226"/>
      <c r="B233" s="129"/>
      <c r="C233" s="108"/>
      <c r="D233" s="41" t="s">
        <v>121</v>
      </c>
      <c r="E233" s="42"/>
      <c r="F233" s="64"/>
      <c r="G233" s="225"/>
    </row>
    <row r="234" spans="1:7" ht="31.5">
      <c r="A234" s="88"/>
      <c r="B234" s="62"/>
      <c r="C234" s="90">
        <v>6689</v>
      </c>
      <c r="D234" s="55" t="s">
        <v>231</v>
      </c>
      <c r="E234" s="25">
        <v>6000</v>
      </c>
      <c r="F234" s="131">
        <v>6000</v>
      </c>
      <c r="G234" s="133">
        <f t="shared" si="4"/>
        <v>1</v>
      </c>
    </row>
    <row r="235" spans="1:7" ht="63">
      <c r="A235" s="143"/>
      <c r="B235" s="62"/>
      <c r="C235" s="369"/>
      <c r="D235" s="227" t="s">
        <v>288</v>
      </c>
      <c r="E235" s="103"/>
      <c r="F235" s="276"/>
      <c r="G235" s="132"/>
    </row>
    <row r="236" spans="1:7" s="291" customFormat="1" ht="15.75">
      <c r="A236" s="317"/>
      <c r="B236" s="351">
        <v>80110</v>
      </c>
      <c r="C236" s="334"/>
      <c r="D236" s="335" t="s">
        <v>123</v>
      </c>
      <c r="E236" s="336">
        <f>E237+E238+E241+E243</f>
        <v>2220</v>
      </c>
      <c r="F236" s="336">
        <f>F237+F238+F241+F243</f>
        <v>2214364.35</v>
      </c>
      <c r="G236" s="337">
        <f t="shared" si="4"/>
        <v>997.461418918919</v>
      </c>
    </row>
    <row r="237" spans="1:7" ht="15.75">
      <c r="A237" s="74"/>
      <c r="B237" s="53"/>
      <c r="C237" s="76">
        <v>830</v>
      </c>
      <c r="D237" s="77" t="s">
        <v>11</v>
      </c>
      <c r="E237" s="60">
        <v>900</v>
      </c>
      <c r="F237" s="135">
        <v>3211.93</v>
      </c>
      <c r="G237" s="61">
        <f t="shared" si="4"/>
        <v>3.5688111111111107</v>
      </c>
    </row>
    <row r="238" spans="1:7" ht="31.5">
      <c r="A238" s="52"/>
      <c r="B238" s="53"/>
      <c r="C238" s="76">
        <v>920</v>
      </c>
      <c r="D238" s="59" t="s">
        <v>300</v>
      </c>
      <c r="E238" s="60">
        <f>E239+E240</f>
        <v>1100</v>
      </c>
      <c r="F238" s="60">
        <f>SUM(F239:F240)</f>
        <v>759.42</v>
      </c>
      <c r="G238" s="61">
        <f t="shared" si="4"/>
        <v>0.6903818181818181</v>
      </c>
    </row>
    <row r="239" spans="1:7" ht="15.75">
      <c r="A239" s="52"/>
      <c r="B239" s="53"/>
      <c r="C239" s="54"/>
      <c r="D239" s="55" t="s">
        <v>229</v>
      </c>
      <c r="E239" s="25">
        <v>1050</v>
      </c>
      <c r="F239" s="25">
        <v>698.87</v>
      </c>
      <c r="G239" s="27">
        <f t="shared" si="4"/>
        <v>0.6655904761904762</v>
      </c>
    </row>
    <row r="240" spans="1:7" ht="15.75">
      <c r="A240" s="52"/>
      <c r="B240" s="53"/>
      <c r="C240" s="56"/>
      <c r="D240" s="41" t="s">
        <v>230</v>
      </c>
      <c r="E240" s="42">
        <v>50</v>
      </c>
      <c r="F240" s="107">
        <v>60.55</v>
      </c>
      <c r="G240" s="27">
        <f t="shared" si="4"/>
        <v>1.2109999999999999</v>
      </c>
    </row>
    <row r="241" spans="1:7" ht="15.75">
      <c r="A241" s="50"/>
      <c r="B241" s="104"/>
      <c r="C241" s="76">
        <v>970</v>
      </c>
      <c r="D241" s="59" t="s">
        <v>53</v>
      </c>
      <c r="E241" s="60">
        <f>E242</f>
        <v>220</v>
      </c>
      <c r="F241" s="60">
        <f>F242</f>
        <v>462</v>
      </c>
      <c r="G241" s="61">
        <f t="shared" si="4"/>
        <v>2.1</v>
      </c>
    </row>
    <row r="242" spans="1:7" ht="31.5">
      <c r="A242" s="157"/>
      <c r="B242" s="134"/>
      <c r="C242" s="90"/>
      <c r="D242" s="55" t="s">
        <v>301</v>
      </c>
      <c r="E242" s="25">
        <v>220</v>
      </c>
      <c r="F242" s="66">
        <v>462</v>
      </c>
      <c r="G242" s="133">
        <f t="shared" si="4"/>
        <v>2.1</v>
      </c>
    </row>
    <row r="243" spans="1:7" ht="31.5">
      <c r="A243" s="143"/>
      <c r="B243" s="62"/>
      <c r="C243" s="51">
        <v>6680</v>
      </c>
      <c r="D243" s="261" t="s">
        <v>231</v>
      </c>
      <c r="E243" s="60">
        <v>0</v>
      </c>
      <c r="F243" s="245">
        <v>2209931</v>
      </c>
      <c r="G243" s="136">
        <v>0</v>
      </c>
    </row>
    <row r="244" spans="1:7" ht="31.5">
      <c r="A244" s="157"/>
      <c r="B244" s="142"/>
      <c r="C244" s="90"/>
      <c r="D244" s="208" t="s">
        <v>315</v>
      </c>
      <c r="E244" s="209"/>
      <c r="F244" s="209"/>
      <c r="G244" s="225"/>
    </row>
    <row r="245" spans="1:7" s="291" customFormat="1" ht="15.75">
      <c r="A245" s="360"/>
      <c r="B245" s="294">
        <v>80113</v>
      </c>
      <c r="C245" s="309"/>
      <c r="D245" s="281" t="s">
        <v>124</v>
      </c>
      <c r="E245" s="301">
        <f>E246</f>
        <v>20000</v>
      </c>
      <c r="F245" s="367">
        <f>F246</f>
        <v>4087.65</v>
      </c>
      <c r="G245" s="133">
        <f>F245/E245</f>
        <v>0.2043825</v>
      </c>
    </row>
    <row r="246" spans="1:7" ht="15.75">
      <c r="A246" s="50"/>
      <c r="B246" s="75"/>
      <c r="C246" s="76">
        <v>830</v>
      </c>
      <c r="D246" s="59" t="s">
        <v>71</v>
      </c>
      <c r="E246" s="60">
        <v>20000</v>
      </c>
      <c r="F246" s="60">
        <v>4087.65</v>
      </c>
      <c r="G246" s="61"/>
    </row>
    <row r="247" spans="1:7" ht="15.75">
      <c r="A247" s="34"/>
      <c r="B247" s="62"/>
      <c r="C247" s="90"/>
      <c r="D247" s="181" t="s">
        <v>125</v>
      </c>
      <c r="E247" s="25"/>
      <c r="F247" s="66"/>
      <c r="G247" s="27"/>
    </row>
    <row r="248" spans="1:7" s="291" customFormat="1" ht="15.75">
      <c r="A248" s="317"/>
      <c r="B248" s="351">
        <v>80195</v>
      </c>
      <c r="C248" s="334"/>
      <c r="D248" s="368" t="s">
        <v>49</v>
      </c>
      <c r="E248" s="336">
        <f>E249</f>
        <v>8890</v>
      </c>
      <c r="F248" s="336">
        <f>F249</f>
        <v>8890</v>
      </c>
      <c r="G248" s="337">
        <f>F248/E248</f>
        <v>1</v>
      </c>
    </row>
    <row r="249" spans="1:7" ht="31.5">
      <c r="A249" s="34"/>
      <c r="B249" s="113"/>
      <c r="C249" s="165">
        <v>2020</v>
      </c>
      <c r="D249" s="181" t="s">
        <v>318</v>
      </c>
      <c r="E249" s="182">
        <f>E251+E252</f>
        <v>8890</v>
      </c>
      <c r="F249" s="182">
        <f>F251+F252</f>
        <v>8890</v>
      </c>
      <c r="G249" s="132">
        <v>0</v>
      </c>
    </row>
    <row r="250" spans="1:7" ht="15.75">
      <c r="A250" s="74"/>
      <c r="B250" s="113"/>
      <c r="C250" s="114"/>
      <c r="D250" s="370" t="s">
        <v>232</v>
      </c>
      <c r="E250" s="182"/>
      <c r="F250" s="182"/>
      <c r="G250" s="132"/>
    </row>
    <row r="251" spans="1:7" ht="31.5">
      <c r="A251" s="74"/>
      <c r="B251" s="113"/>
      <c r="C251" s="114"/>
      <c r="D251" s="370" t="s">
        <v>316</v>
      </c>
      <c r="E251" s="182">
        <v>2250</v>
      </c>
      <c r="F251" s="182">
        <v>2250</v>
      </c>
      <c r="G251" s="132"/>
    </row>
    <row r="252" spans="1:7" ht="31.5">
      <c r="A252" s="74"/>
      <c r="B252" s="113"/>
      <c r="C252" s="114"/>
      <c r="D252" s="370" t="s">
        <v>317</v>
      </c>
      <c r="E252" s="182">
        <v>6640</v>
      </c>
      <c r="F252" s="182">
        <v>6640</v>
      </c>
      <c r="G252" s="132"/>
    </row>
    <row r="253" spans="1:7" s="12" customFormat="1" ht="15.75">
      <c r="A253" s="188">
        <v>852</v>
      </c>
      <c r="B253" s="189"/>
      <c r="C253" s="140"/>
      <c r="D253" s="222" t="s">
        <v>127</v>
      </c>
      <c r="E253" s="84">
        <f>E254+E258+E264+E270+E272+E280+E285+E267</f>
        <v>7436571.88</v>
      </c>
      <c r="F253" s="84">
        <f>F254+F258+F264+F270+F272+F280+F285+F267</f>
        <v>4161260.8000000003</v>
      </c>
      <c r="G253" s="86">
        <f aca="true" t="shared" si="5" ref="G253:G260">F253/E253</f>
        <v>0.5595670783726763</v>
      </c>
    </row>
    <row r="254" spans="1:7" s="291" customFormat="1" ht="15.75">
      <c r="A254" s="413"/>
      <c r="B254" s="299">
        <v>85203</v>
      </c>
      <c r="C254" s="280"/>
      <c r="D254" s="300" t="s">
        <v>128</v>
      </c>
      <c r="E254" s="301">
        <f>E255+E256</f>
        <v>477792</v>
      </c>
      <c r="F254" s="301">
        <f>F255+F256</f>
        <v>248996.95</v>
      </c>
      <c r="G254" s="302">
        <f t="shared" si="5"/>
        <v>0.5211408939454826</v>
      </c>
    </row>
    <row r="255" spans="1:7" ht="31.5">
      <c r="A255" s="52"/>
      <c r="B255" s="53"/>
      <c r="C255" s="167">
        <v>2010</v>
      </c>
      <c r="D255" s="41" t="s">
        <v>69</v>
      </c>
      <c r="E255" s="42">
        <v>476992</v>
      </c>
      <c r="F255" s="43">
        <v>248852</v>
      </c>
      <c r="G255" s="44">
        <f t="shared" si="5"/>
        <v>0.521711055950624</v>
      </c>
    </row>
    <row r="256" spans="1:7" ht="47.25">
      <c r="A256" s="52"/>
      <c r="B256" s="62"/>
      <c r="C256" s="190">
        <v>2360</v>
      </c>
      <c r="D256" s="77" t="s">
        <v>129</v>
      </c>
      <c r="E256" s="60">
        <v>800</v>
      </c>
      <c r="F256" s="100">
        <v>144.95</v>
      </c>
      <c r="G256" s="160">
        <f t="shared" si="5"/>
        <v>0.18118749999999997</v>
      </c>
    </row>
    <row r="257" spans="1:7" ht="15.75">
      <c r="A257" s="134"/>
      <c r="B257" s="148"/>
      <c r="C257" s="114"/>
      <c r="D257" s="24" t="s">
        <v>233</v>
      </c>
      <c r="E257" s="276"/>
      <c r="F257" s="107"/>
      <c r="G257" s="371"/>
    </row>
    <row r="258" spans="1:7" s="291" customFormat="1" ht="31.5">
      <c r="A258" s="329"/>
      <c r="B258" s="372">
        <v>85212</v>
      </c>
      <c r="C258" s="334"/>
      <c r="D258" s="335" t="s">
        <v>234</v>
      </c>
      <c r="E258" s="373">
        <f>E259+E260</f>
        <v>4396500</v>
      </c>
      <c r="F258" s="282">
        <f>F259+F260</f>
        <v>2476869.59</v>
      </c>
      <c r="G258" s="374">
        <f t="shared" si="5"/>
        <v>0.5633730444671897</v>
      </c>
    </row>
    <row r="259" spans="1:7" ht="47.25">
      <c r="A259" s="34"/>
      <c r="B259" s="15"/>
      <c r="C259" s="192">
        <v>2010</v>
      </c>
      <c r="D259" s="24" t="s">
        <v>235</v>
      </c>
      <c r="E259" s="25">
        <v>4375000</v>
      </c>
      <c r="F259" s="26">
        <v>2450000</v>
      </c>
      <c r="G259" s="27">
        <f t="shared" si="5"/>
        <v>0.56</v>
      </c>
    </row>
    <row r="260" spans="1:7" ht="31.5">
      <c r="A260" s="50"/>
      <c r="B260" s="104"/>
      <c r="C260" s="183">
        <v>2360</v>
      </c>
      <c r="D260" s="115" t="s">
        <v>130</v>
      </c>
      <c r="E260" s="18">
        <f>E261+E262+E263</f>
        <v>21500</v>
      </c>
      <c r="F260" s="18">
        <f>F261+F262+F263</f>
        <v>26869.590000000004</v>
      </c>
      <c r="G260" s="21">
        <f t="shared" si="5"/>
        <v>1.2497483720930234</v>
      </c>
    </row>
    <row r="261" spans="1:7" ht="31.5">
      <c r="A261" s="88"/>
      <c r="B261" s="62"/>
      <c r="C261" s="114"/>
      <c r="D261" s="55" t="s">
        <v>302</v>
      </c>
      <c r="E261" s="25">
        <v>1500</v>
      </c>
      <c r="F261" s="25">
        <v>2885.06</v>
      </c>
      <c r="G261" s="27"/>
    </row>
    <row r="262" spans="1:7" ht="31.5">
      <c r="A262" s="52"/>
      <c r="B262" s="53"/>
      <c r="C262" s="114"/>
      <c r="D262" s="55" t="s">
        <v>303</v>
      </c>
      <c r="E262" s="25">
        <v>20000</v>
      </c>
      <c r="F262" s="25">
        <v>19630.08</v>
      </c>
      <c r="G262" s="27"/>
    </row>
    <row r="263" spans="1:7" ht="31.5">
      <c r="A263" s="52"/>
      <c r="B263" s="129"/>
      <c r="C263" s="167"/>
      <c r="D263" s="41" t="s">
        <v>319</v>
      </c>
      <c r="E263" s="42">
        <v>0</v>
      </c>
      <c r="F263" s="107">
        <v>4354.45</v>
      </c>
      <c r="G263" s="44"/>
    </row>
    <row r="264" spans="1:7" s="291" customFormat="1" ht="47.25">
      <c r="A264" s="286"/>
      <c r="B264" s="375">
        <v>85213</v>
      </c>
      <c r="C264" s="354"/>
      <c r="D264" s="355" t="s">
        <v>335</v>
      </c>
      <c r="E264" s="356">
        <f>E265+E266</f>
        <v>46700</v>
      </c>
      <c r="F264" s="356">
        <f>F265+F266</f>
        <v>28400</v>
      </c>
      <c r="G264" s="341">
        <f aca="true" t="shared" si="6" ref="G264:G273">F264/E264</f>
        <v>0.6081370449678801</v>
      </c>
    </row>
    <row r="265" spans="1:7" ht="47.25">
      <c r="A265" s="50"/>
      <c r="B265" s="75"/>
      <c r="C265" s="167">
        <v>2010</v>
      </c>
      <c r="D265" s="41" t="s">
        <v>131</v>
      </c>
      <c r="E265" s="42">
        <v>18000</v>
      </c>
      <c r="F265" s="43">
        <v>12000</v>
      </c>
      <c r="G265" s="44">
        <f t="shared" si="6"/>
        <v>0.6666666666666666</v>
      </c>
    </row>
    <row r="266" spans="1:7" ht="31.5">
      <c r="A266" s="88"/>
      <c r="B266" s="62"/>
      <c r="C266" s="114">
        <v>2030</v>
      </c>
      <c r="D266" s="193" t="s">
        <v>236</v>
      </c>
      <c r="E266" s="25">
        <v>28700</v>
      </c>
      <c r="F266" s="66">
        <v>16400</v>
      </c>
      <c r="G266" s="44">
        <f t="shared" si="6"/>
        <v>0.5714285714285714</v>
      </c>
    </row>
    <row r="267" spans="1:7" s="291" customFormat="1" ht="15.75">
      <c r="A267" s="298"/>
      <c r="B267" s="339">
        <v>85214</v>
      </c>
      <c r="C267" s="376"/>
      <c r="D267" s="288" t="s">
        <v>132</v>
      </c>
      <c r="E267" s="289">
        <f>E268+E269</f>
        <v>654500</v>
      </c>
      <c r="F267" s="289">
        <f>F268+F269</f>
        <v>337075.7</v>
      </c>
      <c r="G267" s="290">
        <f t="shared" si="6"/>
        <v>0.5150125286478228</v>
      </c>
    </row>
    <row r="268" spans="1:7" ht="31.5">
      <c r="A268" s="50"/>
      <c r="B268" s="104"/>
      <c r="C268" s="89">
        <v>970</v>
      </c>
      <c r="D268" s="166" t="s">
        <v>279</v>
      </c>
      <c r="E268" s="69">
        <v>2500</v>
      </c>
      <c r="F268" s="69">
        <v>1075.7</v>
      </c>
      <c r="G268" s="44">
        <f t="shared" si="6"/>
        <v>0.43028</v>
      </c>
    </row>
    <row r="269" spans="1:7" ht="31.5">
      <c r="A269" s="187"/>
      <c r="B269" s="185"/>
      <c r="C269" s="167">
        <v>2030</v>
      </c>
      <c r="D269" s="41" t="s">
        <v>39</v>
      </c>
      <c r="E269" s="42">
        <v>652000</v>
      </c>
      <c r="F269" s="43">
        <v>336000</v>
      </c>
      <c r="G269" s="44">
        <f t="shared" si="6"/>
        <v>0.5153374233128835</v>
      </c>
    </row>
    <row r="270" spans="1:7" s="291" customFormat="1" ht="15.75">
      <c r="A270" s="360"/>
      <c r="B270" s="377">
        <v>85216</v>
      </c>
      <c r="C270" s="344"/>
      <c r="D270" s="414" t="s">
        <v>12</v>
      </c>
      <c r="E270" s="415">
        <f>E271</f>
        <v>305000</v>
      </c>
      <c r="F270" s="415">
        <f>F271</f>
        <v>189000</v>
      </c>
      <c r="G270" s="416">
        <f>F270/E270</f>
        <v>0.6196721311475409</v>
      </c>
    </row>
    <row r="271" spans="1:7" ht="31.5">
      <c r="A271" s="157"/>
      <c r="B271" s="258"/>
      <c r="C271" s="114">
        <v>2030</v>
      </c>
      <c r="D271" s="24" t="s">
        <v>13</v>
      </c>
      <c r="E271" s="25">
        <v>305000</v>
      </c>
      <c r="F271" s="66">
        <v>189000</v>
      </c>
      <c r="G271" s="27">
        <f>F271/E271</f>
        <v>0.6196721311475409</v>
      </c>
    </row>
    <row r="272" spans="1:7" s="291" customFormat="1" ht="15.75">
      <c r="A272" s="338"/>
      <c r="B272" s="339">
        <v>85219</v>
      </c>
      <c r="C272" s="376"/>
      <c r="D272" s="378" t="s">
        <v>133</v>
      </c>
      <c r="E272" s="318">
        <f>E273+E274+E276+E278</f>
        <v>847927.88</v>
      </c>
      <c r="F272" s="318">
        <f>F273+F274+F276+F278</f>
        <v>474803.73</v>
      </c>
      <c r="G272" s="379">
        <f t="shared" si="6"/>
        <v>0.5599576817783135</v>
      </c>
    </row>
    <row r="273" spans="1:7" ht="31.5">
      <c r="A273" s="14"/>
      <c r="B273" s="15"/>
      <c r="C273" s="89">
        <v>920</v>
      </c>
      <c r="D273" s="73" t="s">
        <v>237</v>
      </c>
      <c r="E273" s="69">
        <v>6500</v>
      </c>
      <c r="F273" s="97">
        <v>6636.53</v>
      </c>
      <c r="G273" s="71">
        <f t="shared" si="6"/>
        <v>1.0210046153846153</v>
      </c>
    </row>
    <row r="274" spans="1:7" ht="15.75">
      <c r="A274" s="74"/>
      <c r="B274" s="62"/>
      <c r="C274" s="380">
        <v>2007</v>
      </c>
      <c r="D274" s="205" t="s">
        <v>239</v>
      </c>
      <c r="E274" s="66">
        <v>374691.28</v>
      </c>
      <c r="F274" s="202">
        <v>183264.94</v>
      </c>
      <c r="G274" s="61">
        <f>F274/E274</f>
        <v>0.4891091674191083</v>
      </c>
    </row>
    <row r="275" spans="1:7" ht="47.25">
      <c r="A275" s="74"/>
      <c r="B275" s="62"/>
      <c r="C275" s="303"/>
      <c r="D275" s="208" t="s">
        <v>240</v>
      </c>
      <c r="E275" s="209"/>
      <c r="F275" s="107"/>
      <c r="G275" s="44"/>
    </row>
    <row r="276" spans="1:7" ht="15.75">
      <c r="A276" s="74"/>
      <c r="B276" s="62"/>
      <c r="C276" s="275">
        <v>2009</v>
      </c>
      <c r="D276" s="181" t="s">
        <v>239</v>
      </c>
      <c r="E276" s="154">
        <v>19836.6</v>
      </c>
      <c r="F276" s="66">
        <v>9702.26</v>
      </c>
      <c r="G276" s="61">
        <f>F276/E276</f>
        <v>0.4891090206991118</v>
      </c>
    </row>
    <row r="277" spans="1:7" ht="47.25">
      <c r="A277" s="74"/>
      <c r="B277" s="62"/>
      <c r="C277" s="228"/>
      <c r="D277" s="271" t="s">
        <v>240</v>
      </c>
      <c r="E277" s="276"/>
      <c r="F277" s="66"/>
      <c r="G277" s="144"/>
    </row>
    <row r="278" spans="1:7" ht="31.5">
      <c r="A278" s="50"/>
      <c r="B278" s="104"/>
      <c r="C278" s="183">
        <v>2030</v>
      </c>
      <c r="D278" s="115" t="s">
        <v>134</v>
      </c>
      <c r="E278" s="18">
        <v>446900</v>
      </c>
      <c r="F278" s="18">
        <v>275200</v>
      </c>
      <c r="G278" s="21">
        <f>F278/E278</f>
        <v>0.6157977176102036</v>
      </c>
    </row>
    <row r="279" spans="1:7" ht="15.75">
      <c r="A279" s="34"/>
      <c r="B279" s="15"/>
      <c r="C279" s="161"/>
      <c r="D279" s="271" t="s">
        <v>135</v>
      </c>
      <c r="E279" s="103"/>
      <c r="F279" s="25"/>
      <c r="G279" s="144"/>
    </row>
    <row r="280" spans="1:7" s="291" customFormat="1" ht="15.75">
      <c r="A280" s="338"/>
      <c r="B280" s="339">
        <v>85228</v>
      </c>
      <c r="C280" s="287"/>
      <c r="D280" s="288" t="s">
        <v>136</v>
      </c>
      <c r="E280" s="289">
        <f>E281+E284</f>
        <v>168000</v>
      </c>
      <c r="F280" s="289">
        <f>F281+F284</f>
        <v>82260.63</v>
      </c>
      <c r="G280" s="290">
        <f>F280/E280</f>
        <v>0.4896466071428572</v>
      </c>
    </row>
    <row r="281" spans="1:7" ht="31.5">
      <c r="A281" s="50"/>
      <c r="B281" s="152"/>
      <c r="C281" s="51">
        <v>830</v>
      </c>
      <c r="D281" s="115" t="s">
        <v>35</v>
      </c>
      <c r="E281" s="18">
        <v>140000</v>
      </c>
      <c r="F281" s="18">
        <f>F282+F283</f>
        <v>67560.63</v>
      </c>
      <c r="G281" s="21">
        <f>F281/E281</f>
        <v>0.4825759285714286</v>
      </c>
    </row>
    <row r="282" spans="1:7" ht="15.75">
      <c r="A282" s="52"/>
      <c r="B282" s="62"/>
      <c r="C282" s="90"/>
      <c r="D282" s="24" t="s">
        <v>281</v>
      </c>
      <c r="E282" s="25"/>
      <c r="F282" s="66">
        <v>4192.35</v>
      </c>
      <c r="G282" s="27"/>
    </row>
    <row r="283" spans="1:7" ht="15.75">
      <c r="A283" s="109"/>
      <c r="B283" s="15"/>
      <c r="C283" s="54"/>
      <c r="D283" s="24" t="s">
        <v>280</v>
      </c>
      <c r="E283" s="25"/>
      <c r="F283" s="26">
        <v>63368.28</v>
      </c>
      <c r="G283" s="27"/>
    </row>
    <row r="284" spans="1:7" ht="47.25">
      <c r="A284" s="52"/>
      <c r="B284" s="129"/>
      <c r="C284" s="72">
        <v>2010</v>
      </c>
      <c r="D284" s="73" t="s">
        <v>36</v>
      </c>
      <c r="E284" s="69">
        <v>28000</v>
      </c>
      <c r="F284" s="97">
        <v>14700</v>
      </c>
      <c r="G284" s="71">
        <f>F284/E284</f>
        <v>0.525</v>
      </c>
    </row>
    <row r="285" spans="1:7" s="291" customFormat="1" ht="15.75">
      <c r="A285" s="317"/>
      <c r="B285" s="351">
        <v>85295</v>
      </c>
      <c r="C285" s="334"/>
      <c r="D285" s="335" t="s">
        <v>49</v>
      </c>
      <c r="E285" s="336">
        <f>E286+E290</f>
        <v>540152</v>
      </c>
      <c r="F285" s="336">
        <f>F286+F290</f>
        <v>323854.2</v>
      </c>
      <c r="G285" s="337">
        <f>F285/E285</f>
        <v>0.5995612346154416</v>
      </c>
    </row>
    <row r="286" spans="1:7" ht="15.75">
      <c r="A286" s="34"/>
      <c r="B286" s="15"/>
      <c r="C286" s="89">
        <v>970</v>
      </c>
      <c r="D286" s="68" t="s">
        <v>53</v>
      </c>
      <c r="E286" s="191">
        <f>E287+E289</f>
        <v>45152</v>
      </c>
      <c r="F286" s="191">
        <f>F287+F289</f>
        <v>2854.2</v>
      </c>
      <c r="G286" s="123">
        <v>0</v>
      </c>
    </row>
    <row r="287" spans="1:7" ht="31.5">
      <c r="A287" s="74"/>
      <c r="B287" s="62"/>
      <c r="C287" s="90"/>
      <c r="D287" s="205" t="s">
        <v>326</v>
      </c>
      <c r="E287" s="184">
        <v>40000</v>
      </c>
      <c r="F287" s="184">
        <v>2854.2</v>
      </c>
      <c r="G287" s="132"/>
    </row>
    <row r="288" spans="1:7" ht="15.75">
      <c r="A288" s="74"/>
      <c r="B288" s="62"/>
      <c r="C288" s="90"/>
      <c r="D288" s="181" t="s">
        <v>327</v>
      </c>
      <c r="E288" s="182"/>
      <c r="F288" s="182"/>
      <c r="G288" s="132"/>
    </row>
    <row r="289" spans="1:7" ht="15.75">
      <c r="A289" s="138"/>
      <c r="B289" s="129"/>
      <c r="C289" s="108"/>
      <c r="D289" s="208" t="s">
        <v>328</v>
      </c>
      <c r="E289" s="209">
        <v>5152</v>
      </c>
      <c r="F289" s="209">
        <v>0</v>
      </c>
      <c r="G289" s="421"/>
    </row>
    <row r="290" spans="1:7" ht="47.25">
      <c r="A290" s="138"/>
      <c r="B290" s="129"/>
      <c r="C290" s="167">
        <v>2030</v>
      </c>
      <c r="D290" s="41" t="s">
        <v>321</v>
      </c>
      <c r="E290" s="42">
        <v>495000</v>
      </c>
      <c r="F290" s="43">
        <v>321000</v>
      </c>
      <c r="G290" s="44">
        <f>F290/E290</f>
        <v>0.6484848484848484</v>
      </c>
    </row>
    <row r="291" spans="1:7" s="12" customFormat="1" ht="15.75">
      <c r="A291" s="188">
        <v>854</v>
      </c>
      <c r="B291" s="189"/>
      <c r="C291" s="140"/>
      <c r="D291" s="163" t="s">
        <v>137</v>
      </c>
      <c r="E291" s="84">
        <f>E296+E292</f>
        <v>329707</v>
      </c>
      <c r="F291" s="84">
        <f>F296+F292</f>
        <v>159500</v>
      </c>
      <c r="G291" s="86">
        <f>F291/E291</f>
        <v>0.4837628561116385</v>
      </c>
    </row>
    <row r="292" spans="1:7" s="285" customFormat="1" ht="31.5">
      <c r="A292" s="383"/>
      <c r="B292" s="384">
        <v>85412</v>
      </c>
      <c r="C292" s="311"/>
      <c r="D292" s="300" t="s">
        <v>14</v>
      </c>
      <c r="E292" s="313">
        <f>E293</f>
        <v>15000</v>
      </c>
      <c r="F292" s="313">
        <f>F293</f>
        <v>15000</v>
      </c>
      <c r="G292" s="345">
        <v>1</v>
      </c>
    </row>
    <row r="293" spans="1:7" s="120" customFormat="1" ht="31.5">
      <c r="A293" s="121"/>
      <c r="B293" s="62"/>
      <c r="C293" s="58">
        <v>2010</v>
      </c>
      <c r="D293" s="55" t="s">
        <v>69</v>
      </c>
      <c r="E293" s="25">
        <v>15000</v>
      </c>
      <c r="F293" s="60">
        <v>15000</v>
      </c>
      <c r="G293" s="61">
        <v>1</v>
      </c>
    </row>
    <row r="294" spans="1:7" s="120" customFormat="1" ht="15.75">
      <c r="A294" s="203"/>
      <c r="B294" s="53"/>
      <c r="C294" s="54"/>
      <c r="D294" s="55" t="s">
        <v>243</v>
      </c>
      <c r="E294" s="381"/>
      <c r="F294" s="381"/>
      <c r="G294" s="382"/>
    </row>
    <row r="295" spans="1:7" s="120" customFormat="1" ht="15.75">
      <c r="A295" s="200"/>
      <c r="B295" s="129"/>
      <c r="C295" s="56"/>
      <c r="D295" s="41" t="s">
        <v>244</v>
      </c>
      <c r="E295" s="265"/>
      <c r="F295" s="265"/>
      <c r="G295" s="266"/>
    </row>
    <row r="296" spans="1:7" s="291" customFormat="1" ht="15.75">
      <c r="A296" s="327"/>
      <c r="B296" s="299">
        <v>85415</v>
      </c>
      <c r="C296" s="280"/>
      <c r="D296" s="300" t="s">
        <v>138</v>
      </c>
      <c r="E296" s="301">
        <f>E297+E300</f>
        <v>314707</v>
      </c>
      <c r="F296" s="301">
        <f>F300+F297</f>
        <v>144500</v>
      </c>
      <c r="G296" s="302">
        <f>F296/E296</f>
        <v>0.4591572478527646</v>
      </c>
    </row>
    <row r="297" spans="1:7" ht="31.5">
      <c r="A297" s="109"/>
      <c r="B297" s="179"/>
      <c r="C297" s="114">
        <v>2010</v>
      </c>
      <c r="D297" s="55" t="s">
        <v>69</v>
      </c>
      <c r="E297" s="25">
        <v>1280</v>
      </c>
      <c r="F297" s="67">
        <v>1280</v>
      </c>
      <c r="G297" s="27">
        <f>F297/E297</f>
        <v>1</v>
      </c>
    </row>
    <row r="298" spans="1:7" ht="15.75">
      <c r="A298" s="88"/>
      <c r="B298" s="179"/>
      <c r="C298" s="114"/>
      <c r="D298" s="24" t="s">
        <v>40</v>
      </c>
      <c r="E298" s="25"/>
      <c r="F298" s="67"/>
      <c r="G298" s="27"/>
    </row>
    <row r="299" spans="1:7" ht="15.75">
      <c r="A299" s="88"/>
      <c r="B299" s="179"/>
      <c r="C299" s="114"/>
      <c r="D299" s="41" t="s">
        <v>245</v>
      </c>
      <c r="E299" s="25"/>
      <c r="F299" s="67"/>
      <c r="G299" s="27"/>
    </row>
    <row r="300" spans="1:7" ht="31.5">
      <c r="A300" s="50"/>
      <c r="B300" s="53"/>
      <c r="C300" s="183">
        <v>2030</v>
      </c>
      <c r="D300" s="115" t="s">
        <v>126</v>
      </c>
      <c r="E300" s="18">
        <f>E301+E302</f>
        <v>313427</v>
      </c>
      <c r="F300" s="18">
        <f>F301+F302</f>
        <v>143220</v>
      </c>
      <c r="G300" s="21">
        <f>F300/E300</f>
        <v>0.4569485079460289</v>
      </c>
    </row>
    <row r="301" spans="1:7" ht="31.5">
      <c r="A301" s="88"/>
      <c r="B301" s="62"/>
      <c r="C301" s="114"/>
      <c r="D301" s="55" t="s">
        <v>246</v>
      </c>
      <c r="E301" s="25">
        <v>286440</v>
      </c>
      <c r="F301" s="67">
        <v>143220</v>
      </c>
      <c r="G301" s="27">
        <f>F301/E301</f>
        <v>0.5</v>
      </c>
    </row>
    <row r="302" spans="1:7" ht="31.5">
      <c r="A302" s="74"/>
      <c r="B302" s="62"/>
      <c r="C302" s="114"/>
      <c r="D302" s="55" t="s">
        <v>320</v>
      </c>
      <c r="E302" s="25">
        <v>26987</v>
      </c>
      <c r="F302" s="25">
        <v>0</v>
      </c>
      <c r="G302" s="27">
        <f>F302/E302</f>
        <v>0</v>
      </c>
    </row>
    <row r="303" spans="1:7" s="12" customFormat="1" ht="15.75">
      <c r="A303" s="188">
        <v>900</v>
      </c>
      <c r="B303" s="189"/>
      <c r="C303" s="140"/>
      <c r="D303" s="83" t="s">
        <v>139</v>
      </c>
      <c r="E303" s="198">
        <f>E313+E330+E333+E304+E317+E328</f>
        <v>2697982</v>
      </c>
      <c r="F303" s="49">
        <f>F313+F330+F333+F304+F317+F328</f>
        <v>1188730.61</v>
      </c>
      <c r="G303" s="199">
        <f>F303/E303</f>
        <v>0.44059990392819526</v>
      </c>
    </row>
    <row r="304" spans="1:7" s="291" customFormat="1" ht="15.75">
      <c r="A304" s="385"/>
      <c r="B304" s="308">
        <v>90001</v>
      </c>
      <c r="C304" s="280"/>
      <c r="D304" s="300" t="s">
        <v>140</v>
      </c>
      <c r="E304" s="386">
        <f>E305+E307+E310</f>
        <v>2347445</v>
      </c>
      <c r="F304" s="386">
        <f>F305+F307+F310</f>
        <v>1065626.1099999999</v>
      </c>
      <c r="G304" s="61">
        <f>F304/E304</f>
        <v>0.4539514706414846</v>
      </c>
    </row>
    <row r="305" spans="1:7" ht="15.75">
      <c r="A305" s="200"/>
      <c r="B305" s="141"/>
      <c r="C305" s="201">
        <v>970</v>
      </c>
      <c r="D305" s="59" t="s">
        <v>247</v>
      </c>
      <c r="E305" s="202">
        <v>0</v>
      </c>
      <c r="F305" s="60">
        <v>22.2</v>
      </c>
      <c r="G305" s="61">
        <v>0</v>
      </c>
    </row>
    <row r="306" spans="1:7" ht="15.75">
      <c r="A306" s="203"/>
      <c r="B306" s="53"/>
      <c r="C306" s="56"/>
      <c r="D306" s="41" t="s">
        <v>248</v>
      </c>
      <c r="E306" s="204"/>
      <c r="F306" s="42"/>
      <c r="G306" s="44"/>
    </row>
    <row r="307" spans="1:7" ht="15.75">
      <c r="A307" s="200"/>
      <c r="B307" s="62"/>
      <c r="C307" s="124">
        <v>6270</v>
      </c>
      <c r="D307" s="59" t="s">
        <v>5</v>
      </c>
      <c r="E307" s="67">
        <v>2347445</v>
      </c>
      <c r="F307" s="25">
        <v>643492.51</v>
      </c>
      <c r="G307" s="61">
        <f>F307/E307</f>
        <v>0.27412463763794254</v>
      </c>
    </row>
    <row r="308" spans="1:7" ht="31.5">
      <c r="A308" s="200"/>
      <c r="B308" s="62"/>
      <c r="C308" s="124"/>
      <c r="D308" s="55" t="s">
        <v>6</v>
      </c>
      <c r="E308" s="67"/>
      <c r="F308" s="25"/>
      <c r="G308" s="27"/>
    </row>
    <row r="309" spans="1:7" ht="31.5">
      <c r="A309" s="200"/>
      <c r="B309" s="62"/>
      <c r="C309" s="56"/>
      <c r="D309" s="57" t="s">
        <v>249</v>
      </c>
      <c r="E309" s="204"/>
      <c r="F309" s="42"/>
      <c r="G309" s="27"/>
    </row>
    <row r="310" spans="1:7" ht="15.75">
      <c r="A310" s="200"/>
      <c r="B310" s="62"/>
      <c r="C310" s="124">
        <v>6687</v>
      </c>
      <c r="D310" s="205" t="s">
        <v>251</v>
      </c>
      <c r="E310" s="67">
        <v>0</v>
      </c>
      <c r="F310" s="25">
        <v>422111.4</v>
      </c>
      <c r="G310" s="61">
        <v>0</v>
      </c>
    </row>
    <row r="311" spans="1:7" ht="15.75">
      <c r="A311" s="417"/>
      <c r="B311" s="129"/>
      <c r="C311" s="125"/>
      <c r="D311" s="418" t="s">
        <v>250</v>
      </c>
      <c r="E311" s="404"/>
      <c r="F311" s="42"/>
      <c r="G311" s="44"/>
    </row>
    <row r="312" spans="1:7" ht="47.25">
      <c r="A312" s="200"/>
      <c r="B312" s="62"/>
      <c r="C312" s="124"/>
      <c r="D312" s="370" t="s">
        <v>252</v>
      </c>
      <c r="E312" s="390"/>
      <c r="F312" s="25"/>
      <c r="G312" s="27"/>
    </row>
    <row r="313" spans="1:7" s="291" customFormat="1" ht="15.75">
      <c r="A313" s="329"/>
      <c r="B313" s="372">
        <v>90003</v>
      </c>
      <c r="C313" s="280"/>
      <c r="D313" s="300" t="s">
        <v>141</v>
      </c>
      <c r="E313" s="301">
        <f>E314</f>
        <v>96060</v>
      </c>
      <c r="F313" s="301">
        <f>F314</f>
        <v>0</v>
      </c>
      <c r="G313" s="302">
        <f>F313/E313</f>
        <v>0</v>
      </c>
    </row>
    <row r="314" spans="1:7" ht="15.75">
      <c r="A314" s="109"/>
      <c r="B314" s="15"/>
      <c r="C314" s="16">
        <v>970</v>
      </c>
      <c r="D314" s="193" t="s">
        <v>53</v>
      </c>
      <c r="E314" s="194">
        <v>96060</v>
      </c>
      <c r="F314" s="195">
        <v>0</v>
      </c>
      <c r="G314" s="196">
        <f>F314/E314</f>
        <v>0</v>
      </c>
    </row>
    <row r="315" spans="1:7" ht="31.5">
      <c r="A315" s="50"/>
      <c r="B315" s="65"/>
      <c r="C315" s="130"/>
      <c r="D315" s="268" t="s">
        <v>253</v>
      </c>
      <c r="E315" s="177"/>
      <c r="F315" s="269"/>
      <c r="G315" s="178"/>
    </row>
    <row r="316" spans="1:7" ht="15.75">
      <c r="A316" s="52"/>
      <c r="B316" s="185"/>
      <c r="C316" s="56"/>
      <c r="D316" s="267" t="s">
        <v>322</v>
      </c>
      <c r="E316" s="42"/>
      <c r="F316" s="42"/>
      <c r="G316" s="44"/>
    </row>
    <row r="317" spans="1:7" s="291" customFormat="1" ht="15.75">
      <c r="A317" s="316"/>
      <c r="B317" s="384">
        <v>90015</v>
      </c>
      <c r="C317" s="311"/>
      <c r="D317" s="387" t="s">
        <v>15</v>
      </c>
      <c r="E317" s="313">
        <f>E318+E319+E322+E325</f>
        <v>159277</v>
      </c>
      <c r="F317" s="313">
        <f>F318+F319+F322+F325</f>
        <v>82993.82</v>
      </c>
      <c r="G317" s="345">
        <f>F317/E317</f>
        <v>0.5210659417241661</v>
      </c>
    </row>
    <row r="318" spans="1:7" ht="31.5">
      <c r="A318" s="52"/>
      <c r="B318" s="75"/>
      <c r="C318" s="51">
        <v>970</v>
      </c>
      <c r="D318" s="166" t="s">
        <v>153</v>
      </c>
      <c r="E318" s="60">
        <v>5382</v>
      </c>
      <c r="F318" s="25">
        <v>11113.6</v>
      </c>
      <c r="G318" s="44">
        <f>F318/E318</f>
        <v>2.064957264957265</v>
      </c>
    </row>
    <row r="319" spans="1:7" ht="47.25">
      <c r="A319" s="52"/>
      <c r="B319" s="53"/>
      <c r="C319" s="51">
        <v>6207</v>
      </c>
      <c r="D319" s="24" t="s">
        <v>254</v>
      </c>
      <c r="E319" s="60">
        <f>E320+E321</f>
        <v>153895</v>
      </c>
      <c r="F319" s="60">
        <f>F320+F321</f>
        <v>0</v>
      </c>
      <c r="G319" s="27">
        <f>F319/E319</f>
        <v>0</v>
      </c>
    </row>
    <row r="320" spans="1:7" ht="15.75">
      <c r="A320" s="52"/>
      <c r="B320" s="62"/>
      <c r="C320" s="90"/>
      <c r="D320" s="24" t="s">
        <v>255</v>
      </c>
      <c r="E320" s="25">
        <v>39468</v>
      </c>
      <c r="F320" s="25">
        <v>0</v>
      </c>
      <c r="G320" s="350"/>
    </row>
    <row r="321" spans="1:7" ht="15.75">
      <c r="A321" s="52"/>
      <c r="B321" s="62"/>
      <c r="C321" s="90"/>
      <c r="D321" s="24" t="s">
        <v>256</v>
      </c>
      <c r="E321" s="42">
        <v>114427</v>
      </c>
      <c r="F321" s="25">
        <v>0</v>
      </c>
      <c r="G321" s="345"/>
    </row>
    <row r="322" spans="1:7" ht="15.75">
      <c r="A322" s="200"/>
      <c r="B322" s="62"/>
      <c r="C322" s="201">
        <v>6687</v>
      </c>
      <c r="D322" s="205" t="s">
        <v>251</v>
      </c>
      <c r="E322" s="67">
        <v>0</v>
      </c>
      <c r="F322" s="60">
        <v>32329.58</v>
      </c>
      <c r="G322" s="61">
        <v>0</v>
      </c>
    </row>
    <row r="323" spans="1:7" ht="15.75">
      <c r="A323" s="200"/>
      <c r="B323" s="62"/>
      <c r="C323" s="124"/>
      <c r="D323" s="181" t="s">
        <v>250</v>
      </c>
      <c r="E323" s="67"/>
      <c r="F323" s="25"/>
      <c r="G323" s="27"/>
    </row>
    <row r="324" spans="1:7" ht="47.25">
      <c r="A324" s="200"/>
      <c r="B324" s="62"/>
      <c r="C324" s="124"/>
      <c r="D324" s="181" t="s">
        <v>289</v>
      </c>
      <c r="E324" s="67"/>
      <c r="F324" s="25"/>
      <c r="G324" s="27"/>
    </row>
    <row r="325" spans="1:7" ht="15.75">
      <c r="A325" s="200"/>
      <c r="B325" s="62"/>
      <c r="C325" s="201">
        <v>6689</v>
      </c>
      <c r="D325" s="205" t="s">
        <v>251</v>
      </c>
      <c r="E325" s="202">
        <v>0</v>
      </c>
      <c r="F325" s="60">
        <v>39550.64</v>
      </c>
      <c r="G325" s="61">
        <v>0</v>
      </c>
    </row>
    <row r="326" spans="1:7" ht="15.75">
      <c r="A326" s="200"/>
      <c r="B326" s="62"/>
      <c r="C326" s="124"/>
      <c r="D326" s="181" t="s">
        <v>250</v>
      </c>
      <c r="E326" s="67"/>
      <c r="F326" s="25"/>
      <c r="G326" s="27"/>
    </row>
    <row r="327" spans="1:7" ht="47.25">
      <c r="A327" s="200"/>
      <c r="B327" s="62"/>
      <c r="C327" s="124"/>
      <c r="D327" s="181" t="s">
        <v>289</v>
      </c>
      <c r="E327" s="67"/>
      <c r="F327" s="25"/>
      <c r="G327" s="27"/>
    </row>
    <row r="328" spans="1:7" s="291" customFormat="1" ht="31.5">
      <c r="A328" s="328"/>
      <c r="B328" s="294">
        <v>90019</v>
      </c>
      <c r="C328" s="309"/>
      <c r="D328" s="281" t="s">
        <v>16</v>
      </c>
      <c r="E328" s="282">
        <f>E329</f>
        <v>95000</v>
      </c>
      <c r="F328" s="282">
        <f>F329</f>
        <v>39311.58</v>
      </c>
      <c r="G328" s="283">
        <f>F328/E328</f>
        <v>0.4138061052631579</v>
      </c>
    </row>
    <row r="329" spans="1:7" ht="31.5">
      <c r="A329" s="88"/>
      <c r="B329" s="134"/>
      <c r="C329" s="89">
        <v>690</v>
      </c>
      <c r="D329" s="68" t="s">
        <v>17</v>
      </c>
      <c r="E329" s="191">
        <v>95000</v>
      </c>
      <c r="F329" s="191">
        <v>39311.58</v>
      </c>
      <c r="G329" s="123">
        <f>F329/E329</f>
        <v>0.4138061052631579</v>
      </c>
    </row>
    <row r="330" spans="1:7" s="291" customFormat="1" ht="15.75">
      <c r="A330" s="316"/>
      <c r="B330" s="299">
        <v>90020</v>
      </c>
      <c r="C330" s="280"/>
      <c r="D330" s="300" t="s">
        <v>142</v>
      </c>
      <c r="E330" s="301">
        <f>E331</f>
        <v>0</v>
      </c>
      <c r="F330" s="301">
        <f>F331</f>
        <v>799.1</v>
      </c>
      <c r="G330" s="302">
        <v>0</v>
      </c>
    </row>
    <row r="331" spans="1:7" ht="15.75">
      <c r="A331" s="226"/>
      <c r="B331" s="422"/>
      <c r="C331" s="89">
        <v>400</v>
      </c>
      <c r="D331" s="73" t="s">
        <v>143</v>
      </c>
      <c r="E331" s="69">
        <v>0</v>
      </c>
      <c r="F331" s="69">
        <v>799.1</v>
      </c>
      <c r="G331" s="44">
        <v>0</v>
      </c>
    </row>
    <row r="332" spans="1:7" ht="31.5">
      <c r="A332" s="157"/>
      <c r="B332" s="62"/>
      <c r="C332" s="272"/>
      <c r="D332" s="24" t="s">
        <v>287</v>
      </c>
      <c r="E332" s="25"/>
      <c r="F332" s="25"/>
      <c r="G332" s="196"/>
    </row>
    <row r="333" spans="1:7" s="291" customFormat="1" ht="15.75">
      <c r="A333" s="338"/>
      <c r="B333" s="339">
        <v>90095</v>
      </c>
      <c r="C333" s="287"/>
      <c r="D333" s="288" t="s">
        <v>49</v>
      </c>
      <c r="E333" s="289">
        <f>E334</f>
        <v>200</v>
      </c>
      <c r="F333" s="289">
        <f>F334</f>
        <v>0</v>
      </c>
      <c r="G333" s="290">
        <f>F333/E333</f>
        <v>0</v>
      </c>
    </row>
    <row r="334" spans="1:7" ht="15.75">
      <c r="A334" s="38"/>
      <c r="B334" s="129"/>
      <c r="C334" s="108">
        <v>690</v>
      </c>
      <c r="D334" s="122" t="s">
        <v>257</v>
      </c>
      <c r="E334" s="106">
        <v>200</v>
      </c>
      <c r="F334" s="147">
        <v>0</v>
      </c>
      <c r="G334" s="145">
        <f>F334/E334</f>
        <v>0</v>
      </c>
    </row>
    <row r="335" spans="1:7" s="12" customFormat="1" ht="15.75">
      <c r="A335" s="188">
        <v>921</v>
      </c>
      <c r="B335" s="189"/>
      <c r="C335" s="140"/>
      <c r="D335" s="83" t="s">
        <v>144</v>
      </c>
      <c r="E335" s="84">
        <f>E336+E341+E355+E359+E363</f>
        <v>401594</v>
      </c>
      <c r="F335" s="84">
        <f>F336+F341+F355+F359+F363</f>
        <v>51388.770000000004</v>
      </c>
      <c r="G335" s="86">
        <f>F335/E335</f>
        <v>0.12796199644417</v>
      </c>
    </row>
    <row r="336" spans="1:7" s="291" customFormat="1" ht="15.75">
      <c r="A336" s="394"/>
      <c r="B336" s="308">
        <v>92105</v>
      </c>
      <c r="C336" s="280"/>
      <c r="D336" s="300" t="s">
        <v>145</v>
      </c>
      <c r="E336" s="301">
        <f>E337</f>
        <v>12000</v>
      </c>
      <c r="F336" s="301">
        <f>F337</f>
        <v>12000</v>
      </c>
      <c r="G336" s="302">
        <f>F336/E336</f>
        <v>1</v>
      </c>
    </row>
    <row r="337" spans="1:7" ht="31.5">
      <c r="A337" s="229"/>
      <c r="B337" s="53"/>
      <c r="C337" s="90">
        <v>2010</v>
      </c>
      <c r="D337" s="24" t="s">
        <v>69</v>
      </c>
      <c r="E337" s="182">
        <f>E339+E340</f>
        <v>12000</v>
      </c>
      <c r="F337" s="182">
        <f>F339+F340</f>
        <v>12000</v>
      </c>
      <c r="G337" s="21">
        <f>F337/E337</f>
        <v>1</v>
      </c>
    </row>
    <row r="338" spans="1:7" ht="15.75">
      <c r="A338" s="229"/>
      <c r="B338" s="62"/>
      <c r="C338" s="90"/>
      <c r="D338" s="227" t="s">
        <v>258</v>
      </c>
      <c r="E338" s="182"/>
      <c r="F338" s="154"/>
      <c r="G338" s="133"/>
    </row>
    <row r="339" spans="1:7" ht="15.75">
      <c r="A339" s="229"/>
      <c r="B339" s="62"/>
      <c r="C339" s="90"/>
      <c r="D339" s="181" t="s">
        <v>259</v>
      </c>
      <c r="E339" s="182">
        <v>6000</v>
      </c>
      <c r="F339" s="154">
        <v>6000</v>
      </c>
      <c r="G339" s="133"/>
    </row>
    <row r="340" spans="1:7" ht="15.75">
      <c r="A340" s="229"/>
      <c r="B340" s="62"/>
      <c r="C340" s="108"/>
      <c r="D340" s="208" t="s">
        <v>260</v>
      </c>
      <c r="E340" s="209">
        <v>6000</v>
      </c>
      <c r="F340" s="155">
        <v>6000</v>
      </c>
      <c r="G340" s="133"/>
    </row>
    <row r="341" spans="1:7" s="291" customFormat="1" ht="15.75">
      <c r="A341" s="338"/>
      <c r="B341" s="339">
        <v>92109</v>
      </c>
      <c r="C341" s="287"/>
      <c r="D341" s="396" t="s">
        <v>146</v>
      </c>
      <c r="E341" s="282">
        <f>E342+E345+E349+E352</f>
        <v>380349</v>
      </c>
      <c r="F341" s="282">
        <f>F342+F345+F349+F352</f>
        <v>30143.16</v>
      </c>
      <c r="G341" s="283">
        <f>F341/E341</f>
        <v>0.07925131918317124</v>
      </c>
    </row>
    <row r="342" spans="1:7" ht="15.75">
      <c r="A342" s="143"/>
      <c r="B342" s="197"/>
      <c r="C342" s="206">
        <v>2910</v>
      </c>
      <c r="D342" s="17" t="s">
        <v>330</v>
      </c>
      <c r="E342" s="25">
        <v>0</v>
      </c>
      <c r="F342" s="131">
        <v>12054.53</v>
      </c>
      <c r="G342" s="136">
        <v>0</v>
      </c>
    </row>
    <row r="343" spans="1:7" ht="31.5">
      <c r="A343" s="143"/>
      <c r="B343" s="179"/>
      <c r="C343" s="124"/>
      <c r="D343" s="24" t="s">
        <v>261</v>
      </c>
      <c r="E343" s="25"/>
      <c r="F343" s="131"/>
      <c r="G343" s="133"/>
    </row>
    <row r="344" spans="1:7" ht="31.5">
      <c r="A344" s="143"/>
      <c r="B344" s="179"/>
      <c r="C344" s="124"/>
      <c r="D344" s="57" t="s">
        <v>262</v>
      </c>
      <c r="E344" s="42"/>
      <c r="F344" s="392"/>
      <c r="G344" s="225"/>
    </row>
    <row r="345" spans="1:7" ht="15.75">
      <c r="A345" s="88"/>
      <c r="B345" s="62"/>
      <c r="C345" s="388">
        <v>2999</v>
      </c>
      <c r="D345" s="261" t="s">
        <v>4</v>
      </c>
      <c r="E345" s="60">
        <v>0</v>
      </c>
      <c r="F345" s="60">
        <v>88.63</v>
      </c>
      <c r="G345" s="61">
        <v>0</v>
      </c>
    </row>
    <row r="346" spans="1:7" ht="15.75">
      <c r="A346" s="88"/>
      <c r="B346" s="62"/>
      <c r="C346" s="401"/>
      <c r="D346" s="370" t="s">
        <v>3</v>
      </c>
      <c r="E346" s="25"/>
      <c r="F346" s="25"/>
      <c r="G346" s="27"/>
    </row>
    <row r="347" spans="1:7" ht="47.25">
      <c r="A347" s="52"/>
      <c r="B347" s="62"/>
      <c r="C347" s="401"/>
      <c r="D347" s="55" t="s">
        <v>286</v>
      </c>
      <c r="E347" s="25"/>
      <c r="F347" s="25"/>
      <c r="G347" s="27"/>
    </row>
    <row r="348" spans="1:7" ht="15.75">
      <c r="A348" s="88"/>
      <c r="B348" s="62"/>
      <c r="C348" s="389"/>
      <c r="D348" s="57" t="s">
        <v>285</v>
      </c>
      <c r="E348" s="42"/>
      <c r="F348" s="392"/>
      <c r="G348" s="225"/>
    </row>
    <row r="349" spans="1:7" ht="15.75">
      <c r="A349" s="143"/>
      <c r="B349" s="179"/>
      <c r="C349" s="124">
        <v>6300</v>
      </c>
      <c r="D349" s="24" t="s">
        <v>263</v>
      </c>
      <c r="E349" s="25">
        <v>380349</v>
      </c>
      <c r="F349" s="131">
        <v>0</v>
      </c>
      <c r="G349" s="136">
        <v>0</v>
      </c>
    </row>
    <row r="350" spans="1:7" ht="31.5">
      <c r="A350" s="143"/>
      <c r="B350" s="179"/>
      <c r="C350" s="124"/>
      <c r="D350" s="24" t="s">
        <v>264</v>
      </c>
      <c r="E350" s="25"/>
      <c r="F350" s="131"/>
      <c r="G350" s="133"/>
    </row>
    <row r="351" spans="1:7" ht="31.5">
      <c r="A351" s="143"/>
      <c r="B351" s="179"/>
      <c r="C351" s="125"/>
      <c r="D351" s="41" t="s">
        <v>265</v>
      </c>
      <c r="E351" s="42"/>
      <c r="F351" s="392"/>
      <c r="G351" s="225"/>
    </row>
    <row r="352" spans="1:7" ht="15.75">
      <c r="A352" s="200"/>
      <c r="B352" s="62"/>
      <c r="C352" s="124">
        <v>6680</v>
      </c>
      <c r="D352" s="205" t="s">
        <v>251</v>
      </c>
      <c r="E352" s="67">
        <v>0</v>
      </c>
      <c r="F352" s="25">
        <v>18000</v>
      </c>
      <c r="G352" s="61">
        <v>0</v>
      </c>
    </row>
    <row r="353" spans="1:7" ht="15.75">
      <c r="A353" s="200"/>
      <c r="B353" s="62"/>
      <c r="C353" s="124"/>
      <c r="D353" s="370" t="s">
        <v>250</v>
      </c>
      <c r="E353" s="390"/>
      <c r="F353" s="25"/>
      <c r="G353" s="27"/>
    </row>
    <row r="354" spans="1:7" ht="31.5">
      <c r="A354" s="417"/>
      <c r="B354" s="129"/>
      <c r="C354" s="125"/>
      <c r="D354" s="418" t="s">
        <v>266</v>
      </c>
      <c r="E354" s="404"/>
      <c r="F354" s="42"/>
      <c r="G354" s="44"/>
    </row>
    <row r="355" spans="1:7" s="291" customFormat="1" ht="15.75">
      <c r="A355" s="399"/>
      <c r="B355" s="384">
        <v>92118</v>
      </c>
      <c r="C355" s="423"/>
      <c r="D355" s="398" t="s">
        <v>267</v>
      </c>
      <c r="E355" s="282">
        <f>E356</f>
        <v>365</v>
      </c>
      <c r="F355" s="282">
        <f>F356</f>
        <v>365.61</v>
      </c>
      <c r="G355" s="283">
        <f>F355/E355</f>
        <v>1.0016712328767123</v>
      </c>
    </row>
    <row r="356" spans="1:7" ht="15.75">
      <c r="A356" s="203"/>
      <c r="B356" s="62"/>
      <c r="C356" s="124">
        <v>6680</v>
      </c>
      <c r="D356" s="205" t="s">
        <v>251</v>
      </c>
      <c r="E356" s="67">
        <v>365</v>
      </c>
      <c r="F356" s="25">
        <v>365.61</v>
      </c>
      <c r="G356" s="61">
        <f>F356/E356</f>
        <v>1.0016712328767123</v>
      </c>
    </row>
    <row r="357" spans="1:7" ht="15.75">
      <c r="A357" s="200"/>
      <c r="B357" s="62"/>
      <c r="C357" s="124"/>
      <c r="D357" s="181" t="s">
        <v>250</v>
      </c>
      <c r="E357" s="390"/>
      <c r="F357" s="25"/>
      <c r="G357" s="27"/>
    </row>
    <row r="358" spans="1:7" ht="47.25">
      <c r="A358" s="203"/>
      <c r="B358" s="185"/>
      <c r="C358" s="125"/>
      <c r="D358" s="57" t="s">
        <v>268</v>
      </c>
      <c r="E358" s="42"/>
      <c r="F358" s="42"/>
      <c r="G358" s="44"/>
    </row>
    <row r="359" spans="1:7" s="291" customFormat="1" ht="15.75">
      <c r="A359" s="395"/>
      <c r="B359" s="323">
        <v>92120</v>
      </c>
      <c r="C359" s="397"/>
      <c r="D359" s="398" t="s">
        <v>269</v>
      </c>
      <c r="E359" s="282">
        <f>E360</f>
        <v>7380</v>
      </c>
      <c r="F359" s="282">
        <f>F360</f>
        <v>7380</v>
      </c>
      <c r="G359" s="283">
        <f>F359/E359</f>
        <v>1</v>
      </c>
    </row>
    <row r="360" spans="1:7" ht="15.75">
      <c r="A360" s="200"/>
      <c r="B360" s="62"/>
      <c r="C360" s="124">
        <v>2990</v>
      </c>
      <c r="D360" s="261" t="s">
        <v>4</v>
      </c>
      <c r="E360" s="182">
        <v>7380</v>
      </c>
      <c r="F360" s="182">
        <v>7380</v>
      </c>
      <c r="G360" s="136">
        <f>F360/E360</f>
        <v>1</v>
      </c>
    </row>
    <row r="361" spans="1:7" ht="15.75">
      <c r="A361" s="200"/>
      <c r="B361" s="62"/>
      <c r="C361" s="124"/>
      <c r="D361" s="370" t="s">
        <v>3</v>
      </c>
      <c r="E361" s="182"/>
      <c r="F361" s="182"/>
      <c r="G361" s="133"/>
    </row>
    <row r="362" spans="1:7" ht="31.5">
      <c r="A362" s="200"/>
      <c r="B362" s="62"/>
      <c r="C362" s="124"/>
      <c r="D362" s="370" t="s">
        <v>270</v>
      </c>
      <c r="E362" s="182"/>
      <c r="F362" s="182"/>
      <c r="G362" s="225"/>
    </row>
    <row r="363" spans="1:7" s="291" customFormat="1" ht="15.75">
      <c r="A363" s="395"/>
      <c r="B363" s="308">
        <v>92195</v>
      </c>
      <c r="C363" s="397"/>
      <c r="D363" s="398" t="s">
        <v>49</v>
      </c>
      <c r="E363" s="282">
        <f>E364</f>
        <v>1500</v>
      </c>
      <c r="F363" s="282">
        <f>F364</f>
        <v>1500</v>
      </c>
      <c r="G363" s="283">
        <f>F363/E363</f>
        <v>1</v>
      </c>
    </row>
    <row r="364" spans="1:7" ht="15.75">
      <c r="A364" s="200"/>
      <c r="B364" s="62"/>
      <c r="C364" s="124">
        <v>2700</v>
      </c>
      <c r="D364" s="227" t="s">
        <v>277</v>
      </c>
      <c r="E364" s="182">
        <v>1500</v>
      </c>
      <c r="F364" s="182">
        <v>1500</v>
      </c>
      <c r="G364" s="136">
        <f>F364/E364</f>
        <v>1</v>
      </c>
    </row>
    <row r="365" spans="1:7" ht="14.25" customHeight="1">
      <c r="A365" s="200"/>
      <c r="B365" s="62"/>
      <c r="C365" s="124"/>
      <c r="D365" s="227" t="s">
        <v>278</v>
      </c>
      <c r="E365" s="182"/>
      <c r="F365" s="182"/>
      <c r="G365" s="133"/>
    </row>
    <row r="366" spans="1:7" ht="31.5">
      <c r="A366" s="200"/>
      <c r="B366" s="62"/>
      <c r="C366" s="124"/>
      <c r="D366" s="227" t="s">
        <v>271</v>
      </c>
      <c r="E366" s="209"/>
      <c r="F366" s="209"/>
      <c r="G366" s="132"/>
    </row>
    <row r="367" spans="1:7" s="12" customFormat="1" ht="15.75">
      <c r="A367" s="207">
        <v>926</v>
      </c>
      <c r="B367" s="189"/>
      <c r="C367" s="140"/>
      <c r="D367" s="83" t="s">
        <v>147</v>
      </c>
      <c r="E367" s="84">
        <f>E368+E376+E381</f>
        <v>233736.81</v>
      </c>
      <c r="F367" s="84">
        <f>F368+F376+F381</f>
        <v>218015.95</v>
      </c>
      <c r="G367" s="164">
        <f>F367/E367</f>
        <v>0.9327411886899629</v>
      </c>
    </row>
    <row r="368" spans="1:7" s="291" customFormat="1" ht="15.75">
      <c r="A368" s="395"/>
      <c r="B368" s="400">
        <v>92601</v>
      </c>
      <c r="C368" s="280"/>
      <c r="D368" s="331" t="s">
        <v>148</v>
      </c>
      <c r="E368" s="332">
        <f>E369+E373+E374</f>
        <v>22770</v>
      </c>
      <c r="F368" s="332">
        <f>F369+F373+F374</f>
        <v>8049.14</v>
      </c>
      <c r="G368" s="284">
        <f>F368/E368</f>
        <v>0.35349758454106284</v>
      </c>
    </row>
    <row r="369" spans="1:7" ht="15.75">
      <c r="A369" s="200"/>
      <c r="B369" s="75"/>
      <c r="C369" s="201">
        <v>750</v>
      </c>
      <c r="D369" s="59" t="s">
        <v>331</v>
      </c>
      <c r="E369" s="60">
        <f>E371+E372</f>
        <v>16650</v>
      </c>
      <c r="F369" s="60">
        <f>F371+F372</f>
        <v>2136.32</v>
      </c>
      <c r="G369" s="230">
        <f>F369/E369</f>
        <v>0.12830750750750752</v>
      </c>
    </row>
    <row r="370" spans="1:7" ht="31.5">
      <c r="A370" s="200"/>
      <c r="B370" s="53"/>
      <c r="C370" s="124"/>
      <c r="D370" s="55" t="s">
        <v>332</v>
      </c>
      <c r="E370" s="25"/>
      <c r="F370" s="25"/>
      <c r="G370" s="27"/>
    </row>
    <row r="371" spans="1:7" ht="15.75">
      <c r="A371" s="200"/>
      <c r="B371" s="53"/>
      <c r="C371" s="124"/>
      <c r="D371" s="55" t="s">
        <v>273</v>
      </c>
      <c r="E371" s="25">
        <v>15450</v>
      </c>
      <c r="F371" s="25">
        <v>2106.32</v>
      </c>
      <c r="G371" s="27"/>
    </row>
    <row r="372" spans="1:7" ht="15.75">
      <c r="A372" s="200"/>
      <c r="B372" s="53"/>
      <c r="C372" s="124"/>
      <c r="D372" s="55" t="s">
        <v>272</v>
      </c>
      <c r="E372" s="25">
        <v>1200</v>
      </c>
      <c r="F372" s="25">
        <v>30</v>
      </c>
      <c r="G372" s="27"/>
    </row>
    <row r="373" spans="1:7" ht="15.75">
      <c r="A373" s="203"/>
      <c r="B373" s="53"/>
      <c r="C373" s="393">
        <v>830</v>
      </c>
      <c r="D373" s="68" t="s">
        <v>274</v>
      </c>
      <c r="E373" s="191">
        <v>3180</v>
      </c>
      <c r="F373" s="191">
        <v>1502.78</v>
      </c>
      <c r="G373" s="123">
        <f>F373/E373</f>
        <v>0.47257232704402513</v>
      </c>
    </row>
    <row r="374" spans="1:7" ht="15.75">
      <c r="A374" s="200"/>
      <c r="B374" s="53"/>
      <c r="C374" s="124">
        <v>970</v>
      </c>
      <c r="D374" s="181" t="s">
        <v>276</v>
      </c>
      <c r="E374" s="182">
        <v>2940</v>
      </c>
      <c r="F374" s="182">
        <v>4410.04</v>
      </c>
      <c r="G374" s="133">
        <f>F374/E374</f>
        <v>1.5000136054421769</v>
      </c>
    </row>
    <row r="375" spans="1:7" ht="15.75">
      <c r="A375" s="200"/>
      <c r="B375" s="134"/>
      <c r="C375" s="125"/>
      <c r="D375" s="181" t="s">
        <v>275</v>
      </c>
      <c r="E375" s="182"/>
      <c r="F375" s="182"/>
      <c r="G375" s="132"/>
    </row>
    <row r="376" spans="1:7" s="291" customFormat="1" ht="15.75">
      <c r="A376" s="360"/>
      <c r="B376" s="372">
        <v>92604</v>
      </c>
      <c r="C376" s="311"/>
      <c r="D376" s="281" t="s">
        <v>149</v>
      </c>
      <c r="E376" s="282">
        <f>E377+E379</f>
        <v>178966.81</v>
      </c>
      <c r="F376" s="282">
        <f>F377+F379</f>
        <v>178966.81</v>
      </c>
      <c r="G376" s="283">
        <f>F376/E376</f>
        <v>1</v>
      </c>
    </row>
    <row r="377" spans="1:7" ht="31.5">
      <c r="A377" s="88"/>
      <c r="B377" s="53"/>
      <c r="C377" s="76">
        <v>2707</v>
      </c>
      <c r="D377" s="205" t="s">
        <v>21</v>
      </c>
      <c r="E377" s="60">
        <v>87124.81</v>
      </c>
      <c r="F377" s="162">
        <v>87124.81</v>
      </c>
      <c r="G377" s="61">
        <f>F377/E377</f>
        <v>1</v>
      </c>
    </row>
    <row r="378" spans="1:7" ht="31.5">
      <c r="A378" s="187"/>
      <c r="B378" s="185"/>
      <c r="C378" s="108"/>
      <c r="D378" s="234" t="s">
        <v>18</v>
      </c>
      <c r="E378" s="42"/>
      <c r="F378" s="107"/>
      <c r="G378" s="44"/>
    </row>
    <row r="379" spans="1:7" ht="31.5">
      <c r="A379" s="52"/>
      <c r="B379" s="53"/>
      <c r="C379" s="90">
        <v>6297</v>
      </c>
      <c r="D379" s="205" t="s">
        <v>21</v>
      </c>
      <c r="E379" s="60">
        <v>91842</v>
      </c>
      <c r="F379" s="162">
        <v>91842</v>
      </c>
      <c r="G379" s="61">
        <f>F379/E379</f>
        <v>1</v>
      </c>
    </row>
    <row r="380" spans="1:7" ht="31.5">
      <c r="A380" s="52"/>
      <c r="B380" s="129"/>
      <c r="C380" s="108"/>
      <c r="D380" s="234" t="s">
        <v>18</v>
      </c>
      <c r="E380" s="42"/>
      <c r="F380" s="107"/>
      <c r="G380" s="44"/>
    </row>
    <row r="381" spans="1:7" s="291" customFormat="1" ht="15.75">
      <c r="A381" s="328"/>
      <c r="B381" s="384">
        <v>92695</v>
      </c>
      <c r="C381" s="419"/>
      <c r="D381" s="420" t="s">
        <v>49</v>
      </c>
      <c r="E381" s="313">
        <f>E382+E385</f>
        <v>32000</v>
      </c>
      <c r="F381" s="313">
        <f>F382+F385</f>
        <v>31000</v>
      </c>
      <c r="G381" s="350">
        <f>F381/E381</f>
        <v>0.96875</v>
      </c>
    </row>
    <row r="382" spans="1:7" ht="15.75">
      <c r="A382" s="88"/>
      <c r="B382" s="62"/>
      <c r="C382" s="90">
        <v>2440</v>
      </c>
      <c r="D382" s="227" t="s">
        <v>0</v>
      </c>
      <c r="E382" s="25">
        <v>30000</v>
      </c>
      <c r="F382" s="162">
        <v>30000</v>
      </c>
      <c r="G382" s="61">
        <f>F382/E382</f>
        <v>1</v>
      </c>
    </row>
    <row r="383" spans="1:7" ht="15.75">
      <c r="A383" s="88"/>
      <c r="B383" s="62"/>
      <c r="C383" s="90"/>
      <c r="D383" s="227" t="s">
        <v>1</v>
      </c>
      <c r="E383" s="25"/>
      <c r="F383" s="25"/>
      <c r="G383" s="27"/>
    </row>
    <row r="384" spans="1:7" ht="15.75">
      <c r="A384" s="88"/>
      <c r="B384" s="62"/>
      <c r="C384" s="90"/>
      <c r="D384" s="227" t="s">
        <v>2</v>
      </c>
      <c r="E384" s="42"/>
      <c r="F384" s="66"/>
      <c r="G384" s="44"/>
    </row>
    <row r="385" spans="1:7" s="291" customFormat="1" ht="15.75">
      <c r="A385" s="328"/>
      <c r="B385" s="391"/>
      <c r="C385" s="201">
        <v>2700</v>
      </c>
      <c r="D385" s="59" t="s">
        <v>277</v>
      </c>
      <c r="E385" s="25">
        <v>2000</v>
      </c>
      <c r="F385" s="60">
        <v>1000</v>
      </c>
      <c r="G385" s="61">
        <f>F385/E385</f>
        <v>0.5</v>
      </c>
    </row>
    <row r="386" spans="1:7" s="291" customFormat="1" ht="15" customHeight="1">
      <c r="A386" s="328"/>
      <c r="B386" s="391"/>
      <c r="C386" s="124"/>
      <c r="D386" s="227" t="s">
        <v>278</v>
      </c>
      <c r="E386" s="349"/>
      <c r="F386" s="349"/>
      <c r="G386" s="350"/>
    </row>
    <row r="387" spans="1:7" ht="31.5">
      <c r="A387" s="226"/>
      <c r="B387" s="185"/>
      <c r="C387" s="108"/>
      <c r="D387" s="227" t="s">
        <v>323</v>
      </c>
      <c r="E387" s="42"/>
      <c r="F387" s="107"/>
      <c r="G387" s="44"/>
    </row>
    <row r="388" spans="1:7" s="12" customFormat="1" ht="15.75">
      <c r="A388" s="210"/>
      <c r="B388" s="139"/>
      <c r="C388" s="211"/>
      <c r="D388" s="212" t="s">
        <v>150</v>
      </c>
      <c r="E388" s="213">
        <f>E5+E22+E28+E55+E86+E96+E121+E127+E142+E196+E208+E253+E291+E303+E335+E367+E46+E124</f>
        <v>53228212.49</v>
      </c>
      <c r="F388" s="213">
        <f>F5+F22+F28+F55+F86+F96+F121+F127+F142+F196+F208+F253+F291+F303+F335+F367+F46+F124</f>
        <v>25801619.400000002</v>
      </c>
      <c r="G388" s="214">
        <f>F388/E388</f>
        <v>0.48473578564839764</v>
      </c>
    </row>
    <row r="389" spans="1:7" ht="15.75">
      <c r="A389" s="215"/>
      <c r="B389" s="215"/>
      <c r="C389" s="216"/>
      <c r="D389" s="217" t="s">
        <v>282</v>
      </c>
      <c r="E389" s="218"/>
      <c r="F389" s="219"/>
      <c r="G389" s="220"/>
    </row>
    <row r="390" spans="5:6" ht="15.75">
      <c r="E390" s="402"/>
      <c r="F390" s="403"/>
    </row>
    <row r="419" ht="15.75">
      <c r="D419" s="223"/>
    </row>
  </sheetData>
  <sheetProtection password="CA6D" sheet="1" objects="1" scenarios="1"/>
  <mergeCells count="2">
    <mergeCell ref="D2:E2"/>
    <mergeCell ref="D3:E3"/>
  </mergeCells>
  <printOptions/>
  <pageMargins left="0.23" right="0.15" top="0.64" bottom="0.53" header="0.29" footer="0.2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Użytkownik</cp:lastModifiedBy>
  <cp:lastPrinted>2011-08-11T07:20:41Z</cp:lastPrinted>
  <dcterms:created xsi:type="dcterms:W3CDTF">2010-03-02T17:52:01Z</dcterms:created>
  <dcterms:modified xsi:type="dcterms:W3CDTF">2011-09-15T11:25:07Z</dcterms:modified>
  <cp:category/>
  <cp:version/>
  <cp:contentType/>
  <cp:contentStatus/>
</cp:coreProperties>
</file>