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20" tabRatio="334" activeTab="0"/>
  </bookViews>
  <sheets>
    <sheet name="opisówka 31.12.2008" sheetId="1" r:id="rId1"/>
    <sheet name="Sheet1" sheetId="2" r:id="rId2"/>
  </sheets>
  <definedNames>
    <definedName name="_xlnm.Print_Area" localSheetId="0">'opisówka 31.12.2008'!$A$1:$H$1536</definedName>
    <definedName name="_xlnm.Print_Titles" localSheetId="0">'opisówka 31.12.2008'!$4:$5</definedName>
    <definedName name="_xlnm.Print_Titles" localSheetId="1">'Sheet1'!$1:$2</definedName>
  </definedNames>
  <calcPr fullCalcOnLoad="1"/>
</workbook>
</file>

<file path=xl/comments1.xml><?xml version="1.0" encoding="utf-8"?>
<comments xmlns="http://schemas.openxmlformats.org/spreadsheetml/2006/main">
  <authors>
    <author>Urząd Miasta i Gminy</author>
  </authors>
  <commentList>
    <comment ref="D272" authorId="0">
      <text>
        <r>
          <rPr>
            <b/>
            <sz val="8"/>
            <rFont val="Tahoma"/>
            <family val="0"/>
          </rPr>
          <t xml:space="preserve">Urząd Miasta i Gminy:
</t>
        </r>
      </text>
    </comment>
  </commentList>
</comments>
</file>

<file path=xl/comments2.xml><?xml version="1.0" encoding="utf-8"?>
<comments xmlns="http://schemas.openxmlformats.org/spreadsheetml/2006/main">
  <authors>
    <author>Urząd Miasta i Gminy</author>
  </authors>
  <commentList>
    <comment ref="D233" authorId="0">
      <text>
        <r>
          <rPr>
            <b/>
            <sz val="8"/>
            <rFont val="Tahoma"/>
            <family val="0"/>
          </rPr>
          <t xml:space="preserve">Urząd Miasta i Gminy:
</t>
        </r>
      </text>
    </comment>
  </commentList>
</comments>
</file>

<file path=xl/sharedStrings.xml><?xml version="1.0" encoding="utf-8"?>
<sst xmlns="http://schemas.openxmlformats.org/spreadsheetml/2006/main" count="2844" uniqueCount="1020">
  <si>
    <t>uzależnionym-środki z GPPiRPA</t>
  </si>
  <si>
    <t>Dotacja podmiotowa z budżetu dla samorządowej instytucji kultury</t>
  </si>
  <si>
    <t>FN-odsetki kredyt BGK-9230/2003</t>
  </si>
  <si>
    <t>OR-zakup samochodu-Straż Miejska</t>
  </si>
  <si>
    <t>Izby rolnicze</t>
  </si>
  <si>
    <t>Różne rozliczenia finansowe</t>
  </si>
  <si>
    <t>Gimn.Nr 2-wydatki bieżące</t>
  </si>
  <si>
    <t>Pobór podatków, opłat i niepodatkowych należności budżetowych</t>
  </si>
  <si>
    <t>P.Nr 2-wydatki bieżące</t>
  </si>
  <si>
    <t>FN-opłaty sądowe za wpisy do hipotek</t>
  </si>
  <si>
    <t>GKM-bieżące utrzymanie dróg</t>
  </si>
  <si>
    <t>UP-przygotowanie podkładów geodezyjnych</t>
  </si>
  <si>
    <t>FN-odsetki kredyt BGK-9220/2002</t>
  </si>
  <si>
    <t>Rozwój obszarów wiejskich</t>
  </si>
  <si>
    <t>Składki na Fundusz Pracy</t>
  </si>
  <si>
    <t>SP -Pławnica -wymiana okien</t>
  </si>
  <si>
    <t>SP- St.łomnica -wymiana okien</t>
  </si>
  <si>
    <t>SP- Wilkanów - wymiana pieca co</t>
  </si>
  <si>
    <t>Wpłaty gmin na rzecz izb  rolniczych  w wysokości  2% uzyskanych wpływów z</t>
  </si>
  <si>
    <t>GKM-rem.drogi -Stary Waliszów-droga transp.rol-k.posesji 156dz.nr 967-wkład gminy</t>
  </si>
  <si>
    <t>* rozładunek posiłków</t>
  </si>
  <si>
    <t>publicznych</t>
  </si>
  <si>
    <t>FN-dotacja MGOK-program zagospodarowanie wolnego czasu</t>
  </si>
  <si>
    <t>Zadania</t>
  </si>
  <si>
    <t>Podatek od nieruchomości</t>
  </si>
  <si>
    <t>GKM-rem.chodników ul.Konopnickiej</t>
  </si>
  <si>
    <t>Instytucje kultury fizycznej</t>
  </si>
  <si>
    <t>Dokształcanie i doskonalenie nauczycieli</t>
  </si>
  <si>
    <t>Ochrona zabytków i opieka nad zabytkami</t>
  </si>
  <si>
    <t>GKM-czyszczenie wpustów ulicznych</t>
  </si>
  <si>
    <t>WE-dot-praca z dziećmi zaniedbanymi wych.Ujawnianie i pomoc osobom</t>
  </si>
  <si>
    <t>Zakup energii</t>
  </si>
  <si>
    <t>Wpłaty gmin i powiatów na rzecz innych jednostek samorządu terytorialnego</t>
  </si>
  <si>
    <t>OPS-działalność GKRPA</t>
  </si>
  <si>
    <t>OPS-zl.wł-OPS</t>
  </si>
  <si>
    <t>Różne wydatki na rzecz osób fizycznych</t>
  </si>
  <si>
    <t>Dotacja przedmiotowa z budżetu dla zakładu budżetowego</t>
  </si>
  <si>
    <t>Razem</t>
  </si>
  <si>
    <t>Zakup usług przez jednostki samorządu terytorialnego od innych jednostek</t>
  </si>
  <si>
    <t>FN-poręczenie ZOZ-BRE kredyt 2005</t>
  </si>
  <si>
    <t>GKM-odśnieżanie miasta  i terenu</t>
  </si>
  <si>
    <t>Plany zagospodarowania przestrzennego</t>
  </si>
  <si>
    <t>Oczyszczanie miast i wsi</t>
  </si>
  <si>
    <t>Składki na ubezpieczenie zdrowotne</t>
  </si>
  <si>
    <t>RGŻ-dof.badań próbek glebowych użytkowanych rolniczo</t>
  </si>
  <si>
    <t>Obiekty sportowe</t>
  </si>
  <si>
    <t>WIiP-Stara i Nowa Łomnica-dokumentacja tech.kanalizacja sanitarna</t>
  </si>
  <si>
    <t>SO-wydatki bieżące OSP</t>
  </si>
  <si>
    <t>zakup materiałów do napraw przepustów,kruszywo,kostka brukowa</t>
  </si>
  <si>
    <t>* remonty cząstkowe dróg / teren/</t>
  </si>
  <si>
    <t>* remont przepustu drogowego w Wójtowicach</t>
  </si>
  <si>
    <t>* remont placu koło basenu</t>
  </si>
  <si>
    <t>GKM-bieżące utrzymanie dróg w tym:</t>
  </si>
  <si>
    <t xml:space="preserve">* praca koparki </t>
  </si>
  <si>
    <t>OPS-zl.rz-świadczenia rodzinne,zaliczka alimentacyjna</t>
  </si>
  <si>
    <t>UP-przystąp.dp oprac.studium miasta</t>
  </si>
  <si>
    <t>OPS-bg.pobyt w DPS-dopłata do 25 osób</t>
  </si>
  <si>
    <t>OR-remont budynku na dworcu PKP na potrzeby Straży Miejskiej:WC i kolektor</t>
  </si>
  <si>
    <t>SP St.Łomnica-wymiana okien</t>
  </si>
  <si>
    <t>UP-Mpzp Wilkanów szkoła</t>
  </si>
  <si>
    <t>BCKF-przewóz dzieci  ze szkół podstawowych i gimnazjalnych na zawody</t>
  </si>
  <si>
    <t xml:space="preserve">FN-dotacja ZBK na remont targowiska </t>
  </si>
  <si>
    <t>FN-dotacja ZBK-remont mieszakań socjalnych</t>
  </si>
  <si>
    <t>FN-dotacja ZBK- fundusz remontowy we wspólnotach</t>
  </si>
  <si>
    <t xml:space="preserve">FN-dotacja ZBK adaptacja lokalu Mały Rynek2 </t>
  </si>
  <si>
    <t>GGG- energia wydatki bieżące</t>
  </si>
  <si>
    <t>GGG- Podatek od towarów i uslug VAT</t>
  </si>
  <si>
    <t>GGG-Koszty postepowania sądowego i prokuratorskiego</t>
  </si>
  <si>
    <t>GGG-ogłoszenia prasowe</t>
  </si>
  <si>
    <t>GGG-ubezpieczenie budynku w Mostowicach</t>
  </si>
  <si>
    <t>GGG-koszty sądowe/zniesienie współwłasności/</t>
  </si>
  <si>
    <t>GKM- zakup materiałów na remont Harcówki przy ul.Okrzei 20 w Bystrzycy Kł.</t>
  </si>
  <si>
    <t>GKM- koszty pobytu w hotelu osób wykwaterowanych z kontenerów</t>
  </si>
  <si>
    <t>Opłaty za administrowanie i czynsze za budynki, lokale i pomieszczenia garazowe</t>
  </si>
  <si>
    <t>Dotacja podmiotowa z budżetu dla pozostałych jednostek sektora finansów</t>
  </si>
  <si>
    <t>Składki na ubezpieczenie zdrowotne opłacane za osoby pobierające niektóre</t>
  </si>
  <si>
    <t>Rolnictwo i łowiectwo</t>
  </si>
  <si>
    <t>WIiP-remont Ratusza-pomieszczenia na parterze</t>
  </si>
  <si>
    <t>Gospodarka komunalna i ochrona środowiska</t>
  </si>
  <si>
    <t>RGŻ-Plan Urządzeniowo-Rolny</t>
  </si>
  <si>
    <t>KL-imprezy kulturalne</t>
  </si>
  <si>
    <t>UP-opracowanie materiałów do mpzp</t>
  </si>
  <si>
    <t xml:space="preserve">Opłaty z tytułu zakupu usług telekomunikacyjnych telefonii stacjonarnej </t>
  </si>
  <si>
    <t>Turystyka</t>
  </si>
  <si>
    <t>Rezerwy na inwestycje i zakupy inwestycyjne</t>
  </si>
  <si>
    <t>Zakup pomocy naukowych, dydaktycznych i książek</t>
  </si>
  <si>
    <t>Dodatkowe wynagrodzenie roczne</t>
  </si>
  <si>
    <t xml:space="preserve">OR-zakup komputerów </t>
  </si>
  <si>
    <t>Oświetlenie ulic, placów i dróg</t>
  </si>
  <si>
    <t>OR-rob.publiczne-zatrudnienie 2 osób na 4 mies.ref.PUP</t>
  </si>
  <si>
    <t>Koszty postępowania sądowego i prokuratorskiego</t>
  </si>
  <si>
    <t>kserograficznych</t>
  </si>
  <si>
    <t>FN-odsetki kredyt PKO inwestycyjny 2005</t>
  </si>
  <si>
    <t>GKM-Międzyleśna utwardzenie placu gminnego</t>
  </si>
  <si>
    <t>SP Nr 2-remont sanitariatów i pomieszczeń nauczycieli W-F</t>
  </si>
  <si>
    <t>Dział</t>
  </si>
  <si>
    <t>Różne rozliczenia</t>
  </si>
  <si>
    <t>na rzecz uzdrowiska</t>
  </si>
  <si>
    <t>Muzea</t>
  </si>
  <si>
    <t>FN-dotacja MGOK-dożynki gminne</t>
  </si>
  <si>
    <t>Usuwanie skutków klęsk żywiołowych</t>
  </si>
  <si>
    <t>WIiP-rem.drogi gm.Pławnica</t>
  </si>
  <si>
    <t>FN-odsetki pożyczka  WFOŚiGW/2007</t>
  </si>
  <si>
    <t>zadania zlecone</t>
  </si>
  <si>
    <t>Zwrot akcyzy za paliwo</t>
  </si>
  <si>
    <t>Realizacja OPS</t>
  </si>
  <si>
    <t>Realizacja UMiG</t>
  </si>
  <si>
    <t>Relizacja UMiG</t>
  </si>
  <si>
    <t>Zasiłki i pomoc w naturze oraz składki na ubezpieczenia emerytalne i rentowe</t>
  </si>
  <si>
    <t>WE-wypoczynek dla dzieci-zwalczanie narkomanii</t>
  </si>
  <si>
    <t>Pozostałe wydatki obronne</t>
  </si>
  <si>
    <t>BCKF-wydatki bieżące</t>
  </si>
  <si>
    <t>Oświata i wychowanie</t>
  </si>
  <si>
    <t>WE-pomoc zdrowotna dla nauczycieli</t>
  </si>
  <si>
    <t>Opłaty z tytułu zakupu usług telekomunikacyjnych telefonii komórkowej</t>
  </si>
  <si>
    <t>Zakup materiałów i wyposażenia</t>
  </si>
  <si>
    <t>SP Nr 1-modernizacja sanitariatów</t>
  </si>
  <si>
    <t>GGG-rozbiórka budynku w Poniatowie i utylizacja eternitu</t>
  </si>
  <si>
    <t>WIiP-wykonanie 1 punktu świetlnego w Bystrzycy Kł.ul.Zgody</t>
  </si>
  <si>
    <t>Ośrodki pomocy społecznej</t>
  </si>
  <si>
    <t>Ośrodki wsparcia</t>
  </si>
  <si>
    <t>Treść</t>
  </si>
  <si>
    <t>Rozdział</t>
  </si>
  <si>
    <t>Przedszkola</t>
  </si>
  <si>
    <t>UP-przystąp.do opr.Mpzp Międzygórza</t>
  </si>
  <si>
    <t>OPS-b.gm-OPS-remont dachu na budynku OPS</t>
  </si>
  <si>
    <t>Pozostała działalność</t>
  </si>
  <si>
    <t>Działalność usługowa</t>
  </si>
  <si>
    <t>WE-dotacja Ośrodek Interwencji Kryzysowej-zwalczanie narkomanii</t>
  </si>
  <si>
    <t>GKM-oczyszczanie ulic miasto i teren</t>
  </si>
  <si>
    <t>Wydatki inwestycyjne jednostek budżetowych</t>
  </si>
  <si>
    <t>WE-dotacja dla Waliszowskiego Stowarzyszenia Edukacyjnego</t>
  </si>
  <si>
    <t>UP-ocena aktualizacji studium miasta i gminy</t>
  </si>
  <si>
    <t>RGŻ-konkurs Najbardziej Zadbane Sołectwo</t>
  </si>
  <si>
    <t>Rady gmin (miast i miast na prawach powiatu)</t>
  </si>
  <si>
    <t>FN-dotacja MGOK-WOK</t>
  </si>
  <si>
    <t>Nagrody o charakterze szczególnym niezaliczone do wynagrodzeń</t>
  </si>
  <si>
    <t>RGŻ-prace w lasach gminnych</t>
  </si>
  <si>
    <t>Drogi publiczne gminne</t>
  </si>
  <si>
    <t>Rezerwy</t>
  </si>
  <si>
    <t>KL-składki Związek Gmin Śnieżnickich</t>
  </si>
  <si>
    <t>FN-dotacja ZBK na remonty dachów</t>
  </si>
  <si>
    <t>Pomoc społeczna</t>
  </si>
  <si>
    <t>OPS-dożywianie uczniów z rodzin z problemem</t>
  </si>
  <si>
    <t>FN-dotacja dla Biblioteki-podmiotowa</t>
  </si>
  <si>
    <t>GKM-remonty bieżące dr.współfinasowane z MSWiA-wkład własny</t>
  </si>
  <si>
    <t>SP Nr 1 -Turniej Bezpieczeństwa Ruchu Drodowego</t>
  </si>
  <si>
    <t>RGŻ-konkurs Bezpieczne Gospodarstwo Rolne</t>
  </si>
  <si>
    <t>BCKF-montaż siatki ochronnej przy stadionie sportowym od ul.Mickiewicza</t>
  </si>
  <si>
    <t>WE-CIS-dotacja dla CIS-u  reintegracja zawodowa</t>
  </si>
  <si>
    <t>WE-dotacja Bank Żywności</t>
  </si>
  <si>
    <t>Wynagrodzenia osobowe pracowników</t>
  </si>
  <si>
    <t>Transport i łączność</t>
  </si>
  <si>
    <t>Plan na poczatek</t>
  </si>
  <si>
    <t>roku 2008</t>
  </si>
  <si>
    <t>30.06.2008</t>
  </si>
  <si>
    <t>Wykonanie</t>
  </si>
  <si>
    <t>%</t>
  </si>
  <si>
    <t xml:space="preserve">Plan na </t>
  </si>
  <si>
    <t>RGŻ-szkolenie sołtysów z zakresu wniosków unijnych</t>
  </si>
  <si>
    <t>GKM-remont drogi Bca ul.Kupiecka</t>
  </si>
  <si>
    <t>GKM-remont Pl.Sybiraków</t>
  </si>
  <si>
    <t>GKM-remont ul.Ludowa w Bcy Kł-nawierzchnia</t>
  </si>
  <si>
    <t>WIiP-dokumentacja na drogę N.Waliszów-Konradów Nr 119 671D</t>
  </si>
  <si>
    <t xml:space="preserve">WiIP. droga rolna Szczawina-St.Łomnica przez kol.Szychów </t>
  </si>
  <si>
    <t>GKM-Młoty remont drogi  tr.roln. dz 112, k/pos. nr 13</t>
  </si>
  <si>
    <t>GKM-remont łącznika ulic Strażackiej i Polnej przy sklepie Banex</t>
  </si>
  <si>
    <t>GKM-remont mostu w Pławnicy k.p.Patynko</t>
  </si>
  <si>
    <t>GKM-remont murów oporowych w Dł. Zdr. ul.Leśna  i B-ca ul.Górna</t>
  </si>
  <si>
    <t>GKM-rem.dr.w Lasówce (wkład wlasny) dz.nr 46,kier.pos.37-54/1</t>
  </si>
  <si>
    <t>GKM-rem.drogi Stary Waliszów-droga transp.rolnego k.posesji</t>
  </si>
  <si>
    <t>156,dz.nr967-współfinansowanie z MSWIA</t>
  </si>
  <si>
    <t>GKM-rem.drogi w Lasówce ( dot. MSW) dz.nr 46,kier.pos.37-54/1</t>
  </si>
  <si>
    <t>KL-adaptacja lokalu Mały Rynek2-remont wnętrza-Informacja Turystyczna</t>
  </si>
  <si>
    <t>GKM-zabezpieczenia podziemi B-cy Kł-Podziemna Trasa Turystyczna</t>
  </si>
  <si>
    <t>Turystyczna</t>
  </si>
  <si>
    <t>OR-wydatki bieżące-administracja w tym:</t>
  </si>
  <si>
    <t>* opieka autorska programy komputerowe</t>
  </si>
  <si>
    <t>* wydawanie biuletynu i kolumna samorzadowa w EG</t>
  </si>
  <si>
    <t>* obsługa prawna</t>
  </si>
  <si>
    <t>* opłaty pocztowe</t>
  </si>
  <si>
    <t>ZWiK- zakup samochodu ZWiK</t>
  </si>
  <si>
    <t>GKM- przeniesienie oświetlenia ul.W.Polskiego</t>
  </si>
  <si>
    <t xml:space="preserve">GKM-oświetlenie drogowe ul.Strażacka </t>
  </si>
  <si>
    <t>GKM- oswietlenie ul.Ludowa w Bystrzycy kł.</t>
  </si>
  <si>
    <t>GKM- przyłącze energetyczne garaże ul.Konpnickiej</t>
  </si>
  <si>
    <t>KL-festyn Piotrowice</t>
  </si>
  <si>
    <t>KL- organizacja konferencji  H.Stehr</t>
  </si>
  <si>
    <t>KL-imprezy kulturalne/ubezpieczenia.Zaiks/</t>
  </si>
  <si>
    <t>* prowizja bankowa</t>
  </si>
  <si>
    <t>* inne pozostałe usługi</t>
  </si>
  <si>
    <t>OR-opłata skarbowa od pełnomocnictwa KRS ZWiK</t>
  </si>
  <si>
    <t>OR- koszty egzekucyjne zajęć komorniczych</t>
  </si>
  <si>
    <t>OR- szkolenia pracowników</t>
  </si>
  <si>
    <t>OR- zakup papieru do drukarek i ksero</t>
  </si>
  <si>
    <t>OR-wydatki bieżące tonery,programy komputerowe</t>
  </si>
  <si>
    <t>KL - ogłoszenia prasowe</t>
  </si>
  <si>
    <t>KL - wspólpraca międzynarodowa i regionalna</t>
  </si>
  <si>
    <t>KL - inne działania promocyjne</t>
  </si>
  <si>
    <t>* paliwo</t>
  </si>
  <si>
    <t>* części do samochodów</t>
  </si>
  <si>
    <t>* bilety miesięczne i zwrot za dowozy dzieci</t>
  </si>
  <si>
    <t>* dowóz dzieci przez Gminę Kłodzko z Piotrowic do Ołdrzychowic</t>
  </si>
  <si>
    <t>* pozostałe  usługi</t>
  </si>
  <si>
    <t>OPS-działalność edukacyjna -Profilaktyka i promocja zdrowia-środki z GPPiRPA</t>
  </si>
  <si>
    <t>OPS-działalność GKRPA - artykuły biurowe</t>
  </si>
  <si>
    <t>OPS-działalność GKRPA/ szkolenia/</t>
  </si>
  <si>
    <t>OPS-zl.rz- olej opałowy</t>
  </si>
  <si>
    <t>* artykuły przemysłowe</t>
  </si>
  <si>
    <t>* artykuły do rehabilitacji</t>
  </si>
  <si>
    <t>* pozostałe zakupy</t>
  </si>
  <si>
    <t xml:space="preserve">OPS-zl.rz- wyżywienie </t>
  </si>
  <si>
    <t xml:space="preserve"> * roboty dekarskie</t>
  </si>
  <si>
    <t>* usługi komunalne</t>
  </si>
  <si>
    <t>* inne usługi</t>
  </si>
  <si>
    <t>OPS-zl.rz- obsługa prawna, konwój, prowizja bankowa</t>
  </si>
  <si>
    <t>OPS-zl.rz-świadczenia pielęgnacyjne</t>
  </si>
  <si>
    <t>zadania własne</t>
  </si>
  <si>
    <t>OPS-b.gm-dodatki mieszkaniowe/ rozpatrzono 455 wniosków/</t>
  </si>
  <si>
    <t>OPS-* olej opałowy</t>
  </si>
  <si>
    <t>OPS-* artykuły biurowe</t>
  </si>
  <si>
    <t>OPS * prenumeraty</t>
  </si>
  <si>
    <t>OPS - zadania własna</t>
  </si>
  <si>
    <t>OPS - zadania zlecone</t>
  </si>
  <si>
    <t>* świadczenia pieniężne dla 25 osób</t>
  </si>
  <si>
    <t>* posiłek dla potrzebujących</t>
  </si>
  <si>
    <t>* zakup materiałów budowlanych /budownictwo socjalne/</t>
  </si>
  <si>
    <t>* posiłki regeneracyjne, dojazdy</t>
  </si>
  <si>
    <t>* pozostałe usługi</t>
  </si>
  <si>
    <t>środowiska-opłata za 2007 rok</t>
  </si>
  <si>
    <t>* zakup kosiarki dla Długopola Zdr- zieleń</t>
  </si>
  <si>
    <t>* zakup kosiarki dla konserwatora-finans.z rez.og</t>
  </si>
  <si>
    <t>GKM- energia elektryczna miasto</t>
  </si>
  <si>
    <t>GKM-  energia elektryczne teren</t>
  </si>
  <si>
    <t>GKM-oświetlenie drogowe- dzierżawa linii energetycznych</t>
  </si>
  <si>
    <t>zadanie własne</t>
  </si>
  <si>
    <t>FN-dotacja ZBK,ul.Podmiejska 11-remont mansard</t>
  </si>
  <si>
    <t>FN-dotacja ZBK-remont elewacji Bca Kł,ul.W.Polskiego 7-9</t>
  </si>
  <si>
    <t>FN-dotacja ZBK-ul.Miedzyleśna  8,remont dachu</t>
  </si>
  <si>
    <t>FN-dotacja ZBK zakup samochodu osobowo-ciężarowego</t>
  </si>
  <si>
    <t>GKM-remont murów oporowych  B-ca ul.Górna</t>
  </si>
  <si>
    <t>GGG-wymiana stolarki okiennej i drzwiowej w pomieszczeniach</t>
  </si>
  <si>
    <t>szkoły-Waliszowskie Stow.Eduk.fin.z rezerwy celowej</t>
  </si>
  <si>
    <t>GKM-przygotowanie terenu w Podstrefie ekonomicznej ul.Kolejowa</t>
  </si>
  <si>
    <t>Odsetki od nieterminowych wpłat z tytułu podatków i opłat</t>
  </si>
  <si>
    <t>GGG-odsetki za użyt. wieczyste w Nw.Bystrzycy</t>
  </si>
  <si>
    <t>GGG-zakup działki nr 1150/3 w Starej Łomnicy-część drogi</t>
  </si>
  <si>
    <t>GKM-utwardzenie placu gminnego Bca Kł-Oś.Szkolne ,</t>
  </si>
  <si>
    <t>GKM-/kosztorysy,nadzór inwestorski/</t>
  </si>
  <si>
    <t>FN-dotacja ZBK-Program Romski 2008-remonty lokali mieszkalnych</t>
  </si>
  <si>
    <t>GKM-remont Harcówki przy ul.Okrzei 20 w Bystrzycy Kł.</t>
  </si>
  <si>
    <t>Opłaty za administrowanie i czynsze za budynki, lokale i pomieszczenia</t>
  </si>
  <si>
    <t>GKM-zaległe koszty utrzymania lokalu Bca ul.Konopnickiej 1/6</t>
  </si>
  <si>
    <t>Pozostałe odsetki</t>
  </si>
  <si>
    <t>Kary i odszkodowania wypłacane na rzecz osób fizycznych</t>
  </si>
  <si>
    <t>UP-udział w komisji urbanistycznej</t>
  </si>
  <si>
    <t>UP-świadectwa klimatyczne i balneologiczne dla Długopola Zdrój</t>
  </si>
  <si>
    <t>WIP.wyk.Lokalnego Programu Rewitalizacji</t>
  </si>
  <si>
    <t>Urzędy marszałkowskie</t>
  </si>
  <si>
    <t>Dotacje celowe przekazane do samorządu województwa na inwestycje i</t>
  </si>
  <si>
    <t>OR-licencje-program Elektroniczny Obieg Dokumentów</t>
  </si>
  <si>
    <t>BR-Figurka św.Floriana-finans.z rezerwy og.</t>
  </si>
  <si>
    <t>OR-koszty zarządu tworzącej się spółki ZWiK</t>
  </si>
  <si>
    <t>OR-wydatki bieżące-1 osoba prace interwencyjne</t>
  </si>
  <si>
    <t>FN-koszty odsetek od podatku Vat</t>
  </si>
  <si>
    <t>GKM-remont parkingu przy UMiG</t>
  </si>
  <si>
    <t xml:space="preserve">SO-dotacja z KG PSP dla OPS Miedzygórze </t>
  </si>
  <si>
    <t>SO-dof.zakończenia remontu łazienek w remizie OSP-finansowanie z rezerwy</t>
  </si>
  <si>
    <t>ogólnej</t>
  </si>
  <si>
    <t>SO-koszty prowizji i wniosku zakup samochodu pożarniczego i motopompy dla</t>
  </si>
  <si>
    <t xml:space="preserve">Dotacje celowe przekazane dla powiatu na zadania bieżące realizowane na podstawie porozumień między jednostkami samorządu terytorialnego </t>
  </si>
  <si>
    <t>WIiP-Długopole Zdr -dokumentacja tech.kanalizacja sanitarna</t>
  </si>
  <si>
    <t>ZWIK-podłączenie 5 budynków przy ul.Nadbrzeżnej do kolektora-budowa sieci kanalizacyjnej</t>
  </si>
  <si>
    <t>Wpłaty gmin i powiatów na rzecz innych jednostek samorządu terytorialnego oraz związków gmin lub zwiazków powiatów na dofinansowanie zadań inwestycyjnych i zakupów inwestycyjnych</t>
  </si>
  <si>
    <t>RGż- współfinansowanie projektu gospodarki odpadami MZC- Zakład Utylizacj Odpadów Komunalnych</t>
  </si>
  <si>
    <t>1150,00</t>
  </si>
  <si>
    <t>Dotacja celowa z budżetu na finansowanie lub dofinansowanie zadań zleconych do realizacji stowarzyszeniom</t>
  </si>
  <si>
    <t xml:space="preserve">KL-organizacja Maratonu Rowerowego MTB Chalenge-finansowane </t>
  </si>
  <si>
    <t>z rezerwy ogólnej</t>
  </si>
  <si>
    <t>zarządzanie kryzysowe</t>
  </si>
  <si>
    <t>SO-OSP St.Waliszów budowa garażu-sam.pożarniczy</t>
  </si>
  <si>
    <t>Zarządzanie kryzysowe</t>
  </si>
  <si>
    <t>SO-koszty parkowania porzuconego samochodu w Międzygórzu</t>
  </si>
  <si>
    <t>WIiP-chodnik ul.Strażacka w Bcy Kł -droga nr 388-dotacja dla</t>
  </si>
  <si>
    <t>województwa(40% wartości zadania)</t>
  </si>
  <si>
    <t>Szalet  Bystrzyca Kłodzka</t>
  </si>
  <si>
    <t>Szalet Międzygórze</t>
  </si>
  <si>
    <t>UP -wydatki bieżące/ogłoszenia w prasie/</t>
  </si>
  <si>
    <t>GKM-utrzymanie cmentarza komunalnego/administrowanie/</t>
  </si>
  <si>
    <t>GKM-rozbudowa kaplicy cmentarnej ul.1-go Maja/ remont ogrodzenia/</t>
  </si>
  <si>
    <t>OR-wydatki bieżące</t>
  </si>
  <si>
    <t>OR -  diety radnych</t>
  </si>
  <si>
    <t xml:space="preserve">GKM-rem.drogi w Międzygórzu ul.W.Polskiego -dł.800 mb fin.z dotacji MSWiA </t>
  </si>
  <si>
    <t>GKM-remont mostu  Wilkanów pos.74-76,dz.832-wkład gminy 20%</t>
  </si>
  <si>
    <t>wkład własny Gminy</t>
  </si>
  <si>
    <t>* wycinka drzew w Gorzanowie</t>
  </si>
  <si>
    <t>* montaz znaków drogowych</t>
  </si>
  <si>
    <t>* udrażnianie rur w Pławnicy</t>
  </si>
  <si>
    <t>* przewóz materiałów drogowych</t>
  </si>
  <si>
    <t xml:space="preserve">* naprawa barier </t>
  </si>
  <si>
    <t>* remont cząstkowy dróg w mieście</t>
  </si>
  <si>
    <t>GKM-bieżące utrzymanie dróg/ubezpieczenie dróg/</t>
  </si>
  <si>
    <t>RGŻ-odnowa rozwoju wsi/ WOK St.Waliszów/</t>
  </si>
  <si>
    <t>( projekt kolorystyki budynku,inwentaryzacja budowlana,kosztorysy,dokumentacja projektowa)</t>
  </si>
  <si>
    <t>OR- środki bhp, okulary korygujace</t>
  </si>
  <si>
    <t xml:space="preserve">OR- pełnomocnik ZOZ </t>
  </si>
  <si>
    <t>SO- konserwatorzy OSP</t>
  </si>
  <si>
    <t>* zakup wyposażenia</t>
  </si>
  <si>
    <t>* materiały biurowe</t>
  </si>
  <si>
    <t>* prenumerata czasopism</t>
  </si>
  <si>
    <t>* paliwo i akcesoria do samochodu służbowego</t>
  </si>
  <si>
    <t>* artykuły spozywcze</t>
  </si>
  <si>
    <t>* materiały remontowe</t>
  </si>
  <si>
    <t>* środki czystości</t>
  </si>
  <si>
    <t>* pogotowie kasowe</t>
  </si>
  <si>
    <t>* zakupy zadanie zlecone USC/wiązanki/</t>
  </si>
  <si>
    <t>* różne inne zakupy</t>
  </si>
  <si>
    <t>* energia cieplna</t>
  </si>
  <si>
    <t>* energia elektryczna</t>
  </si>
  <si>
    <t>* woda</t>
  </si>
  <si>
    <t>OR- przeglądy i naprawy  kserokopiarek i drukarek</t>
  </si>
  <si>
    <t>OR- badania lekarskie</t>
  </si>
  <si>
    <t>OR-koszty zarządu tworzącej się spółki ZWiK/opłata za wpis do KRS,opłaty sądowe/</t>
  </si>
  <si>
    <t>SP Gorzanów-wymiana pieca CO</t>
  </si>
  <si>
    <t>P.Nr 2- wymiana taboretów gazowych</t>
  </si>
  <si>
    <t>P.Nr 2-kosztorys okien i dachów</t>
  </si>
  <si>
    <t>WE-zaległe składki ZUS-Gimnazjum Nr 1</t>
  </si>
  <si>
    <t>Gimn.Nr 2-doskonalenie i dokształcanie zawodowe nauczycieli</t>
  </si>
  <si>
    <t>SP Pławnica-doskonalenie i dokształcanie zawodowe nauczycieli</t>
  </si>
  <si>
    <t>SP St.Łomnica-doskonalenie i dokształcanie zawodowe nauczycieli</t>
  </si>
  <si>
    <t xml:space="preserve">FN-dotacja MGOK-budowa studni w Wilkanowie dla WDK i przyłącza wodnego do szkoły </t>
  </si>
  <si>
    <t>realizacja BCKF</t>
  </si>
  <si>
    <t>Realizacja OPS umowa z PUP</t>
  </si>
  <si>
    <t>Inne formy pomocy dla uczniów</t>
  </si>
  <si>
    <t>WE-pobyt dzieci z Usti w WSE</t>
  </si>
  <si>
    <t>Szpitale ogólne</t>
  </si>
  <si>
    <t>Podróże słuzbowe krajowe</t>
  </si>
  <si>
    <t>nieposiadających osobowości prawnej oraz wydatki związane z ich poborem</t>
  </si>
  <si>
    <t>Dotacja podmiotowa z budzetu dla niepublicznej jednostki systemu oswiaty</t>
  </si>
  <si>
    <t>Dotacja celowa przekazana dla powiatu na zadania bieżące realizowane na podstawie porozumień między jst</t>
  </si>
  <si>
    <t>WE-rehabilitacja kobiet po mastektomii-dotacja dla kłodzkiego Stowarzyszenia Amazonek</t>
  </si>
  <si>
    <t>Pokrycie ujemnego wyniku finansowego i przejętych zobowiązań po</t>
  </si>
  <si>
    <t>FN-dotacja dla ZOZu na pokrycie straty z roku 2007</t>
  </si>
  <si>
    <t>FN-dot.TPD-praca z dziećmi zaniedbanymi wych.Ujawnianie i pomoc osobom</t>
  </si>
  <si>
    <t>promocja zdrowia-środki z GPPiRPA</t>
  </si>
  <si>
    <t>SP Nr 1-zagospodarowanie wolnego czasu-Świetlica</t>
  </si>
  <si>
    <t>WI-odnowa rozwoju wsi/ WOK St.Waliszów/</t>
  </si>
  <si>
    <t>RGŻ - konkurs najbardziej zadbane sołectwo</t>
  </si>
  <si>
    <t>( projekt kolorystyki budynku,inwentaryzacja budowlana,kosztorysy,dokumentacja projektowa)  zmiana klasyfikacji/</t>
  </si>
  <si>
    <t>WGKM-remont drogi w Idzikowie</t>
  </si>
  <si>
    <t>* montaż,poprawa znaków drogowych, praca koparki, wycinka drzew,oznakowania jezdni, transport kruszywa</t>
  </si>
  <si>
    <t>GKM- remont płyty jezdnej mostu Stara Bystrzyca</t>
  </si>
  <si>
    <t>GKM-rem.mostu w Wilkanowie -nadzory i kosztorysy</t>
  </si>
  <si>
    <t>GKM-rem.drogi Gorzanów -nadzory i kosztorysy</t>
  </si>
  <si>
    <t>GKM-rem.drogi Stara Łomnica -nadzory i kosztorysy</t>
  </si>
  <si>
    <t>*projekt tras biegowych</t>
  </si>
  <si>
    <t>UP-Wspólnota Mieszkaniowa Pl.Wolności 22-23-dotacja roboty budowlane dach</t>
  </si>
  <si>
    <t>UP- udział w komisjach urbanistycznych</t>
  </si>
  <si>
    <t>FN- .Dni Dziedzictwa Narodowego</t>
  </si>
  <si>
    <t>FN- Dni Dziedzictwa Narodowego</t>
  </si>
  <si>
    <t>FN- wymiana okien Biblioteka Wilkanów</t>
  </si>
  <si>
    <t>FN-dotacja Europejskie Dni Dziedzictwa Narodowego</t>
  </si>
  <si>
    <t>WE- wyprawka szkolna Stowarzyszenie St.Waliszów</t>
  </si>
  <si>
    <t>WE- wyprawka szkolna Sp.Gorzanów</t>
  </si>
  <si>
    <t>Gimnazjum Wilkanów</t>
  </si>
  <si>
    <t>WE-stypendia motywacyjne dla Romów -dotacja program romski</t>
  </si>
  <si>
    <t>SP St Łomnica -dopłaty do pdręczników</t>
  </si>
  <si>
    <t>Przedszkole Nr 2-dopłaty do podreczników</t>
  </si>
  <si>
    <t>Gimnazjum dla Dorosłych</t>
  </si>
  <si>
    <t>WE-tradycje bożonarodzeniowe</t>
  </si>
  <si>
    <t xml:space="preserve">                        program romski     zadania zlecone</t>
  </si>
  <si>
    <t>GKM-rem.drogi Lasówka -nadzory i kosztorysy</t>
  </si>
  <si>
    <t>GKM-rem.drogi Nowa Łomnica -nadzory i kosztorysy</t>
  </si>
  <si>
    <t>GKM-remont mostu w Młotach -nadzory i kosztorysy</t>
  </si>
  <si>
    <t>GKM-remont mostu w Topolicach -nadzory kosztorysy</t>
  </si>
  <si>
    <t>GKM-remont drogi w Wilkanowie -nadzory kosztorysy</t>
  </si>
  <si>
    <t>KL-materiały na Targi Poznań ,witacze,słupy ogłoszeniowe</t>
  </si>
  <si>
    <t>Środowiskowa-Profilaktyka i promocja zdrowia-środki z GPPiRPA</t>
  </si>
  <si>
    <t>OPS-szkolenie-studium psychoterapii uzależnień</t>
  </si>
  <si>
    <t>OPS-zakup samochodu BUS ze środków PFRON-20 % udziału własnego</t>
  </si>
  <si>
    <t>-finansowanie z rezerwy na inwestycje i zakupy inwestycyjne</t>
  </si>
  <si>
    <t>Centra integracji społecznej</t>
  </si>
  <si>
    <t>SO-remont świetlicy w OSP Wilkanów grant Fund.Wspomagania Wsi -Nasza Wieś -naszą szansą</t>
  </si>
  <si>
    <t>SP Nr 1-stypendia motywacyjne dla romów-dotacja Program Romski 2008</t>
  </si>
  <si>
    <t>WE-dotacja Program Romski 2008-Dolnosląski program motywacji uczniów</t>
  </si>
  <si>
    <t>WE-pomoc materialna dla uczniów o charakterze socjalnym</t>
  </si>
  <si>
    <t>WE-stypendia motywacyjne dla Romów wkład własny-finans.z rez.og</t>
  </si>
  <si>
    <t>ZWIK-wycena majątku trwałego wnoszonego aportem do spółki ZWIK</t>
  </si>
  <si>
    <t>FN-zobowiązania ZWiK wobec U.Marszałkowskiego za korzystanie ze</t>
  </si>
  <si>
    <t>GKM-kolektor  ściekowy Bca ul.Gagarina,Kosmiczna i W.Polskiego-remont</t>
  </si>
  <si>
    <t>GKM-kolektor ściekowy Dp Zdr ul.Kościuszki-naprawa(awaria)</t>
  </si>
  <si>
    <t>GKM-remont sieci wodociągowej Bca ul.Asnyka</t>
  </si>
  <si>
    <t>FN-wniesienie kapitału zakładowego do spółki ZWiK</t>
  </si>
  <si>
    <t>WIiP-opracowanie dokumentacji Studium wykonalności na gosp.ściekową</t>
  </si>
  <si>
    <t>ZWiK- zakup koparki</t>
  </si>
  <si>
    <t>ZWIK-dokumentacja-separator piasku z kanalizacją deszczową z terenu</t>
  </si>
  <si>
    <t>ul.Lotników i Odrowąża</t>
  </si>
  <si>
    <t>ZWiK-zakup aparatu do poboru wody</t>
  </si>
  <si>
    <t>RGŻ-dot.dla ZUK na zintegrowane pozwolenie na funkcj.wysypiska</t>
  </si>
  <si>
    <t>GKM-remont oświetlenia drogowego Bca ul.Asnyka</t>
  </si>
  <si>
    <t>WiP-budowa oświetlenia  drog. w Nowym Waliszowie -dokum. tech.9 pkt.</t>
  </si>
  <si>
    <t>WiP-budowa oświetlenia w Międzygórzu, ul Śnieżna-dok.techmiczna</t>
  </si>
  <si>
    <t xml:space="preserve">GKM-transport kontenerów </t>
  </si>
  <si>
    <t>KL.wspoł.fin.koncertu na Górze Iglicznej</t>
  </si>
  <si>
    <t>KL-Europejskie Dni Dziedzictwa-finans.z rez.og</t>
  </si>
  <si>
    <t>Czech-finansow.z rezerwy ogólnej</t>
  </si>
  <si>
    <t>KL-wykonanie 10 drewnianych domków wystawienniczych</t>
  </si>
  <si>
    <t>KL-Zakończenie lata-finas.z rez.og</t>
  </si>
  <si>
    <t>Ref.Przeds-,,Mała Odnowa Wsi ''</t>
  </si>
  <si>
    <t>FN-dotacja MGOK-Program Romski 2008-zespół muzyczny</t>
  </si>
  <si>
    <t>realizacja wydział Kultury UMiG</t>
  </si>
  <si>
    <t>SP Nr 2  - konkurs j.angielskiego</t>
  </si>
  <si>
    <t>SP Nr 1 - wspólpraca z Ustii Czechy, konkurs j.angielskiego</t>
  </si>
  <si>
    <t xml:space="preserve">SP Nr 1 -współpraca z Ustii </t>
  </si>
  <si>
    <t>P.Nr 2-wymiana i podłączenie pieca CO oraz instalacji elektrycznej w budynku ul.Mickiewicza 10</t>
  </si>
  <si>
    <t>realizacja  UMiG</t>
  </si>
  <si>
    <t xml:space="preserve">SO- umowa zlecenie palenie w piecu OSP </t>
  </si>
  <si>
    <t>SO-ubezpieczenia samochodów i strażaków</t>
  </si>
  <si>
    <t>SO-szkolenia</t>
  </si>
  <si>
    <t>GGG- opał, zakup okien ul.Zamenhoffa 1</t>
  </si>
  <si>
    <t>GGG-wydatki bieżące/ projekt zmiany użytkowania lokalu Pl.Wolności</t>
  </si>
  <si>
    <t>FN-dotacja MGOK-wyjazdy zespołów do Czech</t>
  </si>
  <si>
    <t>FN-dotacja MGOK remont dachu Świetlica w Ponikwie</t>
  </si>
  <si>
    <t>GKM-zakup kręgów betonowych</t>
  </si>
  <si>
    <t>FN-zobowiązania ZWiK wobec U.Marszałkowskiego za korzystanie ze środowiska.</t>
  </si>
  <si>
    <t>FN- przejęte zobowiązania wobec kontrahentów ZWIK</t>
  </si>
  <si>
    <t>FN- przejęte zobowiazania z tyt.wynagrodzeń pracowników ZWIik</t>
  </si>
  <si>
    <t>FN-dotacja MGOK-elewacja WDK Pławnica</t>
  </si>
  <si>
    <t>św.Florianem"-finans.z rez.og</t>
  </si>
  <si>
    <t>UP-Parafia p.w.Św.Michała Bystrzyca Kł -dotacja na roboty budowlane</t>
  </si>
  <si>
    <t>UP-Sanktuarium Maria Śnieżna-dotacja remont elewacji</t>
  </si>
  <si>
    <t>UP-Wspólnota Mieszkaniowa Pl.Wolności 10-dotacja remont schodów</t>
  </si>
  <si>
    <t>UP-Wspólnota Mieszkaniowa Pl.Wolności 12-dotacja remont dachu i elewacji</t>
  </si>
  <si>
    <t>UP-Wspólnota Mieszkaniowa Pl.Wolności 13-dotacja roboty budowlane</t>
  </si>
  <si>
    <t xml:space="preserve">UP-Wspólnota Mieszkaniowa Pl.Wolności 15-dotacja remont elewacji </t>
  </si>
  <si>
    <t>UP-Wspólnota Mieszkaniowa Pl.Wolności 22-23-dotacja roboty budowlane</t>
  </si>
  <si>
    <t>UP-Wspólnota Mieszkaniowa Pl.Wolności 22-dotacja remont kominów (22-23)</t>
  </si>
  <si>
    <t>UP-remonty kapliczek wiejskich-finans.z rezerwy</t>
  </si>
  <si>
    <t>UP-remont fontanny Bca Kł.Pl.Wolności</t>
  </si>
  <si>
    <t>UP-czyszczenie murów obronnych</t>
  </si>
  <si>
    <t>WIiP-program Moje boisko Orlik 2012-wkład gminy</t>
  </si>
  <si>
    <t>BCKF-LZS IGLICZNA Wilkanów-zadania z zakresu kultury fizycznej i sportu</t>
  </si>
  <si>
    <t>Dotacja dla Gminy Kłodzko- dowóz  dzieci do szkoły  z Piotrowic</t>
  </si>
  <si>
    <t>Realizacja szkoły</t>
  </si>
  <si>
    <t>OR-rob.publiczne-zatrudnienie.ref.PUP</t>
  </si>
  <si>
    <t>OR-rob.publiczne-zatrudnienie .ref.PUP</t>
  </si>
  <si>
    <t>OR-rob.publiczne-zatrudnienie ref.PUP</t>
  </si>
  <si>
    <t xml:space="preserve">realizacja wydział organizacyjny  - zieleń </t>
  </si>
  <si>
    <t>realizacja wydział GKiM</t>
  </si>
  <si>
    <t>utrzymanie zieleni-wykaszanie traw,</t>
  </si>
  <si>
    <t xml:space="preserve"> woda w fontannach</t>
  </si>
  <si>
    <t>KL-Narciarskie Trasy Biegowe-udział własny w programie współ.transgr.</t>
  </si>
  <si>
    <t>KL-Bystrzyckie Stow.Tenisa Stołowego-organizacja zajęć z tenisa stołowego</t>
  </si>
  <si>
    <t>KL-Bystrzyckie Towarzystwo KROKUS-prowadzenie sekcji piłki ręcznej</t>
  </si>
  <si>
    <t xml:space="preserve">KL-LZS ZAMEK Gorzanów-organizacja zajęć sportowych </t>
  </si>
  <si>
    <t>SO-zakup samochodu pożarniczego i motopompy dla OSP Wilkanów w ramach projektu &lt;Modernizacja integrowanego systemu Orlickich i Bystrzyckich Gór/zakup projektu/</t>
  </si>
  <si>
    <t>Dotacje celowe z budżetu na finansowanie lub dofinansowanie kosztów realizacji inwestycji i zakupów inwestycyjnych  jednostek nie zaliczanych do sektora finansów publicznych</t>
  </si>
  <si>
    <t>OSP Wilkanów w ramach projektu ,,Modernizacja integrowanego ochronnego systemu</t>
  </si>
  <si>
    <t xml:space="preserve"> Orlickich i Bystrzyckich Gór-z rezerwy </t>
  </si>
  <si>
    <t>OPS-b.gm-bezrobotni dla gosp.wodnej-umowa z PUP</t>
  </si>
  <si>
    <t>FN-współf.funkcjonowania Lokalnego Systemu Osłony Przeciwpowdziowej Powiatu</t>
  </si>
  <si>
    <t xml:space="preserve"> Kłodzkiego</t>
  </si>
  <si>
    <t>WIiP-remont ul.W.Polskiego w Bcy Kł droga nr 3236D-dot.dla Powiatu(50% zadania)</t>
  </si>
  <si>
    <t>Dotacje podmiotowe z budżetu dla publicznej jednostki systemu oświaty prowadzonej przez</t>
  </si>
  <si>
    <t xml:space="preserve"> osobę prawną inną niż jednostka samorządu terytorialnego </t>
  </si>
  <si>
    <t>lub przez osobę fizyczną</t>
  </si>
  <si>
    <t>drukarskiego  i urządzeń kserograficznych</t>
  </si>
  <si>
    <t>Gimn.Nr2-remont ścian i sufitów  na korytarzach szkolnych oraz renowacja drzwi</t>
  </si>
  <si>
    <t>w sanitariatach-fin.z rezerwy celowej</t>
  </si>
  <si>
    <t>Dotacje celowe przekazane gminie na zadania bieżące realizowane na podstawie porozumień między jst</t>
  </si>
  <si>
    <t>WE-zakup autobusu do dowozu dzieci z PFRON-35% udziału własnego</t>
  </si>
  <si>
    <t>31.12.2008</t>
  </si>
  <si>
    <t>doskonalenie i dokształcanie zawodowe nauczycieli</t>
  </si>
  <si>
    <t>Gimn.dla Dorosłych</t>
  </si>
  <si>
    <t>Gimn.Nr 2</t>
  </si>
  <si>
    <t>SP Nr 1</t>
  </si>
  <si>
    <t>P.Nr 2</t>
  </si>
  <si>
    <t>Przedszkole .Nr 2</t>
  </si>
  <si>
    <t>Gimnazjum Nr 2</t>
  </si>
  <si>
    <t>SP Gorzanów</t>
  </si>
  <si>
    <t>SP Długopole  Dolne</t>
  </si>
  <si>
    <t>SP Nr 2</t>
  </si>
  <si>
    <t>SP Pławnica</t>
  </si>
  <si>
    <t>SP St.Łomnica</t>
  </si>
  <si>
    <t>SP Wilkanów</t>
  </si>
  <si>
    <t>WE-program pilotażowy-Uczeń na wsi-pomoc w zdobyciu wykształcenia przez osoby niepełnosprawne zamieszkujace gminy wiejskie ze środków PFRON</t>
  </si>
  <si>
    <t>WE-MEN Program na recz społeczności romskiej w Polsce-zakup podręczników i przyborow dla uczniów romskich SP Nr 1</t>
  </si>
  <si>
    <t>odpisy na ZFŚS dla nauczycieli emerytów i rencistów</t>
  </si>
  <si>
    <t>Pokrycie ujemnego wyniku finansowego i przejętych zobowiązań po likwidowanych</t>
  </si>
  <si>
    <t xml:space="preserve"> i przekształcanych jednostkach zaliczanych do sektora finansów publicznych</t>
  </si>
  <si>
    <t>Dotacja celowa z budżetu na finansowanie lub dofinansowanie zadań zleconych</t>
  </si>
  <si>
    <t xml:space="preserve"> do realizacji stowarzyszeniom</t>
  </si>
  <si>
    <t>Dotacja podmiotowa z budżetu dla pozostałych jednostek sektora finansów publicznych</t>
  </si>
  <si>
    <t>FN-LKS Zamek Gorzanów-dotacja zagospodarowanie wolnego czasu</t>
  </si>
  <si>
    <t>zwalczanie narkomanii</t>
  </si>
  <si>
    <t>FN-Stow.Roz.Wsi N.Waliszów-dotacja zagospodarowanie wolnego czasu</t>
  </si>
  <si>
    <t>OPS-szkolenia policji,kadry pedagogicznej oraz kampanie informacyjne w zakresie</t>
  </si>
  <si>
    <t xml:space="preserve"> profilaktyki uzależnień</t>
  </si>
  <si>
    <t>FN-dotacja MGOK-wypoczynek dla dzieci z rodzin uzależnionych-Leczenie i rehabilitacja</t>
  </si>
  <si>
    <t>śr.GPPiRPA</t>
  </si>
  <si>
    <t>WE-dot.z GPPiRPA-poradnictwo odwykowe-doposażenie-Leczenie i rehabilitacja</t>
  </si>
  <si>
    <t>WE-dot.z GPPiRPA-praca nad złością,zapobieganie nawrotom choroby</t>
  </si>
  <si>
    <t>Leczenie i rehabilitacja</t>
  </si>
  <si>
    <t>WE-dot.z GPPiRPA-wypoczynek dzieci z rodzin uzależnionych-Leczenie i rehabilitacja</t>
  </si>
  <si>
    <t>WE-dot-grupy wsparcia-Ujawnianie i pomoc osobom uzależnionym-środki z GKRPA</t>
  </si>
  <si>
    <t xml:space="preserve">Dotacja celowa z budżetu na finansowanie lub dofinansowanie zadań zleconych </t>
  </si>
  <si>
    <t>FN-dot.BSD-grupy wsparcia-Ujawnianie i pomoc osobom uzależnionym-środki z GKRPA</t>
  </si>
  <si>
    <t>FN-dot.TPD-wypoczynek dla dzieci z rodzin uzależnionych-Leczenie i rehabilitacji</t>
  </si>
  <si>
    <t>FN-LKS Zamek Gorzanów-dot.zagospodarowanie wolnego czasu-Profilaktyka i promocja</t>
  </si>
  <si>
    <t>od innych jednostek samorządu terytorialnego</t>
  </si>
  <si>
    <t>Świadczenia rodzinne, zaliczka alimentacyjna oraz składki na ubezpieczenia emerytalne</t>
  </si>
  <si>
    <t xml:space="preserve"> i rentowe z ubezpieczenia społecznego</t>
  </si>
  <si>
    <t>OPS-zl.rz-świadczenia rodzinne,zaliczka aliment.</t>
  </si>
  <si>
    <t>OPS-  prowizje bankowe,sprzątanie ośrodka,obsługa prawna</t>
  </si>
  <si>
    <t>GKM-projekt budowlany adaptacji budynku socjalno-biurowego na budynek mieszkalno-socjalny</t>
  </si>
  <si>
    <t xml:space="preserve"> w Bystrzycy Kł, ul.Kolejowa 179</t>
  </si>
  <si>
    <t xml:space="preserve">        program romski                   zadania zlecone</t>
  </si>
  <si>
    <t>SP Gorzanów stypendia motywacyjne dla uczniów</t>
  </si>
  <si>
    <t>SP Nr1  stypendia motywacyjne dla uczniów</t>
  </si>
  <si>
    <t>SP Nr 2 stypendia  motywacyjne dla uczniów</t>
  </si>
  <si>
    <t>SP Pławnica stypendia motywacyjne dla uczniów</t>
  </si>
  <si>
    <t>SP St.Łomnica stypendia motywacyjne dla uczniów</t>
  </si>
  <si>
    <t>SP Wilkanów stypendia motywacyjne dla uczniów</t>
  </si>
  <si>
    <t>likwidowanych i przekształcanych jednostkach zaliczanych do sektora finansów publicznych</t>
  </si>
  <si>
    <t>Dotacje celowe z budżetu na finansowanie lub dofinansowanie kosztów realizacji</t>
  </si>
  <si>
    <t>dł. 254 mb</t>
  </si>
  <si>
    <t>Dotacje celowe z budżetu na finansowanie lub dofinansowanie kosztów realizacji inwestycji</t>
  </si>
  <si>
    <t xml:space="preserve"> i zakupów inwestycyjnych zakładów budżetowych</t>
  </si>
  <si>
    <t>ZWIK-dokumentacja-separator piasku z kanalizacją deszczową dla Oś.Szkolnego i Kolorowego</t>
  </si>
  <si>
    <t>ZWiK-modernizacja wodociągu w Długopolu Zdr-wymiana rur azbestowo-cementowych</t>
  </si>
  <si>
    <t>ZWIK-zakup urządzenia do wyrówniania ciśnienia wody w okresach szczytowego rozbioru</t>
  </si>
  <si>
    <t>podłączenie rurociągu ul.Lotników i Świerczewskiego</t>
  </si>
  <si>
    <t xml:space="preserve"> do realizacji pozostałym jednostkom niezaliczanym do sektora finansów publicznych</t>
  </si>
  <si>
    <t>Wpłaty gmin i powiatów na rzecz innych jednostek samorządu terytorialnego oraz związków gmin  zwiazków powiatów na dofinansowanie zadań inwestycyjnych i zakupów inwestycyjnych</t>
  </si>
  <si>
    <t>zadań bieżących</t>
  </si>
  <si>
    <t xml:space="preserve">GKM-deratyzacja Bystrzycy Kł </t>
  </si>
  <si>
    <t>*utrzymanie zieleni-wykaszanie traw,woda,zakup kwiatów</t>
  </si>
  <si>
    <t>* zakup maszyny do cięcia żywopłotu dla CIS</t>
  </si>
  <si>
    <t>GKM-oświetlenie drogowe-energia,konserwacja oświetlenia,zakup materiałów elektrycznych</t>
  </si>
  <si>
    <t>GKM-oświetlenie drogowe ul.Strażacka 12 a-e (n/p garaży) i za restauracją Brydż</t>
  </si>
  <si>
    <t>WIiP-budowa oświetlenia w Starej Bystrzycy ul.Bystrzycka oraz w Bystrzycy ul.Strażacka</t>
  </si>
  <si>
    <t>WIiP-wykonanie 30 pkt świetlnych oświetlenia drogowego w St.Bystrzycy-dokumentacja</t>
  </si>
  <si>
    <t>WIiP-remont muru oporowego i schodów terenowych ul.Starobystrzycka 11</t>
  </si>
  <si>
    <t>KLPiknik pod pasterskimi Skałami</t>
  </si>
  <si>
    <t>KLwystawa Bystrzyca moje miasto</t>
  </si>
  <si>
    <t>KL-dofinansowanie wyjazdu chóru szkolnego do</t>
  </si>
  <si>
    <t>program romski                      zadania zlecone</t>
  </si>
  <si>
    <t>FN-dotacja MGOK remont WOK Nowy Waliszów</t>
  </si>
  <si>
    <t>FNMGOK-organizacja Dni Międzygórza i Długopola</t>
  </si>
  <si>
    <t>FN MGOK-organizacja Jarmarku Średniowiecznego</t>
  </si>
  <si>
    <t>FN-dotacja MGOK-transport i montaż: sceny  i domków na imprezy gminne oraz koszt</t>
  </si>
  <si>
    <t>przyłaczenia energetycznego i prądu</t>
  </si>
  <si>
    <t xml:space="preserve"> inwestycji i zakupów inwestycyjnych innych jednostek sektora finansów publicznych</t>
  </si>
  <si>
    <t>FN- dla Biblioteki-zagospodarowanie wolnego czasu</t>
  </si>
  <si>
    <t>FN- Biblioteki-konkurs Okolica w literę ujeta</t>
  </si>
  <si>
    <t>FN-dotacja podmiotowa</t>
  </si>
  <si>
    <t>FN-dotacja -wystawa ,,Spotkanie ze</t>
  </si>
  <si>
    <t>Dotacje celowe z budżetu na finansowanie lub dofinansowanie prac remontowych i konserwatorkisch</t>
  </si>
  <si>
    <t>i konserwatorskich obiektów zabytkowych przekazane jednostkom niezaliczanym</t>
  </si>
  <si>
    <t>do sektora finansów publicznych</t>
  </si>
  <si>
    <t>UP-Parafia p.w.Wniebowzięcia NMP Idzików-dotacja roboty budowlane koścoł w Kamiennej</t>
  </si>
  <si>
    <t>UP-Wspólnota Mieszkaniowa Pl.Wolności 11-dotacja 1/2 remontu połaci dachowej</t>
  </si>
  <si>
    <t>UP-remont zegarów na Ratuszu wkład własny-finans.z rez.og(koszt zadania 50.000)</t>
  </si>
  <si>
    <t>BCKF-zakup sprzetu sportowego do piłki nożnej-bramki aluminiowe dla N.Waliszowa</t>
  </si>
  <si>
    <t>BCKF-remont kapitalny budynku socjalnego przy kortach tenisa ziemnego-przebieralnie</t>
  </si>
  <si>
    <t>BCKF-St.Łomnica-wykonanie przyłącza energetycznego i 2 pkt.świetlnych na boisku</t>
  </si>
  <si>
    <t>BCKF-Idzików-wykonanie przyłącza energetycznego i 1 pkt.świetlnego na boisku</t>
  </si>
  <si>
    <t>BCKF-Stowarzyszenie Rozwoju Wsi N.Waliszów-zadania z zakresu kultury fizycznej i sportu</t>
  </si>
  <si>
    <t>BCKF-Uczniowski Klub Sportowy STRAŻAK Międzygórze-zadania z zakresu kultury</t>
  </si>
  <si>
    <t xml:space="preserve"> fizycznej i sportu</t>
  </si>
  <si>
    <t>WE-prowadzenia ośrodka interwencji kryzysowej- Czarny Bór</t>
  </si>
  <si>
    <t xml:space="preserve">  płyty chodnikowe,kruszywo</t>
  </si>
  <si>
    <t>* remont mostu  w Długopolu Dolnym</t>
  </si>
  <si>
    <t>* remont placu UMiG</t>
  </si>
  <si>
    <t>* montaż znaków</t>
  </si>
  <si>
    <t>* praca koparki , ciagnika</t>
  </si>
  <si>
    <t>* wycinka drzew</t>
  </si>
  <si>
    <t>* montaz znaków drogowych i tablic informacyjnych</t>
  </si>
  <si>
    <t>* udrażnianie przepustów, plantowanie terenu</t>
  </si>
  <si>
    <t>GKM- remont drogi Nowa Łomnica -droga transp.rolnego dz.199/2</t>
  </si>
  <si>
    <t>GKM-rem.drogi -Nowa Łomnica droga transp.rol- dz.nr 199/2-wkład gminy</t>
  </si>
  <si>
    <t>dz.199/2 -współfinansowanie z MSWIA</t>
  </si>
  <si>
    <t>GKM- remont drogi Stara Łomnica -droga transp.rolnego dz.569 / współfinansowanie MSWiA/</t>
  </si>
  <si>
    <t>GKM- remont drogi Stara Łomnica -droga transp.rolnego dz.569 /wkład gminy/</t>
  </si>
  <si>
    <t>GKM- remont drogi w Wilkanowie -tr.rolnego na dz.164,165,955,832 / wkład  gminy/</t>
  </si>
  <si>
    <t>GKM- remont drogi w Wilkanowie -tr.rolnego na dz.164,165,955,832 -wpólfinansowanie z MSWiA</t>
  </si>
  <si>
    <t>GKM-remont mostu  Topolice w ciagu dr.tr.roln. Dz.nr 49 k/pos.5 -wkład gminy 20%</t>
  </si>
  <si>
    <t>GKM-remont mostu  Topolice w ciagu dr.tr.roln. Dz.nr 49 k/pos.5 -wspólfinansowanie z MSWiA</t>
  </si>
  <si>
    <t>GKM-remont mostu Młoty w ciągu dr.tr.roln. Dz.nr 90 k/pos.17 -wkład gminy 20%</t>
  </si>
  <si>
    <t>GKM-remont mostu Młoty w ciągu dr.tr.roln. Dz.nr 90 k/pos.17 -współfinansowany z MSWiA</t>
  </si>
  <si>
    <t>GKM-zabezpieczenia podziemi B-cy Kł-/ szybik górniczy/Podziemna Trasa Turystyczna</t>
  </si>
  <si>
    <t xml:space="preserve">GKM-przygotowanie terenu w Podstrefie ekonomicznej ul.Kolejowa- rozbiórka budynku gospodarczego  </t>
  </si>
  <si>
    <t>WI-wnioski o przyłącze do kanalizacji Międzygórze</t>
  </si>
  <si>
    <t>* zakup materiałów do pielęgnacji parkuw  Długopolu Zdr-</t>
  </si>
  <si>
    <t>* zakup wody fontanny</t>
  </si>
  <si>
    <t>GKM- koszenie traw</t>
  </si>
  <si>
    <t>GKM-oświetlenie drogowe-energia,zakup materiałów elektrycznych, oświetlenia świąteczne</t>
  </si>
  <si>
    <t>dotacja z TFOGR</t>
  </si>
  <si>
    <t xml:space="preserve">                                                              środki gminy</t>
  </si>
  <si>
    <t>WI-rewitalizacja Plac Wolności, ul.Kościelna i Rycerska</t>
  </si>
  <si>
    <t>WIiP-odbudowa murów  oporowych  ul.Starobystrzycka 11</t>
  </si>
  <si>
    <t>WIiP-odbudowa murów oporowych  Pl.Szpitalny 4</t>
  </si>
  <si>
    <t>WIiP-rem.drogi gm.Pławnica - dokumentacja</t>
  </si>
  <si>
    <t>KL - gadżety reklamowe</t>
  </si>
  <si>
    <t>KL-promocja</t>
  </si>
  <si>
    <t>KL-imprezy kulturalne/ honoraria za występy</t>
  </si>
  <si>
    <t>KL-imprezy sportowe organizowane przez UMiG/puchary,nagrody/</t>
  </si>
  <si>
    <t>BCKF- nagrody pieniężne  za udział w zawodach sportowych</t>
  </si>
  <si>
    <t>BCKF- ekwiwalenty sędziowskie</t>
  </si>
  <si>
    <t>KL - umowa zlecenie koszenie trawy na zawody spadochronowe</t>
  </si>
  <si>
    <t>BCKF-XV Uliczny Bieg Bystrzycki, sprzęt sportowy</t>
  </si>
  <si>
    <t>BCKF-wydatki na XV Uliczny Bieg Bystrzycki oraz wyrobienie pieczątek</t>
  </si>
  <si>
    <t>BCKF- wyjazdy na mecze i turnieje</t>
  </si>
  <si>
    <t>BCKF- ubezpieczenia i składki</t>
  </si>
  <si>
    <t>BCKF-wydatki biurowe</t>
  </si>
  <si>
    <t>BCKF-koszty utrzymania  stadionu</t>
  </si>
  <si>
    <t>BCKF- imprezy sportowe</t>
  </si>
  <si>
    <t>BCKF- wydatki bieżące</t>
  </si>
  <si>
    <t>BCKF- koszty utrzymania boiska Orlik</t>
  </si>
  <si>
    <t>BCKF-prace z przygotowaniem basenu do sezonu</t>
  </si>
  <si>
    <t>BCKF-usługi utrzymania stadionu,baszty ,imprezy sportowe</t>
  </si>
  <si>
    <t>BCKF-remont WCw budynku biurowym ul.Mickiewicza</t>
  </si>
  <si>
    <t>BCKF-udział własny zakup skutera śnieżnego -narciarskie trasy biegowe program wspólpracy</t>
  </si>
  <si>
    <t>BCKF-udział własny zakupy inwest-narciarskie trasy biegowe program wspólpracy</t>
  </si>
  <si>
    <t xml:space="preserve"> transgranicznej -finansowanie z rezrewy celowej na udział własny </t>
  </si>
  <si>
    <t>Dotacja celowa z budżetu na finansowanie lub dofinansowanie zadań zleconych do realizacji</t>
  </si>
  <si>
    <t xml:space="preserve"> stowarzyszeniom</t>
  </si>
  <si>
    <t>KL-dotacje na zadania z zakresu k.fiz.dla organizacji pozarządowych i stowarzyszeń</t>
  </si>
  <si>
    <t>KL-LZS Łomniczanka-organizacja zajęć sportowych dla dziecim młodzieży i dorosłych</t>
  </si>
  <si>
    <t>P.Nr 2- remont dachu ul.W.Polskiego</t>
  </si>
  <si>
    <t>Gimn.Nr2-malowanie korytarzy szkolnych</t>
  </si>
  <si>
    <t>* paliwo i oleje silnikowe</t>
  </si>
  <si>
    <t>* badania techniczne pojazdów</t>
  </si>
  <si>
    <t xml:space="preserve">* usługi  transportowe </t>
  </si>
  <si>
    <t>OR- umowy zlecenia- pozostałe</t>
  </si>
  <si>
    <t>* obsługa bhp</t>
  </si>
  <si>
    <t>* podróże krajowe</t>
  </si>
  <si>
    <t>* ryczałty samochodowe</t>
  </si>
  <si>
    <t>SP Nr 1 -Turniej Bezpieczeństwa Ruchu Drodowego, wspólpraca z Ustii</t>
  </si>
  <si>
    <t>SP Nr1-dopłaty do podręczników</t>
  </si>
  <si>
    <t xml:space="preserve"> SP Nr 1</t>
  </si>
  <si>
    <t xml:space="preserve"> SP Nr 2</t>
  </si>
  <si>
    <t>SP Nr2 -dopłaty do podręczników</t>
  </si>
  <si>
    <t xml:space="preserve">SP Nr 2 </t>
  </si>
  <si>
    <t>SP Długopole Dolne</t>
  </si>
  <si>
    <t>SP Długopole Dln -dopłaty do podręczników</t>
  </si>
  <si>
    <t>SP Pławnica- wymiana stolarki okiennej</t>
  </si>
  <si>
    <t>SP Pławnica -dopłaty do pdręczników</t>
  </si>
  <si>
    <t>SP St.łomnica</t>
  </si>
  <si>
    <t>SP St.łomnica - wymiana okien</t>
  </si>
  <si>
    <t xml:space="preserve">SP Wilkanów -wymiana okien </t>
  </si>
  <si>
    <t>SP Wilkanów -remont ogrodzenia</t>
  </si>
  <si>
    <t>SP Wilkanów -dokształcanie zawodowe nauczycieli</t>
  </si>
  <si>
    <t>SP Wilkanów  -dopłaty do pdręczników</t>
  </si>
  <si>
    <t>KL-LZS SPARTA St.Waliszów-upowszechnianie kultury fizycznej w środowisku wiejskim</t>
  </si>
  <si>
    <t>KL-Młodzieżowy Klub Sportowy TEAKWON-DO -prowadzenie zajęć Teakwondo</t>
  </si>
  <si>
    <t>KL-organizacja Bystrzyckich Zawodów Spadochronowych-finansowanie z rezerwy</t>
  </si>
  <si>
    <t>GGG-przygotowanie terenu pod garaże ul.Konopnickiej do Cmentarza oraz przy rest.Brydż</t>
  </si>
  <si>
    <t>GKM-przygotowanie terenu pod garaże ul.Konopnickej droga do garaży</t>
  </si>
  <si>
    <t>KL-adaptacja lokalu Mały Rynek 2-wykonanie instalacji elektrycznej-Informacja Turystyczna</t>
  </si>
  <si>
    <t>UP-Mpzp miasta Bystrzyca Kł-przystąpienie do opracowania mpzp</t>
  </si>
  <si>
    <t>KL -  wydawnictwa promocyjne</t>
  </si>
  <si>
    <t>SO-sam.pożarniczy dla OSP Stary Waliszów</t>
  </si>
  <si>
    <t>WE-komisja egzaminacyjna-wynagrodzenia dla członków komisji-stopnie awansu zawodowego</t>
  </si>
  <si>
    <t>Profilaktyka i promocja zdrowia-środki z GPPiRPA</t>
  </si>
  <si>
    <t>parag</t>
  </si>
  <si>
    <t>OPS-zl.rz-zasiłki i pomoc w naturze/dla 79 osób/</t>
  </si>
  <si>
    <t>OPS-b.gm-dodatki mieszkaniowe/ rozpatrzono 889 wniosków/</t>
  </si>
  <si>
    <t>OPS-zakup samochodu dostawczego</t>
  </si>
  <si>
    <t>OR-zakup samochodu BUS ze środków PFRON-20 % udziału własnego</t>
  </si>
  <si>
    <t>OPS - zadania własne</t>
  </si>
  <si>
    <t>* świadczenia pieniężne dla 38 osób</t>
  </si>
  <si>
    <t>* pozostałe zakupy-prcae społecznie użyteczne</t>
  </si>
  <si>
    <t>*OPS -prace społecznie użyteczne/posiłki regeneracyjne, dojazdy/</t>
  </si>
  <si>
    <t>*OPS -pozostałe usługi-budownictwo socjalne</t>
  </si>
  <si>
    <t>*OPS- koszty dowozu posiłków</t>
  </si>
  <si>
    <t xml:space="preserve">  OPS-zl.rz- wyżywienie </t>
  </si>
  <si>
    <t>KL-Dni Długopola zorganizowanie imprezy filmowej</t>
  </si>
  <si>
    <t>KL-POLONIA -prowadzenie sekcji piłki nożnej</t>
  </si>
  <si>
    <t xml:space="preserve">KL-ULKS Czarna Góra-organizacja zajęć pozalekcyjnych </t>
  </si>
  <si>
    <t>BCKF-XV Uliczny Bieg Bystrzycki</t>
  </si>
  <si>
    <t>KL-remont pomieszczenia na salkę sportową Mg ul.Pocztowa-fin.z rezerwy</t>
  </si>
  <si>
    <t>z podatku rolnego</t>
  </si>
  <si>
    <t>Kultura i ochrona dziedzictwa narodowego</t>
  </si>
  <si>
    <t>Obsługa długu publicznego</t>
  </si>
  <si>
    <t>Opłaty na rzecz budżetu państwa</t>
  </si>
  <si>
    <t>WIiP-rem.drogi rolnej Szklarka-St.Bystrzyca dł 1,157 km</t>
  </si>
  <si>
    <t>Urzędy gmin (miast i miast na prawach powiatu)</t>
  </si>
  <si>
    <t>Obrona narodowa</t>
  </si>
  <si>
    <t>Wypłaty z tytułu gwarancji i poręczeń</t>
  </si>
  <si>
    <t>Ochrona zdrowia</t>
  </si>
  <si>
    <t>WE-dofinansowanie kosztów kształcenia młodocianych pracowników</t>
  </si>
  <si>
    <t>WIiP-Pławnica-Idzików -dokumentacja tech.kanalizacja sanitarna</t>
  </si>
  <si>
    <t>Kl-dokumentacja techniczna</t>
  </si>
  <si>
    <t>RGŻ-elektroniczne znakowanie psów</t>
  </si>
  <si>
    <t>Rozliczenia między jednostkami samorządu terytorialnego</t>
  </si>
  <si>
    <t>Gospodarka mieszkaniowa</t>
  </si>
  <si>
    <t>Różne opłaty i składki</t>
  </si>
  <si>
    <t>UP-dotacje na zabytki z rejestru zabytków</t>
  </si>
  <si>
    <t>Podróże służbowe krajowe</t>
  </si>
  <si>
    <t>Obrona cywilna</t>
  </si>
  <si>
    <t>UP-Mpzp Marcinków</t>
  </si>
  <si>
    <t>Leśnictwo</t>
  </si>
  <si>
    <t>Bezpieczeństwo publiczne i ochrona przeciwpożarowa</t>
  </si>
  <si>
    <t>Administracja publiczna</t>
  </si>
  <si>
    <t>Zakłady gospodarki mieszkaniowej</t>
  </si>
  <si>
    <t>FN-poręczenie ZOZ-BISE kredyt 2004</t>
  </si>
  <si>
    <t>Gospodarka gruntami i nieruchomościami</t>
  </si>
  <si>
    <t>WE-ogłoszenia prasowe</t>
  </si>
  <si>
    <t>Odpisy na zakładowy fundusz świadczeń socjalnych</t>
  </si>
  <si>
    <t>Zakup akcesoriów komputerowych, w tym programów i licencji</t>
  </si>
  <si>
    <t>Zakup środków żywności</t>
  </si>
  <si>
    <t>WIiP-Stary i Nowy Waliszów-dokumentacja tech.kanalizacja sanitarna</t>
  </si>
  <si>
    <t>OPS-b.gm-zasiłki i pomoc w naturze</t>
  </si>
  <si>
    <t>Zakup usług zdrowotnych</t>
  </si>
  <si>
    <t>Edukacyjna opieka wychowawcza</t>
  </si>
  <si>
    <t>ZWIK-zakup płyty wibracyjnej do utwardzania terenu</t>
  </si>
  <si>
    <t>RGŻ-konkurs Wzorowa Pasieka</t>
  </si>
  <si>
    <t>Pomoc materialna dla uczniów</t>
  </si>
  <si>
    <t xml:space="preserve">Szkolenia pracowników niebędacych członkami korpusu służby cywilnej </t>
  </si>
  <si>
    <t>Oddziały przedszkolne w szkołach podstawowych</t>
  </si>
  <si>
    <t>GGG-wydatki bieżące</t>
  </si>
  <si>
    <t>FN-dotacja MGOK-rady sołeckie przy MGOK</t>
  </si>
  <si>
    <t>Ochotnicze straże pożarne</t>
  </si>
  <si>
    <t>Zakup usług dostępu do sieci internet</t>
  </si>
  <si>
    <t>FN-poręczenie ZOZ-BRE-odsetki od kredytu 2005</t>
  </si>
  <si>
    <t>Dodatki mieszkaniowe</t>
  </si>
  <si>
    <t>OPS-zl.rz-Środowiskowy Dom Samopomocy</t>
  </si>
  <si>
    <t>FN-pobór opłaty targowej ZBK</t>
  </si>
  <si>
    <t>Programy polityki zdrowotnej</t>
  </si>
  <si>
    <t>WE-odpisy na doskonalenie i dokształcanie  zawodowe nauczycieli</t>
  </si>
  <si>
    <t>Wydatki osobowe niezaliczone do wynagrodzeń</t>
  </si>
  <si>
    <t>WE-Program nauki pływania</t>
  </si>
  <si>
    <t>Domy pomocy społecznej</t>
  </si>
  <si>
    <t>WIiP-Międzygórze-dokumentacja tech.kanalizacja sanitarna</t>
  </si>
  <si>
    <t>Składki na ubezpieczenia społeczne</t>
  </si>
  <si>
    <t>zleconych do realizacji stowarzyszeniom</t>
  </si>
  <si>
    <t>Świadczenia społeczne</t>
  </si>
  <si>
    <t>FN-poręczenie ZOZ-BGKodsetki od kredytu 2005</t>
  </si>
  <si>
    <t>FN-odsetki kredyt BGK-1120/2006</t>
  </si>
  <si>
    <t>UP-Mpzp Długopole Zdr</t>
  </si>
  <si>
    <t>ZWIK-sieć wodociągowa Gorzanów-Szklarka-budowa</t>
  </si>
  <si>
    <t>Biblioteki</t>
  </si>
  <si>
    <t>WE-dotacja dla Powiatu na dokształcanie i doskonalenie kadry</t>
  </si>
  <si>
    <t>FN-pobór podatków</t>
  </si>
  <si>
    <t>Świetlice szkolne</t>
  </si>
  <si>
    <t>Usługi opiekuńcze i specjalistyczne usługi opiekuńcze</t>
  </si>
  <si>
    <t>Wynagrodzenia agencyjno-prowizyjne</t>
  </si>
  <si>
    <t>WE-odpisy na ZFŚS dla nauczycieli emerytów i rencistów</t>
  </si>
  <si>
    <t>OR-punkt obsługi klienta w UMiG</t>
  </si>
  <si>
    <t>Wydatki na zakupy inwestycyjne jednostek budżetowych</t>
  </si>
  <si>
    <t>Zakup usług obejmujacych tłumaczenia</t>
  </si>
  <si>
    <t>UP-sporz.Gminnej Ewidencji Zabytków oraz Planu Opieki nad Zabytkami</t>
  </si>
  <si>
    <t>Pozostałe zadania w zakresie kultury</t>
  </si>
  <si>
    <t>Odsetki i dyskonto od krajowych skarbowych papierów wartościowych oraz od</t>
  </si>
  <si>
    <t xml:space="preserve">FN-dotacja ZBK-remont bud.po Gimnazjum Nr 1 W.Polskiego </t>
  </si>
  <si>
    <t>* remont cząstkowy dróg w Długopolu Zdrój</t>
  </si>
  <si>
    <t>GKM-rem.droga Międzygórze ul.W.Polskiego -nadzory i kosztorysy</t>
  </si>
  <si>
    <t>Utrzymanie zieleni w miastach i gminach</t>
  </si>
  <si>
    <t xml:space="preserve">świadczenia z pomocy społecznej oraz niektóre świadczenia rodzinne </t>
  </si>
  <si>
    <t>GKM-urządzanie placów zabaw</t>
  </si>
  <si>
    <t>RGŻ-konkurs odnowa wsi</t>
  </si>
  <si>
    <t>Gospodarka odpadami</t>
  </si>
  <si>
    <t>KL-dokumentacja na Górę Parkową-rewitalizacja</t>
  </si>
  <si>
    <t>FN-2% wpływów z podatku rolnego-Izby Rolnicze</t>
  </si>
  <si>
    <t>FN-dotacja MGOK-podmiotowa</t>
  </si>
  <si>
    <t>WIiP-rem.drogi gm.przez Kolonię Szychów 2,565 km</t>
  </si>
  <si>
    <t>FN-dotacja MGOK-remont świetlicy i wiercenie studni w Pławnicy-zad.inwest.</t>
  </si>
  <si>
    <t>Cmentarze</t>
  </si>
  <si>
    <t>ZWIK-sieć wodociągowa Gorzanów-St.Łomnica-budowa</t>
  </si>
  <si>
    <t>Urzędu naczelnych organów władzy państwowej, kontroli i ochrony prawa</t>
  </si>
  <si>
    <t>OPS-b.gm-usługi opiekuńcze</t>
  </si>
  <si>
    <t>SO-zakup sam.pożarniczego dla OSP Stary Waliszów</t>
  </si>
  <si>
    <t>* odwodnienie placu ul.Międzyleska</t>
  </si>
  <si>
    <t>GKM-rem.drogi w Międzygórzu ul.W.Polskiego -dł.800 mb -wkład gminy w wysokości 20%</t>
  </si>
  <si>
    <t xml:space="preserve">FN-dotacja ZBK na remonty dachów, elewacji </t>
  </si>
  <si>
    <t>Program Romski  zadania zlecone</t>
  </si>
  <si>
    <t>GKM-odszkodowanie /wyrok Sądu za zaległe koszty utrzymania lokalu Bca ul.Konopnickiej 1/6</t>
  </si>
  <si>
    <t>GKM-odsetki od zaległych kosztów utrzymania lokalu Bca ul.Konopnickiej 1/6</t>
  </si>
  <si>
    <t>OR- umowy zlecenia</t>
  </si>
  <si>
    <t>OR-ubezpieczenie samochodu,abonament RTV</t>
  </si>
  <si>
    <t xml:space="preserve"> przekazane jednostkom niezaliczanym do sektora fin pub.</t>
  </si>
  <si>
    <t>Rozliczenia z tytułu poręczeń i gwarancji  udzielonych przez Skarb Państwa lub jst</t>
  </si>
  <si>
    <t>Świadczenia rodzinne, zaliczka alimentacyjna oraz składki na ubezpieczenia emerytalne i rntowe z ubezpieczenia społecz.</t>
  </si>
  <si>
    <t>Składki na ubezpieczenie zdrowotne opłacane za osoby pobierające niektóre świadczenia z pomocy społecznej i świadczenia rodzinne</t>
  </si>
  <si>
    <t>§</t>
  </si>
  <si>
    <t>Wykonanie wydatkow  budżetowych w 2008 roku wg klasyfikacji budżetowej</t>
  </si>
  <si>
    <t>Załącznik nr 4</t>
  </si>
  <si>
    <t>WE-dotacja na alternatywne ośrodki edukacji przedszkolnej w St.Łomnicy</t>
  </si>
  <si>
    <t>WE-dotacja na alternatywne ośrodki edukacji przedszkolnej w Gorzanowie</t>
  </si>
  <si>
    <t>OPS-zl.wł-CIS-dodatki dla pracownika socjalnego</t>
  </si>
  <si>
    <t xml:space="preserve">UP-Parafia p.w.Św.Wawrzyńca N.Waliszów-dotacja roboty budowlane Kościół </t>
  </si>
  <si>
    <t>GKM- umowy zlecenia/kosztorysy,inspektor nadzoru/</t>
  </si>
  <si>
    <t>GKM-bieżące utrzymanie dróg/piasek,cement,</t>
  </si>
  <si>
    <t xml:space="preserve">  płyty chodnikowe</t>
  </si>
  <si>
    <t>GKM-remont ul.Asnyka asfalt +krawężnik</t>
  </si>
  <si>
    <t>WIiP-rem.dr.gminnej Marianówka-Idzików dokumentacja</t>
  </si>
  <si>
    <t>* montaż,poprawa znaków drogowych, praca koparki, wycinka drzew,oznakowania jezdni</t>
  </si>
  <si>
    <t>usuwanie skutków klęsk żywiołowych</t>
  </si>
  <si>
    <t xml:space="preserve"> dotacja z MSWiA</t>
  </si>
  <si>
    <t>GKM-rem.droga Gorzanów Ii II  etap ul.Nadbrzeżna nr 119 676D dł.400-500 mb fin.z dotacji MSWiA</t>
  </si>
  <si>
    <t>GKM-rem.droga Gorzanów nr 119 676D dł400-500 mb wkład gminy w wysokości 20%</t>
  </si>
  <si>
    <t>GKM-rem.mostu w Wilkanowie pos.74-76 nr.dz.832,współfinansowane z MSWiA</t>
  </si>
  <si>
    <t>KL-adaptacja lokalu Mały Rynek 2-zakup wyposażenia (piece,sprzęt komputerowy Informacja Turystyczna)</t>
  </si>
  <si>
    <t xml:space="preserve">FN-dotacja ZBK adaptacja lokalu Mały Rynek2- </t>
  </si>
  <si>
    <t>remont dachu i elewacji-Informacja Turystyczna</t>
  </si>
  <si>
    <t>FN-dotacja ZBK-remont pieca CO bud.po Gimnazjum Nr 1 W.Polskiego -fin.z rezerwy</t>
  </si>
  <si>
    <t>GGG- ogrzewanie budynków będących w zasobach gminy</t>
  </si>
  <si>
    <t>GGG-podatek od nieruchomości os.prawne-nieruchomości będące w administrowaniu gminnych jednostek organizacyjnych</t>
  </si>
  <si>
    <t>FN-dotacja ZBK-Program Romski-remont Domu Modlitwy</t>
  </si>
  <si>
    <t>lokali i pomieszczenia garażowe</t>
  </si>
  <si>
    <t>Zakup materiałów papierniczych do sprzętu drukarskiego i urządzeń kserograficznych</t>
  </si>
  <si>
    <t>OR-zakup programu do kosztorysowania</t>
  </si>
  <si>
    <t>Wpłaty gmin i powiatów na rzecz innych jednostek samorządu terytorialnego oraz związku gmin lub związków powiatów na dofinansowanie zadań bieżących</t>
  </si>
  <si>
    <t>KL-Stowarzyszenie Gmin Polskich Euroregionu Glacensis- składka członkowska</t>
  </si>
  <si>
    <t>Dotacja przedmiotowa z budżetu dla jednostek niezaliczanych do sektora finansów publicznych</t>
  </si>
  <si>
    <t>SO- ekwiwalenty za udział w akcjach ratowniczych</t>
  </si>
  <si>
    <t>terytorialnego</t>
  </si>
  <si>
    <t>Zwalczanie narkomanii</t>
  </si>
  <si>
    <t>Wpłaty na Państwowy Fundusz Rehabilitacji Osób Niepełnosprawnych</t>
  </si>
  <si>
    <t>Zakup materiałów papierniczych do sprzętu drukarskiego i urządzeń</t>
  </si>
  <si>
    <t>UP-remonty kapliczek-Kapliczka przy ul.Senatorskiej w Bystrzycy Kł</t>
  </si>
  <si>
    <t>Promocja jednostek samorządu terytorialnego</t>
  </si>
  <si>
    <t>Gospodarka leśna</t>
  </si>
  <si>
    <t>OPS-b.gm-OPS-wymiana palników w piecach co z oleju na gazowe</t>
  </si>
  <si>
    <t>krajowych pożyczek i kredytów</t>
  </si>
  <si>
    <t>Dotacja celowa na pomoc finansową udzielaną między jednostkami samorządu</t>
  </si>
  <si>
    <t>Szkoły podstawowe</t>
  </si>
  <si>
    <t>Urzędy wojewódzkie</t>
  </si>
  <si>
    <t>Kultura fizyczna i sport</t>
  </si>
  <si>
    <t>OR-termomodernizacja budynku UMiG</t>
  </si>
  <si>
    <t>Dochody od osób prawnych, od osób fizycznych i od innych jednostek</t>
  </si>
  <si>
    <t>Podatek od towarów i usług /VAT/</t>
  </si>
  <si>
    <t>GKM- koszty odszkodowania za zalane mieszkanie</t>
  </si>
  <si>
    <t>UP-opracowanie materiałów do mpzp/ mapy/</t>
  </si>
  <si>
    <t>GKM-remont ogrodzenia cmentarza ul.1 Maja</t>
  </si>
  <si>
    <t>GKM-utrzymanie cmentarza komunalnego /administrowanie/</t>
  </si>
  <si>
    <t>WIP.wyk.Lokalnego Programu Rewitalizacji Miasta</t>
  </si>
  <si>
    <t>OR- wydatki bieżące OSP</t>
  </si>
  <si>
    <t>OR-zakup programów komputerowych</t>
  </si>
  <si>
    <t>OR- tonery i akcesoria akomputerowe</t>
  </si>
  <si>
    <t>OR-zakup licencji Intradok</t>
  </si>
  <si>
    <t>zakup tonerów</t>
  </si>
  <si>
    <t>SO-umundurowania OSP Międzygórze</t>
  </si>
  <si>
    <t>SO- oczyszczalnia ścieków,okna-OSP Wilkanów</t>
  </si>
  <si>
    <t>SO-zakup pieca co OSP Zabłocie</t>
  </si>
  <si>
    <t>SO-OSP St.Waliszów budowa garażu</t>
  </si>
  <si>
    <t>Opłaty za administrowanie i czynsze za budynki,lokale i pomieszczenia garazowe</t>
  </si>
  <si>
    <t>FN- opłaty pocztowe</t>
  </si>
  <si>
    <t>FN-Pomoc dla Gminy Ujazd / huragan/</t>
  </si>
  <si>
    <t>RGZ- Dożynki Powiatowe  w Bożków</t>
  </si>
  <si>
    <t>GKM-remont muru oporowego Długopole ul.Leśna</t>
  </si>
  <si>
    <t>GKM-kolektor sciekowy Długopole Zdr</t>
  </si>
  <si>
    <t>UP- analiza baleonologiczna Długopole Zdr</t>
  </si>
  <si>
    <t>UP-Operat uzdrowiskowy Długopole Zdr</t>
  </si>
  <si>
    <t>UP- Swiadectwa klimatyczne Długopole Zdr.</t>
  </si>
  <si>
    <t>WE\ Dotacja na funkcjonowanie szkoły w Gorzanowie</t>
  </si>
  <si>
    <t>Pokrycie ujemnego wyniku finansowego i przejetych zobowiazań po likwidowanych i przekształcanych jednostkach zalicz.do sektora fin.publ.</t>
  </si>
  <si>
    <t>FN. Zobowiazania po SP Gorzanów - opłaty za media,ekwiwalent za urlop pracownika</t>
  </si>
  <si>
    <t xml:space="preserve"> osobę prawną inną niż jednostka samorządu terytorialnego lub przez osobe fizyczną</t>
  </si>
  <si>
    <t xml:space="preserve"> osobę prawną inną niż jednostka samorządu terytorialnego lub przez osobę fizyczną</t>
  </si>
  <si>
    <t>WE-wymiana stolarki okiennej i drzwiowej w pomieszczeniach</t>
  </si>
  <si>
    <t>WE-zobowiązania po Gimnazjum Nr 1/ZUS/</t>
  </si>
  <si>
    <t>Pozostałe podatki  na rzecz budżetó jst</t>
  </si>
  <si>
    <t>Dotacja dla Gminy Kłodzko- dowóz dzieci z Piotrowic do szkoły  w Ołdrzychowicach</t>
  </si>
  <si>
    <t>Gimn.Nr 2- dokształcanie zawodowe nauczycieli</t>
  </si>
  <si>
    <t>SP Nr 1-dokształcanie zawodowe nauczycieli</t>
  </si>
  <si>
    <t>SP Pławnica- dokształcanie zawodowe nauczycieli</t>
  </si>
  <si>
    <t>SP St.Łomnica-dokształcanie zawodowe nauczycieli</t>
  </si>
  <si>
    <t>Dotacja celowa na pomoc finansową udzielana między jst na dofin.własnych zadań bieżących</t>
  </si>
  <si>
    <t>WE-MEN Program na recz społeczności romskiej w Polsce-zakup podręczników i przyborow dla uczniów romskich Gimnazjum nr 1</t>
  </si>
  <si>
    <t>pomoc zdrowotna dla nauczycieli</t>
  </si>
  <si>
    <t>WE-dot.z GPPiRPA-praca nad złością,zapobieganie nawrotom choroby/Czarny Bór/</t>
  </si>
  <si>
    <t>WE-dot.z GPPiRPA-poradnictwo odwykowe-doposażenie-Leczenie i rehabilitacja/ Czarny Bór/</t>
  </si>
  <si>
    <t>wynagrodzenia bezosobowe</t>
  </si>
  <si>
    <t>WIiP-mury oporowe Pl.Szpitalny 4-odbudowa</t>
  </si>
  <si>
    <t>Dotacja przedmiotowa z budżetu dla gospodarstwa pomocniczego</t>
  </si>
  <si>
    <t>KL-Narciarskie Trasy Biegowe-udział własny w programie współpraca transgraniczna</t>
  </si>
  <si>
    <t>Gimnazja</t>
  </si>
  <si>
    <t>RGŻ-dotacja dla Międzygminnego Związku Celowego-składka członkowska</t>
  </si>
  <si>
    <t>Straż Miejska</t>
  </si>
  <si>
    <t>FN-dotacja ZBK-remonty i fun.rem.we wspólnotach</t>
  </si>
  <si>
    <t>OR- diety sołtysów</t>
  </si>
  <si>
    <t>Zadania zlecone</t>
  </si>
  <si>
    <t>zl.rz-aktualizacja spisów wyborców-KBW</t>
  </si>
  <si>
    <t>zl.rz-wydatki obronne-DUW</t>
  </si>
  <si>
    <t>Urzędy naczelnych organów władzy państwowej, kontroli i ochrony prawa oraz sądownictwa</t>
  </si>
  <si>
    <t>zl.rz-obrona cywilna-DUW</t>
  </si>
  <si>
    <t>pobór podatków</t>
  </si>
  <si>
    <t>GGG-zakup działki nr 1150/3 w Starej Łomnicy</t>
  </si>
  <si>
    <t>WE-wymiana pieca co w SP Gorzanów</t>
  </si>
  <si>
    <t>Filharmonie, orkiestry, chóry i kapele</t>
  </si>
  <si>
    <t>KL-opłata-Dolnośląska Organizacja Turystyczna</t>
  </si>
  <si>
    <t>WE-nagrody Burmistrza dla dyrektorów szkół i nauczycieli</t>
  </si>
  <si>
    <t>FN-dotacja ZBK program romski-remonty mieszkań</t>
  </si>
  <si>
    <t>BCKF-koszty administrowania basenem</t>
  </si>
  <si>
    <t>Przeciwdziałanie alkoholizmowi</t>
  </si>
  <si>
    <t>Zakup usług remontowych</t>
  </si>
  <si>
    <t>Ośrodki szkolenia, dokształcania i doskonalenia kadr</t>
  </si>
  <si>
    <t>WE-dotacja zagospodarowanie wolnego czasu-zwalczanie narkomanii</t>
  </si>
  <si>
    <t>Stypendia dla uczniów</t>
  </si>
  <si>
    <t>OPS-zl.wł-zasiłki i pomoc w naturze</t>
  </si>
  <si>
    <t>KL-Stowarzyszenie Gmin Ziemi Kłodzkiej- składka członkowska</t>
  </si>
  <si>
    <t>FN-dotacja dla Biblioteki-zakup książek</t>
  </si>
  <si>
    <t>terytorialnego na dofinansowanie własnych zadań bieżących</t>
  </si>
  <si>
    <t>Drogi wewnętrzne</t>
  </si>
  <si>
    <t>ZWIK-modernizacja ujęć wody-uzdatnianie,dezynfekcja i monitoring</t>
  </si>
  <si>
    <t>RGŻ-wyłapywanie bezdomnych psów</t>
  </si>
  <si>
    <t>KL-imprezy sportowe organizowane przez UMiG,wynajem hali sportowej</t>
  </si>
  <si>
    <t>* utwardzanie drogi koło kościoła Sw,Floriana</t>
  </si>
  <si>
    <t>* remont drogi w kier.koscioła Sw.Floriana</t>
  </si>
  <si>
    <t>KL-III etap oznakowania,witacze,słupy ogłoszeniowe</t>
  </si>
  <si>
    <t>OSP - rezerwa ogólna</t>
  </si>
  <si>
    <t>SO-koszty prowizji i wniosku zakup samochodu pożarniczego i motopompy dla OSP Wilkanów w ramach projektu Modernizacja zintegrowanego systemu Orlickich Gór&gt;</t>
  </si>
  <si>
    <t>Przedszkole Nr 2</t>
  </si>
  <si>
    <t>WE-nagrody Burmistrza dla dyrektorów szkół i n-li</t>
  </si>
  <si>
    <t>FN-dotacja MGOK-wypoczynek dla dzieci-zwalczanie narkomanii</t>
  </si>
  <si>
    <t>FN-dotacja TPD-wypoczynek dla dzieci-zwalczanie narkomanii</t>
  </si>
  <si>
    <t>OPS-prace społecznie użyteczne/ubezpieczenie NW/</t>
  </si>
  <si>
    <t>SP Długopole D stypendia motywacyjnych dla uczniów</t>
  </si>
  <si>
    <t>SP Nr 1- stypendia motyw. dla romów-wkład własny</t>
  </si>
  <si>
    <t>do spółek prawa handlowego oraz na funduszestatutowy banków państwowych i innych  instytucji finansowych</t>
  </si>
  <si>
    <t xml:space="preserve">Wydatki na zakup i objęcie akcji, wniesienie wkładów </t>
  </si>
  <si>
    <t>UP-opracowanie operatu Uzdrow.D-pole Zdr</t>
  </si>
  <si>
    <t>jednostkę samorządu terytorialnego</t>
  </si>
  <si>
    <t>Zadania w zakresie kultury fizycznej i sportu</t>
  </si>
  <si>
    <t>FN-dotacja MGOK-remont dachu WDK N.Waliszów:azbest-zad.inwest.</t>
  </si>
  <si>
    <t>OPS-b.gm-prace społecznie użyteczne</t>
  </si>
  <si>
    <t>SP Pławnica-wymiana okien</t>
  </si>
  <si>
    <t>ZWIK-opracowanie dokunentacji-budowa sieci wodociągowej Starkówek</t>
  </si>
  <si>
    <t>alkoholowym-GPPiRPA-ujawnianie i pomoc osobom uzależnionym</t>
  </si>
  <si>
    <t>ZWIK-Piaskownik-oczyszczalnia ścieków ul.Kłodzka 1 -50% wartości zadania</t>
  </si>
  <si>
    <t>KL-opłata Stowarzyszenie Wybrani w Górach</t>
  </si>
  <si>
    <t>OR-Orkiestra Zdrojowa</t>
  </si>
  <si>
    <t>Dowożenie uczniów do szkół</t>
  </si>
  <si>
    <t>WIiP-dokumentacja rewitalizacji Parku Zdrowowego w Długopolu Zdr-zadania</t>
  </si>
  <si>
    <t>OPS-zl.rz-zasiłki i pomoc w naturze</t>
  </si>
  <si>
    <t>GKM-zwrot kaucji mieszkaniowych</t>
  </si>
  <si>
    <t>OR-monitoring budynku UMiG</t>
  </si>
  <si>
    <t>Gospodarka ściekowa i ochrona wód</t>
  </si>
  <si>
    <t>Rozliczenia z tytułu poręczeń i gwarancji  udzielonych przez Skarb Państwa lub</t>
  </si>
  <si>
    <t>WIiP-rewitalizacja Pl.Wolności,Kościelna i Rycerska w Bystrzycy</t>
  </si>
  <si>
    <t>Obsługa papierów wartościowych, kredytów i pożyczek jednostek samorządu</t>
  </si>
  <si>
    <t>Wynagrodzenia bezosobowe</t>
  </si>
  <si>
    <t>Zadania w zakresie upowszechniania turystyki</t>
  </si>
  <si>
    <t>UP-Mpzp Spalona</t>
  </si>
  <si>
    <t>Zakup usług pozostałych</t>
  </si>
  <si>
    <t>Rezerwy ogólne i celowe</t>
  </si>
  <si>
    <t>BCKF-remont WC ul.Mickiewicza</t>
  </si>
  <si>
    <t>OR-wydatki bieżące-administracja</t>
  </si>
  <si>
    <t>SP Nr 1- wymiana stolarki okiennej</t>
  </si>
  <si>
    <t>SP Nr 2- remont posadzki podłogowej</t>
  </si>
  <si>
    <t>* remonty bieżące w szkołach</t>
  </si>
  <si>
    <t xml:space="preserve"> wydatek niewygasający</t>
  </si>
  <si>
    <r>
      <t xml:space="preserve">KL-adaptacja lokalu Mały Rynek 2-zakup wyposażenia (piece,sprzęt komputerowy Informacja Turystyczna)                        </t>
    </r>
    <r>
      <rPr>
        <u val="single"/>
        <sz val="12"/>
        <rFont val="Arial CE"/>
        <family val="0"/>
      </rPr>
      <t>wydatek niewygasający</t>
    </r>
    <r>
      <rPr>
        <sz val="12"/>
        <rFont val="Arial CE"/>
        <family val="0"/>
      </rPr>
      <t xml:space="preserve"> </t>
    </r>
  </si>
  <si>
    <t>wydatek niewygasający</t>
  </si>
  <si>
    <t xml:space="preserve"> w tym:wydatek niewygasający</t>
  </si>
  <si>
    <t>projekt &lt;modernizacja zintegrowanego ochronnego systemu Orlickich i Bystrzyckich Gór&gt;wydatek niewygasający</t>
  </si>
  <si>
    <r>
      <t>SO-zakup samochodu pożarniczego i motopompy dla OSP Wilkanów w ramach projektu &lt;Modernizacja integrowanego systemu Orlickich i Bystrzyckich Gór/zakup projektu/       w</t>
    </r>
    <r>
      <rPr>
        <u val="single"/>
        <sz val="12"/>
        <rFont val="Arial CE"/>
        <family val="0"/>
      </rPr>
      <t xml:space="preserve">ydatek niewygasający </t>
    </r>
  </si>
  <si>
    <t xml:space="preserve">WIiP-remont ul.W.Polskiego w Bcy Kł droga nr 3236D-dot.dla Powiatu(50% zadania) </t>
  </si>
  <si>
    <t>w tym:wydatek niewygasający</t>
  </si>
  <si>
    <t>RGZ- budowa studni w Starkówku</t>
  </si>
  <si>
    <t xml:space="preserve">WIiP-Długopole Zdr -dokumentacja tech.kanalizacja sanitarna </t>
  </si>
  <si>
    <t>w tym : wydatek niewygasający</t>
  </si>
  <si>
    <t xml:space="preserve">WIiP-Międzygórze-dokumentacja tech.kanalizacja sanitarna </t>
  </si>
  <si>
    <t xml:space="preserve">WIiP-budowa kompleksu boisk &lt;program Moje boisko Orlik 2012-wkład gminy </t>
  </si>
  <si>
    <t xml:space="preserve"> transgranicznej -finansowanie z rezerwy celowej na udział własny</t>
  </si>
  <si>
    <t>Realizacja OPS umowa z PUP/  5 osób/</t>
  </si>
  <si>
    <t>Realizacja OPS umowa z PUP/ 10 osób/</t>
  </si>
  <si>
    <t xml:space="preserve">KL-adaptacja lokalu Mały Rynek2-remont wnętrza-Informacja Turystyczna </t>
  </si>
  <si>
    <t>FN-dotacja ZBK- remonty w budynkach komunalnych</t>
  </si>
  <si>
    <t>GGG- opał, zakup okien ul.Zamenhoffa 1/klub Revers/</t>
  </si>
  <si>
    <t>udział własny gminy</t>
  </si>
  <si>
    <t>OR- koszty tworzącej się spółki  ZWIK</t>
  </si>
  <si>
    <t>OR-termomodernizacja budynku UMiG/wymiana okien/</t>
  </si>
  <si>
    <t>OPS-b.gm-bezrobotni dla gosp.wodnej-umowa z PUP/ 5 osób/</t>
  </si>
  <si>
    <t>GKM- opłata za holowanie i parking samochodu porzuconegp</t>
  </si>
  <si>
    <t>Dotacja podmiotowa z budzetu dla niepublicznej jednostki systemu oświaty</t>
  </si>
  <si>
    <t>P.Nr 2-kosztorys wymiany okien i dachów</t>
  </si>
  <si>
    <t>WE-wspólpraca z Powiatem /wymiana młodzieży-Gimnazjum Bca kł./koszty wstępu do  Panoramy Racławickiej/</t>
  </si>
  <si>
    <t>* za dyżury</t>
  </si>
  <si>
    <t>* zwrot pożyczki</t>
  </si>
  <si>
    <t>* składki ZUS</t>
  </si>
  <si>
    <t>* podatki</t>
  </si>
  <si>
    <t>* zapłata zobowiązań/ faktury/</t>
  </si>
  <si>
    <t>FN-LKS Zamek Gorzanów-dotacja zagospodarowanie wolnego czasu zwalczanie narkomanii</t>
  </si>
  <si>
    <t>FN-Stow.Roz.Wsi N.Waliszów-dotacja zagospodarowanie wolnego czasu-zwalczanie narkomanii</t>
  </si>
  <si>
    <t>OPS-bg.pobyt w DPS-dopłata do 26 osób</t>
  </si>
  <si>
    <t>OPS-zl.wł-zasiłki i pomoc w naturze zasiłki dla 506 rodzin/</t>
  </si>
  <si>
    <t>WE-dotacja dla PKPS -prowadzenie  Banku Żywności i i magazynu rzeczy uzywanych dla potrzebujących</t>
  </si>
  <si>
    <t>WE-Dolnosląski program motywacji uczniów</t>
  </si>
  <si>
    <t>do spółek prawa handlowego oraz na uzupełnienie funduszy statutowych  banków państwowych i innych  instytucji finansowych</t>
  </si>
  <si>
    <t>WI- uporządkowanie gospodarki ściekowej &lt;studium wykonalności gospodarki wodno-ściekowej-dokumentacja</t>
  </si>
  <si>
    <t>realizacja pozostałe wydziały UMiG</t>
  </si>
  <si>
    <t>KL- Europejskie Dni Dziedzictwa Narodowego</t>
  </si>
  <si>
    <t>KL- Piknik pod Pasterskimi Skałami</t>
  </si>
  <si>
    <t>WP- Odnowa Wsi -zakup sprzętu muzycznego dla Zespołu Ludowego ze Starego Waliszowa</t>
  </si>
  <si>
    <t>* Zakup strojów ludowych dla Zespołu Ludowego Stary i Nowy Waliszów / 39 szt/</t>
  </si>
  <si>
    <t>KL-dożynki Długopole Dolne</t>
  </si>
  <si>
    <t>RGŻ-konkurs Odnowa Wsi- rady sołeckie</t>
  </si>
  <si>
    <t>RGZ- konkurs Odnowa Wsi -  rady sołeckie</t>
  </si>
  <si>
    <t>FN- dotacja Mikroprojekt&lt;Muzyczne spotkania sąsiadów&gt;</t>
  </si>
  <si>
    <t>FN- dotacja Centrum kształceniana odległość WOK Gorzanów</t>
  </si>
  <si>
    <t>Dotacje celowe z budżetu na finansowanie lub dofinansowanie prac remontowych i konserwatorskich obiektów zabytkowych</t>
  </si>
  <si>
    <t>UP- czyszczenie fontanny Góra Parkowa</t>
  </si>
  <si>
    <r>
      <t xml:space="preserve">WIiP-budowa kompleksu boisk &lt;program Moje boisko Orlik 2012- </t>
    </r>
    <r>
      <rPr>
        <b/>
        <sz val="12"/>
        <rFont val="Arial CE"/>
        <family val="0"/>
      </rPr>
      <t>dotacja z BP i DUW</t>
    </r>
  </si>
  <si>
    <t>WE - wynajem pływalni w Stroniu Sl.</t>
  </si>
  <si>
    <t>WE -usługa transportowa</t>
  </si>
  <si>
    <t>RGŻ-Plan Urządzeniowo-Rolny II transza</t>
  </si>
  <si>
    <t>RGŻ-prace w lasach gminnych-transport,pozyskanie drewna</t>
  </si>
  <si>
    <t>GKM- montaż lamp przy garażach</t>
  </si>
  <si>
    <t>OPS-remont budynku na dworcu PKP na potrzeby Straży Miejskiej:WC i kolektor/</t>
  </si>
  <si>
    <t>w tym: wydatek niewygasający</t>
  </si>
  <si>
    <t>OR-monitoring Pl.Wolności i ul.Okrzei w Bystrzycy Kł/</t>
  </si>
  <si>
    <t>ZWIK-wymiana rury wodociągowej na ul.Asnyka w Bystrzycy Kł</t>
  </si>
  <si>
    <t xml:space="preserve">GKM-Międzygórze utwardzenie terenu gminnego </t>
  </si>
  <si>
    <t>Podróże służbowe zagraniczne</t>
  </si>
  <si>
    <t>WIiP-monitoring Pl.Wolności i ul.Okrzei w Bystrzycy Kł</t>
  </si>
  <si>
    <t>Komisje egzaminacyjne</t>
  </si>
  <si>
    <t>Domy i ośrodki kultury, świetlice i kluby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</si>
</sst>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?,??0.00"/>
    <numFmt numFmtId="174" formatCode="00000"/>
    <numFmt numFmtId="175" formatCode="?,??0.00"/>
    <numFmt numFmtId="176" formatCode="????"/>
    <numFmt numFmtId="177" formatCode="??,??0.00"/>
    <numFmt numFmtId="178" formatCode="??0.00"/>
    <numFmt numFmtId="179" formatCode="?"/>
    <numFmt numFmtId="180" formatCode="???"/>
    <numFmt numFmtId="181" formatCode="?,???,??0.00"/>
    <numFmt numFmtId="182" formatCode="?????"/>
    <numFmt numFmtId="183" formatCode="?0.00"/>
    <numFmt numFmtId="184" formatCode="??"/>
    <numFmt numFmtId="185" formatCode="??,???,??0.00"/>
    <numFmt numFmtId="186" formatCode="\-??,??0.00;\-??,??0.00"/>
    <numFmt numFmtId="187" formatCode="\-??0.00;\-??0.00"/>
    <numFmt numFmtId="188" formatCode="\-?,??0.00;\-?,??0.00"/>
    <numFmt numFmtId="189" formatCode="\-???,??0.00;\-???,??0.00"/>
    <numFmt numFmtId="190" formatCode="0.0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12"/>
      <name val="Arial"/>
      <family val="0"/>
    </font>
    <font>
      <sz val="12"/>
      <name val="Arial CE"/>
      <family val="0"/>
    </font>
    <font>
      <b/>
      <sz val="12"/>
      <name val="Arial CE"/>
      <family val="0"/>
    </font>
    <font>
      <sz val="12"/>
      <name val="Times New Roman"/>
      <family val="1"/>
    </font>
    <font>
      <b/>
      <sz val="12"/>
      <name val="Arial"/>
      <family val="0"/>
    </font>
    <font>
      <sz val="11"/>
      <name val="Arial"/>
      <family val="2"/>
    </font>
    <font>
      <u val="single"/>
      <sz val="12"/>
      <name val="Arial CE"/>
      <family val="0"/>
    </font>
    <font>
      <u val="single"/>
      <sz val="12"/>
      <name val="Arial"/>
      <family val="0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0">
    <border>
      <left/>
      <right/>
      <top/>
      <bottom/>
      <diagonal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>
        <color indexed="63"/>
      </left>
      <right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/>
      <top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thin"/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/>
      <bottom style="thick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8"/>
      </bottom>
    </border>
    <border>
      <left style="thin"/>
      <right>
        <color indexed="8"/>
      </right>
      <top style="thin"/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8"/>
      </right>
      <top style="medium"/>
      <bottom>
        <color indexed="8"/>
      </bottom>
    </border>
    <border>
      <left style="thin">
        <color indexed="8"/>
      </left>
      <right style="thin"/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medium"/>
      <right>
        <color indexed="8"/>
      </right>
      <top>
        <color indexed="8"/>
      </top>
      <bottom style="medium"/>
    </border>
    <border>
      <left style="thin">
        <color indexed="8"/>
      </left>
      <right style="thin"/>
      <top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>
        <color indexed="63"/>
      </left>
      <right>
        <color indexed="8"/>
      </right>
      <top style="medium"/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medium"/>
      <bottom>
        <color indexed="8"/>
      </bottom>
    </border>
    <border>
      <left style="thin"/>
      <right style="thin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8"/>
      </bottom>
    </border>
    <border>
      <left style="thin"/>
      <right style="thin"/>
      <top style="medium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8"/>
      </bottom>
    </border>
    <border>
      <left>
        <color indexed="63"/>
      </left>
      <right style="medium"/>
      <top style="thin">
        <color indexed="8"/>
      </top>
      <bottom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8"/>
      </right>
      <top>
        <color indexed="63"/>
      </top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>
        <color indexed="8"/>
      </right>
      <top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medium"/>
      <right style="thin"/>
      <top style="medium"/>
      <bottom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8"/>
      </top>
      <bottom style="medium"/>
    </border>
    <border>
      <left>
        <color indexed="63"/>
      </left>
      <right>
        <color indexed="8"/>
      </right>
      <top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thin"/>
      <right style="medium"/>
      <top>
        <color indexed="8"/>
      </top>
      <bottom style="medium"/>
    </border>
    <border>
      <left>
        <color indexed="63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49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182" fontId="4" fillId="0" borderId="1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left" vertical="top"/>
    </xf>
    <xf numFmtId="4" fontId="4" fillId="0" borderId="4" xfId="0" applyNumberFormat="1" applyFont="1" applyFill="1" applyBorder="1" applyAlignment="1">
      <alignment horizontal="right" vertical="top"/>
    </xf>
    <xf numFmtId="173" fontId="4" fillId="0" borderId="4" xfId="0" applyNumberFormat="1" applyFont="1" applyFill="1" applyBorder="1" applyAlignment="1">
      <alignment horizontal="right" vertical="top"/>
    </xf>
    <xf numFmtId="0" fontId="3" fillId="0" borderId="5" xfId="0" applyFont="1" applyFill="1" applyBorder="1" applyAlignment="1">
      <alignment/>
    </xf>
    <xf numFmtId="176" fontId="4" fillId="0" borderId="6" xfId="0" applyNumberFormat="1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4" fontId="4" fillId="0" borderId="7" xfId="0" applyNumberFormat="1" applyFont="1" applyFill="1" applyBorder="1" applyAlignment="1">
      <alignment horizontal="right" vertical="top"/>
    </xf>
    <xf numFmtId="173" fontId="4" fillId="0" borderId="7" xfId="0" applyNumberFormat="1" applyFont="1" applyFill="1" applyBorder="1" applyAlignment="1">
      <alignment horizontal="right" vertical="top"/>
    </xf>
    <xf numFmtId="0" fontId="3" fillId="0" borderId="8" xfId="0" applyFont="1" applyFill="1" applyBorder="1" applyAlignment="1">
      <alignment/>
    </xf>
    <xf numFmtId="0" fontId="4" fillId="0" borderId="9" xfId="0" applyFont="1" applyFill="1" applyBorder="1" applyAlignment="1">
      <alignment horizontal="left" vertical="top"/>
    </xf>
    <xf numFmtId="4" fontId="4" fillId="0" borderId="9" xfId="0" applyNumberFormat="1" applyFont="1" applyFill="1" applyBorder="1" applyAlignment="1">
      <alignment horizontal="right" vertical="top"/>
    </xf>
    <xf numFmtId="0" fontId="3" fillId="0" borderId="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4" fontId="3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4" fontId="4" fillId="0" borderId="12" xfId="0" applyNumberFormat="1" applyFont="1" applyFill="1" applyBorder="1" applyAlignment="1">
      <alignment horizontal="right" vertical="top"/>
    </xf>
    <xf numFmtId="177" fontId="4" fillId="0" borderId="12" xfId="0" applyNumberFormat="1" applyFont="1" applyFill="1" applyBorder="1" applyAlignment="1">
      <alignment horizontal="right" vertical="top"/>
    </xf>
    <xf numFmtId="177" fontId="4" fillId="0" borderId="4" xfId="0" applyNumberFormat="1" applyFont="1" applyFill="1" applyBorder="1" applyAlignment="1">
      <alignment horizontal="right" vertical="top"/>
    </xf>
    <xf numFmtId="175" fontId="4" fillId="0" borderId="7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vertical="top"/>
    </xf>
    <xf numFmtId="4" fontId="4" fillId="0" borderId="13" xfId="0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/>
    </xf>
    <xf numFmtId="177" fontId="4" fillId="0" borderId="7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76" fontId="4" fillId="0" borderId="3" xfId="0" applyNumberFormat="1" applyFont="1" applyFill="1" applyBorder="1" applyAlignment="1">
      <alignment horizontal="left" vertical="top"/>
    </xf>
    <xf numFmtId="178" fontId="4" fillId="0" borderId="4" xfId="0" applyNumberFormat="1" applyFont="1" applyFill="1" applyBorder="1" applyAlignment="1">
      <alignment horizontal="right" vertical="top"/>
    </xf>
    <xf numFmtId="176" fontId="4" fillId="0" borderId="17" xfId="0" applyNumberFormat="1" applyFont="1" applyFill="1" applyBorder="1" applyAlignment="1">
      <alignment horizontal="left" vertical="top"/>
    </xf>
    <xf numFmtId="175" fontId="4" fillId="0" borderId="4" xfId="0" applyNumberFormat="1" applyFont="1" applyFill="1" applyBorder="1" applyAlignment="1">
      <alignment horizontal="right" vertical="top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left" vertical="top"/>
    </xf>
    <xf numFmtId="4" fontId="4" fillId="0" borderId="22" xfId="0" applyNumberFormat="1" applyFont="1" applyFill="1" applyBorder="1" applyAlignment="1">
      <alignment horizontal="right" vertical="top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left" vertical="top"/>
    </xf>
    <xf numFmtId="4" fontId="4" fillId="0" borderId="26" xfId="0" applyNumberFormat="1" applyFont="1" applyFill="1" applyBorder="1" applyAlignment="1">
      <alignment horizontal="right" vertical="top"/>
    </xf>
    <xf numFmtId="177" fontId="4" fillId="0" borderId="26" xfId="0" applyNumberFormat="1" applyFont="1" applyFill="1" applyBorder="1" applyAlignment="1">
      <alignment horizontal="right" vertical="top"/>
    </xf>
    <xf numFmtId="0" fontId="3" fillId="0" borderId="27" xfId="0" applyFont="1" applyFill="1" applyBorder="1" applyAlignment="1">
      <alignment/>
    </xf>
    <xf numFmtId="182" fontId="4" fillId="0" borderId="28" xfId="0" applyNumberFormat="1" applyFont="1" applyFill="1" applyBorder="1" applyAlignment="1">
      <alignment horizontal="left" vertical="top"/>
    </xf>
    <xf numFmtId="182" fontId="4" fillId="0" borderId="29" xfId="0" applyNumberFormat="1" applyFont="1" applyFill="1" applyBorder="1" applyAlignment="1">
      <alignment horizontal="left" vertical="top"/>
    </xf>
    <xf numFmtId="0" fontId="3" fillId="0" borderId="30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top"/>
    </xf>
    <xf numFmtId="4" fontId="4" fillId="0" borderId="31" xfId="0" applyNumberFormat="1" applyFont="1" applyFill="1" applyBorder="1" applyAlignment="1">
      <alignment horizontal="right" vertical="top"/>
    </xf>
    <xf numFmtId="177" fontId="4" fillId="0" borderId="31" xfId="0" applyNumberFormat="1" applyFont="1" applyFill="1" applyBorder="1" applyAlignment="1">
      <alignment horizontal="right" vertical="top"/>
    </xf>
    <xf numFmtId="176" fontId="4" fillId="0" borderId="32" xfId="0" applyNumberFormat="1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left" vertical="top"/>
    </xf>
    <xf numFmtId="178" fontId="4" fillId="0" borderId="7" xfId="0" applyNumberFormat="1" applyFont="1" applyFill="1" applyBorder="1" applyAlignment="1">
      <alignment horizontal="right" vertical="top"/>
    </xf>
    <xf numFmtId="0" fontId="4" fillId="0" borderId="31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76" fontId="4" fillId="0" borderId="36" xfId="0" applyNumberFormat="1" applyFont="1" applyFill="1" applyBorder="1" applyAlignment="1">
      <alignment horizontal="left" vertical="top"/>
    </xf>
    <xf numFmtId="0" fontId="4" fillId="0" borderId="37" xfId="0" applyFont="1" applyFill="1" applyBorder="1" applyAlignment="1">
      <alignment horizontal="left" vertical="top"/>
    </xf>
    <xf numFmtId="4" fontId="4" fillId="0" borderId="38" xfId="0" applyNumberFormat="1" applyFont="1" applyFill="1" applyBorder="1" applyAlignment="1">
      <alignment horizontal="right" vertical="top"/>
    </xf>
    <xf numFmtId="175" fontId="4" fillId="0" borderId="38" xfId="0" applyNumberFormat="1" applyFont="1" applyFill="1" applyBorder="1" applyAlignment="1">
      <alignment horizontal="right" vertical="top"/>
    </xf>
    <xf numFmtId="0" fontId="3" fillId="0" borderId="39" xfId="0" applyFont="1" applyFill="1" applyBorder="1" applyAlignment="1">
      <alignment/>
    </xf>
    <xf numFmtId="0" fontId="5" fillId="0" borderId="39" xfId="0" applyFont="1" applyFill="1" applyBorder="1" applyAlignment="1">
      <alignment horizontal="right" vertical="top"/>
    </xf>
    <xf numFmtId="4" fontId="5" fillId="0" borderId="40" xfId="0" applyNumberFormat="1" applyFont="1" applyFill="1" applyBorder="1" applyAlignment="1">
      <alignment horizontal="right" vertical="top"/>
    </xf>
    <xf numFmtId="185" fontId="5" fillId="0" borderId="4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184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4" fontId="6" fillId="0" borderId="43" xfId="0" applyNumberFormat="1" applyFont="1" applyFill="1" applyBorder="1" applyAlignment="1">
      <alignment horizontal="center"/>
    </xf>
    <xf numFmtId="4" fontId="3" fillId="0" borderId="44" xfId="0" applyNumberFormat="1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4" fontId="3" fillId="0" borderId="46" xfId="0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/>
    </xf>
    <xf numFmtId="0" fontId="3" fillId="0" borderId="47" xfId="0" applyFont="1" applyFill="1" applyBorder="1" applyAlignment="1">
      <alignment/>
    </xf>
    <xf numFmtId="172" fontId="5" fillId="0" borderId="17" xfId="0" applyNumberFormat="1" applyFont="1" applyFill="1" applyBorder="1" applyAlignment="1">
      <alignment horizontal="left" vertical="top"/>
    </xf>
    <xf numFmtId="0" fontId="3" fillId="0" borderId="48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left" vertical="top"/>
    </xf>
    <xf numFmtId="4" fontId="5" fillId="0" borderId="49" xfId="0" applyNumberFormat="1" applyFont="1" applyFill="1" applyBorder="1" applyAlignment="1">
      <alignment horizontal="right" vertical="top"/>
    </xf>
    <xf numFmtId="173" fontId="5" fillId="0" borderId="7" xfId="0" applyNumberFormat="1" applyFont="1" applyFill="1" applyBorder="1" applyAlignment="1">
      <alignment horizontal="right" vertical="top"/>
    </xf>
    <xf numFmtId="0" fontId="3" fillId="0" borderId="50" xfId="0" applyFont="1" applyFill="1" applyBorder="1" applyAlignment="1">
      <alignment/>
    </xf>
    <xf numFmtId="174" fontId="4" fillId="0" borderId="1" xfId="0" applyNumberFormat="1" applyFont="1" applyFill="1" applyBorder="1" applyAlignment="1">
      <alignment horizontal="left" vertical="top"/>
    </xf>
    <xf numFmtId="176" fontId="4" fillId="0" borderId="51" xfId="0" applyNumberFormat="1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/>
    </xf>
    <xf numFmtId="0" fontId="4" fillId="0" borderId="8" xfId="0" applyFont="1" applyFill="1" applyBorder="1" applyAlignment="1">
      <alignment horizontal="left" vertical="top" wrapText="1"/>
    </xf>
    <xf numFmtId="0" fontId="3" fillId="0" borderId="52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4" fillId="0" borderId="4" xfId="0" applyFont="1" applyFill="1" applyBorder="1" applyAlignment="1">
      <alignment horizontal="left" vertical="top" wrapText="1"/>
    </xf>
    <xf numFmtId="174" fontId="4" fillId="0" borderId="53" xfId="0" applyNumberFormat="1" applyFont="1" applyFill="1" applyBorder="1" applyAlignment="1">
      <alignment horizontal="left" vertical="top"/>
    </xf>
    <xf numFmtId="0" fontId="3" fillId="0" borderId="54" xfId="0" applyFont="1" applyFill="1" applyBorder="1" applyAlignment="1">
      <alignment/>
    </xf>
    <xf numFmtId="0" fontId="5" fillId="0" borderId="31" xfId="0" applyFont="1" applyFill="1" applyBorder="1" applyAlignment="1">
      <alignment horizontal="right" vertical="top"/>
    </xf>
    <xf numFmtId="4" fontId="5" fillId="0" borderId="31" xfId="0" applyNumberFormat="1" applyFont="1" applyFill="1" applyBorder="1" applyAlignment="1">
      <alignment horizontal="right" vertical="top"/>
    </xf>
    <xf numFmtId="173" fontId="5" fillId="0" borderId="31" xfId="0" applyNumberFormat="1" applyFont="1" applyFill="1" applyBorder="1" applyAlignment="1">
      <alignment horizontal="right" vertical="top"/>
    </xf>
    <xf numFmtId="0" fontId="4" fillId="0" borderId="31" xfId="0" applyFont="1" applyFill="1" applyBorder="1" applyAlignment="1">
      <alignment horizontal="center" vertical="top"/>
    </xf>
    <xf numFmtId="173" fontId="4" fillId="0" borderId="31" xfId="0" applyNumberFormat="1" applyFont="1" applyFill="1" applyBorder="1" applyAlignment="1">
      <alignment horizontal="right" vertical="top"/>
    </xf>
    <xf numFmtId="183" fontId="4" fillId="0" borderId="7" xfId="0" applyNumberFormat="1" applyFont="1" applyFill="1" applyBorder="1" applyAlignment="1">
      <alignment horizontal="right" vertical="top"/>
    </xf>
    <xf numFmtId="176" fontId="4" fillId="0" borderId="54" xfId="0" applyNumberFormat="1" applyFont="1" applyFill="1" applyBorder="1" applyAlignment="1">
      <alignment horizontal="left" vertical="top"/>
    </xf>
    <xf numFmtId="0" fontId="3" fillId="0" borderId="5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4" fillId="0" borderId="31" xfId="0" applyNumberFormat="1" applyFont="1" applyFill="1" applyBorder="1" applyAlignment="1">
      <alignment horizontal="right" vertical="top"/>
    </xf>
    <xf numFmtId="0" fontId="5" fillId="0" borderId="26" xfId="0" applyFont="1" applyFill="1" applyBorder="1" applyAlignment="1">
      <alignment horizontal="left" vertical="top"/>
    </xf>
    <xf numFmtId="4" fontId="5" fillId="0" borderId="7" xfId="0" applyNumberFormat="1" applyFont="1" applyFill="1" applyBorder="1" applyAlignment="1">
      <alignment horizontal="right" vertical="top"/>
    </xf>
    <xf numFmtId="0" fontId="4" fillId="0" borderId="31" xfId="0" applyFont="1" applyFill="1" applyBorder="1" applyAlignment="1">
      <alignment horizontal="center" vertical="top"/>
    </xf>
    <xf numFmtId="176" fontId="4" fillId="0" borderId="39" xfId="0" applyNumberFormat="1" applyFont="1" applyFill="1" applyBorder="1" applyAlignment="1">
      <alignment horizontal="left" vertical="top"/>
    </xf>
    <xf numFmtId="0" fontId="4" fillId="0" borderId="56" xfId="0" applyFont="1" applyFill="1" applyBorder="1" applyAlignment="1">
      <alignment horizontal="left" vertical="top"/>
    </xf>
    <xf numFmtId="176" fontId="4" fillId="0" borderId="57" xfId="0" applyNumberFormat="1" applyFont="1" applyFill="1" applyBorder="1" applyAlignment="1">
      <alignment horizontal="left" vertical="top"/>
    </xf>
    <xf numFmtId="4" fontId="4" fillId="0" borderId="33" xfId="0" applyNumberFormat="1" applyFont="1" applyFill="1" applyBorder="1" applyAlignment="1">
      <alignment horizontal="right" vertical="top"/>
    </xf>
    <xf numFmtId="178" fontId="4" fillId="0" borderId="33" xfId="0" applyNumberFormat="1" applyFont="1" applyFill="1" applyBorder="1" applyAlignment="1">
      <alignment horizontal="right" vertical="top"/>
    </xf>
    <xf numFmtId="176" fontId="4" fillId="0" borderId="10" xfId="0" applyNumberFormat="1" applyFont="1" applyFill="1" applyBorder="1" applyAlignment="1">
      <alignment horizontal="left" vertical="top"/>
    </xf>
    <xf numFmtId="0" fontId="4" fillId="0" borderId="42" xfId="0" applyFont="1" applyFill="1" applyBorder="1" applyAlignment="1">
      <alignment horizontal="left" vertical="top"/>
    </xf>
    <xf numFmtId="4" fontId="4" fillId="0" borderId="42" xfId="0" applyNumberFormat="1" applyFont="1" applyFill="1" applyBorder="1" applyAlignment="1">
      <alignment horizontal="right" vertical="top"/>
    </xf>
    <xf numFmtId="177" fontId="4" fillId="0" borderId="42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175" fontId="4" fillId="0" borderId="31" xfId="0" applyNumberFormat="1" applyFont="1" applyFill="1" applyBorder="1" applyAlignment="1">
      <alignment horizontal="right" vertical="top"/>
    </xf>
    <xf numFmtId="0" fontId="3" fillId="0" borderId="37" xfId="0" applyFont="1" applyFill="1" applyBorder="1" applyAlignment="1">
      <alignment/>
    </xf>
    <xf numFmtId="180" fontId="5" fillId="0" borderId="17" xfId="0" applyNumberFormat="1" applyFont="1" applyFill="1" applyBorder="1" applyAlignment="1">
      <alignment horizontal="left" vertical="top"/>
    </xf>
    <xf numFmtId="181" fontId="5" fillId="0" borderId="7" xfId="0" applyNumberFormat="1" applyFont="1" applyFill="1" applyBorder="1" applyAlignment="1">
      <alignment horizontal="right" vertical="top"/>
    </xf>
    <xf numFmtId="181" fontId="4" fillId="0" borderId="4" xfId="0" applyNumberFormat="1" applyFont="1" applyFill="1" applyBorder="1" applyAlignment="1">
      <alignment horizontal="right" vertical="top"/>
    </xf>
    <xf numFmtId="182" fontId="4" fillId="0" borderId="53" xfId="0" applyNumberFormat="1" applyFont="1" applyFill="1" applyBorder="1" applyAlignment="1">
      <alignment horizontal="left" vertical="top"/>
    </xf>
    <xf numFmtId="181" fontId="4" fillId="0" borderId="31" xfId="0" applyNumberFormat="1" applyFont="1" applyFill="1" applyBorder="1" applyAlignment="1">
      <alignment horizontal="right" vertical="top"/>
    </xf>
    <xf numFmtId="0" fontId="3" fillId="0" borderId="58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181" fontId="4" fillId="0" borderId="33" xfId="0" applyNumberFormat="1" applyFont="1" applyFill="1" applyBorder="1" applyAlignment="1">
      <alignment horizontal="right" vertical="top"/>
    </xf>
    <xf numFmtId="0" fontId="3" fillId="0" borderId="59" xfId="0" applyFont="1" applyFill="1" applyBorder="1" applyAlignment="1">
      <alignment horizontal="left" vertical="top"/>
    </xf>
    <xf numFmtId="4" fontId="3" fillId="0" borderId="59" xfId="0" applyNumberFormat="1" applyFont="1" applyFill="1" applyBorder="1" applyAlignment="1">
      <alignment horizontal="right" vertical="top"/>
    </xf>
    <xf numFmtId="0" fontId="3" fillId="0" borderId="59" xfId="0" applyFont="1" applyFill="1" applyBorder="1" applyAlignment="1">
      <alignment/>
    </xf>
    <xf numFmtId="177" fontId="4" fillId="0" borderId="33" xfId="0" applyNumberFormat="1" applyFont="1" applyFill="1" applyBorder="1" applyAlignment="1">
      <alignment horizontal="right" vertical="top"/>
    </xf>
    <xf numFmtId="2" fontId="4" fillId="0" borderId="4" xfId="0" applyNumberFormat="1" applyFont="1" applyFill="1" applyBorder="1" applyAlignment="1">
      <alignment horizontal="right" vertical="top"/>
    </xf>
    <xf numFmtId="0" fontId="4" fillId="0" borderId="31" xfId="0" applyFont="1" applyFill="1" applyBorder="1" applyAlignment="1">
      <alignment horizontal="left" vertical="top" wrapText="1"/>
    </xf>
    <xf numFmtId="0" fontId="3" fillId="0" borderId="59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173" fontId="4" fillId="0" borderId="33" xfId="0" applyNumberFormat="1" applyFont="1" applyFill="1" applyBorder="1" applyAlignment="1">
      <alignment horizontal="right" vertical="top"/>
    </xf>
    <xf numFmtId="173" fontId="4" fillId="0" borderId="26" xfId="0" applyNumberFormat="1" applyFont="1" applyFill="1" applyBorder="1" applyAlignment="1">
      <alignment horizontal="right" vertical="top"/>
    </xf>
    <xf numFmtId="0" fontId="3" fillId="0" borderId="6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4" fillId="0" borderId="62" xfId="0" applyFont="1" applyFill="1" applyBorder="1" applyAlignment="1">
      <alignment horizontal="left" vertical="top"/>
    </xf>
    <xf numFmtId="0" fontId="3" fillId="0" borderId="63" xfId="0" applyFont="1" applyFill="1" applyBorder="1" applyAlignment="1">
      <alignment/>
    </xf>
    <xf numFmtId="2" fontId="4" fillId="0" borderId="4" xfId="0" applyNumberFormat="1" applyFont="1" applyFill="1" applyBorder="1" applyAlignment="1">
      <alignment horizontal="left" vertical="top" wrapText="1"/>
    </xf>
    <xf numFmtId="4" fontId="3" fillId="0" borderId="64" xfId="0" applyNumberFormat="1" applyFont="1" applyFill="1" applyBorder="1" applyAlignment="1">
      <alignment horizontal="right" vertical="top"/>
    </xf>
    <xf numFmtId="4" fontId="3" fillId="0" borderId="64" xfId="0" applyNumberFormat="1" applyFont="1" applyFill="1" applyBorder="1" applyAlignment="1">
      <alignment/>
    </xf>
    <xf numFmtId="0" fontId="3" fillId="0" borderId="64" xfId="0" applyFont="1" applyFill="1" applyBorder="1" applyAlignment="1">
      <alignment horizontal="right" vertical="top"/>
    </xf>
    <xf numFmtId="0" fontId="3" fillId="0" borderId="64" xfId="0" applyFont="1" applyFill="1" applyBorder="1" applyAlignment="1">
      <alignment horizontal="left" vertical="top"/>
    </xf>
    <xf numFmtId="0" fontId="3" fillId="0" borderId="64" xfId="0" applyFont="1" applyFill="1" applyBorder="1" applyAlignment="1">
      <alignment/>
    </xf>
    <xf numFmtId="49" fontId="4" fillId="0" borderId="4" xfId="0" applyNumberFormat="1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2" fontId="4" fillId="0" borderId="33" xfId="0" applyNumberFormat="1" applyFont="1" applyFill="1" applyBorder="1" applyAlignment="1">
      <alignment horizontal="right" vertical="top"/>
    </xf>
    <xf numFmtId="2" fontId="4" fillId="0" borderId="42" xfId="0" applyNumberFormat="1" applyFont="1" applyFill="1" applyBorder="1" applyAlignment="1">
      <alignment horizontal="right" vertical="top"/>
    </xf>
    <xf numFmtId="0" fontId="3" fillId="0" borderId="65" xfId="0" applyFont="1" applyFill="1" applyBorder="1" applyAlignment="1">
      <alignment/>
    </xf>
    <xf numFmtId="0" fontId="3" fillId="0" borderId="66" xfId="0" applyFont="1" applyFill="1" applyBorder="1" applyAlignment="1">
      <alignment/>
    </xf>
    <xf numFmtId="0" fontId="3" fillId="0" borderId="67" xfId="0" applyFont="1" applyFill="1" applyBorder="1" applyAlignment="1">
      <alignment/>
    </xf>
    <xf numFmtId="180" fontId="5" fillId="0" borderId="39" xfId="0" applyNumberFormat="1" applyFont="1" applyFill="1" applyBorder="1" applyAlignment="1">
      <alignment horizontal="left" vertical="top"/>
    </xf>
    <xf numFmtId="0" fontId="3" fillId="0" borderId="68" xfId="0" applyFont="1" applyFill="1" applyBorder="1" applyAlignment="1">
      <alignment/>
    </xf>
    <xf numFmtId="0" fontId="4" fillId="0" borderId="69" xfId="0" applyFont="1" applyFill="1" applyBorder="1" applyAlignment="1">
      <alignment horizontal="left" vertical="top"/>
    </xf>
    <xf numFmtId="4" fontId="4" fillId="0" borderId="69" xfId="0" applyNumberFormat="1" applyFont="1" applyFill="1" applyBorder="1" applyAlignment="1">
      <alignment horizontal="right" vertical="top"/>
    </xf>
    <xf numFmtId="0" fontId="3" fillId="0" borderId="69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176" fontId="4" fillId="0" borderId="71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4" fontId="4" fillId="0" borderId="11" xfId="0" applyNumberFormat="1" applyFont="1" applyFill="1" applyBorder="1" applyAlignment="1">
      <alignment horizontal="right" vertical="top"/>
    </xf>
    <xf numFmtId="173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vertical="top"/>
    </xf>
    <xf numFmtId="177" fontId="4" fillId="0" borderId="11" xfId="0" applyNumberFormat="1" applyFont="1" applyFill="1" applyBorder="1" applyAlignment="1">
      <alignment horizontal="right" vertical="top"/>
    </xf>
    <xf numFmtId="175" fontId="4" fillId="0" borderId="26" xfId="0" applyNumberFormat="1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left" vertical="top"/>
    </xf>
    <xf numFmtId="0" fontId="3" fillId="0" borderId="72" xfId="0" applyFont="1" applyFill="1" applyBorder="1" applyAlignment="1">
      <alignment/>
    </xf>
    <xf numFmtId="0" fontId="3" fillId="0" borderId="73" xfId="0" applyFont="1" applyFill="1" applyBorder="1" applyAlignment="1">
      <alignment/>
    </xf>
    <xf numFmtId="2" fontId="4" fillId="0" borderId="7" xfId="0" applyNumberFormat="1" applyFont="1" applyFill="1" applyBorder="1" applyAlignment="1">
      <alignment horizontal="right" vertical="top"/>
    </xf>
    <xf numFmtId="182" fontId="4" fillId="0" borderId="74" xfId="0" applyNumberFormat="1" applyFont="1" applyFill="1" applyBorder="1" applyAlignment="1">
      <alignment horizontal="left" vertical="top"/>
    </xf>
    <xf numFmtId="0" fontId="5" fillId="0" borderId="33" xfId="0" applyFont="1" applyFill="1" applyBorder="1" applyAlignment="1">
      <alignment horizontal="right" vertical="top"/>
    </xf>
    <xf numFmtId="4" fontId="5" fillId="0" borderId="33" xfId="0" applyNumberFormat="1" applyFont="1" applyFill="1" applyBorder="1" applyAlignment="1">
      <alignment horizontal="right" vertical="top"/>
    </xf>
    <xf numFmtId="173" fontId="5" fillId="0" borderId="33" xfId="0" applyNumberFormat="1" applyFont="1" applyFill="1" applyBorder="1" applyAlignment="1">
      <alignment horizontal="right" vertical="top"/>
    </xf>
    <xf numFmtId="0" fontId="3" fillId="0" borderId="75" xfId="0" applyFont="1" applyFill="1" applyBorder="1" applyAlignment="1">
      <alignment/>
    </xf>
    <xf numFmtId="0" fontId="5" fillId="0" borderId="26" xfId="0" applyFont="1" applyFill="1" applyBorder="1" applyAlignment="1">
      <alignment horizontal="right" vertical="top"/>
    </xf>
    <xf numFmtId="183" fontId="4" fillId="0" borderId="4" xfId="0" applyNumberFormat="1" applyFont="1" applyFill="1" applyBorder="1" applyAlignment="1">
      <alignment horizontal="right" vertical="top"/>
    </xf>
    <xf numFmtId="2" fontId="4" fillId="0" borderId="12" xfId="0" applyNumberFormat="1" applyFont="1" applyFill="1" applyBorder="1" applyAlignment="1">
      <alignment horizontal="left" vertical="top" wrapText="1"/>
    </xf>
    <xf numFmtId="180" fontId="5" fillId="0" borderId="76" xfId="0" applyNumberFormat="1" applyFont="1" applyFill="1" applyBorder="1" applyAlignment="1">
      <alignment horizontal="left" vertical="top"/>
    </xf>
    <xf numFmtId="0" fontId="3" fillId="0" borderId="77" xfId="0" applyFont="1" applyFill="1" applyBorder="1" applyAlignment="1">
      <alignment/>
    </xf>
    <xf numFmtId="180" fontId="5" fillId="0" borderId="75" xfId="0" applyNumberFormat="1" applyFont="1" applyFill="1" applyBorder="1" applyAlignment="1">
      <alignment horizontal="left" vertical="top"/>
    </xf>
    <xf numFmtId="0" fontId="3" fillId="0" borderId="78" xfId="0" applyFont="1" applyFill="1" applyBorder="1" applyAlignment="1">
      <alignment/>
    </xf>
    <xf numFmtId="0" fontId="5" fillId="0" borderId="31" xfId="0" applyFont="1" applyFill="1" applyBorder="1" applyAlignment="1">
      <alignment horizontal="left" vertical="top"/>
    </xf>
    <xf numFmtId="4" fontId="5" fillId="0" borderId="31" xfId="0" applyNumberFormat="1" applyFont="1" applyFill="1" applyBorder="1" applyAlignment="1">
      <alignment horizontal="right" vertical="top"/>
    </xf>
    <xf numFmtId="173" fontId="5" fillId="0" borderId="31" xfId="0" applyNumberFormat="1" applyFont="1" applyFill="1" applyBorder="1" applyAlignment="1">
      <alignment horizontal="right" vertical="top"/>
    </xf>
    <xf numFmtId="0" fontId="3" fillId="0" borderId="79" xfId="0" applyFont="1" applyFill="1" applyBorder="1" applyAlignment="1">
      <alignment/>
    </xf>
    <xf numFmtId="0" fontId="3" fillId="0" borderId="80" xfId="0" applyFont="1" applyFill="1" applyBorder="1" applyAlignment="1">
      <alignment/>
    </xf>
    <xf numFmtId="0" fontId="3" fillId="0" borderId="81" xfId="0" applyFont="1" applyFill="1" applyBorder="1" applyAlignment="1">
      <alignment/>
    </xf>
    <xf numFmtId="180" fontId="5" fillId="0" borderId="71" xfId="0" applyNumberFormat="1" applyFont="1" applyFill="1" applyBorder="1" applyAlignment="1">
      <alignment horizontal="left" vertical="top"/>
    </xf>
    <xf numFmtId="0" fontId="3" fillId="0" borderId="76" xfId="0" applyFont="1" applyFill="1" applyBorder="1" applyAlignment="1">
      <alignment/>
    </xf>
    <xf numFmtId="0" fontId="3" fillId="0" borderId="82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5" fillId="0" borderId="31" xfId="0" applyFont="1" applyFill="1" applyBorder="1" applyAlignment="1">
      <alignment horizontal="right" vertical="top"/>
    </xf>
    <xf numFmtId="181" fontId="5" fillId="0" borderId="31" xfId="0" applyNumberFormat="1" applyFont="1" applyFill="1" applyBorder="1" applyAlignment="1">
      <alignment horizontal="right" vertical="top"/>
    </xf>
    <xf numFmtId="176" fontId="4" fillId="0" borderId="30" xfId="0" applyNumberFormat="1" applyFont="1" applyFill="1" applyBorder="1" applyAlignment="1">
      <alignment horizontal="left" vertical="top"/>
    </xf>
    <xf numFmtId="176" fontId="4" fillId="0" borderId="83" xfId="0" applyNumberFormat="1" applyFont="1" applyFill="1" applyBorder="1" applyAlignment="1">
      <alignment horizontal="left" vertical="top"/>
    </xf>
    <xf numFmtId="175" fontId="4" fillId="0" borderId="33" xfId="0" applyNumberFormat="1" applyFont="1" applyFill="1" applyBorder="1" applyAlignment="1">
      <alignment horizontal="right" vertical="top"/>
    </xf>
    <xf numFmtId="176" fontId="4" fillId="0" borderId="25" xfId="0" applyNumberFormat="1" applyFont="1" applyFill="1" applyBorder="1" applyAlignment="1">
      <alignment horizontal="left" vertical="top"/>
    </xf>
    <xf numFmtId="0" fontId="4" fillId="0" borderId="84" xfId="0" applyFont="1" applyFill="1" applyBorder="1" applyAlignment="1">
      <alignment horizontal="left" vertical="top"/>
    </xf>
    <xf numFmtId="4" fontId="4" fillId="0" borderId="84" xfId="0" applyNumberFormat="1" applyFont="1" applyFill="1" applyBorder="1" applyAlignment="1">
      <alignment horizontal="right" vertical="top"/>
    </xf>
    <xf numFmtId="175" fontId="4" fillId="0" borderId="84" xfId="0" applyNumberFormat="1" applyFont="1" applyFill="1" applyBorder="1" applyAlignment="1">
      <alignment horizontal="right" vertical="top"/>
    </xf>
    <xf numFmtId="182" fontId="4" fillId="0" borderId="76" xfId="0" applyNumberFormat="1" applyFont="1" applyFill="1" applyBorder="1" applyAlignment="1">
      <alignment horizontal="left" vertical="top"/>
    </xf>
    <xf numFmtId="0" fontId="3" fillId="0" borderId="83" xfId="0" applyFont="1" applyFill="1" applyBorder="1" applyAlignment="1">
      <alignment/>
    </xf>
    <xf numFmtId="176" fontId="4" fillId="0" borderId="85" xfId="0" applyNumberFormat="1" applyFont="1" applyFill="1" applyBorder="1" applyAlignment="1">
      <alignment horizontal="left" vertical="top"/>
    </xf>
    <xf numFmtId="0" fontId="4" fillId="0" borderId="59" xfId="0" applyFont="1" applyFill="1" applyBorder="1" applyAlignment="1">
      <alignment horizontal="left" vertical="top"/>
    </xf>
    <xf numFmtId="175" fontId="4" fillId="0" borderId="59" xfId="0" applyNumberFormat="1" applyFont="1" applyFill="1" applyBorder="1" applyAlignment="1">
      <alignment horizontal="right" vertical="top"/>
    </xf>
    <xf numFmtId="181" fontId="4" fillId="0" borderId="7" xfId="0" applyNumberFormat="1" applyFont="1" applyFill="1" applyBorder="1" applyAlignment="1">
      <alignment horizontal="right" vertical="top"/>
    </xf>
    <xf numFmtId="2" fontId="4" fillId="0" borderId="31" xfId="0" applyNumberFormat="1" applyFont="1" applyFill="1" applyBorder="1" applyAlignment="1">
      <alignment horizontal="right" vertical="top"/>
    </xf>
    <xf numFmtId="177" fontId="4" fillId="0" borderId="84" xfId="0" applyNumberFormat="1" applyFont="1" applyFill="1" applyBorder="1" applyAlignment="1">
      <alignment horizontal="right" vertical="top"/>
    </xf>
    <xf numFmtId="173" fontId="4" fillId="0" borderId="42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175" fontId="4" fillId="0" borderId="11" xfId="0" applyNumberFormat="1" applyFont="1" applyFill="1" applyBorder="1" applyAlignment="1">
      <alignment horizontal="right" vertical="top"/>
    </xf>
    <xf numFmtId="175" fontId="4" fillId="0" borderId="86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4" fillId="0" borderId="64" xfId="0" applyFont="1" applyFill="1" applyBorder="1" applyAlignment="1">
      <alignment horizontal="left" vertical="top"/>
    </xf>
    <xf numFmtId="4" fontId="4" fillId="0" borderId="64" xfId="0" applyNumberFormat="1" applyFont="1" applyFill="1" applyBorder="1" applyAlignment="1">
      <alignment horizontal="right" vertical="top"/>
    </xf>
    <xf numFmtId="0" fontId="3" fillId="0" borderId="87" xfId="0" applyFont="1" applyFill="1" applyBorder="1" applyAlignment="1">
      <alignment/>
    </xf>
    <xf numFmtId="0" fontId="5" fillId="0" borderId="7" xfId="0" applyFont="1" applyFill="1" applyBorder="1" applyAlignment="1">
      <alignment horizontal="left" vertical="top" wrapText="1"/>
    </xf>
    <xf numFmtId="175" fontId="5" fillId="0" borderId="7" xfId="0" applyNumberFormat="1" applyFont="1" applyFill="1" applyBorder="1" applyAlignment="1">
      <alignment horizontal="right" vertical="top"/>
    </xf>
    <xf numFmtId="175" fontId="5" fillId="0" borderId="31" xfId="0" applyNumberFormat="1" applyFont="1" applyFill="1" applyBorder="1" applyAlignment="1">
      <alignment horizontal="right" vertical="top"/>
    </xf>
    <xf numFmtId="183" fontId="4" fillId="0" borderId="33" xfId="0" applyNumberFormat="1" applyFont="1" applyFill="1" applyBorder="1" applyAlignment="1">
      <alignment horizontal="right" vertical="top"/>
    </xf>
    <xf numFmtId="178" fontId="4" fillId="0" borderId="42" xfId="0" applyNumberFormat="1" applyFont="1" applyFill="1" applyBorder="1" applyAlignment="1">
      <alignment horizontal="right" vertical="top"/>
    </xf>
    <xf numFmtId="0" fontId="3" fillId="0" borderId="88" xfId="0" applyFont="1" applyFill="1" applyBorder="1" applyAlignment="1">
      <alignment/>
    </xf>
    <xf numFmtId="0" fontId="3" fillId="0" borderId="89" xfId="0" applyFont="1" applyFill="1" applyBorder="1" applyAlignment="1">
      <alignment/>
    </xf>
    <xf numFmtId="180" fontId="5" fillId="0" borderId="10" xfId="0" applyNumberFormat="1" applyFont="1" applyFill="1" applyBorder="1" applyAlignment="1">
      <alignment horizontal="left" vertical="top"/>
    </xf>
    <xf numFmtId="0" fontId="5" fillId="0" borderId="42" xfId="0" applyFont="1" applyFill="1" applyBorder="1" applyAlignment="1">
      <alignment horizontal="left" vertical="top"/>
    </xf>
    <xf numFmtId="4" fontId="5" fillId="0" borderId="42" xfId="0" applyNumberFormat="1" applyFont="1" applyFill="1" applyBorder="1" applyAlignment="1">
      <alignment horizontal="right" vertical="top"/>
    </xf>
    <xf numFmtId="178" fontId="5" fillId="0" borderId="42" xfId="0" applyNumberFormat="1" applyFont="1" applyFill="1" applyBorder="1" applyAlignment="1">
      <alignment horizontal="right" vertical="top"/>
    </xf>
    <xf numFmtId="0" fontId="3" fillId="0" borderId="90" xfId="0" applyFont="1" applyFill="1" applyBorder="1" applyAlignment="1">
      <alignment/>
    </xf>
    <xf numFmtId="182" fontId="4" fillId="0" borderId="91" xfId="0" applyNumberFormat="1" applyFont="1" applyFill="1" applyBorder="1" applyAlignment="1">
      <alignment horizontal="left" vertical="top"/>
    </xf>
    <xf numFmtId="0" fontId="5" fillId="0" borderId="92" xfId="0" applyFont="1" applyFill="1" applyBorder="1" applyAlignment="1">
      <alignment horizontal="right" vertical="top"/>
    </xf>
    <xf numFmtId="178" fontId="5" fillId="0" borderId="92" xfId="0" applyNumberFormat="1" applyFont="1" applyFill="1" applyBorder="1" applyAlignment="1">
      <alignment horizontal="right" vertical="top"/>
    </xf>
    <xf numFmtId="182" fontId="4" fillId="0" borderId="55" xfId="0" applyNumberFormat="1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178" fontId="4" fillId="0" borderId="64" xfId="0" applyNumberFormat="1" applyFont="1" applyFill="1" applyBorder="1" applyAlignment="1">
      <alignment horizontal="right" vertical="top"/>
    </xf>
    <xf numFmtId="180" fontId="5" fillId="0" borderId="32" xfId="0" applyNumberFormat="1" applyFont="1" applyFill="1" applyBorder="1" applyAlignment="1">
      <alignment horizontal="left" vertical="top"/>
    </xf>
    <xf numFmtId="0" fontId="3" fillId="0" borderId="91" xfId="0" applyFont="1" applyFill="1" applyBorder="1" applyAlignment="1">
      <alignment/>
    </xf>
    <xf numFmtId="180" fontId="5" fillId="0" borderId="90" xfId="0" applyNumberFormat="1" applyFont="1" applyFill="1" applyBorder="1" applyAlignment="1">
      <alignment horizontal="left" vertical="top"/>
    </xf>
    <xf numFmtId="0" fontId="3" fillId="0" borderId="86" xfId="0" applyFont="1" applyFill="1" applyBorder="1" applyAlignment="1">
      <alignment/>
    </xf>
    <xf numFmtId="182" fontId="4" fillId="0" borderId="63" xfId="0" applyNumberFormat="1" applyFont="1" applyFill="1" applyBorder="1" applyAlignment="1">
      <alignment horizontal="left" vertical="top"/>
    </xf>
    <xf numFmtId="178" fontId="4" fillId="0" borderId="26" xfId="0" applyNumberFormat="1" applyFont="1" applyFill="1" applyBorder="1" applyAlignment="1">
      <alignment horizontal="right" vertical="top"/>
    </xf>
    <xf numFmtId="0" fontId="3" fillId="0" borderId="93" xfId="0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4" fillId="0" borderId="65" xfId="0" applyNumberFormat="1" applyFont="1" applyFill="1" applyBorder="1" applyAlignment="1">
      <alignment horizontal="right" vertical="top"/>
    </xf>
    <xf numFmtId="4" fontId="4" fillId="0" borderId="94" xfId="0" applyNumberFormat="1" applyFont="1" applyFill="1" applyBorder="1" applyAlignment="1">
      <alignment horizontal="right" vertical="top"/>
    </xf>
    <xf numFmtId="0" fontId="3" fillId="0" borderId="94" xfId="0" applyFont="1" applyFill="1" applyBorder="1" applyAlignment="1">
      <alignment/>
    </xf>
    <xf numFmtId="173" fontId="4" fillId="0" borderId="68" xfId="0" applyNumberFormat="1" applyFont="1" applyFill="1" applyBorder="1" applyAlignment="1">
      <alignment horizontal="right" vertical="top"/>
    </xf>
    <xf numFmtId="0" fontId="3" fillId="0" borderId="95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left" vertical="top"/>
    </xf>
    <xf numFmtId="4" fontId="4" fillId="0" borderId="59" xfId="0" applyNumberFormat="1" applyFont="1" applyFill="1" applyBorder="1" applyAlignment="1">
      <alignment horizontal="right" vertical="top"/>
    </xf>
    <xf numFmtId="176" fontId="4" fillId="0" borderId="41" xfId="0" applyNumberFormat="1" applyFont="1" applyFill="1" applyBorder="1" applyAlignment="1">
      <alignment horizontal="left" vertical="top"/>
    </xf>
    <xf numFmtId="178" fontId="4" fillId="0" borderId="59" xfId="0" applyNumberFormat="1" applyFont="1" applyFill="1" applyBorder="1" applyAlignment="1">
      <alignment horizontal="right" vertical="top"/>
    </xf>
    <xf numFmtId="0" fontId="3" fillId="0" borderId="96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4" fontId="4" fillId="0" borderId="1" xfId="0" applyNumberFormat="1" applyFont="1" applyFill="1" applyBorder="1" applyAlignment="1">
      <alignment horizontal="right" vertical="top"/>
    </xf>
    <xf numFmtId="177" fontId="4" fillId="0" borderId="74" xfId="0" applyNumberFormat="1" applyFont="1" applyFill="1" applyBorder="1" applyAlignment="1">
      <alignment horizontal="right" vertical="top"/>
    </xf>
    <xf numFmtId="177" fontId="4" fillId="0" borderId="62" xfId="0" applyNumberFormat="1" applyFont="1" applyFill="1" applyBorder="1" applyAlignment="1">
      <alignment horizontal="right" vertical="top"/>
    </xf>
    <xf numFmtId="177" fontId="4" fillId="0" borderId="97" xfId="0" applyNumberFormat="1" applyFont="1" applyFill="1" applyBorder="1" applyAlignment="1">
      <alignment horizontal="right" vertical="top"/>
    </xf>
    <xf numFmtId="176" fontId="4" fillId="0" borderId="27" xfId="0" applyNumberFormat="1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top"/>
    </xf>
    <xf numFmtId="180" fontId="5" fillId="0" borderId="98" xfId="0" applyNumberFormat="1" applyFont="1" applyFill="1" applyBorder="1" applyAlignment="1">
      <alignment horizontal="left" vertical="top"/>
    </xf>
    <xf numFmtId="173" fontId="5" fillId="0" borderId="7" xfId="0" applyNumberFormat="1" applyFont="1" applyFill="1" applyBorder="1" applyAlignment="1">
      <alignment horizontal="right" vertical="center"/>
    </xf>
    <xf numFmtId="0" fontId="3" fillId="0" borderId="99" xfId="0" applyFont="1" applyFill="1" applyBorder="1" applyAlignment="1">
      <alignment/>
    </xf>
    <xf numFmtId="0" fontId="3" fillId="0" borderId="100" xfId="0" applyFont="1" applyFill="1" applyBorder="1" applyAlignment="1">
      <alignment/>
    </xf>
    <xf numFmtId="180" fontId="5" fillId="0" borderId="10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/>
    </xf>
    <xf numFmtId="0" fontId="5" fillId="0" borderId="4" xfId="0" applyFont="1" applyFill="1" applyBorder="1" applyAlignment="1">
      <alignment horizontal="left" vertical="top"/>
    </xf>
    <xf numFmtId="4" fontId="5" fillId="0" borderId="4" xfId="0" applyNumberFormat="1" applyFont="1" applyFill="1" applyBorder="1" applyAlignment="1">
      <alignment horizontal="right" vertical="top"/>
    </xf>
    <xf numFmtId="181" fontId="5" fillId="0" borderId="4" xfId="0" applyNumberFormat="1" applyFont="1" applyFill="1" applyBorder="1" applyAlignment="1">
      <alignment horizontal="right" vertical="top"/>
    </xf>
    <xf numFmtId="182" fontId="4" fillId="0" borderId="48" xfId="0" applyNumberFormat="1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0" fontId="4" fillId="0" borderId="69" xfId="0" applyFont="1" applyFill="1" applyBorder="1" applyAlignment="1">
      <alignment horizontal="left" vertical="top" wrapText="1"/>
    </xf>
    <xf numFmtId="4" fontId="4" fillId="0" borderId="69" xfId="0" applyNumberFormat="1" applyFont="1" applyFill="1" applyBorder="1" applyAlignment="1">
      <alignment horizontal="right" vertical="top" wrapText="1"/>
    </xf>
    <xf numFmtId="173" fontId="5" fillId="0" borderId="4" xfId="0" applyNumberFormat="1" applyFont="1" applyFill="1" applyBorder="1" applyAlignment="1">
      <alignment horizontal="right" vertical="top"/>
    </xf>
    <xf numFmtId="177" fontId="3" fillId="0" borderId="69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88" fontId="4" fillId="0" borderId="31" xfId="0" applyNumberFormat="1" applyFont="1" applyFill="1" applyBorder="1" applyAlignment="1">
      <alignment horizontal="right" vertical="top"/>
    </xf>
    <xf numFmtId="0" fontId="3" fillId="0" borderId="29" xfId="0" applyFont="1" applyFill="1" applyBorder="1" applyAlignment="1">
      <alignment/>
    </xf>
    <xf numFmtId="0" fontId="3" fillId="0" borderId="69" xfId="0" applyFont="1" applyFill="1" applyBorder="1" applyAlignment="1">
      <alignment horizontal="left" vertical="top"/>
    </xf>
    <xf numFmtId="4" fontId="3" fillId="0" borderId="69" xfId="0" applyNumberFormat="1" applyFont="1" applyFill="1" applyBorder="1" applyAlignment="1">
      <alignment horizontal="right" vertical="top"/>
    </xf>
    <xf numFmtId="175" fontId="4" fillId="0" borderId="42" xfId="0" applyNumberFormat="1" applyFont="1" applyFill="1" applyBorder="1" applyAlignment="1">
      <alignment horizontal="right" vertical="top"/>
    </xf>
    <xf numFmtId="173" fontId="3" fillId="0" borderId="69" xfId="0" applyNumberFormat="1" applyFont="1" applyFill="1" applyBorder="1" applyAlignment="1">
      <alignment/>
    </xf>
    <xf numFmtId="0" fontId="3" fillId="0" borderId="30" xfId="0" applyFont="1" applyFill="1" applyBorder="1" applyAlignment="1">
      <alignment horizontal="left"/>
    </xf>
    <xf numFmtId="176" fontId="4" fillId="0" borderId="58" xfId="0" applyNumberFormat="1" applyFont="1" applyFill="1" applyBorder="1" applyAlignment="1">
      <alignment horizontal="left" vertical="top"/>
    </xf>
    <xf numFmtId="177" fontId="3" fillId="0" borderId="13" xfId="0" applyNumberFormat="1" applyFont="1" applyFill="1" applyBorder="1" applyAlignment="1">
      <alignment/>
    </xf>
    <xf numFmtId="182" fontId="4" fillId="0" borderId="102" xfId="0" applyNumberFormat="1" applyFont="1" applyFill="1" applyBorder="1" applyAlignment="1">
      <alignment horizontal="left" vertical="top"/>
    </xf>
    <xf numFmtId="0" fontId="4" fillId="0" borderId="60" xfId="0" applyFont="1" applyFill="1" applyBorder="1" applyAlignment="1">
      <alignment horizontal="left" vertical="top" wrapText="1"/>
    </xf>
    <xf numFmtId="0" fontId="3" fillId="0" borderId="85" xfId="0" applyFont="1" applyFill="1" applyBorder="1" applyAlignment="1">
      <alignment/>
    </xf>
    <xf numFmtId="175" fontId="4" fillId="0" borderId="12" xfId="0" applyNumberFormat="1" applyFont="1" applyFill="1" applyBorder="1" applyAlignment="1">
      <alignment horizontal="right" vertical="top"/>
    </xf>
    <xf numFmtId="0" fontId="4" fillId="0" borderId="28" xfId="0" applyFont="1" applyFill="1" applyBorder="1" applyAlignment="1">
      <alignment horizontal="left" vertical="top"/>
    </xf>
    <xf numFmtId="0" fontId="3" fillId="0" borderId="45" xfId="0" applyFont="1" applyFill="1" applyBorder="1" applyAlignment="1">
      <alignment/>
    </xf>
    <xf numFmtId="176" fontId="4" fillId="0" borderId="76" xfId="0" applyNumberFormat="1" applyFont="1" applyFill="1" applyBorder="1" applyAlignment="1">
      <alignment horizontal="left" vertical="top"/>
    </xf>
    <xf numFmtId="4" fontId="4" fillId="0" borderId="28" xfId="0" applyNumberFormat="1" applyFont="1" applyFill="1" applyBorder="1" applyAlignment="1">
      <alignment horizontal="right" vertical="top"/>
    </xf>
    <xf numFmtId="177" fontId="4" fillId="0" borderId="56" xfId="0" applyNumberFormat="1" applyFont="1" applyFill="1" applyBorder="1" applyAlignment="1">
      <alignment horizontal="right" vertical="top"/>
    </xf>
    <xf numFmtId="177" fontId="4" fillId="0" borderId="1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/>
    </xf>
    <xf numFmtId="0" fontId="4" fillId="0" borderId="92" xfId="0" applyFont="1" applyFill="1" applyBorder="1" applyAlignment="1">
      <alignment horizontal="left" vertical="top"/>
    </xf>
    <xf numFmtId="4" fontId="4" fillId="0" borderId="92" xfId="0" applyNumberFormat="1" applyFont="1" applyFill="1" applyBorder="1" applyAlignment="1">
      <alignment horizontal="right" vertical="top"/>
    </xf>
    <xf numFmtId="4" fontId="3" fillId="0" borderId="92" xfId="0" applyNumberFormat="1" applyFont="1" applyFill="1" applyBorder="1" applyAlignment="1">
      <alignment horizontal="right" vertical="top"/>
    </xf>
    <xf numFmtId="4" fontId="3" fillId="0" borderId="9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vertical="top"/>
    </xf>
    <xf numFmtId="180" fontId="5" fillId="0" borderId="81" xfId="0" applyNumberFormat="1" applyFont="1" applyFill="1" applyBorder="1" applyAlignment="1">
      <alignment horizontal="left" vertical="top"/>
    </xf>
    <xf numFmtId="0" fontId="3" fillId="0" borderId="103" xfId="0" applyFont="1" applyFill="1" applyBorder="1" applyAlignment="1">
      <alignment/>
    </xf>
    <xf numFmtId="0" fontId="3" fillId="0" borderId="104" xfId="0" applyFont="1" applyFill="1" applyBorder="1" applyAlignment="1">
      <alignment/>
    </xf>
    <xf numFmtId="181" fontId="5" fillId="0" borderId="42" xfId="0" applyNumberFormat="1" applyFont="1" applyFill="1" applyBorder="1" applyAlignment="1">
      <alignment horizontal="right" vertical="top"/>
    </xf>
    <xf numFmtId="182" fontId="4" fillId="0" borderId="103" xfId="0" applyNumberFormat="1" applyFont="1" applyFill="1" applyBorder="1" applyAlignment="1">
      <alignment horizontal="left" vertical="top"/>
    </xf>
    <xf numFmtId="0" fontId="3" fillId="0" borderId="105" xfId="0" applyFont="1" applyFill="1" applyBorder="1" applyAlignment="1">
      <alignment/>
    </xf>
    <xf numFmtId="173" fontId="4" fillId="0" borderId="84" xfId="0" applyNumberFormat="1" applyFont="1" applyFill="1" applyBorder="1" applyAlignment="1">
      <alignment horizontal="right" vertical="top"/>
    </xf>
    <xf numFmtId="0" fontId="4" fillId="0" borderId="7" xfId="0" applyNumberFormat="1" applyFont="1" applyFill="1" applyBorder="1" applyAlignment="1">
      <alignment horizontal="left" vertical="top" wrapText="1"/>
    </xf>
    <xf numFmtId="182" fontId="4" fillId="0" borderId="24" xfId="0" applyNumberFormat="1" applyFont="1" applyFill="1" applyBorder="1" applyAlignment="1">
      <alignment horizontal="left" vertical="top"/>
    </xf>
    <xf numFmtId="0" fontId="4" fillId="0" borderId="42" xfId="0" applyFont="1" applyFill="1" applyBorder="1" applyAlignment="1">
      <alignment horizontal="left" vertical="top" wrapText="1"/>
    </xf>
    <xf numFmtId="181" fontId="5" fillId="0" borderId="31" xfId="0" applyNumberFormat="1" applyFont="1" applyFill="1" applyBorder="1" applyAlignment="1">
      <alignment horizontal="right" vertical="top"/>
    </xf>
    <xf numFmtId="0" fontId="3" fillId="0" borderId="106" xfId="0" applyFont="1" applyFill="1" applyBorder="1" applyAlignment="1">
      <alignment/>
    </xf>
    <xf numFmtId="175" fontId="4" fillId="0" borderId="49" xfId="0" applyNumberFormat="1" applyFont="1" applyFill="1" applyBorder="1" applyAlignment="1">
      <alignment horizontal="right" vertical="top"/>
    </xf>
    <xf numFmtId="175" fontId="4" fillId="0" borderId="107" xfId="0" applyNumberFormat="1" applyFont="1" applyFill="1" applyBorder="1" applyAlignment="1">
      <alignment horizontal="right" vertical="top"/>
    </xf>
    <xf numFmtId="177" fontId="4" fillId="0" borderId="49" xfId="0" applyNumberFormat="1" applyFont="1" applyFill="1" applyBorder="1" applyAlignment="1">
      <alignment horizontal="right" vertical="top"/>
    </xf>
    <xf numFmtId="0" fontId="3" fillId="0" borderId="46" xfId="0" applyFont="1" applyFill="1" applyBorder="1" applyAlignment="1">
      <alignment/>
    </xf>
    <xf numFmtId="177" fontId="4" fillId="0" borderId="107" xfId="0" applyNumberFormat="1" applyFont="1" applyFill="1" applyBorder="1" applyAlignment="1">
      <alignment horizontal="right" vertical="top"/>
    </xf>
    <xf numFmtId="178" fontId="4" fillId="0" borderId="49" xfId="0" applyNumberFormat="1" applyFont="1" applyFill="1" applyBorder="1" applyAlignment="1">
      <alignment horizontal="right" vertical="top"/>
    </xf>
    <xf numFmtId="178" fontId="4" fillId="0" borderId="107" xfId="0" applyNumberFormat="1" applyFont="1" applyFill="1" applyBorder="1" applyAlignment="1">
      <alignment horizontal="right" vertical="top"/>
    </xf>
    <xf numFmtId="175" fontId="4" fillId="0" borderId="108" xfId="0" applyNumberFormat="1" applyFont="1" applyFill="1" applyBorder="1" applyAlignment="1">
      <alignment horizontal="right" vertical="top"/>
    </xf>
    <xf numFmtId="181" fontId="5" fillId="0" borderId="49" xfId="0" applyNumberFormat="1" applyFont="1" applyFill="1" applyBorder="1" applyAlignment="1">
      <alignment horizontal="right" vertical="top"/>
    </xf>
    <xf numFmtId="181" fontId="4" fillId="0" borderId="109" xfId="0" applyNumberFormat="1" applyFont="1" applyFill="1" applyBorder="1" applyAlignment="1">
      <alignment horizontal="right" vertical="top"/>
    </xf>
    <xf numFmtId="182" fontId="4" fillId="0" borderId="110" xfId="0" applyNumberFormat="1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/>
    </xf>
    <xf numFmtId="0" fontId="4" fillId="0" borderId="84" xfId="0" applyFont="1" applyFill="1" applyBorder="1" applyAlignment="1">
      <alignment horizontal="left" vertical="top" wrapText="1"/>
    </xf>
    <xf numFmtId="181" fontId="4" fillId="0" borderId="84" xfId="0" applyNumberFormat="1" applyFont="1" applyFill="1" applyBorder="1" applyAlignment="1">
      <alignment horizontal="right" vertical="top"/>
    </xf>
    <xf numFmtId="181" fontId="4" fillId="0" borderId="111" xfId="0" applyNumberFormat="1" applyFont="1" applyFill="1" applyBorder="1" applyAlignment="1">
      <alignment horizontal="right" vertical="top"/>
    </xf>
    <xf numFmtId="181" fontId="4" fillId="0" borderId="107" xfId="0" applyNumberFormat="1" applyFont="1" applyFill="1" applyBorder="1" applyAlignment="1">
      <alignment horizontal="right" vertical="top"/>
    </xf>
    <xf numFmtId="173" fontId="4" fillId="0" borderId="107" xfId="0" applyNumberFormat="1" applyFont="1" applyFill="1" applyBorder="1" applyAlignment="1">
      <alignment horizontal="right" vertical="top"/>
    </xf>
    <xf numFmtId="0" fontId="4" fillId="0" borderId="82" xfId="0" applyFont="1" applyFill="1" applyBorder="1" applyAlignment="1">
      <alignment horizontal="left" vertical="top"/>
    </xf>
    <xf numFmtId="176" fontId="4" fillId="0" borderId="0" xfId="0" applyNumberFormat="1" applyFont="1" applyFill="1" applyBorder="1" applyAlignment="1">
      <alignment horizontal="left" vertical="top"/>
    </xf>
    <xf numFmtId="0" fontId="5" fillId="0" borderId="112" xfId="0" applyFont="1" applyFill="1" applyBorder="1" applyAlignment="1">
      <alignment horizontal="center" vertical="top"/>
    </xf>
    <xf numFmtId="0" fontId="3" fillId="0" borderId="113" xfId="0" applyFont="1" applyFill="1" applyBorder="1" applyAlignment="1">
      <alignment/>
    </xf>
    <xf numFmtId="0" fontId="3" fillId="0" borderId="114" xfId="0" applyFont="1" applyFill="1" applyBorder="1" applyAlignment="1">
      <alignment/>
    </xf>
    <xf numFmtId="0" fontId="3" fillId="0" borderId="10" xfId="0" applyFont="1" applyFill="1" applyBorder="1" applyAlignment="1">
      <alignment horizontal="left" vertical="distributed"/>
    </xf>
    <xf numFmtId="0" fontId="4" fillId="0" borderId="2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distributed"/>
    </xf>
    <xf numFmtId="0" fontId="4" fillId="0" borderId="12" xfId="0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right" vertical="top"/>
    </xf>
    <xf numFmtId="182" fontId="4" fillId="0" borderId="89" xfId="0" applyNumberFormat="1" applyFont="1" applyFill="1" applyBorder="1" applyAlignment="1">
      <alignment horizontal="left" vertical="top"/>
    </xf>
    <xf numFmtId="0" fontId="3" fillId="0" borderId="115" xfId="0" applyFont="1" applyFill="1" applyBorder="1" applyAlignment="1">
      <alignment/>
    </xf>
    <xf numFmtId="0" fontId="4" fillId="0" borderId="33" xfId="0" applyFont="1" applyFill="1" applyBorder="1" applyAlignment="1">
      <alignment horizontal="center" vertical="top"/>
    </xf>
    <xf numFmtId="183" fontId="4" fillId="0" borderId="31" xfId="0" applyNumberFormat="1" applyFont="1" applyFill="1" applyBorder="1" applyAlignment="1">
      <alignment horizontal="right" vertical="top"/>
    </xf>
    <xf numFmtId="4" fontId="4" fillId="0" borderId="91" xfId="0" applyNumberFormat="1" applyFont="1" applyFill="1" applyBorder="1" applyAlignment="1">
      <alignment horizontal="right" vertical="top"/>
    </xf>
    <xf numFmtId="178" fontId="4" fillId="0" borderId="82" xfId="0" applyNumberFormat="1" applyFont="1" applyFill="1" applyBorder="1" applyAlignment="1">
      <alignment horizontal="right" vertical="top"/>
    </xf>
    <xf numFmtId="4" fontId="3" fillId="0" borderId="116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 horizontal="right" vertical="top"/>
    </xf>
    <xf numFmtId="4" fontId="3" fillId="0" borderId="39" xfId="0" applyNumberFormat="1" applyFont="1" applyFill="1" applyBorder="1" applyAlignment="1">
      <alignment/>
    </xf>
    <xf numFmtId="4" fontId="3" fillId="0" borderId="117" xfId="0" applyNumberFormat="1" applyFont="1" applyFill="1" applyBorder="1" applyAlignment="1">
      <alignment/>
    </xf>
    <xf numFmtId="0" fontId="4" fillId="0" borderId="71" xfId="0" applyFont="1" applyFill="1" applyBorder="1" applyAlignment="1">
      <alignment horizontal="left" vertical="top"/>
    </xf>
    <xf numFmtId="4" fontId="4" fillId="0" borderId="76" xfId="0" applyNumberFormat="1" applyFont="1" applyFill="1" applyBorder="1" applyAlignment="1">
      <alignment horizontal="right" vertical="top"/>
    </xf>
    <xf numFmtId="177" fontId="4" fillId="0" borderId="82" xfId="0" applyNumberFormat="1" applyFont="1" applyFill="1" applyBorder="1" applyAlignment="1">
      <alignment horizontal="right" vertical="top"/>
    </xf>
    <xf numFmtId="4" fontId="4" fillId="0" borderId="62" xfId="0" applyNumberFormat="1" applyFont="1" applyFill="1" applyBorder="1" applyAlignment="1">
      <alignment horizontal="right" vertical="top"/>
    </xf>
    <xf numFmtId="0" fontId="4" fillId="0" borderId="109" xfId="0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right" vertical="top"/>
    </xf>
    <xf numFmtId="0" fontId="5" fillId="0" borderId="31" xfId="0" applyFont="1" applyFill="1" applyBorder="1" applyAlignment="1">
      <alignment horizontal="left" vertical="top"/>
    </xf>
    <xf numFmtId="177" fontId="5" fillId="0" borderId="31" xfId="0" applyNumberFormat="1" applyFont="1" applyFill="1" applyBorder="1" applyAlignment="1">
      <alignment horizontal="right" vertical="top"/>
    </xf>
    <xf numFmtId="176" fontId="4" fillId="0" borderId="82" xfId="0" applyNumberFormat="1" applyFont="1" applyFill="1" applyBorder="1" applyAlignment="1">
      <alignment horizontal="left" vertical="top"/>
    </xf>
    <xf numFmtId="0" fontId="4" fillId="0" borderId="64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8" xfId="0" applyFont="1" applyFill="1" applyBorder="1" applyAlignment="1">
      <alignment/>
    </xf>
    <xf numFmtId="0" fontId="4" fillId="0" borderId="119" xfId="0" applyFont="1" applyFill="1" applyBorder="1" applyAlignment="1">
      <alignment horizontal="left" vertical="top"/>
    </xf>
    <xf numFmtId="190" fontId="3" fillId="0" borderId="44" xfId="0" applyNumberFormat="1" applyFont="1" applyFill="1" applyBorder="1" applyAlignment="1">
      <alignment/>
    </xf>
    <xf numFmtId="190" fontId="3" fillId="0" borderId="47" xfId="0" applyNumberFormat="1" applyFont="1" applyFill="1" applyBorder="1" applyAlignment="1">
      <alignment/>
    </xf>
    <xf numFmtId="190" fontId="4" fillId="0" borderId="48" xfId="0" applyNumberFormat="1" applyFont="1" applyFill="1" applyBorder="1" applyAlignment="1">
      <alignment horizontal="right" vertical="top"/>
    </xf>
    <xf numFmtId="190" fontId="4" fillId="0" borderId="48" xfId="0" applyNumberFormat="1" applyFont="1" applyFill="1" applyBorder="1" applyAlignment="1">
      <alignment horizontal="right" vertical="top"/>
    </xf>
    <xf numFmtId="190" fontId="4" fillId="0" borderId="103" xfId="0" applyNumberFormat="1" applyFont="1" applyFill="1" applyBorder="1" applyAlignment="1">
      <alignment horizontal="right" vertical="top"/>
    </xf>
    <xf numFmtId="190" fontId="4" fillId="0" borderId="91" xfId="0" applyNumberFormat="1" applyFont="1" applyFill="1" applyBorder="1" applyAlignment="1">
      <alignment horizontal="right" vertical="top"/>
    </xf>
    <xf numFmtId="190" fontId="4" fillId="0" borderId="24" xfId="0" applyNumberFormat="1" applyFont="1" applyFill="1" applyBorder="1" applyAlignment="1">
      <alignment horizontal="right" vertical="top"/>
    </xf>
    <xf numFmtId="190" fontId="4" fillId="0" borderId="63" xfId="0" applyNumberFormat="1" applyFont="1" applyFill="1" applyBorder="1" applyAlignment="1">
      <alignment horizontal="right" vertical="top"/>
    </xf>
    <xf numFmtId="190" fontId="4" fillId="0" borderId="53" xfId="0" applyNumberFormat="1" applyFont="1" applyFill="1" applyBorder="1" applyAlignment="1">
      <alignment horizontal="right" vertical="top"/>
    </xf>
    <xf numFmtId="190" fontId="4" fillId="0" borderId="103" xfId="0" applyNumberFormat="1" applyFont="1" applyFill="1" applyBorder="1" applyAlignment="1">
      <alignment horizontal="right" vertical="top"/>
    </xf>
    <xf numFmtId="190" fontId="4" fillId="0" borderId="110" xfId="0" applyNumberFormat="1" applyFont="1" applyFill="1" applyBorder="1" applyAlignment="1">
      <alignment horizontal="right" vertical="top"/>
    </xf>
    <xf numFmtId="190" fontId="4" fillId="0" borderId="63" xfId="0" applyNumberFormat="1" applyFont="1" applyFill="1" applyBorder="1" applyAlignment="1">
      <alignment horizontal="right" vertical="top"/>
    </xf>
    <xf numFmtId="190" fontId="4" fillId="0" borderId="86" xfId="0" applyNumberFormat="1" applyFont="1" applyFill="1" applyBorder="1" applyAlignment="1">
      <alignment horizontal="right" vertical="top"/>
    </xf>
    <xf numFmtId="190" fontId="4" fillId="0" borderId="110" xfId="0" applyNumberFormat="1" applyFont="1" applyFill="1" applyBorder="1" applyAlignment="1">
      <alignment horizontal="right" vertical="top"/>
    </xf>
    <xf numFmtId="190" fontId="4" fillId="0" borderId="89" xfId="0" applyNumberFormat="1" applyFont="1" applyFill="1" applyBorder="1" applyAlignment="1">
      <alignment horizontal="right" vertical="top"/>
    </xf>
    <xf numFmtId="190" fontId="4" fillId="0" borderId="55" xfId="0" applyNumberFormat="1" applyFont="1" applyFill="1" applyBorder="1" applyAlignment="1">
      <alignment horizontal="right" vertical="top"/>
    </xf>
    <xf numFmtId="190" fontId="5" fillId="0" borderId="48" xfId="0" applyNumberFormat="1" applyFont="1" applyFill="1" applyBorder="1" applyAlignment="1">
      <alignment horizontal="right" vertical="top"/>
    </xf>
    <xf numFmtId="190" fontId="4" fillId="0" borderId="24" xfId="0" applyNumberFormat="1" applyFont="1" applyFill="1" applyBorder="1" applyAlignment="1">
      <alignment horizontal="right" vertical="top"/>
    </xf>
    <xf numFmtId="190" fontId="4" fillId="0" borderId="91" xfId="0" applyNumberFormat="1" applyFont="1" applyFill="1" applyBorder="1" applyAlignment="1">
      <alignment horizontal="right" vertical="top"/>
    </xf>
    <xf numFmtId="190" fontId="5" fillId="0" borderId="89" xfId="0" applyNumberFormat="1" applyFont="1" applyFill="1" applyBorder="1" applyAlignment="1">
      <alignment horizontal="right" vertical="top"/>
    </xf>
    <xf numFmtId="190" fontId="4" fillId="0" borderId="61" xfId="0" applyNumberFormat="1" applyFont="1" applyFill="1" applyBorder="1" applyAlignment="1">
      <alignment horizontal="right" vertical="top"/>
    </xf>
    <xf numFmtId="190" fontId="4" fillId="0" borderId="57" xfId="0" applyNumberFormat="1" applyFont="1" applyFill="1" applyBorder="1" applyAlignment="1">
      <alignment horizontal="right" vertical="top"/>
    </xf>
    <xf numFmtId="190" fontId="4" fillId="0" borderId="102" xfId="0" applyNumberFormat="1" applyFont="1" applyFill="1" applyBorder="1" applyAlignment="1">
      <alignment horizontal="right" vertical="top"/>
    </xf>
    <xf numFmtId="190" fontId="5" fillId="0" borderId="110" xfId="0" applyNumberFormat="1" applyFont="1" applyFill="1" applyBorder="1" applyAlignment="1">
      <alignment horizontal="right" vertical="top"/>
    </xf>
    <xf numFmtId="190" fontId="5" fillId="0" borderId="103" xfId="0" applyNumberFormat="1" applyFont="1" applyFill="1" applyBorder="1" applyAlignment="1">
      <alignment horizontal="right" vertical="top"/>
    </xf>
    <xf numFmtId="190" fontId="4" fillId="0" borderId="39" xfId="0" applyNumberFormat="1" applyFont="1" applyFill="1" applyBorder="1" applyAlignment="1">
      <alignment horizontal="right" vertical="top"/>
    </xf>
    <xf numFmtId="190" fontId="4" fillId="0" borderId="116" xfId="0" applyNumberFormat="1" applyFont="1" applyFill="1" applyBorder="1" applyAlignment="1">
      <alignment horizontal="right" vertical="top"/>
    </xf>
    <xf numFmtId="190" fontId="4" fillId="0" borderId="40" xfId="0" applyNumberFormat="1" applyFont="1" applyFill="1" applyBorder="1" applyAlignment="1">
      <alignment horizontal="right" vertical="top"/>
    </xf>
    <xf numFmtId="190" fontId="5" fillId="0" borderId="39" xfId="0" applyNumberFormat="1" applyFont="1" applyFill="1" applyBorder="1" applyAlignment="1">
      <alignment horizontal="right" vertical="top"/>
    </xf>
    <xf numFmtId="190" fontId="4" fillId="0" borderId="120" xfId="0" applyNumberFormat="1" applyFont="1" applyFill="1" applyBorder="1" applyAlignment="1">
      <alignment horizontal="right" vertical="top"/>
    </xf>
    <xf numFmtId="190" fontId="3" fillId="0" borderId="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81" fontId="4" fillId="0" borderId="64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73" fontId="4" fillId="0" borderId="56" xfId="0" applyNumberFormat="1" applyFont="1" applyFill="1" applyBorder="1" applyAlignment="1">
      <alignment horizontal="right" vertical="top"/>
    </xf>
    <xf numFmtId="4" fontId="4" fillId="0" borderId="48" xfId="0" applyNumberFormat="1" applyFont="1" applyFill="1" applyBorder="1" applyAlignment="1">
      <alignment horizontal="right" vertical="top"/>
    </xf>
    <xf numFmtId="0" fontId="0" fillId="0" borderId="28" xfId="0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66" xfId="0" applyFont="1" applyFill="1" applyBorder="1" applyAlignment="1">
      <alignment horizontal="left" vertical="top" wrapText="1"/>
    </xf>
    <xf numFmtId="0" fontId="4" fillId="0" borderId="57" xfId="0" applyFont="1" applyFill="1" applyBorder="1" applyAlignment="1">
      <alignment horizontal="left" vertical="top" wrapText="1"/>
    </xf>
    <xf numFmtId="4" fontId="4" fillId="0" borderId="103" xfId="0" applyNumberFormat="1" applyFont="1" applyFill="1" applyBorder="1" applyAlignment="1">
      <alignment horizontal="right" vertical="top"/>
    </xf>
    <xf numFmtId="177" fontId="4" fillId="0" borderId="78" xfId="0" applyNumberFormat="1" applyFont="1" applyFill="1" applyBorder="1" applyAlignment="1">
      <alignment horizontal="right" vertical="top"/>
    </xf>
    <xf numFmtId="4" fontId="5" fillId="0" borderId="74" xfId="0" applyNumberFormat="1" applyFont="1" applyFill="1" applyBorder="1" applyAlignment="1">
      <alignment horizontal="right" vertical="top"/>
    </xf>
    <xf numFmtId="0" fontId="5" fillId="0" borderId="96" xfId="0" applyFont="1" applyFill="1" applyBorder="1" applyAlignment="1">
      <alignment horizontal="left" vertical="top" wrapText="1"/>
    </xf>
    <xf numFmtId="0" fontId="5" fillId="0" borderId="96" xfId="0" applyFont="1" applyFill="1" applyBorder="1" applyAlignment="1">
      <alignment horizontal="left" vertical="top"/>
    </xf>
    <xf numFmtId="0" fontId="4" fillId="0" borderId="62" xfId="0" applyFont="1" applyFill="1" applyBorder="1" applyAlignment="1">
      <alignment horizontal="left" vertical="top" wrapText="1"/>
    </xf>
    <xf numFmtId="0" fontId="3" fillId="0" borderId="74" xfId="0" applyFont="1" applyFill="1" applyBorder="1" applyAlignment="1">
      <alignment/>
    </xf>
    <xf numFmtId="0" fontId="4" fillId="0" borderId="59" xfId="0" applyFont="1" applyFill="1" applyBorder="1" applyAlignment="1">
      <alignment horizontal="left" vertical="top" wrapText="1"/>
    </xf>
    <xf numFmtId="0" fontId="4" fillId="0" borderId="56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2" fontId="4" fillId="0" borderId="7" xfId="0" applyNumberFormat="1" applyFont="1" applyFill="1" applyBorder="1" applyAlignment="1">
      <alignment horizontal="right" vertical="top" wrapText="1"/>
    </xf>
    <xf numFmtId="190" fontId="4" fillId="0" borderId="103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58" xfId="0" applyFont="1" applyFill="1" applyBorder="1" applyAlignment="1">
      <alignment wrapText="1"/>
    </xf>
    <xf numFmtId="0" fontId="3" fillId="0" borderId="5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64" xfId="0" applyFont="1" applyFill="1" applyBorder="1" applyAlignment="1">
      <alignment horizontal="left" vertical="top" wrapText="1"/>
    </xf>
    <xf numFmtId="177" fontId="4" fillId="0" borderId="64" xfId="0" applyNumberFormat="1" applyFont="1" applyFill="1" applyBorder="1" applyAlignment="1">
      <alignment horizontal="right" vertical="top" wrapText="1"/>
    </xf>
    <xf numFmtId="177" fontId="4" fillId="0" borderId="84" xfId="0" applyNumberFormat="1" applyFont="1" applyFill="1" applyBorder="1" applyAlignment="1">
      <alignment horizontal="right" vertical="top" wrapText="1"/>
    </xf>
    <xf numFmtId="176" fontId="4" fillId="0" borderId="121" xfId="0" applyNumberFormat="1" applyFont="1" applyFill="1" applyBorder="1" applyAlignment="1">
      <alignment horizontal="left" vertical="top"/>
    </xf>
    <xf numFmtId="0" fontId="4" fillId="0" borderId="39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justify"/>
    </xf>
    <xf numFmtId="0" fontId="4" fillId="0" borderId="92" xfId="0" applyFont="1" applyFill="1" applyBorder="1" applyAlignment="1">
      <alignment horizontal="left" vertical="top" wrapText="1"/>
    </xf>
    <xf numFmtId="0" fontId="3" fillId="0" borderId="92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175" fontId="4" fillId="0" borderId="56" xfId="0" applyNumberFormat="1" applyFont="1" applyFill="1" applyBorder="1" applyAlignment="1">
      <alignment horizontal="right" vertical="top"/>
    </xf>
    <xf numFmtId="4" fontId="4" fillId="0" borderId="64" xfId="0" applyNumberFormat="1" applyFont="1" applyFill="1" applyBorder="1" applyAlignment="1">
      <alignment horizontal="right" vertical="top" wrapText="1"/>
    </xf>
    <xf numFmtId="0" fontId="8" fillId="0" borderId="99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left" vertical="top"/>
    </xf>
    <xf numFmtId="173" fontId="5" fillId="0" borderId="42" xfId="0" applyNumberFormat="1" applyFont="1" applyFill="1" applyBorder="1" applyAlignment="1">
      <alignment horizontal="right" vertical="top"/>
    </xf>
    <xf numFmtId="190" fontId="5" fillId="0" borderId="24" xfId="0" applyNumberFormat="1" applyFont="1" applyFill="1" applyBorder="1" applyAlignment="1">
      <alignment horizontal="right" vertical="top"/>
    </xf>
    <xf numFmtId="173" fontId="4" fillId="0" borderId="12" xfId="0" applyNumberFormat="1" applyFont="1" applyFill="1" applyBorder="1" applyAlignment="1">
      <alignment horizontal="right" vertical="top"/>
    </xf>
    <xf numFmtId="177" fontId="4" fillId="0" borderId="59" xfId="0" applyNumberFormat="1" applyFont="1" applyFill="1" applyBorder="1" applyAlignment="1">
      <alignment horizontal="right" vertical="top"/>
    </xf>
    <xf numFmtId="173" fontId="4" fillId="0" borderId="64" xfId="0" applyNumberFormat="1" applyFont="1" applyFill="1" applyBorder="1" applyAlignment="1">
      <alignment horizontal="right" vertical="top"/>
    </xf>
    <xf numFmtId="181" fontId="4" fillId="0" borderId="26" xfId="0" applyNumberFormat="1" applyFont="1" applyFill="1" applyBorder="1" applyAlignment="1">
      <alignment horizontal="right" vertical="top"/>
    </xf>
    <xf numFmtId="0" fontId="3" fillId="0" borderId="122" xfId="0" applyFont="1" applyFill="1" applyBorder="1" applyAlignment="1">
      <alignment/>
    </xf>
    <xf numFmtId="0" fontId="3" fillId="0" borderId="116" xfId="0" applyFont="1" applyFill="1" applyBorder="1" applyAlignment="1">
      <alignment/>
    </xf>
    <xf numFmtId="0" fontId="3" fillId="0" borderId="123" xfId="0" applyFont="1" applyFill="1" applyBorder="1" applyAlignment="1">
      <alignment/>
    </xf>
    <xf numFmtId="0" fontId="3" fillId="0" borderId="124" xfId="0" applyFont="1" applyFill="1" applyBorder="1" applyAlignment="1">
      <alignment/>
    </xf>
    <xf numFmtId="0" fontId="3" fillId="0" borderId="125" xfId="0" applyFont="1" applyFill="1" applyBorder="1" applyAlignment="1">
      <alignment/>
    </xf>
    <xf numFmtId="0" fontId="3" fillId="0" borderId="126" xfId="0" applyFont="1" applyFill="1" applyBorder="1" applyAlignment="1">
      <alignment/>
    </xf>
    <xf numFmtId="176" fontId="4" fillId="0" borderId="105" xfId="0" applyNumberFormat="1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right" vertical="top"/>
    </xf>
    <xf numFmtId="4" fontId="5" fillId="0" borderId="11" xfId="0" applyNumberFormat="1" applyFont="1" applyFill="1" applyBorder="1" applyAlignment="1">
      <alignment horizontal="right" vertical="top"/>
    </xf>
    <xf numFmtId="173" fontId="5" fillId="0" borderId="11" xfId="0" applyNumberFormat="1" applyFont="1" applyFill="1" applyBorder="1" applyAlignment="1">
      <alignment horizontal="right" vertical="top"/>
    </xf>
    <xf numFmtId="0" fontId="3" fillId="0" borderId="127" xfId="0" applyFont="1" applyFill="1" applyBorder="1" applyAlignment="1">
      <alignment/>
    </xf>
    <xf numFmtId="176" fontId="4" fillId="0" borderId="128" xfId="0" applyNumberFormat="1" applyFont="1" applyFill="1" applyBorder="1" applyAlignment="1">
      <alignment horizontal="left" vertical="top"/>
    </xf>
    <xf numFmtId="180" fontId="5" fillId="0" borderId="128" xfId="0" applyNumberFormat="1" applyFont="1" applyFill="1" applyBorder="1" applyAlignment="1">
      <alignment horizontal="left" vertical="top"/>
    </xf>
    <xf numFmtId="0" fontId="5" fillId="0" borderId="42" xfId="0" applyFont="1" applyFill="1" applyBorder="1" applyAlignment="1">
      <alignment horizontal="left" vertical="top" wrapText="1"/>
    </xf>
    <xf numFmtId="0" fontId="3" fillId="0" borderId="129" xfId="0" applyFont="1" applyFill="1" applyBorder="1" applyAlignment="1">
      <alignment/>
    </xf>
    <xf numFmtId="0" fontId="5" fillId="0" borderId="84" xfId="0" applyFont="1" applyFill="1" applyBorder="1" applyAlignment="1">
      <alignment horizontal="right" vertical="top"/>
    </xf>
    <xf numFmtId="4" fontId="5" fillId="0" borderId="84" xfId="0" applyNumberFormat="1" applyFont="1" applyFill="1" applyBorder="1" applyAlignment="1">
      <alignment horizontal="right" vertical="top"/>
    </xf>
    <xf numFmtId="175" fontId="5" fillId="0" borderId="84" xfId="0" applyNumberFormat="1" applyFont="1" applyFill="1" applyBorder="1" applyAlignment="1">
      <alignment horizontal="right" vertical="top"/>
    </xf>
    <xf numFmtId="0" fontId="3" fillId="0" borderId="128" xfId="0" applyFont="1" applyFill="1" applyBorder="1" applyAlignment="1">
      <alignment horizontal="left"/>
    </xf>
    <xf numFmtId="175" fontId="4" fillId="0" borderId="92" xfId="0" applyNumberFormat="1" applyFont="1" applyFill="1" applyBorder="1" applyAlignment="1">
      <alignment horizontal="right" vertical="top"/>
    </xf>
    <xf numFmtId="0" fontId="3" fillId="0" borderId="110" xfId="0" applyFont="1" applyFill="1" applyBorder="1" applyAlignment="1">
      <alignment/>
    </xf>
    <xf numFmtId="0" fontId="3" fillId="0" borderId="130" xfId="0" applyFont="1" applyFill="1" applyBorder="1" applyAlignment="1">
      <alignment/>
    </xf>
    <xf numFmtId="178" fontId="4" fillId="0" borderId="11" xfId="0" applyNumberFormat="1" applyFont="1" applyFill="1" applyBorder="1" applyAlignment="1">
      <alignment horizontal="right" vertical="top"/>
    </xf>
    <xf numFmtId="0" fontId="4" fillId="0" borderId="9" xfId="0" applyNumberFormat="1" applyFont="1" applyFill="1" applyBorder="1" applyAlignment="1">
      <alignment horizontal="left" vertical="top" wrapText="1"/>
    </xf>
    <xf numFmtId="4" fontId="5" fillId="0" borderId="84" xfId="0" applyNumberFormat="1" applyFont="1" applyFill="1" applyBorder="1" applyAlignment="1">
      <alignment horizontal="right" vertical="top"/>
    </xf>
    <xf numFmtId="4" fontId="7" fillId="0" borderId="84" xfId="0" applyNumberFormat="1" applyFont="1" applyFill="1" applyBorder="1" applyAlignment="1">
      <alignment/>
    </xf>
    <xf numFmtId="0" fontId="3" fillId="0" borderId="112" xfId="0" applyFont="1" applyFill="1" applyBorder="1" applyAlignment="1">
      <alignment/>
    </xf>
    <xf numFmtId="190" fontId="5" fillId="0" borderId="91" xfId="0" applyNumberFormat="1" applyFont="1" applyFill="1" applyBorder="1" applyAlignment="1">
      <alignment horizontal="right" vertical="top"/>
    </xf>
    <xf numFmtId="177" fontId="4" fillId="0" borderId="109" xfId="0" applyNumberFormat="1" applyFont="1" applyFill="1" applyBorder="1" applyAlignment="1">
      <alignment horizontal="right" vertical="top"/>
    </xf>
    <xf numFmtId="175" fontId="4" fillId="0" borderId="131" xfId="0" applyNumberFormat="1" applyFont="1" applyFill="1" applyBorder="1" applyAlignment="1">
      <alignment horizontal="right" vertical="top"/>
    </xf>
    <xf numFmtId="176" fontId="4" fillId="0" borderId="79" xfId="0" applyNumberFormat="1" applyFont="1" applyFill="1" applyBorder="1" applyAlignment="1">
      <alignment horizontal="left" vertical="top"/>
    </xf>
    <xf numFmtId="4" fontId="3" fillId="0" borderId="40" xfId="0" applyNumberFormat="1" applyFont="1" applyFill="1" applyBorder="1" applyAlignment="1">
      <alignment/>
    </xf>
    <xf numFmtId="178" fontId="3" fillId="0" borderId="132" xfId="0" applyNumberFormat="1" applyFont="1" applyFill="1" applyBorder="1" applyAlignment="1">
      <alignment/>
    </xf>
    <xf numFmtId="2" fontId="4" fillId="0" borderId="95" xfId="0" applyNumberFormat="1" applyFont="1" applyFill="1" applyBorder="1" applyAlignment="1">
      <alignment horizontal="right" vertical="top"/>
    </xf>
    <xf numFmtId="2" fontId="4" fillId="0" borderId="82" xfId="0" applyNumberFormat="1" applyFont="1" applyFill="1" applyBorder="1" applyAlignment="1">
      <alignment horizontal="right" vertical="top"/>
    </xf>
    <xf numFmtId="4" fontId="3" fillId="0" borderId="117" xfId="0" applyNumberFormat="1" applyFont="1" applyFill="1" applyBorder="1" applyAlignment="1">
      <alignment/>
    </xf>
    <xf numFmtId="178" fontId="3" fillId="0" borderId="133" xfId="0" applyNumberFormat="1" applyFont="1" applyFill="1" applyBorder="1" applyAlignment="1">
      <alignment horizontal="right" vertical="top"/>
    </xf>
    <xf numFmtId="181" fontId="5" fillId="0" borderId="11" xfId="0" applyNumberFormat="1" applyFont="1" applyFill="1" applyBorder="1" applyAlignment="1">
      <alignment horizontal="right" vertical="top"/>
    </xf>
    <xf numFmtId="190" fontId="5" fillId="0" borderId="86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left" vertical="top"/>
    </xf>
    <xf numFmtId="4" fontId="5" fillId="0" borderId="11" xfId="0" applyNumberFormat="1" applyFont="1" applyFill="1" applyBorder="1" applyAlignment="1">
      <alignment horizontal="right" vertical="top"/>
    </xf>
    <xf numFmtId="190" fontId="4" fillId="0" borderId="29" xfId="0" applyNumberFormat="1" applyFont="1" applyFill="1" applyBorder="1" applyAlignment="1">
      <alignment horizontal="right" vertical="top"/>
    </xf>
    <xf numFmtId="190" fontId="4" fillId="0" borderId="134" xfId="0" applyNumberFormat="1" applyFont="1" applyFill="1" applyBorder="1" applyAlignment="1">
      <alignment horizontal="right" vertical="top"/>
    </xf>
    <xf numFmtId="190" fontId="4" fillId="0" borderId="117" xfId="0" applyNumberFormat="1" applyFont="1" applyFill="1" applyBorder="1" applyAlignment="1">
      <alignment horizontal="right" vertical="top"/>
    </xf>
    <xf numFmtId="190" fontId="4" fillId="0" borderId="132" xfId="0" applyNumberFormat="1" applyFont="1" applyFill="1" applyBorder="1" applyAlignment="1">
      <alignment horizontal="right" vertical="top"/>
    </xf>
    <xf numFmtId="173" fontId="4" fillId="0" borderId="24" xfId="0" applyNumberFormat="1" applyFont="1" applyFill="1" applyBorder="1" applyAlignment="1">
      <alignment horizontal="right" vertical="top"/>
    </xf>
    <xf numFmtId="2" fontId="4" fillId="0" borderId="48" xfId="0" applyNumberFormat="1" applyFont="1" applyFill="1" applyBorder="1" applyAlignment="1">
      <alignment horizontal="right" vertical="top"/>
    </xf>
    <xf numFmtId="178" fontId="3" fillId="0" borderId="100" xfId="0" applyNumberFormat="1" applyFont="1" applyFill="1" applyBorder="1" applyAlignment="1">
      <alignment/>
    </xf>
    <xf numFmtId="175" fontId="4" fillId="0" borderId="91" xfId="0" applyNumberFormat="1" applyFont="1" applyFill="1" applyBorder="1" applyAlignment="1">
      <alignment horizontal="right" vertical="top"/>
    </xf>
    <xf numFmtId="175" fontId="4" fillId="0" borderId="102" xfId="0" applyNumberFormat="1" applyFont="1" applyFill="1" applyBorder="1" applyAlignment="1">
      <alignment horizontal="right" vertical="top"/>
    </xf>
    <xf numFmtId="173" fontId="4" fillId="0" borderId="1" xfId="0" applyNumberFormat="1" applyFont="1" applyFill="1" applyBorder="1" applyAlignment="1">
      <alignment horizontal="right" vertical="top"/>
    </xf>
    <xf numFmtId="173" fontId="4" fillId="0" borderId="48" xfId="0" applyNumberFormat="1" applyFont="1" applyFill="1" applyBorder="1" applyAlignment="1">
      <alignment horizontal="right" vertical="top"/>
    </xf>
    <xf numFmtId="177" fontId="4" fillId="0" borderId="63" xfId="0" applyNumberFormat="1" applyFont="1" applyFill="1" applyBorder="1" applyAlignment="1">
      <alignment horizontal="right" vertical="top"/>
    </xf>
    <xf numFmtId="175" fontId="4" fillId="0" borderId="48" xfId="0" applyNumberFormat="1" applyFont="1" applyFill="1" applyBorder="1" applyAlignment="1">
      <alignment horizontal="right" vertical="top"/>
    </xf>
    <xf numFmtId="177" fontId="4" fillId="0" borderId="48" xfId="0" applyNumberFormat="1" applyFont="1" applyFill="1" applyBorder="1" applyAlignment="1">
      <alignment horizontal="right" vertical="top"/>
    </xf>
    <xf numFmtId="177" fontId="4" fillId="0" borderId="91" xfId="0" applyNumberFormat="1" applyFont="1" applyFill="1" applyBorder="1" applyAlignment="1">
      <alignment horizontal="right" vertical="top"/>
    </xf>
    <xf numFmtId="182" fontId="4" fillId="0" borderId="132" xfId="0" applyNumberFormat="1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right" vertical="top"/>
    </xf>
    <xf numFmtId="178" fontId="4" fillId="0" borderId="92" xfId="0" applyNumberFormat="1" applyFont="1" applyFill="1" applyBorder="1" applyAlignment="1">
      <alignment horizontal="right" vertical="top"/>
    </xf>
    <xf numFmtId="2" fontId="4" fillId="0" borderId="31" xfId="0" applyNumberFormat="1" applyFont="1" applyFill="1" applyBorder="1" applyAlignment="1">
      <alignment horizontal="left" vertical="top" wrapText="1"/>
    </xf>
    <xf numFmtId="173" fontId="4" fillId="0" borderId="92" xfId="0" applyNumberFormat="1" applyFont="1" applyFill="1" applyBorder="1" applyAlignment="1">
      <alignment horizontal="right" vertical="top"/>
    </xf>
    <xf numFmtId="0" fontId="4" fillId="0" borderId="97" xfId="0" applyFont="1" applyFill="1" applyBorder="1" applyAlignment="1">
      <alignment horizontal="left" vertical="top" wrapText="1"/>
    </xf>
    <xf numFmtId="0" fontId="4" fillId="0" borderId="97" xfId="0" applyFont="1" applyFill="1" applyBorder="1" applyAlignment="1">
      <alignment horizontal="left" vertical="top"/>
    </xf>
    <xf numFmtId="2" fontId="4" fillId="0" borderId="64" xfId="0" applyNumberFormat="1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4" fontId="4" fillId="0" borderId="39" xfId="0" applyNumberFormat="1" applyFont="1" applyFill="1" applyBorder="1" applyAlignment="1">
      <alignment horizontal="right" vertical="top"/>
    </xf>
    <xf numFmtId="173" fontId="4" fillId="0" borderId="39" xfId="0" applyNumberFormat="1" applyFont="1" applyFill="1" applyBorder="1" applyAlignment="1">
      <alignment horizontal="right" vertical="top"/>
    </xf>
    <xf numFmtId="4" fontId="4" fillId="0" borderId="64" xfId="0" applyNumberFormat="1" applyFont="1" applyFill="1" applyBorder="1" applyAlignment="1">
      <alignment horizontal="right" vertical="top"/>
    </xf>
    <xf numFmtId="173" fontId="4" fillId="0" borderId="64" xfId="0" applyNumberFormat="1" applyFont="1" applyFill="1" applyBorder="1" applyAlignment="1">
      <alignment horizontal="right" vertical="top"/>
    </xf>
    <xf numFmtId="0" fontId="9" fillId="0" borderId="31" xfId="0" applyFont="1" applyFill="1" applyBorder="1" applyAlignment="1">
      <alignment horizontal="center" vertical="top"/>
    </xf>
    <xf numFmtId="4" fontId="9" fillId="0" borderId="7" xfId="0" applyNumberFormat="1" applyFont="1" applyFill="1" applyBorder="1" applyAlignment="1">
      <alignment horizontal="right" vertical="top"/>
    </xf>
    <xf numFmtId="175" fontId="9" fillId="0" borderId="7" xfId="0" applyNumberFormat="1" applyFont="1" applyFill="1" applyBorder="1" applyAlignment="1">
      <alignment horizontal="right" vertical="top"/>
    </xf>
    <xf numFmtId="4" fontId="9" fillId="0" borderId="31" xfId="0" applyNumberFormat="1" applyFont="1" applyFill="1" applyBorder="1" applyAlignment="1">
      <alignment horizontal="right" vertical="top"/>
    </xf>
    <xf numFmtId="173" fontId="9" fillId="0" borderId="31" xfId="0" applyNumberFormat="1" applyFont="1" applyFill="1" applyBorder="1" applyAlignment="1">
      <alignment horizontal="right" vertical="top"/>
    </xf>
    <xf numFmtId="178" fontId="4" fillId="0" borderId="84" xfId="0" applyNumberFormat="1" applyFont="1" applyFill="1" applyBorder="1" applyAlignment="1">
      <alignment horizontal="right" vertical="top"/>
    </xf>
    <xf numFmtId="177" fontId="9" fillId="0" borderId="31" xfId="0" applyNumberFormat="1" applyFont="1" applyFill="1" applyBorder="1" applyAlignment="1">
      <alignment horizontal="right" vertical="top"/>
    </xf>
    <xf numFmtId="181" fontId="9" fillId="0" borderId="31" xfId="0" applyNumberFormat="1" applyFont="1" applyFill="1" applyBorder="1" applyAlignment="1">
      <alignment horizontal="right" vertical="top"/>
    </xf>
    <xf numFmtId="4" fontId="4" fillId="0" borderId="31" xfId="0" applyNumberFormat="1" applyFont="1" applyFill="1" applyBorder="1" applyAlignment="1">
      <alignment horizontal="right" vertical="top"/>
    </xf>
    <xf numFmtId="173" fontId="4" fillId="0" borderId="31" xfId="0" applyNumberFormat="1" applyFont="1" applyFill="1" applyBorder="1" applyAlignment="1">
      <alignment horizontal="right" vertical="top"/>
    </xf>
    <xf numFmtId="175" fontId="4" fillId="0" borderId="64" xfId="0" applyNumberFormat="1" applyFont="1" applyFill="1" applyBorder="1" applyAlignment="1">
      <alignment horizontal="right" vertical="top"/>
    </xf>
    <xf numFmtId="175" fontId="4" fillId="0" borderId="135" xfId="0" applyNumberFormat="1" applyFont="1" applyFill="1" applyBorder="1" applyAlignment="1">
      <alignment horizontal="right" vertical="top"/>
    </xf>
    <xf numFmtId="175" fontId="4" fillId="0" borderId="136" xfId="0" applyNumberFormat="1" applyFont="1" applyFill="1" applyBorder="1" applyAlignment="1">
      <alignment horizontal="right" vertical="top"/>
    </xf>
    <xf numFmtId="0" fontId="4" fillId="0" borderId="95" xfId="0" applyFont="1" applyFill="1" applyBorder="1" applyAlignment="1">
      <alignment horizontal="left" vertical="top"/>
    </xf>
    <xf numFmtId="0" fontId="4" fillId="0" borderId="91" xfId="0" applyFont="1" applyFill="1" applyBorder="1" applyAlignment="1">
      <alignment horizontal="left" vertical="top"/>
    </xf>
    <xf numFmtId="4" fontId="4" fillId="0" borderId="95" xfId="0" applyNumberFormat="1" applyFont="1" applyFill="1" applyBorder="1" applyAlignment="1">
      <alignment horizontal="right" vertical="top"/>
    </xf>
    <xf numFmtId="0" fontId="4" fillId="0" borderId="102" xfId="0" applyFont="1" applyFill="1" applyBorder="1" applyAlignment="1">
      <alignment horizontal="left" vertical="top" wrapText="1"/>
    </xf>
    <xf numFmtId="177" fontId="4" fillId="0" borderId="64" xfId="0" applyNumberFormat="1" applyFont="1" applyFill="1" applyBorder="1" applyAlignment="1">
      <alignment horizontal="right" vertical="top"/>
    </xf>
    <xf numFmtId="0" fontId="9" fillId="0" borderId="7" xfId="0" applyFont="1" applyFill="1" applyBorder="1" applyAlignment="1">
      <alignment horizontal="center" vertical="top"/>
    </xf>
    <xf numFmtId="173" fontId="4" fillId="0" borderId="59" xfId="0" applyNumberFormat="1" applyFont="1" applyFill="1" applyBorder="1" applyAlignment="1">
      <alignment horizontal="right" vertical="top"/>
    </xf>
    <xf numFmtId="173" fontId="4" fillId="0" borderId="89" xfId="0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 horizontal="left" vertical="top" wrapText="1"/>
    </xf>
    <xf numFmtId="0" fontId="4" fillId="0" borderId="4" xfId="0" applyNumberFormat="1" applyFont="1" applyFill="1" applyBorder="1" applyAlignment="1">
      <alignment horizontal="left" vertical="top" wrapText="1"/>
    </xf>
    <xf numFmtId="4" fontId="3" fillId="0" borderId="135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4" fontId="3" fillId="0" borderId="33" xfId="0" applyNumberFormat="1" applyFont="1" applyFill="1" applyBorder="1" applyAlignment="1">
      <alignment/>
    </xf>
    <xf numFmtId="4" fontId="4" fillId="0" borderId="4" xfId="0" applyNumberFormat="1" applyFont="1" applyFill="1" applyBorder="1" applyAlignment="1">
      <alignment horizontal="right" vertical="top" wrapText="1"/>
    </xf>
    <xf numFmtId="4" fontId="5" fillId="0" borderId="4" xfId="0" applyNumberFormat="1" applyFont="1" applyFill="1" applyBorder="1" applyAlignment="1">
      <alignment horizontal="right" vertical="top"/>
    </xf>
    <xf numFmtId="175" fontId="5" fillId="0" borderId="26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4" fillId="0" borderId="121" xfId="0" applyFont="1" applyFill="1" applyBorder="1" applyAlignment="1">
      <alignment horizontal="left" vertical="top"/>
    </xf>
    <xf numFmtId="175" fontId="4" fillId="0" borderId="137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4" fillId="0" borderId="138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right" vertical="top"/>
    </xf>
    <xf numFmtId="0" fontId="4" fillId="0" borderId="139" xfId="0" applyFont="1" applyFill="1" applyBorder="1" applyAlignment="1">
      <alignment horizontal="left" vertical="top"/>
    </xf>
    <xf numFmtId="173" fontId="4" fillId="0" borderId="91" xfId="0" applyNumberFormat="1" applyFont="1" applyFill="1" applyBorder="1" applyAlignment="1">
      <alignment horizontal="right" vertical="top"/>
    </xf>
    <xf numFmtId="173" fontId="4" fillId="0" borderId="86" xfId="0" applyNumberFormat="1" applyFont="1" applyFill="1" applyBorder="1" applyAlignment="1">
      <alignment horizontal="right" vertical="top"/>
    </xf>
    <xf numFmtId="173" fontId="4" fillId="0" borderId="110" xfId="0" applyNumberFormat="1" applyFont="1" applyFill="1" applyBorder="1" applyAlignment="1">
      <alignment horizontal="right" vertical="top"/>
    </xf>
    <xf numFmtId="173" fontId="4" fillId="0" borderId="102" xfId="0" applyNumberFormat="1" applyFont="1" applyFill="1" applyBorder="1" applyAlignment="1">
      <alignment horizontal="right" vertical="top"/>
    </xf>
    <xf numFmtId="175" fontId="4" fillId="0" borderId="1" xfId="0" applyNumberFormat="1" applyFont="1" applyFill="1" applyBorder="1" applyAlignment="1">
      <alignment horizontal="right" vertical="top"/>
    </xf>
    <xf numFmtId="178" fontId="4" fillId="0" borderId="1" xfId="0" applyNumberFormat="1" applyFont="1" applyFill="1" applyBorder="1" applyAlignment="1">
      <alignment horizontal="right" vertical="top"/>
    </xf>
    <xf numFmtId="173" fontId="4" fillId="0" borderId="103" xfId="0" applyNumberFormat="1" applyFont="1" applyFill="1" applyBorder="1" applyAlignment="1">
      <alignment horizontal="right" vertical="top"/>
    </xf>
    <xf numFmtId="177" fontId="4" fillId="0" borderId="86" xfId="0" applyNumberFormat="1" applyFont="1" applyFill="1" applyBorder="1" applyAlignment="1">
      <alignment horizontal="right" vertical="top"/>
    </xf>
    <xf numFmtId="177" fontId="4" fillId="0" borderId="103" xfId="0" applyNumberFormat="1" applyFont="1" applyFill="1" applyBorder="1" applyAlignment="1">
      <alignment horizontal="right" vertical="top"/>
    </xf>
    <xf numFmtId="181" fontId="4" fillId="0" borderId="103" xfId="0" applyNumberFormat="1" applyFont="1" applyFill="1" applyBorder="1" applyAlignment="1">
      <alignment horizontal="right" vertical="top"/>
    </xf>
    <xf numFmtId="173" fontId="5" fillId="0" borderId="86" xfId="0" applyNumberFormat="1" applyFont="1" applyFill="1" applyBorder="1" applyAlignment="1">
      <alignment horizontal="right" vertical="top"/>
    </xf>
    <xf numFmtId="177" fontId="4" fillId="0" borderId="102" xfId="0" applyNumberFormat="1" applyFont="1" applyFill="1" applyBorder="1" applyAlignment="1">
      <alignment horizontal="right" vertical="top"/>
    </xf>
    <xf numFmtId="175" fontId="4" fillId="0" borderId="103" xfId="0" applyNumberFormat="1" applyFont="1" applyFill="1" applyBorder="1" applyAlignment="1">
      <alignment horizontal="right" vertical="top"/>
    </xf>
    <xf numFmtId="178" fontId="4" fillId="0" borderId="48" xfId="0" applyNumberFormat="1" applyFont="1" applyFill="1" applyBorder="1" applyAlignment="1">
      <alignment horizontal="right" vertical="top"/>
    </xf>
    <xf numFmtId="183" fontId="4" fillId="0" borderId="48" xfId="0" applyNumberFormat="1" applyFont="1" applyFill="1" applyBorder="1" applyAlignment="1">
      <alignment horizontal="right" vertical="top"/>
    </xf>
    <xf numFmtId="183" fontId="4" fillId="0" borderId="91" xfId="0" applyNumberFormat="1" applyFont="1" applyFill="1" applyBorder="1" applyAlignment="1">
      <alignment horizontal="right" vertical="top"/>
    </xf>
    <xf numFmtId="175" fontId="4" fillId="0" borderId="24" xfId="0" applyNumberFormat="1" applyFont="1" applyFill="1" applyBorder="1" applyAlignment="1">
      <alignment horizontal="right" vertical="top"/>
    </xf>
    <xf numFmtId="177" fontId="4" fillId="0" borderId="24" xfId="0" applyNumberFormat="1" applyFont="1" applyFill="1" applyBorder="1" applyAlignment="1">
      <alignment horizontal="right" vertical="top"/>
    </xf>
    <xf numFmtId="177" fontId="4" fillId="0" borderId="110" xfId="0" applyNumberFormat="1" applyFont="1" applyFill="1" applyBorder="1" applyAlignment="1">
      <alignment horizontal="right" vertical="top"/>
    </xf>
    <xf numFmtId="178" fontId="4" fillId="0" borderId="24" xfId="0" applyNumberFormat="1" applyFont="1" applyFill="1" applyBorder="1" applyAlignment="1">
      <alignment horizontal="right" vertical="top"/>
    </xf>
    <xf numFmtId="178" fontId="4" fillId="0" borderId="91" xfId="0" applyNumberFormat="1" applyFont="1" applyFill="1" applyBorder="1" applyAlignment="1">
      <alignment horizontal="right" vertical="top"/>
    </xf>
    <xf numFmtId="178" fontId="5" fillId="0" borderId="89" xfId="0" applyNumberFormat="1" applyFont="1" applyFill="1" applyBorder="1" applyAlignment="1">
      <alignment horizontal="right" vertical="top"/>
    </xf>
    <xf numFmtId="178" fontId="4" fillId="0" borderId="53" xfId="0" applyNumberFormat="1" applyFont="1" applyFill="1" applyBorder="1" applyAlignment="1">
      <alignment horizontal="right" vertical="top"/>
    </xf>
    <xf numFmtId="178" fontId="4" fillId="0" borderId="102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4" fontId="3" fillId="0" borderId="140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3" fillId="0" borderId="102" xfId="0" applyNumberFormat="1" applyFont="1" applyFill="1" applyBorder="1" applyAlignment="1">
      <alignment/>
    </xf>
    <xf numFmtId="4" fontId="3" fillId="0" borderId="63" xfId="0" applyNumberFormat="1" applyFont="1" applyFill="1" applyBorder="1" applyAlignment="1">
      <alignment/>
    </xf>
    <xf numFmtId="188" fontId="4" fillId="0" borderId="103" xfId="0" applyNumberFormat="1" applyFont="1" applyFill="1" applyBorder="1" applyAlignment="1">
      <alignment horizontal="right" vertical="top"/>
    </xf>
    <xf numFmtId="177" fontId="4" fillId="0" borderId="55" xfId="0" applyNumberFormat="1" applyFont="1" applyFill="1" applyBorder="1" applyAlignment="1">
      <alignment horizontal="right" vertical="top"/>
    </xf>
    <xf numFmtId="181" fontId="4" fillId="0" borderId="48" xfId="0" applyNumberFormat="1" applyFont="1" applyFill="1" applyBorder="1" applyAlignment="1">
      <alignment horizontal="right" vertical="top"/>
    </xf>
    <xf numFmtId="0" fontId="4" fillId="0" borderId="82" xfId="0" applyFont="1" applyFill="1" applyBorder="1" applyAlignment="1">
      <alignment horizontal="left" vertical="top" wrapText="1"/>
    </xf>
    <xf numFmtId="181" fontId="4" fillId="0" borderId="110" xfId="0" applyNumberFormat="1" applyFont="1" applyFill="1" applyBorder="1" applyAlignment="1">
      <alignment horizontal="right" vertical="top"/>
    </xf>
    <xf numFmtId="175" fontId="4" fillId="0" borderId="89" xfId="0" applyNumberFormat="1" applyFont="1" applyFill="1" applyBorder="1" applyAlignment="1">
      <alignment horizontal="right" vertical="top"/>
    </xf>
    <xf numFmtId="0" fontId="3" fillId="0" borderId="42" xfId="0" applyFont="1" applyFill="1" applyBorder="1" applyAlignment="1">
      <alignment horizontal="left" vertical="top"/>
    </xf>
    <xf numFmtId="4" fontId="3" fillId="0" borderId="42" xfId="0" applyNumberFormat="1" applyFont="1" applyFill="1" applyBorder="1" applyAlignment="1">
      <alignment horizontal="right" vertical="top"/>
    </xf>
    <xf numFmtId="0" fontId="3" fillId="0" borderId="42" xfId="0" applyFont="1" applyFill="1" applyBorder="1" applyAlignment="1">
      <alignment vertical="top"/>
    </xf>
    <xf numFmtId="181" fontId="4" fillId="0" borderId="11" xfId="0" applyNumberFormat="1" applyFont="1" applyFill="1" applyBorder="1" applyAlignment="1">
      <alignment horizontal="right" vertical="top"/>
    </xf>
    <xf numFmtId="0" fontId="3" fillId="0" borderId="102" xfId="0" applyFont="1" applyFill="1" applyBorder="1" applyAlignment="1">
      <alignment/>
    </xf>
    <xf numFmtId="173" fontId="4" fillId="0" borderId="82" xfId="0" applyNumberFormat="1" applyFont="1" applyFill="1" applyBorder="1" applyAlignment="1">
      <alignment horizontal="right" vertical="top"/>
    </xf>
    <xf numFmtId="0" fontId="0" fillId="0" borderId="141" xfId="0" applyBorder="1" applyAlignment="1">
      <alignment vertical="top"/>
    </xf>
    <xf numFmtId="173" fontId="4" fillId="0" borderId="129" xfId="0" applyNumberFormat="1" applyFont="1" applyFill="1" applyBorder="1" applyAlignment="1">
      <alignment horizontal="right" vertical="top"/>
    </xf>
    <xf numFmtId="177" fontId="3" fillId="0" borderId="42" xfId="0" applyNumberFormat="1" applyFont="1" applyFill="1" applyBorder="1" applyAlignment="1">
      <alignment/>
    </xf>
    <xf numFmtId="0" fontId="4" fillId="0" borderId="49" xfId="0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right" vertical="top"/>
    </xf>
    <xf numFmtId="173" fontId="4" fillId="0" borderId="11" xfId="0" applyNumberFormat="1" applyFont="1" applyFill="1" applyBorder="1" applyAlignment="1">
      <alignment horizontal="right" vertical="top"/>
    </xf>
    <xf numFmtId="173" fontId="4" fillId="0" borderId="86" xfId="0" applyNumberFormat="1" applyFont="1" applyFill="1" applyBorder="1" applyAlignment="1">
      <alignment horizontal="right" vertical="top"/>
    </xf>
    <xf numFmtId="0" fontId="9" fillId="0" borderId="92" xfId="0" applyFont="1" applyFill="1" applyBorder="1" applyAlignment="1">
      <alignment horizontal="center" vertical="top"/>
    </xf>
    <xf numFmtId="182" fontId="4" fillId="0" borderId="61" xfId="0" applyNumberFormat="1" applyFont="1" applyFill="1" applyBorder="1" applyAlignment="1">
      <alignment horizontal="left" vertical="top"/>
    </xf>
    <xf numFmtId="4" fontId="3" fillId="0" borderId="84" xfId="0" applyNumberFormat="1" applyFont="1" applyFill="1" applyBorder="1" applyAlignment="1">
      <alignment horizontal="right" vertical="top"/>
    </xf>
    <xf numFmtId="4" fontId="3" fillId="0" borderId="84" xfId="0" applyNumberFormat="1" applyFont="1" applyFill="1" applyBorder="1" applyAlignment="1">
      <alignment vertical="top"/>
    </xf>
    <xf numFmtId="0" fontId="3" fillId="0" borderId="92" xfId="0" applyFont="1" applyFill="1" applyBorder="1" applyAlignment="1">
      <alignment horizontal="left" vertical="top"/>
    </xf>
    <xf numFmtId="175" fontId="4" fillId="0" borderId="142" xfId="0" applyNumberFormat="1" applyFont="1" applyFill="1" applyBorder="1" applyAlignment="1">
      <alignment horizontal="right" vertical="top"/>
    </xf>
    <xf numFmtId="0" fontId="4" fillId="0" borderId="119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top"/>
    </xf>
    <xf numFmtId="0" fontId="3" fillId="0" borderId="100" xfId="0" applyFont="1" applyFill="1" applyBorder="1" applyAlignment="1">
      <alignment vertical="top"/>
    </xf>
    <xf numFmtId="4" fontId="4" fillId="0" borderId="89" xfId="0" applyNumberFormat="1" applyFont="1" applyFill="1" applyBorder="1" applyAlignment="1">
      <alignment horizontal="right" vertical="top"/>
    </xf>
    <xf numFmtId="4" fontId="4" fillId="0" borderId="24" xfId="0" applyNumberFormat="1" applyFont="1" applyFill="1" applyBorder="1" applyAlignment="1">
      <alignment horizontal="right" vertical="top"/>
    </xf>
    <xf numFmtId="0" fontId="9" fillId="0" borderId="4" xfId="0" applyFont="1" applyFill="1" applyBorder="1" applyAlignment="1">
      <alignment horizontal="right" vertical="top"/>
    </xf>
    <xf numFmtId="173" fontId="9" fillId="0" borderId="4" xfId="0" applyNumberFormat="1" applyFont="1" applyFill="1" applyBorder="1" applyAlignment="1">
      <alignment horizontal="right" vertical="top"/>
    </xf>
    <xf numFmtId="177" fontId="9" fillId="0" borderId="1" xfId="0" applyNumberFormat="1" applyFont="1" applyFill="1" applyBorder="1" applyAlignment="1">
      <alignment horizontal="right" vertical="top"/>
    </xf>
    <xf numFmtId="0" fontId="9" fillId="0" borderId="31" xfId="0" applyFont="1" applyFill="1" applyBorder="1" applyAlignment="1">
      <alignment horizontal="right" vertical="top"/>
    </xf>
    <xf numFmtId="173" fontId="9" fillId="0" borderId="12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right" vertical="top"/>
    </xf>
    <xf numFmtId="175" fontId="9" fillId="0" borderId="53" xfId="0" applyNumberFormat="1" applyFont="1" applyFill="1" applyBorder="1" applyAlignment="1">
      <alignment horizontal="right" vertical="top"/>
    </xf>
    <xf numFmtId="4" fontId="9" fillId="0" borderId="64" xfId="0" applyNumberFormat="1" applyFont="1" applyFill="1" applyBorder="1" applyAlignment="1">
      <alignment horizontal="left" vertical="top" wrapText="1"/>
    </xf>
    <xf numFmtId="173" fontId="9" fillId="0" borderId="91" xfId="0" applyNumberFormat="1" applyFont="1" applyFill="1" applyBorder="1" applyAlignment="1">
      <alignment horizontal="right" vertical="top"/>
    </xf>
    <xf numFmtId="0" fontId="9" fillId="0" borderId="31" xfId="0" applyFont="1" applyFill="1" applyBorder="1" applyAlignment="1">
      <alignment horizontal="right" vertical="top" wrapText="1"/>
    </xf>
    <xf numFmtId="0" fontId="4" fillId="0" borderId="33" xfId="0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right" vertical="top" wrapText="1"/>
    </xf>
    <xf numFmtId="4" fontId="10" fillId="0" borderId="64" xfId="0" applyNumberFormat="1" applyFont="1" applyFill="1" applyBorder="1" applyAlignment="1">
      <alignment/>
    </xf>
    <xf numFmtId="0" fontId="9" fillId="0" borderId="59" xfId="0" applyFont="1" applyFill="1" applyBorder="1" applyAlignment="1">
      <alignment horizontal="right" vertical="top" wrapText="1"/>
    </xf>
    <xf numFmtId="0" fontId="9" fillId="0" borderId="4" xfId="0" applyNumberFormat="1" applyFont="1" applyFill="1" applyBorder="1" applyAlignment="1">
      <alignment horizontal="right" vertical="top" wrapText="1"/>
    </xf>
    <xf numFmtId="4" fontId="4" fillId="0" borderId="55" xfId="0" applyNumberFormat="1" applyFont="1" applyFill="1" applyBorder="1" applyAlignment="1">
      <alignment horizontal="right" vertical="top"/>
    </xf>
    <xf numFmtId="4" fontId="3" fillId="0" borderId="89" xfId="0" applyNumberFormat="1" applyFont="1" applyFill="1" applyBorder="1" applyAlignment="1">
      <alignment/>
    </xf>
    <xf numFmtId="0" fontId="9" fillId="0" borderId="92" xfId="0" applyFont="1" applyFill="1" applyBorder="1" applyAlignment="1">
      <alignment horizontal="right" vertical="top" wrapText="1"/>
    </xf>
    <xf numFmtId="4" fontId="10" fillId="0" borderId="89" xfId="0" applyNumberFormat="1" applyFont="1" applyFill="1" applyBorder="1" applyAlignment="1">
      <alignment/>
    </xf>
    <xf numFmtId="0" fontId="9" fillId="0" borderId="4" xfId="0" applyFont="1" applyFill="1" applyBorder="1" applyAlignment="1">
      <alignment horizontal="right" vertical="top" wrapText="1"/>
    </xf>
    <xf numFmtId="177" fontId="9" fillId="0" borderId="4" xfId="0" applyNumberFormat="1" applyFont="1" applyFill="1" applyBorder="1" applyAlignment="1">
      <alignment horizontal="right" vertical="top"/>
    </xf>
    <xf numFmtId="177" fontId="9" fillId="0" borderId="103" xfId="0" applyNumberFormat="1" applyFont="1" applyFill="1" applyBorder="1" applyAlignment="1">
      <alignment horizontal="right" vertical="top"/>
    </xf>
    <xf numFmtId="0" fontId="3" fillId="0" borderId="59" xfId="0" applyFont="1" applyFill="1" applyBorder="1" applyAlignment="1">
      <alignment horizontal="center" vertical="top"/>
    </xf>
    <xf numFmtId="0" fontId="10" fillId="0" borderId="124" xfId="0" applyFont="1" applyFill="1" applyBorder="1" applyAlignment="1">
      <alignment horizontal="center"/>
    </xf>
    <xf numFmtId="0" fontId="4" fillId="0" borderId="114" xfId="0" applyFont="1" applyFill="1" applyBorder="1" applyAlignment="1">
      <alignment horizontal="left" vertical="top"/>
    </xf>
    <xf numFmtId="177" fontId="4" fillId="0" borderId="92" xfId="0" applyNumberFormat="1" applyFont="1" applyFill="1" applyBorder="1" applyAlignment="1">
      <alignment horizontal="right" vertical="top"/>
    </xf>
    <xf numFmtId="4" fontId="3" fillId="0" borderId="22" xfId="0" applyNumberFormat="1" applyFont="1" applyFill="1" applyBorder="1" applyAlignment="1">
      <alignment horizontal="right" vertical="top"/>
    </xf>
    <xf numFmtId="173" fontId="3" fillId="0" borderId="22" xfId="0" applyNumberFormat="1" applyFont="1" applyFill="1" applyBorder="1" applyAlignment="1">
      <alignment/>
    </xf>
    <xf numFmtId="4" fontId="10" fillId="0" borderId="135" xfId="0" applyNumberFormat="1" applyFont="1" applyFill="1" applyBorder="1" applyAlignment="1">
      <alignment/>
    </xf>
    <xf numFmtId="4" fontId="4" fillId="0" borderId="82" xfId="0" applyNumberFormat="1" applyFont="1" applyFill="1" applyBorder="1" applyAlignment="1">
      <alignment horizontal="right" vertical="top"/>
    </xf>
    <xf numFmtId="4" fontId="3" fillId="0" borderId="133" xfId="0" applyNumberFormat="1" applyFont="1" applyFill="1" applyBorder="1" applyAlignment="1">
      <alignment horizontal="right" vertical="top"/>
    </xf>
    <xf numFmtId="4" fontId="3" fillId="0" borderId="132" xfId="0" applyNumberFormat="1" applyFont="1" applyFill="1" applyBorder="1" applyAlignment="1">
      <alignment/>
    </xf>
    <xf numFmtId="4" fontId="4" fillId="0" borderId="31" xfId="0" applyNumberFormat="1" applyFont="1" applyFill="1" applyBorder="1" applyAlignment="1">
      <alignment horizontal="right" vertical="top" wrapText="1"/>
    </xf>
    <xf numFmtId="0" fontId="4" fillId="0" borderId="143" xfId="0" applyFont="1" applyFill="1" applyBorder="1" applyAlignment="1">
      <alignment horizontal="left" vertical="top"/>
    </xf>
    <xf numFmtId="4" fontId="4" fillId="0" borderId="143" xfId="0" applyNumberFormat="1" applyFont="1" applyFill="1" applyBorder="1" applyAlignment="1">
      <alignment horizontal="right" vertical="top"/>
    </xf>
    <xf numFmtId="4" fontId="4" fillId="0" borderId="141" xfId="0" applyNumberFormat="1" applyFont="1" applyFill="1" applyBorder="1" applyAlignment="1">
      <alignment horizontal="right" vertical="top"/>
    </xf>
    <xf numFmtId="0" fontId="4" fillId="0" borderId="142" xfId="0" applyFont="1" applyFill="1" applyBorder="1" applyAlignment="1">
      <alignment horizontal="left" vertical="top"/>
    </xf>
    <xf numFmtId="177" fontId="4" fillId="0" borderId="89" xfId="0" applyNumberFormat="1" applyFont="1" applyFill="1" applyBorder="1" applyAlignment="1">
      <alignment horizontal="right" vertical="top"/>
    </xf>
    <xf numFmtId="0" fontId="3" fillId="0" borderId="144" xfId="0" applyFont="1" applyFill="1" applyBorder="1" applyAlignment="1">
      <alignment/>
    </xf>
    <xf numFmtId="178" fontId="4" fillId="0" borderId="109" xfId="0" applyNumberFormat="1" applyFont="1" applyFill="1" applyBorder="1" applyAlignment="1">
      <alignment horizontal="right" vertical="top"/>
    </xf>
    <xf numFmtId="175" fontId="4" fillId="0" borderId="43" xfId="0" applyNumberFormat="1" applyFont="1" applyFill="1" applyBorder="1" applyAlignment="1">
      <alignment horizontal="right" vertical="top"/>
    </xf>
    <xf numFmtId="4" fontId="4" fillId="0" borderId="145" xfId="0" applyNumberFormat="1" applyFont="1" applyFill="1" applyBorder="1" applyAlignment="1">
      <alignment horizontal="right" vertical="top"/>
    </xf>
    <xf numFmtId="4" fontId="3" fillId="0" borderId="22" xfId="0" applyNumberFormat="1" applyFont="1" applyFill="1" applyBorder="1" applyAlignment="1">
      <alignment/>
    </xf>
    <xf numFmtId="4" fontId="4" fillId="0" borderId="103" xfId="0" applyNumberFormat="1" applyFont="1" applyFill="1" applyBorder="1" applyAlignment="1">
      <alignment horizontal="right" vertical="top" wrapText="1"/>
    </xf>
    <xf numFmtId="4" fontId="4" fillId="0" borderId="49" xfId="0" applyNumberFormat="1" applyFont="1" applyFill="1" applyBorder="1" applyAlignment="1">
      <alignment horizontal="right" vertical="top"/>
    </xf>
    <xf numFmtId="174" fontId="4" fillId="0" borderId="61" xfId="0" applyNumberFormat="1" applyFont="1" applyFill="1" applyBorder="1" applyAlignment="1">
      <alignment horizontal="left" vertical="top"/>
    </xf>
    <xf numFmtId="174" fontId="4" fillId="0" borderId="29" xfId="0" applyNumberFormat="1" applyFont="1" applyFill="1" applyBorder="1" applyAlignment="1">
      <alignment horizontal="left" vertical="top"/>
    </xf>
    <xf numFmtId="0" fontId="3" fillId="0" borderId="61" xfId="0" applyFont="1" applyFill="1" applyBorder="1" applyAlignment="1">
      <alignment wrapText="1"/>
    </xf>
    <xf numFmtId="182" fontId="4" fillId="0" borderId="87" xfId="0" applyNumberFormat="1" applyFont="1" applyFill="1" applyBorder="1" applyAlignment="1">
      <alignment horizontal="left" vertical="top"/>
    </xf>
    <xf numFmtId="0" fontId="3" fillId="0" borderId="146" xfId="0" applyFont="1" applyFill="1" applyBorder="1" applyAlignment="1">
      <alignment/>
    </xf>
    <xf numFmtId="0" fontId="3" fillId="0" borderId="147" xfId="0" applyFont="1" applyFill="1" applyBorder="1" applyAlignment="1">
      <alignment/>
    </xf>
    <xf numFmtId="0" fontId="3" fillId="0" borderId="148" xfId="0" applyFont="1" applyFill="1" applyBorder="1" applyAlignment="1">
      <alignment/>
    </xf>
    <xf numFmtId="0" fontId="5" fillId="0" borderId="148" xfId="0" applyFont="1" applyFill="1" applyBorder="1" applyAlignment="1">
      <alignment horizontal="center" vertical="top"/>
    </xf>
    <xf numFmtId="4" fontId="5" fillId="0" borderId="148" xfId="0" applyNumberFormat="1" applyFont="1" applyFill="1" applyBorder="1" applyAlignment="1">
      <alignment horizontal="right" vertical="top"/>
    </xf>
    <xf numFmtId="185" fontId="5" fillId="0" borderId="148" xfId="0" applyNumberFormat="1" applyFont="1" applyFill="1" applyBorder="1" applyAlignment="1">
      <alignment horizontal="right" vertical="top"/>
    </xf>
    <xf numFmtId="190" fontId="5" fillId="0" borderId="149" xfId="0" applyNumberFormat="1" applyFont="1" applyFill="1" applyBorder="1" applyAlignment="1">
      <alignment horizontal="right" vertical="top"/>
    </xf>
    <xf numFmtId="180" fontId="5" fillId="0" borderId="150" xfId="0" applyNumberFormat="1" applyFont="1" applyFill="1" applyBorder="1" applyAlignment="1">
      <alignment horizontal="left" vertical="top"/>
    </xf>
    <xf numFmtId="0" fontId="3" fillId="0" borderId="151" xfId="0" applyFont="1" applyFill="1" applyBorder="1" applyAlignment="1">
      <alignment/>
    </xf>
    <xf numFmtId="0" fontId="5" fillId="0" borderId="152" xfId="0" applyFont="1" applyFill="1" applyBorder="1" applyAlignment="1">
      <alignment horizontal="left" vertical="top"/>
    </xf>
    <xf numFmtId="4" fontId="5" fillId="0" borderId="152" xfId="0" applyNumberFormat="1" applyFont="1" applyFill="1" applyBorder="1" applyAlignment="1">
      <alignment horizontal="right" vertical="top"/>
    </xf>
    <xf numFmtId="181" fontId="5" fillId="0" borderId="152" xfId="0" applyNumberFormat="1" applyFont="1" applyFill="1" applyBorder="1" applyAlignment="1">
      <alignment horizontal="right" vertical="top"/>
    </xf>
    <xf numFmtId="180" fontId="5" fillId="0" borderId="153" xfId="0" applyNumberFormat="1" applyFont="1" applyFill="1" applyBorder="1" applyAlignment="1">
      <alignment horizontal="left" vertical="top"/>
    </xf>
    <xf numFmtId="0" fontId="3" fillId="0" borderId="154" xfId="0" applyFont="1" applyFill="1" applyBorder="1" applyAlignment="1">
      <alignment/>
    </xf>
    <xf numFmtId="0" fontId="5" fillId="0" borderId="152" xfId="0" applyFont="1" applyFill="1" applyBorder="1" applyAlignment="1">
      <alignment horizontal="left" vertical="top" wrapText="1"/>
    </xf>
    <xf numFmtId="190" fontId="5" fillId="0" borderId="155" xfId="0" applyNumberFormat="1" applyFont="1" applyFill="1" applyBorder="1" applyAlignment="1">
      <alignment horizontal="right" vertical="top"/>
    </xf>
    <xf numFmtId="181" fontId="4" fillId="0" borderId="92" xfId="0" applyNumberFormat="1" applyFont="1" applyFill="1" applyBorder="1" applyAlignment="1">
      <alignment horizontal="right" vertical="top"/>
    </xf>
    <xf numFmtId="0" fontId="5" fillId="0" borderId="64" xfId="0" applyFont="1" applyFill="1" applyBorder="1" applyAlignment="1">
      <alignment horizontal="left" vertical="top"/>
    </xf>
    <xf numFmtId="4" fontId="5" fillId="0" borderId="64" xfId="0" applyNumberFormat="1" applyFont="1" applyFill="1" applyBorder="1" applyAlignment="1">
      <alignment horizontal="right" vertical="top"/>
    </xf>
    <xf numFmtId="181" fontId="5" fillId="0" borderId="64" xfId="0" applyNumberFormat="1" applyFont="1" applyFill="1" applyBorder="1" applyAlignment="1">
      <alignment horizontal="right" vertical="top"/>
    </xf>
    <xf numFmtId="173" fontId="5" fillId="0" borderId="152" xfId="0" applyNumberFormat="1" applyFont="1" applyFill="1" applyBorder="1" applyAlignment="1">
      <alignment horizontal="right" vertical="top"/>
    </xf>
    <xf numFmtId="181" fontId="4" fillId="0" borderId="89" xfId="0" applyNumberFormat="1" applyFont="1" applyFill="1" applyBorder="1" applyAlignment="1">
      <alignment horizontal="right" vertical="top"/>
    </xf>
    <xf numFmtId="180" fontId="5" fillId="0" borderId="156" xfId="0" applyNumberFormat="1" applyFont="1" applyFill="1" applyBorder="1" applyAlignment="1">
      <alignment horizontal="left" vertical="top"/>
    </xf>
    <xf numFmtId="181" fontId="5" fillId="0" borderId="151" xfId="0" applyNumberFormat="1" applyFont="1" applyFill="1" applyBorder="1" applyAlignment="1">
      <alignment horizontal="right" vertical="top"/>
    </xf>
    <xf numFmtId="190" fontId="5" fillId="0" borderId="157" xfId="0" applyNumberFormat="1" applyFont="1" applyFill="1" applyBorder="1" applyAlignment="1">
      <alignment horizontal="right" vertical="top"/>
    </xf>
    <xf numFmtId="0" fontId="0" fillId="0" borderId="15" xfId="0" applyBorder="1" applyAlignment="1">
      <alignment/>
    </xf>
    <xf numFmtId="175" fontId="4" fillId="0" borderId="110" xfId="0" applyNumberFormat="1" applyFont="1" applyFill="1" applyBorder="1" applyAlignment="1">
      <alignment horizontal="right" vertical="top"/>
    </xf>
    <xf numFmtId="173" fontId="4" fillId="0" borderId="55" xfId="0" applyNumberFormat="1" applyFont="1" applyFill="1" applyBorder="1" applyAlignment="1">
      <alignment horizontal="right" vertical="top"/>
    </xf>
    <xf numFmtId="180" fontId="5" fillId="0" borderId="158" xfId="0" applyNumberFormat="1" applyFont="1" applyFill="1" applyBorder="1" applyAlignment="1">
      <alignment horizontal="left" vertical="top"/>
    </xf>
    <xf numFmtId="0" fontId="3" fillId="0" borderId="159" xfId="0" applyFont="1" applyFill="1" applyBorder="1" applyAlignment="1">
      <alignment/>
    </xf>
    <xf numFmtId="0" fontId="5" fillId="0" borderId="160" xfId="0" applyFont="1" applyFill="1" applyBorder="1" applyAlignment="1">
      <alignment horizontal="left" vertical="top" wrapText="1"/>
    </xf>
    <xf numFmtId="190" fontId="5" fillId="0" borderId="161" xfId="0" applyNumberFormat="1" applyFont="1" applyFill="1" applyBorder="1" applyAlignment="1">
      <alignment horizontal="right" vertical="top"/>
    </xf>
    <xf numFmtId="0" fontId="3" fillId="0" borderId="162" xfId="0" applyFont="1" applyFill="1" applyBorder="1" applyAlignment="1">
      <alignment/>
    </xf>
    <xf numFmtId="0" fontId="3" fillId="0" borderId="163" xfId="0" applyFont="1" applyFill="1" applyBorder="1" applyAlignment="1">
      <alignment/>
    </xf>
    <xf numFmtId="0" fontId="5" fillId="0" borderId="146" xfId="0" applyFont="1" applyFill="1" applyBorder="1" applyAlignment="1">
      <alignment horizontal="left" vertical="top" wrapText="1"/>
    </xf>
    <xf numFmtId="190" fontId="4" fillId="0" borderId="164" xfId="0" applyNumberFormat="1" applyFont="1" applyFill="1" applyBorder="1" applyAlignment="1">
      <alignment horizontal="right" vertical="top"/>
    </xf>
    <xf numFmtId="0" fontId="4" fillId="0" borderId="116" xfId="0" applyFont="1" applyFill="1" applyBorder="1" applyAlignment="1">
      <alignment horizontal="left" vertical="top" wrapText="1"/>
    </xf>
    <xf numFmtId="178" fontId="4" fillId="0" borderId="116" xfId="0" applyNumberFormat="1" applyFont="1" applyFill="1" applyBorder="1" applyAlignment="1">
      <alignment horizontal="right" vertical="top"/>
    </xf>
    <xf numFmtId="4" fontId="5" fillId="0" borderId="92" xfId="0" applyNumberFormat="1" applyFont="1" applyFill="1" applyBorder="1" applyAlignment="1">
      <alignment horizontal="right" vertical="top"/>
    </xf>
    <xf numFmtId="178" fontId="4" fillId="0" borderId="110" xfId="0" applyNumberFormat="1" applyFont="1" applyFill="1" applyBorder="1" applyAlignment="1">
      <alignment horizontal="right" vertical="top"/>
    </xf>
    <xf numFmtId="178" fontId="5" fillId="0" borderId="152" xfId="0" applyNumberFormat="1" applyFont="1" applyFill="1" applyBorder="1" applyAlignment="1">
      <alignment horizontal="right" vertical="top"/>
    </xf>
    <xf numFmtId="178" fontId="5" fillId="0" borderId="151" xfId="0" applyNumberFormat="1" applyFont="1" applyFill="1" applyBorder="1" applyAlignment="1">
      <alignment horizontal="right" vertical="top"/>
    </xf>
    <xf numFmtId="175" fontId="5" fillId="0" borderId="152" xfId="0" applyNumberFormat="1" applyFont="1" applyFill="1" applyBorder="1" applyAlignment="1">
      <alignment horizontal="right" vertical="top"/>
    </xf>
    <xf numFmtId="175" fontId="5" fillId="0" borderId="151" xfId="0" applyNumberFormat="1" applyFont="1" applyFill="1" applyBorder="1" applyAlignment="1">
      <alignment horizontal="right" vertical="top"/>
    </xf>
    <xf numFmtId="0" fontId="5" fillId="0" borderId="64" xfId="0" applyFont="1" applyFill="1" applyBorder="1" applyAlignment="1">
      <alignment horizontal="right" vertical="top"/>
    </xf>
    <xf numFmtId="180" fontId="5" fillId="0" borderId="147" xfId="0" applyNumberFormat="1" applyFont="1" applyFill="1" applyBorder="1" applyAlignment="1">
      <alignment horizontal="left" vertical="top"/>
    </xf>
    <xf numFmtId="173" fontId="5" fillId="0" borderId="64" xfId="0" applyNumberFormat="1" applyFont="1" applyFill="1" applyBorder="1" applyAlignment="1">
      <alignment horizontal="right" vertical="top"/>
    </xf>
    <xf numFmtId="173" fontId="5" fillId="0" borderId="53" xfId="0" applyNumberFormat="1" applyFont="1" applyFill="1" applyBorder="1" applyAlignment="1">
      <alignment horizontal="right" vertical="top"/>
    </xf>
    <xf numFmtId="173" fontId="5" fillId="0" borderId="151" xfId="0" applyNumberFormat="1" applyFont="1" applyFill="1" applyBorder="1" applyAlignment="1">
      <alignment horizontal="right" vertical="top"/>
    </xf>
    <xf numFmtId="173" fontId="4" fillId="0" borderId="53" xfId="0" applyNumberFormat="1" applyFont="1" applyFill="1" applyBorder="1" applyAlignment="1">
      <alignment horizontal="right" vertical="top"/>
    </xf>
    <xf numFmtId="172" fontId="5" fillId="0" borderId="147" xfId="0" applyNumberFormat="1" applyFont="1" applyFill="1" applyBorder="1" applyAlignment="1">
      <alignment horizontal="left" vertical="top"/>
    </xf>
    <xf numFmtId="0" fontId="5" fillId="0" borderId="151" xfId="0" applyFont="1" applyFill="1" applyBorder="1" applyAlignment="1">
      <alignment horizontal="left" vertical="top"/>
    </xf>
    <xf numFmtId="4" fontId="5" fillId="0" borderId="165" xfId="0" applyNumberFormat="1" applyFont="1" applyFill="1" applyBorder="1" applyAlignment="1">
      <alignment horizontal="right" vertical="top"/>
    </xf>
    <xf numFmtId="172" fontId="5" fillId="0" borderId="150" xfId="0" applyNumberFormat="1" applyFont="1" applyFill="1" applyBorder="1" applyAlignment="1">
      <alignment horizontal="left" vertical="top"/>
    </xf>
    <xf numFmtId="4" fontId="5" fillId="0" borderId="166" xfId="0" applyNumberFormat="1" applyFont="1" applyFill="1" applyBorder="1" applyAlignment="1">
      <alignment horizontal="right" vertical="top"/>
    </xf>
    <xf numFmtId="0" fontId="4" fillId="0" borderId="142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center" vertical="top"/>
    </xf>
    <xf numFmtId="0" fontId="4" fillId="0" borderId="62" xfId="0" applyFont="1" applyFill="1" applyBorder="1" applyAlignment="1">
      <alignment vertical="top"/>
    </xf>
    <xf numFmtId="0" fontId="4" fillId="0" borderId="70" xfId="0" applyFont="1" applyFill="1" applyBorder="1" applyAlignment="1">
      <alignment horizontal="left" vertical="top"/>
    </xf>
    <xf numFmtId="0" fontId="4" fillId="0" borderId="139" xfId="0" applyFont="1" applyFill="1" applyBorder="1" applyAlignment="1">
      <alignment horizontal="left" vertical="top" wrapText="1"/>
    </xf>
    <xf numFmtId="2" fontId="4" fillId="0" borderId="62" xfId="0" applyNumberFormat="1" applyFont="1" applyFill="1" applyBorder="1" applyAlignment="1">
      <alignment horizontal="left" vertical="top" wrapText="1"/>
    </xf>
    <xf numFmtId="2" fontId="4" fillId="0" borderId="97" xfId="0" applyNumberFormat="1" applyFont="1" applyFill="1" applyBorder="1" applyAlignment="1">
      <alignment horizontal="left" vertical="top" wrapText="1"/>
    </xf>
    <xf numFmtId="2" fontId="4" fillId="0" borderId="82" xfId="0" applyNumberFormat="1" applyFont="1" applyFill="1" applyBorder="1" applyAlignment="1">
      <alignment horizontal="left" vertical="top" wrapText="1"/>
    </xf>
    <xf numFmtId="2" fontId="4" fillId="0" borderId="145" xfId="0" applyNumberFormat="1" applyFont="1" applyFill="1" applyBorder="1" applyAlignment="1">
      <alignment horizontal="left" vertical="top" wrapText="1"/>
    </xf>
    <xf numFmtId="0" fontId="4" fillId="0" borderId="95" xfId="0" applyFont="1" applyFill="1" applyBorder="1" applyAlignment="1">
      <alignment horizontal="center" vertical="top"/>
    </xf>
    <xf numFmtId="0" fontId="7" fillId="0" borderId="95" xfId="0" applyFont="1" applyFill="1" applyBorder="1" applyAlignment="1">
      <alignment horizontal="right" vertical="top"/>
    </xf>
    <xf numFmtId="0" fontId="3" fillId="0" borderId="95" xfId="0" applyFont="1" applyFill="1" applyBorder="1" applyAlignment="1">
      <alignment horizontal="right" vertical="top"/>
    </xf>
    <xf numFmtId="49" fontId="4" fillId="0" borderId="62" xfId="0" applyNumberFormat="1" applyFont="1" applyFill="1" applyBorder="1" applyAlignment="1">
      <alignment horizontal="left" vertical="top" wrapText="1"/>
    </xf>
    <xf numFmtId="0" fontId="4" fillId="0" borderId="114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/>
    </xf>
    <xf numFmtId="0" fontId="4" fillId="0" borderId="133" xfId="0" applyFont="1" applyFill="1" applyBorder="1" applyAlignment="1">
      <alignment horizontal="left" vertical="top" wrapText="1"/>
    </xf>
    <xf numFmtId="0" fontId="4" fillId="0" borderId="167" xfId="0" applyFont="1" applyFill="1" applyBorder="1" applyAlignment="1">
      <alignment horizontal="left" vertical="top" wrapText="1"/>
    </xf>
    <xf numFmtId="0" fontId="4" fillId="0" borderId="145" xfId="0" applyFont="1" applyFill="1" applyBorder="1" applyAlignment="1">
      <alignment horizontal="right" vertical="top" wrapText="1"/>
    </xf>
    <xf numFmtId="0" fontId="4" fillId="0" borderId="145" xfId="0" applyFont="1" applyFill="1" applyBorder="1" applyAlignment="1">
      <alignment horizontal="left" vertical="top"/>
    </xf>
    <xf numFmtId="0" fontId="3" fillId="0" borderId="168" xfId="0" applyFont="1" applyFill="1" applyBorder="1" applyAlignment="1">
      <alignment horizontal="left" vertical="top"/>
    </xf>
    <xf numFmtId="0" fontId="4" fillId="0" borderId="133" xfId="0" applyFont="1" applyFill="1" applyBorder="1" applyAlignment="1">
      <alignment horizontal="left" vertical="top"/>
    </xf>
    <xf numFmtId="0" fontId="3" fillId="0" borderId="95" xfId="0" applyFont="1" applyFill="1" applyBorder="1" applyAlignment="1">
      <alignment horizontal="left" vertical="top"/>
    </xf>
    <xf numFmtId="0" fontId="4" fillId="0" borderId="145" xfId="0" applyFont="1" applyFill="1" applyBorder="1" applyAlignment="1">
      <alignment horizontal="left" vertical="top" wrapText="1"/>
    </xf>
    <xf numFmtId="0" fontId="3" fillId="0" borderId="133" xfId="0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right"/>
    </xf>
    <xf numFmtId="0" fontId="3" fillId="0" borderId="65" xfId="0" applyFont="1" applyFill="1" applyBorder="1" applyAlignment="1">
      <alignment horizontal="right"/>
    </xf>
    <xf numFmtId="0" fontId="3" fillId="0" borderId="169" xfId="0" applyFont="1" applyFill="1" applyBorder="1" applyAlignment="1">
      <alignment horizontal="right"/>
    </xf>
    <xf numFmtId="0" fontId="3" fillId="0" borderId="52" xfId="0" applyFont="1" applyFill="1" applyBorder="1" applyAlignment="1">
      <alignment horizontal="right"/>
    </xf>
    <xf numFmtId="176" fontId="4" fillId="0" borderId="51" xfId="0" applyNumberFormat="1" applyFont="1" applyFill="1" applyBorder="1" applyAlignment="1">
      <alignment horizontal="right" vertical="top"/>
    </xf>
    <xf numFmtId="0" fontId="3" fillId="0" borderId="40" xfId="0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54" xfId="0" applyFont="1" applyFill="1" applyBorder="1" applyAlignment="1">
      <alignment horizontal="right"/>
    </xf>
    <xf numFmtId="0" fontId="3" fillId="0" borderId="70" xfId="0" applyFont="1" applyFill="1" applyBorder="1" applyAlignment="1">
      <alignment horizontal="right"/>
    </xf>
    <xf numFmtId="176" fontId="4" fillId="0" borderId="82" xfId="0" applyNumberFormat="1" applyFont="1" applyFill="1" applyBorder="1" applyAlignment="1">
      <alignment horizontal="right" vertical="top"/>
    </xf>
    <xf numFmtId="176" fontId="4" fillId="0" borderId="83" xfId="0" applyNumberFormat="1" applyFont="1" applyFill="1" applyBorder="1" applyAlignment="1">
      <alignment horizontal="right" vertical="top"/>
    </xf>
    <xf numFmtId="176" fontId="4" fillId="0" borderId="3" xfId="0" applyNumberFormat="1" applyFont="1" applyFill="1" applyBorder="1" applyAlignment="1">
      <alignment horizontal="right" vertical="top"/>
    </xf>
    <xf numFmtId="0" fontId="3" fillId="0" borderId="8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95" xfId="0" applyFont="1" applyFill="1" applyBorder="1" applyAlignment="1">
      <alignment horizontal="right"/>
    </xf>
    <xf numFmtId="176" fontId="4" fillId="0" borderId="117" xfId="0" applyNumberFormat="1" applyFont="1" applyFill="1" applyBorder="1" applyAlignment="1">
      <alignment horizontal="right" vertical="top"/>
    </xf>
    <xf numFmtId="176" fontId="4" fillId="0" borderId="94" xfId="0" applyNumberFormat="1" applyFont="1" applyFill="1" applyBorder="1" applyAlignment="1">
      <alignment horizontal="right" vertical="top"/>
    </xf>
    <xf numFmtId="176" fontId="4" fillId="0" borderId="133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145" xfId="0" applyFont="1" applyFill="1" applyBorder="1" applyAlignment="1">
      <alignment horizontal="right"/>
    </xf>
    <xf numFmtId="176" fontId="4" fillId="0" borderId="6" xfId="0" applyNumberFormat="1" applyFont="1" applyFill="1" applyBorder="1" applyAlignment="1">
      <alignment horizontal="right" vertical="top"/>
    </xf>
    <xf numFmtId="176" fontId="4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119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22" xfId="0" applyFont="1" applyFill="1" applyBorder="1" applyAlignment="1">
      <alignment horizontal="right"/>
    </xf>
    <xf numFmtId="0" fontId="3" fillId="0" borderId="79" xfId="0" applyFont="1" applyFill="1" applyBorder="1" applyAlignment="1">
      <alignment horizontal="right"/>
    </xf>
    <xf numFmtId="0" fontId="3" fillId="0" borderId="130" xfId="0" applyFont="1" applyFill="1" applyBorder="1" applyAlignment="1">
      <alignment horizontal="right"/>
    </xf>
    <xf numFmtId="176" fontId="4" fillId="0" borderId="97" xfId="0" applyNumberFormat="1" applyFont="1" applyFill="1" applyBorder="1" applyAlignment="1">
      <alignment horizontal="right" vertical="top"/>
    </xf>
    <xf numFmtId="0" fontId="3" fillId="0" borderId="116" xfId="0" applyFont="1" applyFill="1" applyBorder="1" applyAlignment="1">
      <alignment horizontal="right"/>
    </xf>
    <xf numFmtId="0" fontId="3" fillId="0" borderId="61" xfId="0" applyFont="1" applyFill="1" applyBorder="1" applyAlignment="1">
      <alignment horizontal="right"/>
    </xf>
    <xf numFmtId="176" fontId="4" fillId="0" borderId="114" xfId="0" applyNumberFormat="1" applyFont="1" applyFill="1" applyBorder="1" applyAlignment="1">
      <alignment horizontal="right" vertical="top"/>
    </xf>
    <xf numFmtId="0" fontId="3" fillId="0" borderId="29" xfId="0" applyFont="1" applyFill="1" applyBorder="1" applyAlignment="1">
      <alignment horizontal="right"/>
    </xf>
    <xf numFmtId="0" fontId="3" fillId="0" borderId="132" xfId="0" applyFont="1" applyFill="1" applyBorder="1" applyAlignment="1">
      <alignment horizontal="right"/>
    </xf>
    <xf numFmtId="176" fontId="4" fillId="0" borderId="95" xfId="0" applyNumberFormat="1" applyFont="1" applyFill="1" applyBorder="1" applyAlignment="1">
      <alignment horizontal="right" vertical="top"/>
    </xf>
    <xf numFmtId="176" fontId="4" fillId="0" borderId="116" xfId="0" applyNumberFormat="1" applyFont="1" applyFill="1" applyBorder="1" applyAlignment="1">
      <alignment horizontal="right" vertical="top"/>
    </xf>
    <xf numFmtId="0" fontId="3" fillId="0" borderId="168" xfId="0" applyFont="1" applyFill="1" applyBorder="1" applyAlignment="1">
      <alignment horizontal="right"/>
    </xf>
    <xf numFmtId="0" fontId="3" fillId="0" borderId="139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176" fontId="4" fillId="0" borderId="141" xfId="0" applyNumberFormat="1" applyFont="1" applyFill="1" applyBorder="1" applyAlignment="1">
      <alignment horizontal="right" vertical="top"/>
    </xf>
    <xf numFmtId="176" fontId="4" fillId="0" borderId="170" xfId="0" applyNumberFormat="1" applyFont="1" applyFill="1" applyBorder="1" applyAlignment="1">
      <alignment horizontal="right" vertical="top"/>
    </xf>
    <xf numFmtId="176" fontId="4" fillId="0" borderId="143" xfId="0" applyNumberFormat="1" applyFont="1" applyFill="1" applyBorder="1" applyAlignment="1">
      <alignment horizontal="right" vertical="top"/>
    </xf>
    <xf numFmtId="0" fontId="3" fillId="0" borderId="133" xfId="0" applyFont="1" applyFill="1" applyBorder="1" applyAlignment="1">
      <alignment horizontal="right"/>
    </xf>
    <xf numFmtId="0" fontId="3" fillId="0" borderId="9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6" fontId="4" fillId="0" borderId="105" xfId="0" applyNumberFormat="1" applyFont="1" applyFill="1" applyBorder="1" applyAlignment="1">
      <alignment horizontal="right" vertical="top"/>
    </xf>
    <xf numFmtId="0" fontId="3" fillId="0" borderId="117" xfId="0" applyFont="1" applyFill="1" applyBorder="1" applyAlignment="1">
      <alignment horizontal="right"/>
    </xf>
    <xf numFmtId="0" fontId="3" fillId="0" borderId="82" xfId="0" applyFont="1" applyFill="1" applyBorder="1" applyAlignment="1">
      <alignment horizontal="right"/>
    </xf>
    <xf numFmtId="176" fontId="4" fillId="0" borderId="130" xfId="0" applyNumberFormat="1" applyFont="1" applyFill="1" applyBorder="1" applyAlignment="1">
      <alignment horizontal="right" vertical="top"/>
    </xf>
    <xf numFmtId="0" fontId="3" fillId="0" borderId="165" xfId="0" applyFont="1" applyFill="1" applyBorder="1" applyAlignment="1">
      <alignment horizontal="right"/>
    </xf>
    <xf numFmtId="176" fontId="4" fillId="0" borderId="30" xfId="0" applyNumberFormat="1" applyFont="1" applyFill="1" applyBorder="1" applyAlignment="1">
      <alignment horizontal="right" vertical="top"/>
    </xf>
    <xf numFmtId="176" fontId="4" fillId="0" borderId="54" xfId="0" applyNumberFormat="1" applyFont="1" applyFill="1" applyBorder="1" applyAlignment="1">
      <alignment horizontal="right" vertical="top"/>
    </xf>
    <xf numFmtId="176" fontId="4" fillId="0" borderId="41" xfId="0" applyNumberFormat="1" applyFont="1" applyFill="1" applyBorder="1" applyAlignment="1">
      <alignment horizontal="right" vertical="top"/>
    </xf>
    <xf numFmtId="176" fontId="4" fillId="0" borderId="25" xfId="0" applyNumberFormat="1" applyFont="1" applyFill="1" applyBorder="1" applyAlignment="1">
      <alignment horizontal="right" vertical="top"/>
    </xf>
    <xf numFmtId="176" fontId="4" fillId="0" borderId="145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0" fontId="3" fillId="0" borderId="58" xfId="0" applyFont="1" applyFill="1" applyBorder="1" applyAlignment="1">
      <alignment horizontal="right"/>
    </xf>
    <xf numFmtId="176" fontId="4" fillId="0" borderId="128" xfId="0" applyNumberFormat="1" applyFont="1" applyFill="1" applyBorder="1" applyAlignment="1">
      <alignment horizontal="right" vertical="top"/>
    </xf>
    <xf numFmtId="176" fontId="4" fillId="0" borderId="37" xfId="0" applyNumberFormat="1" applyFont="1" applyFill="1" applyBorder="1" applyAlignment="1">
      <alignment horizontal="right" vertical="top"/>
    </xf>
    <xf numFmtId="176" fontId="4" fillId="0" borderId="39" xfId="0" applyNumberFormat="1" applyFont="1" applyFill="1" applyBorder="1" applyAlignment="1">
      <alignment horizontal="right" vertical="top"/>
    </xf>
    <xf numFmtId="176" fontId="4" fillId="0" borderId="0" xfId="0" applyNumberFormat="1" applyFont="1" applyFill="1" applyBorder="1" applyAlignment="1">
      <alignment horizontal="right" vertical="top"/>
    </xf>
    <xf numFmtId="0" fontId="3" fillId="0" borderId="105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 vertical="top"/>
    </xf>
    <xf numFmtId="176" fontId="4" fillId="0" borderId="10" xfId="0" applyNumberFormat="1" applyFont="1" applyFill="1" applyBorder="1" applyAlignment="1">
      <alignment horizontal="right" vertical="top"/>
    </xf>
    <xf numFmtId="0" fontId="3" fillId="0" borderId="128" xfId="0" applyFont="1" applyFill="1" applyBorder="1" applyAlignment="1">
      <alignment horizontal="right"/>
    </xf>
    <xf numFmtId="0" fontId="3" fillId="0" borderId="171" xfId="0" applyFont="1" applyFill="1" applyBorder="1" applyAlignment="1">
      <alignment horizontal="right"/>
    </xf>
    <xf numFmtId="0" fontId="3" fillId="0" borderId="172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114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94" xfId="0" applyFont="1" applyFill="1" applyBorder="1" applyAlignment="1">
      <alignment horizontal="right"/>
    </xf>
    <xf numFmtId="176" fontId="4" fillId="0" borderId="167" xfId="0" applyNumberFormat="1" applyFont="1" applyFill="1" applyBorder="1" applyAlignment="1">
      <alignment horizontal="right" vertical="top"/>
    </xf>
    <xf numFmtId="176" fontId="4" fillId="0" borderId="70" xfId="0" applyNumberFormat="1" applyFont="1" applyFill="1" applyBorder="1" applyAlignment="1">
      <alignment horizontal="right" vertical="top"/>
    </xf>
    <xf numFmtId="0" fontId="3" fillId="0" borderId="44" xfId="0" applyFont="1" applyFill="1" applyBorder="1" applyAlignment="1">
      <alignment horizontal="right"/>
    </xf>
    <xf numFmtId="0" fontId="3" fillId="0" borderId="47" xfId="0" applyFont="1" applyFill="1" applyBorder="1" applyAlignment="1">
      <alignment horizontal="right"/>
    </xf>
    <xf numFmtId="176" fontId="4" fillId="0" borderId="85" xfId="0" applyNumberFormat="1" applyFont="1" applyFill="1" applyBorder="1" applyAlignment="1">
      <alignment horizontal="right" vertical="top"/>
    </xf>
    <xf numFmtId="176" fontId="4" fillId="0" borderId="122" xfId="0" applyNumberFormat="1" applyFont="1" applyFill="1" applyBorder="1" applyAlignment="1">
      <alignment horizontal="right" vertical="top"/>
    </xf>
    <xf numFmtId="0" fontId="3" fillId="0" borderId="167" xfId="0" applyFont="1" applyFill="1" applyBorder="1" applyAlignment="1">
      <alignment horizontal="right"/>
    </xf>
    <xf numFmtId="176" fontId="4" fillId="0" borderId="61" xfId="0" applyNumberFormat="1" applyFont="1" applyFill="1" applyBorder="1" applyAlignment="1">
      <alignment horizontal="right" vertical="top"/>
    </xf>
    <xf numFmtId="176" fontId="4" fillId="0" borderId="40" xfId="0" applyNumberFormat="1" applyFont="1" applyFill="1" applyBorder="1" applyAlignment="1">
      <alignment horizontal="right" vertical="top"/>
    </xf>
    <xf numFmtId="0" fontId="3" fillId="0" borderId="173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3" fillId="0" borderId="17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60" xfId="0" applyFont="1" applyFill="1" applyBorder="1" applyAlignment="1">
      <alignment horizontal="right"/>
    </xf>
    <xf numFmtId="176" fontId="4" fillId="0" borderId="79" xfId="0" applyNumberFormat="1" applyFont="1" applyFill="1" applyBorder="1" applyAlignment="1">
      <alignment horizontal="right" vertical="top"/>
    </xf>
    <xf numFmtId="176" fontId="4" fillId="0" borderId="121" xfId="0" applyNumberFormat="1" applyFont="1" applyFill="1" applyBorder="1" applyAlignment="1">
      <alignment horizontal="right" vertical="top"/>
    </xf>
    <xf numFmtId="0" fontId="3" fillId="0" borderId="133" xfId="0" applyFont="1" applyFill="1" applyBorder="1" applyAlignment="1">
      <alignment horizontal="right" vertical="distributed"/>
    </xf>
    <xf numFmtId="0" fontId="3" fillId="0" borderId="0" xfId="0" applyFont="1" applyFill="1" applyBorder="1" applyAlignment="1">
      <alignment horizontal="right" vertical="distributed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04" xfId="0" applyFont="1" applyFill="1" applyBorder="1" applyAlignment="1">
      <alignment horizontal="right"/>
    </xf>
    <xf numFmtId="176" fontId="4" fillId="0" borderId="57" xfId="0" applyNumberFormat="1" applyFont="1" applyFill="1" applyBorder="1" applyAlignment="1">
      <alignment horizontal="right" vertical="top"/>
    </xf>
    <xf numFmtId="0" fontId="3" fillId="0" borderId="148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168" xfId="0" applyFont="1" applyFill="1" applyBorder="1" applyAlignment="1">
      <alignment horizontal="left" vertical="top"/>
    </xf>
    <xf numFmtId="0" fontId="5" fillId="0" borderId="139" xfId="0" applyFont="1" applyFill="1" applyBorder="1" applyAlignment="1">
      <alignment horizontal="center" vertical="top"/>
    </xf>
    <xf numFmtId="0" fontId="4" fillId="0" borderId="97" xfId="0" applyFont="1" applyFill="1" applyBorder="1" applyAlignment="1">
      <alignment horizontal="center" vertical="top"/>
    </xf>
    <xf numFmtId="176" fontId="4" fillId="0" borderId="52" xfId="0" applyNumberFormat="1" applyFont="1" applyFill="1" applyBorder="1" applyAlignment="1">
      <alignment horizontal="right" vertical="top"/>
    </xf>
    <xf numFmtId="0" fontId="4" fillId="0" borderId="168" xfId="0" applyFont="1" applyFill="1" applyBorder="1" applyAlignment="1">
      <alignment horizontal="left" vertical="top" wrapText="1"/>
    </xf>
    <xf numFmtId="0" fontId="4" fillId="0" borderId="95" xfId="0" applyFont="1" applyFill="1" applyBorder="1" applyAlignment="1">
      <alignment horizontal="left" vertical="top" wrapText="1"/>
    </xf>
    <xf numFmtId="0" fontId="4" fillId="0" borderId="141" xfId="0" applyFont="1" applyFill="1" applyBorder="1" applyAlignment="1">
      <alignment horizontal="left" vertical="top" wrapText="1"/>
    </xf>
    <xf numFmtId="0" fontId="9" fillId="0" borderId="97" xfId="0" applyFont="1" applyFill="1" applyBorder="1" applyAlignment="1">
      <alignment horizontal="right" vertical="top" wrapText="1"/>
    </xf>
    <xf numFmtId="0" fontId="4" fillId="0" borderId="70" xfId="0" applyFont="1" applyFill="1" applyBorder="1" applyAlignment="1">
      <alignment horizontal="left" vertical="top" wrapText="1"/>
    </xf>
    <xf numFmtId="0" fontId="9" fillId="0" borderId="70" xfId="0" applyFont="1" applyFill="1" applyBorder="1" applyAlignment="1">
      <alignment horizontal="right" vertical="top" wrapText="1"/>
    </xf>
    <xf numFmtId="0" fontId="9" fillId="0" borderId="95" xfId="0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0" fontId="0" fillId="0" borderId="0" xfId="0" applyBorder="1" applyAlignment="1">
      <alignment horizontal="right"/>
    </xf>
    <xf numFmtId="0" fontId="3" fillId="0" borderId="158" xfId="0" applyFont="1" applyFill="1" applyBorder="1" applyAlignment="1">
      <alignment/>
    </xf>
    <xf numFmtId="0" fontId="3" fillId="0" borderId="160" xfId="0" applyFont="1" applyFill="1" applyBorder="1" applyAlignment="1">
      <alignment/>
    </xf>
    <xf numFmtId="4" fontId="6" fillId="0" borderId="175" xfId="0" applyNumberFormat="1" applyFont="1" applyFill="1" applyBorder="1" applyAlignment="1">
      <alignment horizontal="center"/>
    </xf>
    <xf numFmtId="0" fontId="6" fillId="0" borderId="176" xfId="0" applyFont="1" applyFill="1" applyBorder="1" applyAlignment="1">
      <alignment horizontal="center"/>
    </xf>
    <xf numFmtId="0" fontId="8" fillId="0" borderId="162" xfId="0" applyFont="1" applyFill="1" applyBorder="1" applyAlignment="1">
      <alignment horizontal="center" vertical="center"/>
    </xf>
    <xf numFmtId="0" fontId="8" fillId="0" borderId="163" xfId="0" applyFont="1" applyFill="1" applyBorder="1" applyAlignment="1">
      <alignment horizontal="center" vertical="center"/>
    </xf>
    <xf numFmtId="0" fontId="3" fillId="0" borderId="177" xfId="0" applyFont="1" applyFill="1" applyBorder="1" applyAlignment="1">
      <alignment horizontal="center" vertical="center"/>
    </xf>
    <xf numFmtId="0" fontId="6" fillId="0" borderId="172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29" xfId="0" applyBorder="1" applyAlignment="1">
      <alignment/>
    </xf>
    <xf numFmtId="0" fontId="0" fillId="0" borderId="113" xfId="0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3" fillId="0" borderId="178" xfId="0" applyFont="1" applyFill="1" applyBorder="1" applyAlignment="1">
      <alignment/>
    </xf>
    <xf numFmtId="190" fontId="4" fillId="0" borderId="179" xfId="0" applyNumberFormat="1" applyFont="1" applyFill="1" applyBorder="1" applyAlignment="1">
      <alignment horizontal="right" vertical="top"/>
    </xf>
    <xf numFmtId="190" fontId="4" fillId="0" borderId="180" xfId="0" applyNumberFormat="1" applyFont="1" applyFill="1" applyBorder="1" applyAlignment="1">
      <alignment horizontal="right" vertical="top"/>
    </xf>
    <xf numFmtId="190" fontId="4" fillId="0" borderId="181" xfId="0" applyNumberFormat="1" applyFont="1" applyFill="1" applyBorder="1" applyAlignment="1">
      <alignment horizontal="right" vertical="top"/>
    </xf>
    <xf numFmtId="190" fontId="4" fillId="0" borderId="182" xfId="0" applyNumberFormat="1" applyFont="1" applyFill="1" applyBorder="1" applyAlignment="1">
      <alignment horizontal="right" vertical="top"/>
    </xf>
    <xf numFmtId="190" fontId="5" fillId="0" borderId="182" xfId="0" applyNumberFormat="1" applyFont="1" applyFill="1" applyBorder="1" applyAlignment="1">
      <alignment horizontal="right" vertical="top"/>
    </xf>
    <xf numFmtId="190" fontId="4" fillId="0" borderId="182" xfId="0" applyNumberFormat="1" applyFont="1" applyFill="1" applyBorder="1" applyAlignment="1">
      <alignment horizontal="right" vertical="top"/>
    </xf>
    <xf numFmtId="190" fontId="4" fillId="0" borderId="183" xfId="0" applyNumberFormat="1" applyFont="1" applyFill="1" applyBorder="1" applyAlignment="1">
      <alignment horizontal="right" vertical="top"/>
    </xf>
    <xf numFmtId="190" fontId="4" fillId="0" borderId="184" xfId="0" applyNumberFormat="1" applyFont="1" applyFill="1" applyBorder="1" applyAlignment="1">
      <alignment horizontal="right" vertical="top"/>
    </xf>
    <xf numFmtId="0" fontId="3" fillId="0" borderId="185" xfId="0" applyFont="1" applyFill="1" applyBorder="1" applyAlignment="1">
      <alignment/>
    </xf>
    <xf numFmtId="190" fontId="9" fillId="0" borderId="182" xfId="0" applyNumberFormat="1" applyFont="1" applyFill="1" applyBorder="1" applyAlignment="1">
      <alignment horizontal="right" vertical="top"/>
    </xf>
    <xf numFmtId="190" fontId="4" fillId="0" borderId="180" xfId="0" applyNumberFormat="1" applyFont="1" applyFill="1" applyBorder="1" applyAlignment="1">
      <alignment horizontal="right" vertical="top"/>
    </xf>
    <xf numFmtId="190" fontId="4" fillId="0" borderId="186" xfId="0" applyNumberFormat="1" applyFont="1" applyFill="1" applyBorder="1" applyAlignment="1">
      <alignment horizontal="right" vertical="top"/>
    </xf>
    <xf numFmtId="190" fontId="4" fillId="0" borderId="183" xfId="0" applyNumberFormat="1" applyFont="1" applyFill="1" applyBorder="1" applyAlignment="1">
      <alignment horizontal="right" vertical="top"/>
    </xf>
    <xf numFmtId="190" fontId="4" fillId="0" borderId="184" xfId="0" applyNumberFormat="1" applyFont="1" applyFill="1" applyBorder="1" applyAlignment="1">
      <alignment horizontal="right" vertical="top"/>
    </xf>
    <xf numFmtId="190" fontId="4" fillId="0" borderId="187" xfId="0" applyNumberFormat="1" applyFont="1" applyFill="1" applyBorder="1" applyAlignment="1">
      <alignment horizontal="right" vertical="top"/>
    </xf>
    <xf numFmtId="190" fontId="4" fillId="0" borderId="188" xfId="0" applyNumberFormat="1" applyFont="1" applyFill="1" applyBorder="1" applyAlignment="1">
      <alignment horizontal="right" vertical="top"/>
    </xf>
    <xf numFmtId="4" fontId="4" fillId="0" borderId="188" xfId="0" applyNumberFormat="1" applyFont="1" applyFill="1" applyBorder="1" applyAlignment="1">
      <alignment horizontal="right" vertical="top"/>
    </xf>
    <xf numFmtId="4" fontId="4" fillId="0" borderId="189" xfId="0" applyNumberFormat="1" applyFont="1" applyFill="1" applyBorder="1" applyAlignment="1">
      <alignment horizontal="right" vertical="top"/>
    </xf>
    <xf numFmtId="190" fontId="4" fillId="0" borderId="190" xfId="0" applyNumberFormat="1" applyFont="1" applyFill="1" applyBorder="1" applyAlignment="1">
      <alignment horizontal="right" vertical="top"/>
    </xf>
    <xf numFmtId="190" fontId="4" fillId="0" borderId="191" xfId="0" applyNumberFormat="1" applyFont="1" applyFill="1" applyBorder="1" applyAlignment="1">
      <alignment horizontal="right" vertical="top"/>
    </xf>
    <xf numFmtId="190" fontId="4" fillId="0" borderId="192" xfId="0" applyNumberFormat="1" applyFont="1" applyFill="1" applyBorder="1" applyAlignment="1">
      <alignment horizontal="right" vertical="top"/>
    </xf>
    <xf numFmtId="190" fontId="4" fillId="0" borderId="193" xfId="0" applyNumberFormat="1" applyFont="1" applyFill="1" applyBorder="1" applyAlignment="1">
      <alignment horizontal="right" vertical="top"/>
    </xf>
    <xf numFmtId="190" fontId="4" fillId="0" borderId="194" xfId="0" applyNumberFormat="1" applyFont="1" applyFill="1" applyBorder="1" applyAlignment="1">
      <alignment horizontal="right" vertical="top"/>
    </xf>
    <xf numFmtId="190" fontId="4" fillId="0" borderId="195" xfId="0" applyNumberFormat="1" applyFont="1" applyFill="1" applyBorder="1" applyAlignment="1">
      <alignment horizontal="right" vertical="top"/>
    </xf>
    <xf numFmtId="190" fontId="4" fillId="0" borderId="196" xfId="0" applyNumberFormat="1" applyFont="1" applyFill="1" applyBorder="1" applyAlignment="1">
      <alignment horizontal="right" vertical="top"/>
    </xf>
    <xf numFmtId="190" fontId="4" fillId="0" borderId="197" xfId="0" applyNumberFormat="1" applyFont="1" applyFill="1" applyBorder="1" applyAlignment="1">
      <alignment horizontal="right" vertical="top"/>
    </xf>
    <xf numFmtId="190" fontId="4" fillId="0" borderId="198" xfId="0" applyNumberFormat="1" applyFont="1" applyFill="1" applyBorder="1" applyAlignment="1">
      <alignment horizontal="right" vertical="top"/>
    </xf>
    <xf numFmtId="190" fontId="4" fillId="0" borderId="199" xfId="0" applyNumberFormat="1" applyFont="1" applyFill="1" applyBorder="1" applyAlignment="1">
      <alignment horizontal="right" vertical="top"/>
    </xf>
    <xf numFmtId="190" fontId="4" fillId="0" borderId="191" xfId="0" applyNumberFormat="1" applyFont="1" applyFill="1" applyBorder="1" applyAlignment="1">
      <alignment horizontal="right" vertical="top"/>
    </xf>
    <xf numFmtId="190" fontId="5" fillId="0" borderId="193" xfId="0" applyNumberFormat="1" applyFont="1" applyFill="1" applyBorder="1" applyAlignment="1">
      <alignment horizontal="right" vertical="top"/>
    </xf>
    <xf numFmtId="180" fontId="5" fillId="0" borderId="178" xfId="0" applyNumberFormat="1" applyFont="1" applyFill="1" applyBorder="1" applyAlignment="1">
      <alignment horizontal="left" vertical="top"/>
    </xf>
    <xf numFmtId="190" fontId="5" fillId="0" borderId="192" xfId="0" applyNumberFormat="1" applyFont="1" applyFill="1" applyBorder="1" applyAlignment="1">
      <alignment horizontal="right" vertical="top"/>
    </xf>
    <xf numFmtId="190" fontId="5" fillId="0" borderId="179" xfId="0" applyNumberFormat="1" applyFont="1" applyFill="1" applyBorder="1" applyAlignment="1">
      <alignment horizontal="right" vertical="top"/>
    </xf>
    <xf numFmtId="190" fontId="4" fillId="0" borderId="200" xfId="0" applyNumberFormat="1" applyFont="1" applyFill="1" applyBorder="1" applyAlignment="1">
      <alignment horizontal="right" vertical="top"/>
    </xf>
    <xf numFmtId="0" fontId="3" fillId="0" borderId="201" xfId="0" applyFont="1" applyFill="1" applyBorder="1" applyAlignment="1">
      <alignment/>
    </xf>
    <xf numFmtId="0" fontId="3" fillId="0" borderId="202" xfId="0" applyFont="1" applyFill="1" applyBorder="1" applyAlignment="1">
      <alignment/>
    </xf>
    <xf numFmtId="0" fontId="3" fillId="0" borderId="203" xfId="0" applyFont="1" applyFill="1" applyBorder="1" applyAlignment="1">
      <alignment/>
    </xf>
    <xf numFmtId="0" fontId="3" fillId="0" borderId="204" xfId="0" applyFont="1" applyFill="1" applyBorder="1" applyAlignment="1">
      <alignment/>
    </xf>
    <xf numFmtId="190" fontId="5" fillId="0" borderId="194" xfId="0" applyNumberFormat="1" applyFont="1" applyFill="1" applyBorder="1" applyAlignment="1">
      <alignment horizontal="right" vertical="top"/>
    </xf>
    <xf numFmtId="190" fontId="5" fillId="0" borderId="188" xfId="0" applyNumberFormat="1" applyFont="1" applyFill="1" applyBorder="1" applyAlignment="1">
      <alignment horizontal="right" vertical="top"/>
    </xf>
    <xf numFmtId="190" fontId="5" fillId="0" borderId="184" xfId="0" applyNumberFormat="1" applyFont="1" applyFill="1" applyBorder="1" applyAlignment="1">
      <alignment horizontal="right" vertical="top"/>
    </xf>
    <xf numFmtId="190" fontId="4" fillId="0" borderId="205" xfId="0" applyNumberFormat="1" applyFont="1" applyFill="1" applyBorder="1" applyAlignment="1">
      <alignment horizontal="right" vertical="top"/>
    </xf>
    <xf numFmtId="190" fontId="5" fillId="0" borderId="183" xfId="0" applyNumberFormat="1" applyFont="1" applyFill="1" applyBorder="1" applyAlignment="1">
      <alignment horizontal="right" vertical="top"/>
    </xf>
    <xf numFmtId="190" fontId="4" fillId="0" borderId="206" xfId="0" applyNumberFormat="1" applyFont="1" applyFill="1" applyBorder="1" applyAlignment="1">
      <alignment horizontal="right" vertical="top"/>
    </xf>
    <xf numFmtId="4" fontId="4" fillId="0" borderId="197" xfId="0" applyNumberFormat="1" applyFont="1" applyFill="1" applyBorder="1" applyAlignment="1">
      <alignment horizontal="right" vertical="top"/>
    </xf>
    <xf numFmtId="0" fontId="3" fillId="0" borderId="185" xfId="0" applyFont="1" applyFill="1" applyBorder="1" applyAlignment="1">
      <alignment wrapText="1"/>
    </xf>
    <xf numFmtId="190" fontId="5" fillId="0" borderId="200" xfId="0" applyNumberFormat="1" applyFont="1" applyFill="1" applyBorder="1" applyAlignment="1">
      <alignment horizontal="right" vertical="top"/>
    </xf>
    <xf numFmtId="190" fontId="5" fillId="0" borderId="180" xfId="0" applyNumberFormat="1" applyFont="1" applyFill="1" applyBorder="1" applyAlignment="1">
      <alignment horizontal="right" vertical="top"/>
    </xf>
    <xf numFmtId="190" fontId="4" fillId="0" borderId="207" xfId="0" applyNumberFormat="1" applyFont="1" applyFill="1" applyBorder="1" applyAlignment="1">
      <alignment horizontal="right" vertical="top"/>
    </xf>
    <xf numFmtId="190" fontId="4" fillId="0" borderId="189" xfId="0" applyNumberFormat="1" applyFont="1" applyFill="1" applyBorder="1" applyAlignment="1">
      <alignment horizontal="right" vertical="top"/>
    </xf>
    <xf numFmtId="190" fontId="4" fillId="0" borderId="208" xfId="0" applyNumberFormat="1" applyFont="1" applyFill="1" applyBorder="1" applyAlignment="1">
      <alignment horizontal="right" vertical="top"/>
    </xf>
    <xf numFmtId="190" fontId="5" fillId="0" borderId="207" xfId="0" applyNumberFormat="1" applyFont="1" applyFill="1" applyBorder="1" applyAlignment="1">
      <alignment horizontal="right" vertical="top"/>
    </xf>
    <xf numFmtId="4" fontId="4" fillId="0" borderId="205" xfId="0" applyNumberFormat="1" applyFont="1" applyFill="1" applyBorder="1" applyAlignment="1">
      <alignment horizontal="right" vertical="top"/>
    </xf>
    <xf numFmtId="4" fontId="4" fillId="0" borderId="186" xfId="0" applyNumberFormat="1" applyFont="1" applyFill="1" applyBorder="1" applyAlignment="1">
      <alignment horizontal="right" vertical="top"/>
    </xf>
    <xf numFmtId="4" fontId="4" fillId="0" borderId="200" xfId="0" applyNumberFormat="1" applyFont="1" applyFill="1" applyBorder="1" applyAlignment="1">
      <alignment horizontal="right" vertical="top"/>
    </xf>
    <xf numFmtId="190" fontId="5" fillId="0" borderId="205" xfId="0" applyNumberFormat="1" applyFont="1" applyFill="1" applyBorder="1" applyAlignment="1">
      <alignment horizontal="right" vertical="top"/>
    </xf>
    <xf numFmtId="0" fontId="3" fillId="0" borderId="209" xfId="0" applyFont="1" applyFill="1" applyBorder="1" applyAlignment="1">
      <alignment/>
    </xf>
    <xf numFmtId="176" fontId="4" fillId="0" borderId="210" xfId="0" applyNumberFormat="1" applyFont="1" applyFill="1" applyBorder="1" applyAlignment="1">
      <alignment horizontal="right" vertical="top"/>
    </xf>
    <xf numFmtId="4" fontId="4" fillId="0" borderId="137" xfId="0" applyNumberFormat="1" applyFont="1" applyFill="1" applyBorder="1" applyAlignment="1">
      <alignment horizontal="right" vertical="top"/>
    </xf>
    <xf numFmtId="190" fontId="4" fillId="0" borderId="211" xfId="0" applyNumberFormat="1" applyFont="1" applyFill="1" applyBorder="1" applyAlignment="1">
      <alignment horizontal="right" vertical="top"/>
    </xf>
    <xf numFmtId="176" fontId="4" fillId="0" borderId="58" xfId="0" applyNumberFormat="1" applyFont="1" applyFill="1" applyBorder="1" applyAlignment="1">
      <alignment horizontal="right" vertical="top"/>
    </xf>
    <xf numFmtId="174" fontId="4" fillId="0" borderId="153" xfId="0" applyNumberFormat="1" applyFont="1" applyFill="1" applyBorder="1" applyAlignment="1">
      <alignment horizontal="left" vertical="top"/>
    </xf>
    <xf numFmtId="0" fontId="4" fillId="0" borderId="152" xfId="0" applyFont="1" applyFill="1" applyBorder="1" applyAlignment="1">
      <alignment horizontal="left" vertical="top"/>
    </xf>
    <xf numFmtId="4" fontId="4" fillId="0" borderId="152" xfId="0" applyNumberFormat="1" applyFont="1" applyFill="1" applyBorder="1" applyAlignment="1">
      <alignment horizontal="right" vertical="top"/>
    </xf>
    <xf numFmtId="175" fontId="4" fillId="0" borderId="152" xfId="0" applyNumberFormat="1" applyFont="1" applyFill="1" applyBorder="1" applyAlignment="1">
      <alignment horizontal="right" vertical="top"/>
    </xf>
    <xf numFmtId="190" fontId="4" fillId="0" borderId="149" xfId="0" applyNumberFormat="1" applyFont="1" applyFill="1" applyBorder="1" applyAlignment="1">
      <alignment horizontal="right" vertical="top"/>
    </xf>
    <xf numFmtId="173" fontId="4" fillId="0" borderId="152" xfId="0" applyNumberFormat="1" applyFont="1" applyFill="1" applyBorder="1" applyAlignment="1">
      <alignment horizontal="right" vertical="top"/>
    </xf>
    <xf numFmtId="0" fontId="5" fillId="0" borderId="64" xfId="0" applyFont="1" applyFill="1" applyBorder="1" applyAlignment="1">
      <alignment horizontal="right" vertical="top"/>
    </xf>
    <xf numFmtId="4" fontId="5" fillId="0" borderId="64" xfId="0" applyNumberFormat="1" applyFont="1" applyFill="1" applyBorder="1" applyAlignment="1">
      <alignment horizontal="right" vertical="top"/>
    </xf>
    <xf numFmtId="173" fontId="5" fillId="0" borderId="64" xfId="0" applyNumberFormat="1" applyFont="1" applyFill="1" applyBorder="1" applyAlignment="1">
      <alignment horizontal="right" vertical="top"/>
    </xf>
    <xf numFmtId="190" fontId="4" fillId="0" borderId="149" xfId="0" applyNumberFormat="1" applyFont="1" applyFill="1" applyBorder="1" applyAlignment="1">
      <alignment horizontal="right" vertical="top"/>
    </xf>
    <xf numFmtId="182" fontId="4" fillId="0" borderId="153" xfId="0" applyNumberFormat="1" applyFont="1" applyFill="1" applyBorder="1" applyAlignment="1">
      <alignment horizontal="left" vertical="top"/>
    </xf>
    <xf numFmtId="181" fontId="4" fillId="0" borderId="152" xfId="0" applyNumberFormat="1" applyFont="1" applyFill="1" applyBorder="1" applyAlignment="1">
      <alignment horizontal="right" vertical="top"/>
    </xf>
    <xf numFmtId="175" fontId="4" fillId="0" borderId="55" xfId="0" applyNumberFormat="1" applyFont="1" applyFill="1" applyBorder="1" applyAlignment="1">
      <alignment horizontal="right" vertical="top"/>
    </xf>
    <xf numFmtId="173" fontId="4" fillId="0" borderId="151" xfId="0" applyNumberFormat="1" applyFont="1" applyFill="1" applyBorder="1" applyAlignment="1">
      <alignment horizontal="right" vertical="top"/>
    </xf>
    <xf numFmtId="190" fontId="4" fillId="0" borderId="157" xfId="0" applyNumberFormat="1" applyFont="1" applyFill="1" applyBorder="1" applyAlignment="1">
      <alignment horizontal="right" vertical="top"/>
    </xf>
    <xf numFmtId="177" fontId="4" fillId="0" borderId="152" xfId="0" applyNumberFormat="1" applyFont="1" applyFill="1" applyBorder="1" applyAlignment="1">
      <alignment horizontal="right" vertical="top"/>
    </xf>
    <xf numFmtId="177" fontId="4" fillId="0" borderId="151" xfId="0" applyNumberFormat="1" applyFont="1" applyFill="1" applyBorder="1" applyAlignment="1">
      <alignment horizontal="right" vertical="top"/>
    </xf>
    <xf numFmtId="176" fontId="4" fillId="0" borderId="173" xfId="0" applyNumberFormat="1" applyFont="1" applyFill="1" applyBorder="1" applyAlignment="1">
      <alignment horizontal="right" vertical="top"/>
    </xf>
    <xf numFmtId="0" fontId="4" fillId="0" borderId="85" xfId="0" applyFont="1" applyFill="1" applyBorder="1" applyAlignment="1">
      <alignment horizontal="left" vertical="top" wrapText="1"/>
    </xf>
    <xf numFmtId="181" fontId="4" fillId="0" borderId="53" xfId="0" applyNumberFormat="1" applyFont="1" applyFill="1" applyBorder="1" applyAlignment="1">
      <alignment horizontal="right" vertical="top"/>
    </xf>
    <xf numFmtId="181" fontId="4" fillId="0" borderId="151" xfId="0" applyNumberFormat="1" applyFont="1" applyFill="1" applyBorder="1" applyAlignment="1">
      <alignment horizontal="right" vertical="top"/>
    </xf>
    <xf numFmtId="175" fontId="4" fillId="0" borderId="53" xfId="0" applyNumberFormat="1" applyFont="1" applyFill="1" applyBorder="1" applyAlignment="1">
      <alignment horizontal="right" vertical="top"/>
    </xf>
    <xf numFmtId="190" fontId="5" fillId="0" borderId="198" xfId="0" applyNumberFormat="1" applyFont="1" applyFill="1" applyBorder="1" applyAlignment="1">
      <alignment horizontal="right" vertical="top"/>
    </xf>
    <xf numFmtId="176" fontId="4" fillId="0" borderId="212" xfId="0" applyNumberFormat="1" applyFont="1" applyFill="1" applyBorder="1" applyAlignment="1">
      <alignment horizontal="right" vertical="top"/>
    </xf>
    <xf numFmtId="0" fontId="3" fillId="0" borderId="213" xfId="0" applyFont="1" applyFill="1" applyBorder="1" applyAlignment="1">
      <alignment/>
    </xf>
    <xf numFmtId="175" fontId="5" fillId="0" borderId="64" xfId="0" applyNumberFormat="1" applyFont="1" applyFill="1" applyBorder="1" applyAlignment="1">
      <alignment horizontal="right" vertical="top"/>
    </xf>
    <xf numFmtId="175" fontId="5" fillId="0" borderId="53" xfId="0" applyNumberFormat="1" applyFont="1" applyFill="1" applyBorder="1" applyAlignment="1">
      <alignment horizontal="right" vertical="top"/>
    </xf>
    <xf numFmtId="0" fontId="4" fillId="0" borderId="152" xfId="0" applyFont="1" applyFill="1" applyBorder="1" applyAlignment="1">
      <alignment horizontal="left" vertical="top" wrapText="1"/>
    </xf>
    <xf numFmtId="175" fontId="4" fillId="0" borderId="151" xfId="0" applyNumberFormat="1" applyFont="1" applyFill="1" applyBorder="1" applyAlignment="1">
      <alignment horizontal="right" vertical="top"/>
    </xf>
    <xf numFmtId="178" fontId="4" fillId="0" borderId="152" xfId="0" applyNumberFormat="1" applyFont="1" applyFill="1" applyBorder="1" applyAlignment="1">
      <alignment horizontal="right" vertical="top"/>
    </xf>
    <xf numFmtId="178" fontId="4" fillId="0" borderId="151" xfId="0" applyNumberFormat="1" applyFont="1" applyFill="1" applyBorder="1" applyAlignment="1">
      <alignment horizontal="right" vertical="top"/>
    </xf>
    <xf numFmtId="181" fontId="5" fillId="0" borderId="53" xfId="0" applyNumberFormat="1" applyFont="1" applyFill="1" applyBorder="1" applyAlignment="1">
      <alignment horizontal="right" vertical="top"/>
    </xf>
    <xf numFmtId="176" fontId="4" fillId="0" borderId="132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center" vertical="top" wrapText="1"/>
    </xf>
    <xf numFmtId="4" fontId="4" fillId="0" borderId="53" xfId="0" applyNumberFormat="1" applyFont="1" applyFill="1" applyBorder="1" applyAlignment="1">
      <alignment horizontal="right" vertical="top"/>
    </xf>
    <xf numFmtId="177" fontId="4" fillId="0" borderId="61" xfId="0" applyNumberFormat="1" applyFont="1" applyFill="1" applyBorder="1" applyAlignment="1">
      <alignment horizontal="right" vertical="top"/>
    </xf>
    <xf numFmtId="0" fontId="3" fillId="0" borderId="154" xfId="0" applyFont="1" applyFill="1" applyBorder="1" applyAlignment="1">
      <alignment horizontal="right"/>
    </xf>
    <xf numFmtId="0" fontId="4" fillId="0" borderId="165" xfId="0" applyFont="1" applyFill="1" applyBorder="1" applyAlignment="1">
      <alignment horizontal="left" vertical="top"/>
    </xf>
    <xf numFmtId="4" fontId="4" fillId="0" borderId="151" xfId="0" applyNumberFormat="1" applyFont="1" applyFill="1" applyBorder="1" applyAlignment="1">
      <alignment horizontal="right" vertical="top"/>
    </xf>
    <xf numFmtId="177" fontId="4" fillId="0" borderId="148" xfId="0" applyNumberFormat="1" applyFont="1" applyFill="1" applyBorder="1" applyAlignment="1">
      <alignment horizontal="right" vertical="top"/>
    </xf>
    <xf numFmtId="0" fontId="5" fillId="0" borderId="29" xfId="0" applyFont="1" applyFill="1" applyBorder="1" applyAlignment="1">
      <alignment horizontal="left" vertical="top"/>
    </xf>
    <xf numFmtId="4" fontId="5" fillId="0" borderId="61" xfId="0" applyNumberFormat="1" applyFont="1" applyFill="1" applyBorder="1" applyAlignment="1">
      <alignment horizontal="right" vertical="top"/>
    </xf>
    <xf numFmtId="0" fontId="4" fillId="0" borderId="165" xfId="0" applyFont="1" applyFill="1" applyBorder="1" applyAlignment="1">
      <alignment horizontal="left" vertical="top" wrapText="1"/>
    </xf>
    <xf numFmtId="4" fontId="4" fillId="0" borderId="59" xfId="0" applyNumberFormat="1" applyFont="1" applyFill="1" applyBorder="1" applyAlignment="1">
      <alignment horizontal="right" vertical="top" wrapText="1"/>
    </xf>
    <xf numFmtId="182" fontId="4" fillId="0" borderId="214" xfId="0" applyNumberFormat="1" applyFont="1" applyFill="1" applyBorder="1" applyAlignment="1">
      <alignment horizontal="left" vertical="top"/>
    </xf>
    <xf numFmtId="0" fontId="4" fillId="0" borderId="160" xfId="0" applyFont="1" applyFill="1" applyBorder="1" applyAlignment="1">
      <alignment horizontal="left" vertical="top" wrapText="1"/>
    </xf>
    <xf numFmtId="173" fontId="4" fillId="0" borderId="160" xfId="0" applyNumberFormat="1" applyFont="1" applyFill="1" applyBorder="1" applyAlignment="1">
      <alignment horizontal="right" vertical="top"/>
    </xf>
    <xf numFmtId="173" fontId="4" fillId="0" borderId="159" xfId="0" applyNumberFormat="1" applyFont="1" applyFill="1" applyBorder="1" applyAlignment="1">
      <alignment horizontal="right" vertical="top"/>
    </xf>
    <xf numFmtId="190" fontId="4" fillId="0" borderId="215" xfId="0" applyNumberFormat="1" applyFont="1" applyFill="1" applyBorder="1" applyAlignment="1">
      <alignment horizontal="right" vertical="top"/>
    </xf>
    <xf numFmtId="0" fontId="3" fillId="0" borderId="216" xfId="0" applyFont="1" applyFill="1" applyBorder="1" applyAlignment="1">
      <alignment/>
    </xf>
    <xf numFmtId="0" fontId="3" fillId="0" borderId="217" xfId="0" applyFont="1" applyFill="1" applyBorder="1" applyAlignment="1">
      <alignment horizontal="right"/>
    </xf>
    <xf numFmtId="0" fontId="4" fillId="0" borderId="177" xfId="0" applyFont="1" applyFill="1" applyBorder="1" applyAlignment="1">
      <alignment horizontal="left" vertical="top" wrapText="1"/>
    </xf>
    <xf numFmtId="0" fontId="3" fillId="0" borderId="177" xfId="0" applyFont="1" applyFill="1" applyBorder="1" applyAlignment="1">
      <alignment/>
    </xf>
    <xf numFmtId="190" fontId="4" fillId="0" borderId="218" xfId="0" applyNumberFormat="1" applyFont="1" applyFill="1" applyBorder="1" applyAlignment="1">
      <alignment horizontal="right" vertical="top"/>
    </xf>
    <xf numFmtId="181" fontId="4" fillId="0" borderId="59" xfId="0" applyNumberFormat="1" applyFont="1" applyFill="1" applyBorder="1" applyAlignment="1">
      <alignment horizontal="right" vertical="top"/>
    </xf>
    <xf numFmtId="4" fontId="3" fillId="0" borderId="5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4" fillId="0" borderId="152" xfId="0" applyNumberFormat="1" applyFont="1" applyFill="1" applyBorder="1" applyAlignment="1">
      <alignment horizontal="left" vertical="top" wrapText="1"/>
    </xf>
    <xf numFmtId="4" fontId="7" fillId="0" borderId="92" xfId="0" applyNumberFormat="1" applyFont="1" applyFill="1" applyBorder="1" applyAlignment="1">
      <alignment/>
    </xf>
    <xf numFmtId="190" fontId="5" fillId="0" borderId="187" xfId="0" applyNumberFormat="1" applyFont="1" applyFill="1" applyBorder="1" applyAlignment="1">
      <alignment horizontal="right" vertical="top"/>
    </xf>
    <xf numFmtId="181" fontId="5" fillId="0" borderId="64" xfId="0" applyNumberFormat="1" applyFont="1" applyFill="1" applyBorder="1" applyAlignment="1">
      <alignment horizontal="right" vertical="top"/>
    </xf>
    <xf numFmtId="181" fontId="4" fillId="0" borderId="136" xfId="0" applyNumberFormat="1" applyFont="1" applyFill="1" applyBorder="1" applyAlignment="1">
      <alignment horizontal="right" vertical="top"/>
    </xf>
    <xf numFmtId="190" fontId="4" fillId="0" borderId="155" xfId="0" applyNumberFormat="1" applyFont="1" applyFill="1" applyBorder="1" applyAlignment="1">
      <alignment horizontal="right" vertical="top"/>
    </xf>
    <xf numFmtId="176" fontId="4" fillId="0" borderId="29" xfId="0" applyNumberFormat="1" applyFont="1" applyFill="1" applyBorder="1" applyAlignment="1">
      <alignment horizontal="right" vertical="top"/>
    </xf>
    <xf numFmtId="0" fontId="4" fillId="0" borderId="65" xfId="0" applyFont="1" applyFill="1" applyBorder="1" applyAlignment="1">
      <alignment horizontal="left" vertical="top"/>
    </xf>
    <xf numFmtId="190" fontId="4" fillId="0" borderId="219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justify"/>
    </xf>
    <xf numFmtId="4" fontId="3" fillId="0" borderId="84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 vertical="top" wrapText="1"/>
    </xf>
    <xf numFmtId="0" fontId="4" fillId="0" borderId="92" xfId="0" applyFont="1" applyFill="1" applyBorder="1" applyAlignment="1">
      <alignment horizontal="center" vertical="top"/>
    </xf>
    <xf numFmtId="4" fontId="6" fillId="0" borderId="176" xfId="0" applyNumberFormat="1" applyFont="1" applyFill="1" applyBorder="1" applyAlignment="1">
      <alignment horizontal="center" wrapText="1"/>
    </xf>
    <xf numFmtId="190" fontId="6" fillId="0" borderId="220" xfId="0" applyNumberFormat="1" applyFont="1" applyFill="1" applyBorder="1" applyAlignment="1">
      <alignment horizontal="center"/>
    </xf>
    <xf numFmtId="4" fontId="6" fillId="0" borderId="221" xfId="0" applyNumberFormat="1" applyFont="1" applyFill="1" applyBorder="1" applyAlignment="1">
      <alignment horizontal="center" vertical="center"/>
    </xf>
    <xf numFmtId="4" fontId="6" fillId="0" borderId="172" xfId="0" applyNumberFormat="1" applyFont="1" applyFill="1" applyBorder="1" applyAlignment="1">
      <alignment horizontal="center" wrapText="1"/>
    </xf>
    <xf numFmtId="190" fontId="6" fillId="0" borderId="222" xfId="0" applyNumberFormat="1" applyFont="1" applyFill="1" applyBorder="1" applyAlignment="1">
      <alignment/>
    </xf>
    <xf numFmtId="0" fontId="3" fillId="0" borderId="223" xfId="0" applyFont="1" applyFill="1" applyBorder="1" applyAlignment="1">
      <alignment horizontal="center"/>
    </xf>
    <xf numFmtId="4" fontId="4" fillId="0" borderId="224" xfId="0" applyNumberFormat="1" applyFont="1" applyFill="1" applyBorder="1" applyAlignment="1">
      <alignment horizontal="right" vertical="top"/>
    </xf>
    <xf numFmtId="0" fontId="3" fillId="0" borderId="225" xfId="0" applyFont="1" applyFill="1" applyBorder="1" applyAlignment="1">
      <alignment horizontal="right" vertical="top"/>
    </xf>
    <xf numFmtId="173" fontId="5" fillId="0" borderId="226" xfId="0" applyNumberFormat="1" applyFont="1" applyFill="1" applyBorder="1" applyAlignment="1">
      <alignment horizontal="right" vertical="top"/>
    </xf>
    <xf numFmtId="0" fontId="0" fillId="0" borderId="227" xfId="0" applyBorder="1" applyAlignment="1">
      <alignment vertical="top"/>
    </xf>
    <xf numFmtId="0" fontId="4" fillId="0" borderId="64" xfId="0" applyFont="1" applyFill="1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92" xfId="0" applyBorder="1" applyAlignment="1">
      <alignment horizontal="left" vertical="top" wrapText="1"/>
    </xf>
    <xf numFmtId="4" fontId="5" fillId="0" borderId="228" xfId="0" applyNumberFormat="1" applyFont="1" applyFill="1" applyBorder="1" applyAlignment="1">
      <alignment horizontal="right" vertical="justify"/>
    </xf>
    <xf numFmtId="0" fontId="3" fillId="0" borderId="229" xfId="0" applyFont="1" applyFill="1" applyBorder="1" applyAlignment="1">
      <alignment horizontal="right" vertical="justify"/>
    </xf>
    <xf numFmtId="0" fontId="4" fillId="0" borderId="3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4" fontId="5" fillId="0" borderId="31" xfId="0" applyNumberFormat="1" applyFont="1" applyFill="1" applyBorder="1" applyAlignment="1">
      <alignment horizontal="right" vertical="top"/>
    </xf>
    <xf numFmtId="0" fontId="3" fillId="0" borderId="70" xfId="0" applyFont="1" applyFill="1" applyBorder="1" applyAlignment="1">
      <alignment horizontal="right" vertical="top"/>
    </xf>
    <xf numFmtId="4" fontId="4" fillId="0" borderId="31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right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1" name="Line 22"/>
        <xdr:cNvSpPr>
          <a:spLocks/>
        </xdr:cNvSpPr>
      </xdr:nvSpPr>
      <xdr:spPr>
        <a:xfrm flipH="1" flipV="1">
          <a:off x="0" y="135921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214</xdr:row>
      <xdr:rowOff>0</xdr:rowOff>
    </xdr:from>
    <xdr:to>
      <xdr:col>0</xdr:col>
      <xdr:colOff>0</xdr:colOff>
      <xdr:row>214</xdr:row>
      <xdr:rowOff>0</xdr:rowOff>
    </xdr:to>
    <xdr:sp>
      <xdr:nvSpPr>
        <xdr:cNvPr id="2" name="Line 69"/>
        <xdr:cNvSpPr>
          <a:spLocks/>
        </xdr:cNvSpPr>
      </xdr:nvSpPr>
      <xdr:spPr>
        <a:xfrm flipH="1" flipV="1">
          <a:off x="0" y="49072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216</xdr:row>
      <xdr:rowOff>0</xdr:rowOff>
    </xdr:from>
    <xdr:to>
      <xdr:col>0</xdr:col>
      <xdr:colOff>0</xdr:colOff>
      <xdr:row>216</xdr:row>
      <xdr:rowOff>0</xdr:rowOff>
    </xdr:to>
    <xdr:sp>
      <xdr:nvSpPr>
        <xdr:cNvPr id="3" name="Line 70"/>
        <xdr:cNvSpPr>
          <a:spLocks/>
        </xdr:cNvSpPr>
      </xdr:nvSpPr>
      <xdr:spPr>
        <a:xfrm flipH="1" flipV="1">
          <a:off x="0" y="496252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219</xdr:row>
      <xdr:rowOff>0</xdr:rowOff>
    </xdr:from>
    <xdr:to>
      <xdr:col>0</xdr:col>
      <xdr:colOff>0</xdr:colOff>
      <xdr:row>219</xdr:row>
      <xdr:rowOff>0</xdr:rowOff>
    </xdr:to>
    <xdr:sp>
      <xdr:nvSpPr>
        <xdr:cNvPr id="4" name="Line 71"/>
        <xdr:cNvSpPr>
          <a:spLocks/>
        </xdr:cNvSpPr>
      </xdr:nvSpPr>
      <xdr:spPr>
        <a:xfrm flipH="1" flipV="1">
          <a:off x="0" y="50577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222</xdr:row>
      <xdr:rowOff>0</xdr:rowOff>
    </xdr:from>
    <xdr:to>
      <xdr:col>0</xdr:col>
      <xdr:colOff>0</xdr:colOff>
      <xdr:row>222</xdr:row>
      <xdr:rowOff>0</xdr:rowOff>
    </xdr:to>
    <xdr:sp>
      <xdr:nvSpPr>
        <xdr:cNvPr id="5" name="Line 72"/>
        <xdr:cNvSpPr>
          <a:spLocks/>
        </xdr:cNvSpPr>
      </xdr:nvSpPr>
      <xdr:spPr>
        <a:xfrm flipH="1" flipV="1">
          <a:off x="0" y="51349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0</xdr:rowOff>
    </xdr:from>
    <xdr:to>
      <xdr:col>0</xdr:col>
      <xdr:colOff>0</xdr:colOff>
      <xdr:row>224</xdr:row>
      <xdr:rowOff>0</xdr:rowOff>
    </xdr:to>
    <xdr:sp>
      <xdr:nvSpPr>
        <xdr:cNvPr id="6" name="Line 73"/>
        <xdr:cNvSpPr>
          <a:spLocks/>
        </xdr:cNvSpPr>
      </xdr:nvSpPr>
      <xdr:spPr>
        <a:xfrm flipH="1" flipV="1">
          <a:off x="0" y="51730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226</xdr:row>
      <xdr:rowOff>0</xdr:rowOff>
    </xdr:from>
    <xdr:to>
      <xdr:col>0</xdr:col>
      <xdr:colOff>0</xdr:colOff>
      <xdr:row>226</xdr:row>
      <xdr:rowOff>0</xdr:rowOff>
    </xdr:to>
    <xdr:sp>
      <xdr:nvSpPr>
        <xdr:cNvPr id="7" name="Line 74"/>
        <xdr:cNvSpPr>
          <a:spLocks/>
        </xdr:cNvSpPr>
      </xdr:nvSpPr>
      <xdr:spPr>
        <a:xfrm flipH="1" flipV="1">
          <a:off x="0" y="52111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>
      <xdr:nvSpPr>
        <xdr:cNvPr id="8" name="Line 75"/>
        <xdr:cNvSpPr>
          <a:spLocks/>
        </xdr:cNvSpPr>
      </xdr:nvSpPr>
      <xdr:spPr>
        <a:xfrm flipH="1" flipV="1">
          <a:off x="0" y="52730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0</xdr:col>
      <xdr:colOff>0</xdr:colOff>
      <xdr:row>230</xdr:row>
      <xdr:rowOff>0</xdr:rowOff>
    </xdr:to>
    <xdr:sp>
      <xdr:nvSpPr>
        <xdr:cNvPr id="9" name="Line 76"/>
        <xdr:cNvSpPr>
          <a:spLocks/>
        </xdr:cNvSpPr>
      </xdr:nvSpPr>
      <xdr:spPr>
        <a:xfrm flipH="1" flipV="1">
          <a:off x="0" y="53111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232</xdr:row>
      <xdr:rowOff>0</xdr:rowOff>
    </xdr:from>
    <xdr:to>
      <xdr:col>0</xdr:col>
      <xdr:colOff>0</xdr:colOff>
      <xdr:row>232</xdr:row>
      <xdr:rowOff>0</xdr:rowOff>
    </xdr:to>
    <xdr:sp>
      <xdr:nvSpPr>
        <xdr:cNvPr id="10" name="Line 77"/>
        <xdr:cNvSpPr>
          <a:spLocks/>
        </xdr:cNvSpPr>
      </xdr:nvSpPr>
      <xdr:spPr>
        <a:xfrm flipH="1" flipV="1">
          <a:off x="0" y="53921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237</xdr:row>
      <xdr:rowOff>0</xdr:rowOff>
    </xdr:from>
    <xdr:to>
      <xdr:col>0</xdr:col>
      <xdr:colOff>0</xdr:colOff>
      <xdr:row>237</xdr:row>
      <xdr:rowOff>0</xdr:rowOff>
    </xdr:to>
    <xdr:sp>
      <xdr:nvSpPr>
        <xdr:cNvPr id="11" name="Line 78"/>
        <xdr:cNvSpPr>
          <a:spLocks/>
        </xdr:cNvSpPr>
      </xdr:nvSpPr>
      <xdr:spPr>
        <a:xfrm flipH="1" flipV="1">
          <a:off x="0" y="55102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238</xdr:row>
      <xdr:rowOff>0</xdr:rowOff>
    </xdr:from>
    <xdr:to>
      <xdr:col>0</xdr:col>
      <xdr:colOff>0</xdr:colOff>
      <xdr:row>238</xdr:row>
      <xdr:rowOff>0</xdr:rowOff>
    </xdr:to>
    <xdr:sp>
      <xdr:nvSpPr>
        <xdr:cNvPr id="12" name="Line 79"/>
        <xdr:cNvSpPr>
          <a:spLocks/>
        </xdr:cNvSpPr>
      </xdr:nvSpPr>
      <xdr:spPr>
        <a:xfrm flipH="1" flipV="1">
          <a:off x="0" y="552926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239</xdr:row>
      <xdr:rowOff>0</xdr:rowOff>
    </xdr:from>
    <xdr:to>
      <xdr:col>0</xdr:col>
      <xdr:colOff>0</xdr:colOff>
      <xdr:row>239</xdr:row>
      <xdr:rowOff>0</xdr:rowOff>
    </xdr:to>
    <xdr:sp>
      <xdr:nvSpPr>
        <xdr:cNvPr id="13" name="Line 80"/>
        <xdr:cNvSpPr>
          <a:spLocks/>
        </xdr:cNvSpPr>
      </xdr:nvSpPr>
      <xdr:spPr>
        <a:xfrm flipH="1" flipV="1">
          <a:off x="0" y="55483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241</xdr:row>
      <xdr:rowOff>0</xdr:rowOff>
    </xdr:from>
    <xdr:to>
      <xdr:col>0</xdr:col>
      <xdr:colOff>0</xdr:colOff>
      <xdr:row>241</xdr:row>
      <xdr:rowOff>0</xdr:rowOff>
    </xdr:to>
    <xdr:sp>
      <xdr:nvSpPr>
        <xdr:cNvPr id="14" name="Line 81"/>
        <xdr:cNvSpPr>
          <a:spLocks/>
        </xdr:cNvSpPr>
      </xdr:nvSpPr>
      <xdr:spPr>
        <a:xfrm flipH="1" flipV="1">
          <a:off x="0" y="55864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244</xdr:row>
      <xdr:rowOff>0</xdr:rowOff>
    </xdr:from>
    <xdr:to>
      <xdr:col>0</xdr:col>
      <xdr:colOff>0</xdr:colOff>
      <xdr:row>244</xdr:row>
      <xdr:rowOff>0</xdr:rowOff>
    </xdr:to>
    <xdr:sp>
      <xdr:nvSpPr>
        <xdr:cNvPr id="15" name="Line 82"/>
        <xdr:cNvSpPr>
          <a:spLocks/>
        </xdr:cNvSpPr>
      </xdr:nvSpPr>
      <xdr:spPr>
        <a:xfrm flipH="1" flipV="1">
          <a:off x="0" y="567023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247</xdr:row>
      <xdr:rowOff>0</xdr:rowOff>
    </xdr:from>
    <xdr:to>
      <xdr:col>0</xdr:col>
      <xdr:colOff>0</xdr:colOff>
      <xdr:row>247</xdr:row>
      <xdr:rowOff>0</xdr:rowOff>
    </xdr:to>
    <xdr:sp>
      <xdr:nvSpPr>
        <xdr:cNvPr id="16" name="Line 83"/>
        <xdr:cNvSpPr>
          <a:spLocks/>
        </xdr:cNvSpPr>
      </xdr:nvSpPr>
      <xdr:spPr>
        <a:xfrm flipH="1" flipV="1">
          <a:off x="0" y="572738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0</xdr:col>
      <xdr:colOff>0</xdr:colOff>
      <xdr:row>250</xdr:row>
      <xdr:rowOff>0</xdr:rowOff>
    </xdr:to>
    <xdr:sp>
      <xdr:nvSpPr>
        <xdr:cNvPr id="17" name="Line 84"/>
        <xdr:cNvSpPr>
          <a:spLocks/>
        </xdr:cNvSpPr>
      </xdr:nvSpPr>
      <xdr:spPr>
        <a:xfrm flipH="1" flipV="1">
          <a:off x="0" y="578453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0</xdr:col>
      <xdr:colOff>0</xdr:colOff>
      <xdr:row>255</xdr:row>
      <xdr:rowOff>0</xdr:rowOff>
    </xdr:to>
    <xdr:sp>
      <xdr:nvSpPr>
        <xdr:cNvPr id="18" name="Line 85"/>
        <xdr:cNvSpPr>
          <a:spLocks/>
        </xdr:cNvSpPr>
      </xdr:nvSpPr>
      <xdr:spPr>
        <a:xfrm flipH="1" flipV="1">
          <a:off x="0" y="59026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0</xdr:rowOff>
    </xdr:from>
    <xdr:to>
      <xdr:col>0</xdr:col>
      <xdr:colOff>0</xdr:colOff>
      <xdr:row>257</xdr:row>
      <xdr:rowOff>0</xdr:rowOff>
    </xdr:to>
    <xdr:sp>
      <xdr:nvSpPr>
        <xdr:cNvPr id="19" name="Line 86"/>
        <xdr:cNvSpPr>
          <a:spLocks/>
        </xdr:cNvSpPr>
      </xdr:nvSpPr>
      <xdr:spPr>
        <a:xfrm flipH="1" flipV="1">
          <a:off x="0" y="59636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260</xdr:row>
      <xdr:rowOff>0</xdr:rowOff>
    </xdr:from>
    <xdr:to>
      <xdr:col>0</xdr:col>
      <xdr:colOff>0</xdr:colOff>
      <xdr:row>260</xdr:row>
      <xdr:rowOff>0</xdr:rowOff>
    </xdr:to>
    <xdr:sp>
      <xdr:nvSpPr>
        <xdr:cNvPr id="20" name="Line 87"/>
        <xdr:cNvSpPr>
          <a:spLocks/>
        </xdr:cNvSpPr>
      </xdr:nvSpPr>
      <xdr:spPr>
        <a:xfrm flipH="1" flipV="1">
          <a:off x="0" y="604266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263</xdr:row>
      <xdr:rowOff>133350</xdr:rowOff>
    </xdr:from>
    <xdr:to>
      <xdr:col>0</xdr:col>
      <xdr:colOff>0</xdr:colOff>
      <xdr:row>263</xdr:row>
      <xdr:rowOff>133350</xdr:rowOff>
    </xdr:to>
    <xdr:sp>
      <xdr:nvSpPr>
        <xdr:cNvPr id="21" name="Line 88"/>
        <xdr:cNvSpPr>
          <a:spLocks/>
        </xdr:cNvSpPr>
      </xdr:nvSpPr>
      <xdr:spPr>
        <a:xfrm flipH="1" flipV="1">
          <a:off x="0" y="61131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0</xdr:col>
      <xdr:colOff>0</xdr:colOff>
      <xdr:row>267</xdr:row>
      <xdr:rowOff>0</xdr:rowOff>
    </xdr:to>
    <xdr:sp>
      <xdr:nvSpPr>
        <xdr:cNvPr id="22" name="Line 89"/>
        <xdr:cNvSpPr>
          <a:spLocks/>
        </xdr:cNvSpPr>
      </xdr:nvSpPr>
      <xdr:spPr>
        <a:xfrm flipH="1" flipV="1">
          <a:off x="0" y="61760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268</xdr:row>
      <xdr:rowOff>0</xdr:rowOff>
    </xdr:from>
    <xdr:to>
      <xdr:col>0</xdr:col>
      <xdr:colOff>0</xdr:colOff>
      <xdr:row>268</xdr:row>
      <xdr:rowOff>0</xdr:rowOff>
    </xdr:to>
    <xdr:sp>
      <xdr:nvSpPr>
        <xdr:cNvPr id="23" name="Line 90"/>
        <xdr:cNvSpPr>
          <a:spLocks/>
        </xdr:cNvSpPr>
      </xdr:nvSpPr>
      <xdr:spPr>
        <a:xfrm flipH="1" flipV="1">
          <a:off x="0" y="619506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270</xdr:row>
      <xdr:rowOff>0</xdr:rowOff>
    </xdr:from>
    <xdr:to>
      <xdr:col>0</xdr:col>
      <xdr:colOff>0</xdr:colOff>
      <xdr:row>270</xdr:row>
      <xdr:rowOff>0</xdr:rowOff>
    </xdr:to>
    <xdr:sp>
      <xdr:nvSpPr>
        <xdr:cNvPr id="24" name="Line 91"/>
        <xdr:cNvSpPr>
          <a:spLocks/>
        </xdr:cNvSpPr>
      </xdr:nvSpPr>
      <xdr:spPr>
        <a:xfrm flipH="1" flipV="1">
          <a:off x="0" y="623316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271</xdr:row>
      <xdr:rowOff>0</xdr:rowOff>
    </xdr:from>
    <xdr:to>
      <xdr:col>0</xdr:col>
      <xdr:colOff>0</xdr:colOff>
      <xdr:row>271</xdr:row>
      <xdr:rowOff>0</xdr:rowOff>
    </xdr:to>
    <xdr:sp>
      <xdr:nvSpPr>
        <xdr:cNvPr id="25" name="Line 92"/>
        <xdr:cNvSpPr>
          <a:spLocks/>
        </xdr:cNvSpPr>
      </xdr:nvSpPr>
      <xdr:spPr>
        <a:xfrm flipH="1" flipV="1">
          <a:off x="0" y="62522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0</xdr:col>
      <xdr:colOff>0</xdr:colOff>
      <xdr:row>272</xdr:row>
      <xdr:rowOff>0</xdr:rowOff>
    </xdr:to>
    <xdr:sp>
      <xdr:nvSpPr>
        <xdr:cNvPr id="26" name="Line 93"/>
        <xdr:cNvSpPr>
          <a:spLocks/>
        </xdr:cNvSpPr>
      </xdr:nvSpPr>
      <xdr:spPr>
        <a:xfrm flipH="1" flipV="1">
          <a:off x="0" y="627126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273</xdr:row>
      <xdr:rowOff>0</xdr:rowOff>
    </xdr:from>
    <xdr:to>
      <xdr:col>0</xdr:col>
      <xdr:colOff>0</xdr:colOff>
      <xdr:row>273</xdr:row>
      <xdr:rowOff>0</xdr:rowOff>
    </xdr:to>
    <xdr:sp>
      <xdr:nvSpPr>
        <xdr:cNvPr id="27" name="Line 94"/>
        <xdr:cNvSpPr>
          <a:spLocks/>
        </xdr:cNvSpPr>
      </xdr:nvSpPr>
      <xdr:spPr>
        <a:xfrm flipH="1" flipV="1">
          <a:off x="0" y="62903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273</xdr:row>
      <xdr:rowOff>0</xdr:rowOff>
    </xdr:from>
    <xdr:to>
      <xdr:col>0</xdr:col>
      <xdr:colOff>0</xdr:colOff>
      <xdr:row>273</xdr:row>
      <xdr:rowOff>0</xdr:rowOff>
    </xdr:to>
    <xdr:sp>
      <xdr:nvSpPr>
        <xdr:cNvPr id="28" name="Line 95"/>
        <xdr:cNvSpPr>
          <a:spLocks/>
        </xdr:cNvSpPr>
      </xdr:nvSpPr>
      <xdr:spPr>
        <a:xfrm flipH="1" flipV="1">
          <a:off x="0" y="62903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277</xdr:row>
      <xdr:rowOff>0</xdr:rowOff>
    </xdr:from>
    <xdr:to>
      <xdr:col>0</xdr:col>
      <xdr:colOff>0</xdr:colOff>
      <xdr:row>277</xdr:row>
      <xdr:rowOff>0</xdr:rowOff>
    </xdr:to>
    <xdr:sp>
      <xdr:nvSpPr>
        <xdr:cNvPr id="29" name="Line 96"/>
        <xdr:cNvSpPr>
          <a:spLocks/>
        </xdr:cNvSpPr>
      </xdr:nvSpPr>
      <xdr:spPr>
        <a:xfrm flipH="1" flipV="1">
          <a:off x="0" y="63665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279</xdr:row>
      <xdr:rowOff>0</xdr:rowOff>
    </xdr:from>
    <xdr:to>
      <xdr:col>0</xdr:col>
      <xdr:colOff>0</xdr:colOff>
      <xdr:row>279</xdr:row>
      <xdr:rowOff>0</xdr:rowOff>
    </xdr:to>
    <xdr:sp>
      <xdr:nvSpPr>
        <xdr:cNvPr id="30" name="Line 97"/>
        <xdr:cNvSpPr>
          <a:spLocks/>
        </xdr:cNvSpPr>
      </xdr:nvSpPr>
      <xdr:spPr>
        <a:xfrm flipH="1" flipV="1">
          <a:off x="0" y="64246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284</xdr:row>
      <xdr:rowOff>0</xdr:rowOff>
    </xdr:from>
    <xdr:to>
      <xdr:col>0</xdr:col>
      <xdr:colOff>0</xdr:colOff>
      <xdr:row>284</xdr:row>
      <xdr:rowOff>0</xdr:rowOff>
    </xdr:to>
    <xdr:sp>
      <xdr:nvSpPr>
        <xdr:cNvPr id="31" name="Line 98"/>
        <xdr:cNvSpPr>
          <a:spLocks/>
        </xdr:cNvSpPr>
      </xdr:nvSpPr>
      <xdr:spPr>
        <a:xfrm flipH="1" flipV="1">
          <a:off x="0" y="651986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289</xdr:row>
      <xdr:rowOff>0</xdr:rowOff>
    </xdr:from>
    <xdr:to>
      <xdr:col>0</xdr:col>
      <xdr:colOff>0</xdr:colOff>
      <xdr:row>289</xdr:row>
      <xdr:rowOff>0</xdr:rowOff>
    </xdr:to>
    <xdr:sp>
      <xdr:nvSpPr>
        <xdr:cNvPr id="32" name="Line 99"/>
        <xdr:cNvSpPr>
          <a:spLocks/>
        </xdr:cNvSpPr>
      </xdr:nvSpPr>
      <xdr:spPr>
        <a:xfrm flipH="1" flipV="1">
          <a:off x="0" y="66151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291</xdr:row>
      <xdr:rowOff>0</xdr:rowOff>
    </xdr:from>
    <xdr:to>
      <xdr:col>0</xdr:col>
      <xdr:colOff>0</xdr:colOff>
      <xdr:row>291</xdr:row>
      <xdr:rowOff>0</xdr:rowOff>
    </xdr:to>
    <xdr:sp>
      <xdr:nvSpPr>
        <xdr:cNvPr id="33" name="Line 100"/>
        <xdr:cNvSpPr>
          <a:spLocks/>
        </xdr:cNvSpPr>
      </xdr:nvSpPr>
      <xdr:spPr>
        <a:xfrm flipH="1" flipV="1">
          <a:off x="0" y="667893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292</xdr:row>
      <xdr:rowOff>0</xdr:rowOff>
    </xdr:from>
    <xdr:to>
      <xdr:col>0</xdr:col>
      <xdr:colOff>0</xdr:colOff>
      <xdr:row>292</xdr:row>
      <xdr:rowOff>0</xdr:rowOff>
    </xdr:to>
    <xdr:sp>
      <xdr:nvSpPr>
        <xdr:cNvPr id="34" name="Line 101"/>
        <xdr:cNvSpPr>
          <a:spLocks/>
        </xdr:cNvSpPr>
      </xdr:nvSpPr>
      <xdr:spPr>
        <a:xfrm flipH="1" flipV="1">
          <a:off x="0" y="671798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293</xdr:row>
      <xdr:rowOff>0</xdr:rowOff>
    </xdr:from>
    <xdr:to>
      <xdr:col>0</xdr:col>
      <xdr:colOff>0</xdr:colOff>
      <xdr:row>293</xdr:row>
      <xdr:rowOff>0</xdr:rowOff>
    </xdr:to>
    <xdr:sp>
      <xdr:nvSpPr>
        <xdr:cNvPr id="35" name="Line 102"/>
        <xdr:cNvSpPr>
          <a:spLocks/>
        </xdr:cNvSpPr>
      </xdr:nvSpPr>
      <xdr:spPr>
        <a:xfrm flipH="1" flipV="1">
          <a:off x="0" y="67589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294</xdr:row>
      <xdr:rowOff>0</xdr:rowOff>
    </xdr:from>
    <xdr:to>
      <xdr:col>0</xdr:col>
      <xdr:colOff>0</xdr:colOff>
      <xdr:row>294</xdr:row>
      <xdr:rowOff>0</xdr:rowOff>
    </xdr:to>
    <xdr:sp>
      <xdr:nvSpPr>
        <xdr:cNvPr id="36" name="Line 103"/>
        <xdr:cNvSpPr>
          <a:spLocks/>
        </xdr:cNvSpPr>
      </xdr:nvSpPr>
      <xdr:spPr>
        <a:xfrm flipH="1" flipV="1">
          <a:off x="0" y="679989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297</xdr:row>
      <xdr:rowOff>0</xdr:rowOff>
    </xdr:from>
    <xdr:to>
      <xdr:col>0</xdr:col>
      <xdr:colOff>0</xdr:colOff>
      <xdr:row>297</xdr:row>
      <xdr:rowOff>0</xdr:rowOff>
    </xdr:to>
    <xdr:sp>
      <xdr:nvSpPr>
        <xdr:cNvPr id="37" name="Line 104"/>
        <xdr:cNvSpPr>
          <a:spLocks/>
        </xdr:cNvSpPr>
      </xdr:nvSpPr>
      <xdr:spPr>
        <a:xfrm flipH="1" flipV="1">
          <a:off x="0" y="685704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0</xdr:rowOff>
    </xdr:from>
    <xdr:to>
      <xdr:col>0</xdr:col>
      <xdr:colOff>0</xdr:colOff>
      <xdr:row>300</xdr:row>
      <xdr:rowOff>0</xdr:rowOff>
    </xdr:to>
    <xdr:sp>
      <xdr:nvSpPr>
        <xdr:cNvPr id="38" name="Line 105"/>
        <xdr:cNvSpPr>
          <a:spLocks/>
        </xdr:cNvSpPr>
      </xdr:nvSpPr>
      <xdr:spPr>
        <a:xfrm flipH="1" flipV="1">
          <a:off x="0" y="691419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302</xdr:row>
      <xdr:rowOff>0</xdr:rowOff>
    </xdr:from>
    <xdr:to>
      <xdr:col>0</xdr:col>
      <xdr:colOff>0</xdr:colOff>
      <xdr:row>302</xdr:row>
      <xdr:rowOff>0</xdr:rowOff>
    </xdr:to>
    <xdr:sp>
      <xdr:nvSpPr>
        <xdr:cNvPr id="39" name="Line 106"/>
        <xdr:cNvSpPr>
          <a:spLocks/>
        </xdr:cNvSpPr>
      </xdr:nvSpPr>
      <xdr:spPr>
        <a:xfrm flipH="1" flipV="1">
          <a:off x="0" y="695229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304</xdr:row>
      <xdr:rowOff>0</xdr:rowOff>
    </xdr:from>
    <xdr:to>
      <xdr:col>0</xdr:col>
      <xdr:colOff>0</xdr:colOff>
      <xdr:row>304</xdr:row>
      <xdr:rowOff>0</xdr:rowOff>
    </xdr:to>
    <xdr:sp>
      <xdr:nvSpPr>
        <xdr:cNvPr id="40" name="Line 107"/>
        <xdr:cNvSpPr>
          <a:spLocks/>
        </xdr:cNvSpPr>
      </xdr:nvSpPr>
      <xdr:spPr>
        <a:xfrm flipH="1" flipV="1">
          <a:off x="0" y="699039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305</xdr:row>
      <xdr:rowOff>0</xdr:rowOff>
    </xdr:from>
    <xdr:to>
      <xdr:col>0</xdr:col>
      <xdr:colOff>0</xdr:colOff>
      <xdr:row>305</xdr:row>
      <xdr:rowOff>0</xdr:rowOff>
    </xdr:to>
    <xdr:sp>
      <xdr:nvSpPr>
        <xdr:cNvPr id="41" name="Line 108"/>
        <xdr:cNvSpPr>
          <a:spLocks/>
        </xdr:cNvSpPr>
      </xdr:nvSpPr>
      <xdr:spPr>
        <a:xfrm flipH="1" flipV="1">
          <a:off x="0" y="700944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0</xdr:col>
      <xdr:colOff>0</xdr:colOff>
      <xdr:row>306</xdr:row>
      <xdr:rowOff>0</xdr:rowOff>
    </xdr:to>
    <xdr:sp>
      <xdr:nvSpPr>
        <xdr:cNvPr id="42" name="Line 109"/>
        <xdr:cNvSpPr>
          <a:spLocks/>
        </xdr:cNvSpPr>
      </xdr:nvSpPr>
      <xdr:spPr>
        <a:xfrm flipH="1" flipV="1">
          <a:off x="0" y="702849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308</xdr:row>
      <xdr:rowOff>0</xdr:rowOff>
    </xdr:from>
    <xdr:to>
      <xdr:col>0</xdr:col>
      <xdr:colOff>0</xdr:colOff>
      <xdr:row>308</xdr:row>
      <xdr:rowOff>0</xdr:rowOff>
    </xdr:to>
    <xdr:sp>
      <xdr:nvSpPr>
        <xdr:cNvPr id="43" name="Line 110"/>
        <xdr:cNvSpPr>
          <a:spLocks/>
        </xdr:cNvSpPr>
      </xdr:nvSpPr>
      <xdr:spPr>
        <a:xfrm flipH="1" flipV="1">
          <a:off x="0" y="706659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310</xdr:row>
      <xdr:rowOff>0</xdr:rowOff>
    </xdr:from>
    <xdr:to>
      <xdr:col>0</xdr:col>
      <xdr:colOff>0</xdr:colOff>
      <xdr:row>310</xdr:row>
      <xdr:rowOff>0</xdr:rowOff>
    </xdr:to>
    <xdr:sp>
      <xdr:nvSpPr>
        <xdr:cNvPr id="44" name="Line 111"/>
        <xdr:cNvSpPr>
          <a:spLocks/>
        </xdr:cNvSpPr>
      </xdr:nvSpPr>
      <xdr:spPr>
        <a:xfrm flipH="1" flipV="1">
          <a:off x="0" y="710469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312</xdr:row>
      <xdr:rowOff>0</xdr:rowOff>
    </xdr:from>
    <xdr:to>
      <xdr:col>0</xdr:col>
      <xdr:colOff>0</xdr:colOff>
      <xdr:row>312</xdr:row>
      <xdr:rowOff>0</xdr:rowOff>
    </xdr:to>
    <xdr:sp>
      <xdr:nvSpPr>
        <xdr:cNvPr id="45" name="Line 112"/>
        <xdr:cNvSpPr>
          <a:spLocks/>
        </xdr:cNvSpPr>
      </xdr:nvSpPr>
      <xdr:spPr>
        <a:xfrm flipH="1" flipV="1">
          <a:off x="0" y="716470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315</xdr:row>
      <xdr:rowOff>0</xdr:rowOff>
    </xdr:from>
    <xdr:to>
      <xdr:col>0</xdr:col>
      <xdr:colOff>0</xdr:colOff>
      <xdr:row>315</xdr:row>
      <xdr:rowOff>0</xdr:rowOff>
    </xdr:to>
    <xdr:sp>
      <xdr:nvSpPr>
        <xdr:cNvPr id="46" name="Line 113"/>
        <xdr:cNvSpPr>
          <a:spLocks/>
        </xdr:cNvSpPr>
      </xdr:nvSpPr>
      <xdr:spPr>
        <a:xfrm flipH="1" flipV="1">
          <a:off x="0" y="72218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319</xdr:row>
      <xdr:rowOff>0</xdr:rowOff>
    </xdr:from>
    <xdr:to>
      <xdr:col>0</xdr:col>
      <xdr:colOff>0</xdr:colOff>
      <xdr:row>319</xdr:row>
      <xdr:rowOff>0</xdr:rowOff>
    </xdr:to>
    <xdr:sp>
      <xdr:nvSpPr>
        <xdr:cNvPr id="47" name="Line 114"/>
        <xdr:cNvSpPr>
          <a:spLocks/>
        </xdr:cNvSpPr>
      </xdr:nvSpPr>
      <xdr:spPr>
        <a:xfrm flipH="1" flipV="1">
          <a:off x="0" y="72980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331</xdr:row>
      <xdr:rowOff>0</xdr:rowOff>
    </xdr:from>
    <xdr:to>
      <xdr:col>0</xdr:col>
      <xdr:colOff>0</xdr:colOff>
      <xdr:row>331</xdr:row>
      <xdr:rowOff>0</xdr:rowOff>
    </xdr:to>
    <xdr:sp>
      <xdr:nvSpPr>
        <xdr:cNvPr id="48" name="Line 115"/>
        <xdr:cNvSpPr>
          <a:spLocks/>
        </xdr:cNvSpPr>
      </xdr:nvSpPr>
      <xdr:spPr>
        <a:xfrm flipH="1" flipV="1">
          <a:off x="0" y="75266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335</xdr:row>
      <xdr:rowOff>0</xdr:rowOff>
    </xdr:from>
    <xdr:to>
      <xdr:col>0</xdr:col>
      <xdr:colOff>0</xdr:colOff>
      <xdr:row>335</xdr:row>
      <xdr:rowOff>0</xdr:rowOff>
    </xdr:to>
    <xdr:sp>
      <xdr:nvSpPr>
        <xdr:cNvPr id="49" name="Line 116"/>
        <xdr:cNvSpPr>
          <a:spLocks/>
        </xdr:cNvSpPr>
      </xdr:nvSpPr>
      <xdr:spPr>
        <a:xfrm flipH="1" flipV="1">
          <a:off x="0" y="76028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338</xdr:row>
      <xdr:rowOff>0</xdr:rowOff>
    </xdr:from>
    <xdr:to>
      <xdr:col>0</xdr:col>
      <xdr:colOff>0</xdr:colOff>
      <xdr:row>338</xdr:row>
      <xdr:rowOff>0</xdr:rowOff>
    </xdr:to>
    <xdr:sp>
      <xdr:nvSpPr>
        <xdr:cNvPr id="50" name="Line 117"/>
        <xdr:cNvSpPr>
          <a:spLocks/>
        </xdr:cNvSpPr>
      </xdr:nvSpPr>
      <xdr:spPr>
        <a:xfrm flipH="1" flipV="1">
          <a:off x="0" y="766000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340</xdr:row>
      <xdr:rowOff>0</xdr:rowOff>
    </xdr:from>
    <xdr:to>
      <xdr:col>0</xdr:col>
      <xdr:colOff>0</xdr:colOff>
      <xdr:row>340</xdr:row>
      <xdr:rowOff>0</xdr:rowOff>
    </xdr:to>
    <xdr:sp>
      <xdr:nvSpPr>
        <xdr:cNvPr id="51" name="Line 118"/>
        <xdr:cNvSpPr>
          <a:spLocks/>
        </xdr:cNvSpPr>
      </xdr:nvSpPr>
      <xdr:spPr>
        <a:xfrm flipH="1" flipV="1">
          <a:off x="0" y="769810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349</xdr:row>
      <xdr:rowOff>0</xdr:rowOff>
    </xdr:from>
    <xdr:to>
      <xdr:col>0</xdr:col>
      <xdr:colOff>0</xdr:colOff>
      <xdr:row>349</xdr:row>
      <xdr:rowOff>0</xdr:rowOff>
    </xdr:to>
    <xdr:sp>
      <xdr:nvSpPr>
        <xdr:cNvPr id="52" name="Line 119"/>
        <xdr:cNvSpPr>
          <a:spLocks/>
        </xdr:cNvSpPr>
      </xdr:nvSpPr>
      <xdr:spPr>
        <a:xfrm flipH="1" flipV="1">
          <a:off x="0" y="78695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350</xdr:row>
      <xdr:rowOff>0</xdr:rowOff>
    </xdr:from>
    <xdr:to>
      <xdr:col>0</xdr:col>
      <xdr:colOff>0</xdr:colOff>
      <xdr:row>350</xdr:row>
      <xdr:rowOff>0</xdr:rowOff>
    </xdr:to>
    <xdr:sp>
      <xdr:nvSpPr>
        <xdr:cNvPr id="53" name="Line 120"/>
        <xdr:cNvSpPr>
          <a:spLocks/>
        </xdr:cNvSpPr>
      </xdr:nvSpPr>
      <xdr:spPr>
        <a:xfrm flipH="1" flipV="1">
          <a:off x="0" y="79076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351</xdr:row>
      <xdr:rowOff>0</xdr:rowOff>
    </xdr:from>
    <xdr:to>
      <xdr:col>0</xdr:col>
      <xdr:colOff>0</xdr:colOff>
      <xdr:row>351</xdr:row>
      <xdr:rowOff>0</xdr:rowOff>
    </xdr:to>
    <xdr:sp>
      <xdr:nvSpPr>
        <xdr:cNvPr id="54" name="Line 121"/>
        <xdr:cNvSpPr>
          <a:spLocks/>
        </xdr:cNvSpPr>
      </xdr:nvSpPr>
      <xdr:spPr>
        <a:xfrm flipH="1" flipV="1">
          <a:off x="0" y="79514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352</xdr:row>
      <xdr:rowOff>0</xdr:rowOff>
    </xdr:from>
    <xdr:to>
      <xdr:col>0</xdr:col>
      <xdr:colOff>0</xdr:colOff>
      <xdr:row>352</xdr:row>
      <xdr:rowOff>0</xdr:rowOff>
    </xdr:to>
    <xdr:sp>
      <xdr:nvSpPr>
        <xdr:cNvPr id="55" name="Line 122"/>
        <xdr:cNvSpPr>
          <a:spLocks/>
        </xdr:cNvSpPr>
      </xdr:nvSpPr>
      <xdr:spPr>
        <a:xfrm flipH="1" flipV="1">
          <a:off x="0" y="79705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352</xdr:row>
      <xdr:rowOff>0</xdr:rowOff>
    </xdr:from>
    <xdr:to>
      <xdr:col>0</xdr:col>
      <xdr:colOff>0</xdr:colOff>
      <xdr:row>352</xdr:row>
      <xdr:rowOff>0</xdr:rowOff>
    </xdr:to>
    <xdr:sp>
      <xdr:nvSpPr>
        <xdr:cNvPr id="56" name="Line 123"/>
        <xdr:cNvSpPr>
          <a:spLocks/>
        </xdr:cNvSpPr>
      </xdr:nvSpPr>
      <xdr:spPr>
        <a:xfrm flipH="1" flipV="1">
          <a:off x="0" y="79705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353</xdr:row>
      <xdr:rowOff>0</xdr:rowOff>
    </xdr:from>
    <xdr:to>
      <xdr:col>0</xdr:col>
      <xdr:colOff>0</xdr:colOff>
      <xdr:row>353</xdr:row>
      <xdr:rowOff>0</xdr:rowOff>
    </xdr:to>
    <xdr:sp>
      <xdr:nvSpPr>
        <xdr:cNvPr id="57" name="Line 124"/>
        <xdr:cNvSpPr>
          <a:spLocks/>
        </xdr:cNvSpPr>
      </xdr:nvSpPr>
      <xdr:spPr>
        <a:xfrm flipH="1" flipV="1">
          <a:off x="0" y="79895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354</xdr:row>
      <xdr:rowOff>0</xdr:rowOff>
    </xdr:from>
    <xdr:to>
      <xdr:col>0</xdr:col>
      <xdr:colOff>0</xdr:colOff>
      <xdr:row>354</xdr:row>
      <xdr:rowOff>0</xdr:rowOff>
    </xdr:to>
    <xdr:sp>
      <xdr:nvSpPr>
        <xdr:cNvPr id="58" name="Line 125"/>
        <xdr:cNvSpPr>
          <a:spLocks/>
        </xdr:cNvSpPr>
      </xdr:nvSpPr>
      <xdr:spPr>
        <a:xfrm flipH="1" flipV="1">
          <a:off x="0" y="80086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357</xdr:row>
      <xdr:rowOff>0</xdr:rowOff>
    </xdr:from>
    <xdr:to>
      <xdr:col>0</xdr:col>
      <xdr:colOff>0</xdr:colOff>
      <xdr:row>357</xdr:row>
      <xdr:rowOff>0</xdr:rowOff>
    </xdr:to>
    <xdr:sp>
      <xdr:nvSpPr>
        <xdr:cNvPr id="59" name="Line 126"/>
        <xdr:cNvSpPr>
          <a:spLocks/>
        </xdr:cNvSpPr>
      </xdr:nvSpPr>
      <xdr:spPr>
        <a:xfrm flipH="1" flipV="1">
          <a:off x="0" y="808577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357</xdr:row>
      <xdr:rowOff>0</xdr:rowOff>
    </xdr:from>
    <xdr:to>
      <xdr:col>0</xdr:col>
      <xdr:colOff>0</xdr:colOff>
      <xdr:row>357</xdr:row>
      <xdr:rowOff>0</xdr:rowOff>
    </xdr:to>
    <xdr:sp>
      <xdr:nvSpPr>
        <xdr:cNvPr id="60" name="Line 127"/>
        <xdr:cNvSpPr>
          <a:spLocks/>
        </xdr:cNvSpPr>
      </xdr:nvSpPr>
      <xdr:spPr>
        <a:xfrm flipH="1" flipV="1">
          <a:off x="0" y="808577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359</xdr:row>
      <xdr:rowOff>0</xdr:rowOff>
    </xdr:from>
    <xdr:to>
      <xdr:col>0</xdr:col>
      <xdr:colOff>0</xdr:colOff>
      <xdr:row>359</xdr:row>
      <xdr:rowOff>0</xdr:rowOff>
    </xdr:to>
    <xdr:sp>
      <xdr:nvSpPr>
        <xdr:cNvPr id="61" name="Line 128"/>
        <xdr:cNvSpPr>
          <a:spLocks/>
        </xdr:cNvSpPr>
      </xdr:nvSpPr>
      <xdr:spPr>
        <a:xfrm flipH="1" flipV="1">
          <a:off x="0" y="812387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0</xdr:col>
      <xdr:colOff>0</xdr:colOff>
      <xdr:row>361</xdr:row>
      <xdr:rowOff>0</xdr:rowOff>
    </xdr:to>
    <xdr:sp>
      <xdr:nvSpPr>
        <xdr:cNvPr id="62" name="Line 129"/>
        <xdr:cNvSpPr>
          <a:spLocks/>
        </xdr:cNvSpPr>
      </xdr:nvSpPr>
      <xdr:spPr>
        <a:xfrm flipH="1" flipV="1">
          <a:off x="0" y="817911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363</xdr:row>
      <xdr:rowOff>0</xdr:rowOff>
    </xdr:from>
    <xdr:to>
      <xdr:col>0</xdr:col>
      <xdr:colOff>0</xdr:colOff>
      <xdr:row>363</xdr:row>
      <xdr:rowOff>0</xdr:rowOff>
    </xdr:to>
    <xdr:sp>
      <xdr:nvSpPr>
        <xdr:cNvPr id="63" name="Line 130"/>
        <xdr:cNvSpPr>
          <a:spLocks/>
        </xdr:cNvSpPr>
      </xdr:nvSpPr>
      <xdr:spPr>
        <a:xfrm flipH="1" flipV="1">
          <a:off x="0" y="82191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0</xdr:col>
      <xdr:colOff>0</xdr:colOff>
      <xdr:row>365</xdr:row>
      <xdr:rowOff>0</xdr:rowOff>
    </xdr:to>
    <xdr:sp>
      <xdr:nvSpPr>
        <xdr:cNvPr id="64" name="Line 131"/>
        <xdr:cNvSpPr>
          <a:spLocks/>
        </xdr:cNvSpPr>
      </xdr:nvSpPr>
      <xdr:spPr>
        <a:xfrm flipH="1" flipV="1">
          <a:off x="0" y="827627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366</xdr:row>
      <xdr:rowOff>0</xdr:rowOff>
    </xdr:from>
    <xdr:to>
      <xdr:col>0</xdr:col>
      <xdr:colOff>0</xdr:colOff>
      <xdr:row>366</xdr:row>
      <xdr:rowOff>0</xdr:rowOff>
    </xdr:to>
    <xdr:sp>
      <xdr:nvSpPr>
        <xdr:cNvPr id="65" name="Line 132"/>
        <xdr:cNvSpPr>
          <a:spLocks/>
        </xdr:cNvSpPr>
      </xdr:nvSpPr>
      <xdr:spPr>
        <a:xfrm flipH="1" flipV="1">
          <a:off x="0" y="831627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368</xdr:row>
      <xdr:rowOff>0</xdr:rowOff>
    </xdr:from>
    <xdr:to>
      <xdr:col>0</xdr:col>
      <xdr:colOff>0</xdr:colOff>
      <xdr:row>368</xdr:row>
      <xdr:rowOff>0</xdr:rowOff>
    </xdr:to>
    <xdr:sp>
      <xdr:nvSpPr>
        <xdr:cNvPr id="66" name="Line 133"/>
        <xdr:cNvSpPr>
          <a:spLocks/>
        </xdr:cNvSpPr>
      </xdr:nvSpPr>
      <xdr:spPr>
        <a:xfrm flipH="1" flipV="1">
          <a:off x="0" y="83743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370</xdr:row>
      <xdr:rowOff>0</xdr:rowOff>
    </xdr:from>
    <xdr:to>
      <xdr:col>0</xdr:col>
      <xdr:colOff>0</xdr:colOff>
      <xdr:row>370</xdr:row>
      <xdr:rowOff>0</xdr:rowOff>
    </xdr:to>
    <xdr:sp>
      <xdr:nvSpPr>
        <xdr:cNvPr id="67" name="Line 134"/>
        <xdr:cNvSpPr>
          <a:spLocks/>
        </xdr:cNvSpPr>
      </xdr:nvSpPr>
      <xdr:spPr>
        <a:xfrm flipH="1" flipV="1">
          <a:off x="0" y="84124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372</xdr:row>
      <xdr:rowOff>0</xdr:rowOff>
    </xdr:from>
    <xdr:to>
      <xdr:col>0</xdr:col>
      <xdr:colOff>0</xdr:colOff>
      <xdr:row>372</xdr:row>
      <xdr:rowOff>0</xdr:rowOff>
    </xdr:to>
    <xdr:sp>
      <xdr:nvSpPr>
        <xdr:cNvPr id="68" name="Line 135"/>
        <xdr:cNvSpPr>
          <a:spLocks/>
        </xdr:cNvSpPr>
      </xdr:nvSpPr>
      <xdr:spPr>
        <a:xfrm flipH="1" flipV="1">
          <a:off x="0" y="84505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374</xdr:row>
      <xdr:rowOff>0</xdr:rowOff>
    </xdr:from>
    <xdr:to>
      <xdr:col>0</xdr:col>
      <xdr:colOff>0</xdr:colOff>
      <xdr:row>374</xdr:row>
      <xdr:rowOff>0</xdr:rowOff>
    </xdr:to>
    <xdr:sp>
      <xdr:nvSpPr>
        <xdr:cNvPr id="69" name="Line 136"/>
        <xdr:cNvSpPr>
          <a:spLocks/>
        </xdr:cNvSpPr>
      </xdr:nvSpPr>
      <xdr:spPr>
        <a:xfrm flipH="1" flipV="1">
          <a:off x="0" y="84886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382</xdr:row>
      <xdr:rowOff>0</xdr:rowOff>
    </xdr:from>
    <xdr:to>
      <xdr:col>0</xdr:col>
      <xdr:colOff>0</xdr:colOff>
      <xdr:row>382</xdr:row>
      <xdr:rowOff>0</xdr:rowOff>
    </xdr:to>
    <xdr:sp>
      <xdr:nvSpPr>
        <xdr:cNvPr id="70" name="Line 139"/>
        <xdr:cNvSpPr>
          <a:spLocks/>
        </xdr:cNvSpPr>
      </xdr:nvSpPr>
      <xdr:spPr>
        <a:xfrm flipH="1" flipV="1">
          <a:off x="0" y="86658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390</xdr:row>
      <xdr:rowOff>0</xdr:rowOff>
    </xdr:from>
    <xdr:to>
      <xdr:col>0</xdr:col>
      <xdr:colOff>0</xdr:colOff>
      <xdr:row>390</xdr:row>
      <xdr:rowOff>0</xdr:rowOff>
    </xdr:to>
    <xdr:sp>
      <xdr:nvSpPr>
        <xdr:cNvPr id="71" name="Line 144"/>
        <xdr:cNvSpPr>
          <a:spLocks/>
        </xdr:cNvSpPr>
      </xdr:nvSpPr>
      <xdr:spPr>
        <a:xfrm flipH="1" flipV="1">
          <a:off x="0" y="88182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409</xdr:row>
      <xdr:rowOff>0</xdr:rowOff>
    </xdr:from>
    <xdr:to>
      <xdr:col>0</xdr:col>
      <xdr:colOff>0</xdr:colOff>
      <xdr:row>409</xdr:row>
      <xdr:rowOff>0</xdr:rowOff>
    </xdr:to>
    <xdr:sp>
      <xdr:nvSpPr>
        <xdr:cNvPr id="72" name="Line 152"/>
        <xdr:cNvSpPr>
          <a:spLocks/>
        </xdr:cNvSpPr>
      </xdr:nvSpPr>
      <xdr:spPr>
        <a:xfrm flipH="1" flipV="1">
          <a:off x="0" y="929830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414</xdr:row>
      <xdr:rowOff>0</xdr:rowOff>
    </xdr:from>
    <xdr:to>
      <xdr:col>0</xdr:col>
      <xdr:colOff>0</xdr:colOff>
      <xdr:row>414</xdr:row>
      <xdr:rowOff>0</xdr:rowOff>
    </xdr:to>
    <xdr:sp>
      <xdr:nvSpPr>
        <xdr:cNvPr id="73" name="Line 154"/>
        <xdr:cNvSpPr>
          <a:spLocks/>
        </xdr:cNvSpPr>
      </xdr:nvSpPr>
      <xdr:spPr>
        <a:xfrm flipH="1" flipV="1">
          <a:off x="0" y="94554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463</xdr:row>
      <xdr:rowOff>0</xdr:rowOff>
    </xdr:from>
    <xdr:to>
      <xdr:col>0</xdr:col>
      <xdr:colOff>0</xdr:colOff>
      <xdr:row>463</xdr:row>
      <xdr:rowOff>0</xdr:rowOff>
    </xdr:to>
    <xdr:sp>
      <xdr:nvSpPr>
        <xdr:cNvPr id="74" name="Line 166"/>
        <xdr:cNvSpPr>
          <a:spLocks/>
        </xdr:cNvSpPr>
      </xdr:nvSpPr>
      <xdr:spPr>
        <a:xfrm flipH="1" flipV="1">
          <a:off x="0" y="1074324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467</xdr:row>
      <xdr:rowOff>0</xdr:rowOff>
    </xdr:from>
    <xdr:to>
      <xdr:col>0</xdr:col>
      <xdr:colOff>0</xdr:colOff>
      <xdr:row>467</xdr:row>
      <xdr:rowOff>0</xdr:rowOff>
    </xdr:to>
    <xdr:sp>
      <xdr:nvSpPr>
        <xdr:cNvPr id="75" name="Line 167"/>
        <xdr:cNvSpPr>
          <a:spLocks/>
        </xdr:cNvSpPr>
      </xdr:nvSpPr>
      <xdr:spPr>
        <a:xfrm flipH="1" flipV="1">
          <a:off x="0" y="1081944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467</xdr:row>
      <xdr:rowOff>0</xdr:rowOff>
    </xdr:from>
    <xdr:to>
      <xdr:col>0</xdr:col>
      <xdr:colOff>0</xdr:colOff>
      <xdr:row>467</xdr:row>
      <xdr:rowOff>0</xdr:rowOff>
    </xdr:to>
    <xdr:sp>
      <xdr:nvSpPr>
        <xdr:cNvPr id="76" name="Line 168"/>
        <xdr:cNvSpPr>
          <a:spLocks/>
        </xdr:cNvSpPr>
      </xdr:nvSpPr>
      <xdr:spPr>
        <a:xfrm flipH="1" flipV="1">
          <a:off x="0" y="1081944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470</xdr:row>
      <xdr:rowOff>0</xdr:rowOff>
    </xdr:from>
    <xdr:to>
      <xdr:col>0</xdr:col>
      <xdr:colOff>0</xdr:colOff>
      <xdr:row>470</xdr:row>
      <xdr:rowOff>0</xdr:rowOff>
    </xdr:to>
    <xdr:sp>
      <xdr:nvSpPr>
        <xdr:cNvPr id="77" name="Line 169"/>
        <xdr:cNvSpPr>
          <a:spLocks/>
        </xdr:cNvSpPr>
      </xdr:nvSpPr>
      <xdr:spPr>
        <a:xfrm flipH="1" flipV="1">
          <a:off x="0" y="109175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473</xdr:row>
      <xdr:rowOff>0</xdr:rowOff>
    </xdr:from>
    <xdr:to>
      <xdr:col>0</xdr:col>
      <xdr:colOff>0</xdr:colOff>
      <xdr:row>473</xdr:row>
      <xdr:rowOff>0</xdr:rowOff>
    </xdr:to>
    <xdr:sp>
      <xdr:nvSpPr>
        <xdr:cNvPr id="78" name="Line 170"/>
        <xdr:cNvSpPr>
          <a:spLocks/>
        </xdr:cNvSpPr>
      </xdr:nvSpPr>
      <xdr:spPr>
        <a:xfrm flipH="1" flipV="1">
          <a:off x="0" y="1097470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477</xdr:row>
      <xdr:rowOff>0</xdr:rowOff>
    </xdr:from>
    <xdr:to>
      <xdr:col>0</xdr:col>
      <xdr:colOff>0</xdr:colOff>
      <xdr:row>477</xdr:row>
      <xdr:rowOff>0</xdr:rowOff>
    </xdr:to>
    <xdr:sp>
      <xdr:nvSpPr>
        <xdr:cNvPr id="79" name="Line 171"/>
        <xdr:cNvSpPr>
          <a:spLocks/>
        </xdr:cNvSpPr>
      </xdr:nvSpPr>
      <xdr:spPr>
        <a:xfrm flipH="1" flipV="1">
          <a:off x="0" y="110937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484</xdr:row>
      <xdr:rowOff>0</xdr:rowOff>
    </xdr:from>
    <xdr:to>
      <xdr:col>0</xdr:col>
      <xdr:colOff>0</xdr:colOff>
      <xdr:row>484</xdr:row>
      <xdr:rowOff>0</xdr:rowOff>
    </xdr:to>
    <xdr:sp>
      <xdr:nvSpPr>
        <xdr:cNvPr id="80" name="Line 172"/>
        <xdr:cNvSpPr>
          <a:spLocks/>
        </xdr:cNvSpPr>
      </xdr:nvSpPr>
      <xdr:spPr>
        <a:xfrm flipH="1" flipV="1">
          <a:off x="0" y="112461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492</xdr:row>
      <xdr:rowOff>0</xdr:rowOff>
    </xdr:from>
    <xdr:to>
      <xdr:col>0</xdr:col>
      <xdr:colOff>0</xdr:colOff>
      <xdr:row>492</xdr:row>
      <xdr:rowOff>0</xdr:rowOff>
    </xdr:to>
    <xdr:sp>
      <xdr:nvSpPr>
        <xdr:cNvPr id="81" name="Line 173"/>
        <xdr:cNvSpPr>
          <a:spLocks/>
        </xdr:cNvSpPr>
      </xdr:nvSpPr>
      <xdr:spPr>
        <a:xfrm flipH="1" flipV="1">
          <a:off x="0" y="114566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494</xdr:row>
      <xdr:rowOff>0</xdr:rowOff>
    </xdr:from>
    <xdr:to>
      <xdr:col>0</xdr:col>
      <xdr:colOff>0</xdr:colOff>
      <xdr:row>494</xdr:row>
      <xdr:rowOff>0</xdr:rowOff>
    </xdr:to>
    <xdr:sp>
      <xdr:nvSpPr>
        <xdr:cNvPr id="82" name="Line 174"/>
        <xdr:cNvSpPr>
          <a:spLocks/>
        </xdr:cNvSpPr>
      </xdr:nvSpPr>
      <xdr:spPr>
        <a:xfrm flipH="1" flipV="1">
          <a:off x="0" y="114947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503</xdr:row>
      <xdr:rowOff>0</xdr:rowOff>
    </xdr:from>
    <xdr:to>
      <xdr:col>0</xdr:col>
      <xdr:colOff>0</xdr:colOff>
      <xdr:row>503</xdr:row>
      <xdr:rowOff>0</xdr:rowOff>
    </xdr:to>
    <xdr:sp>
      <xdr:nvSpPr>
        <xdr:cNvPr id="83" name="Line 175"/>
        <xdr:cNvSpPr>
          <a:spLocks/>
        </xdr:cNvSpPr>
      </xdr:nvSpPr>
      <xdr:spPr>
        <a:xfrm flipH="1" flipV="1">
          <a:off x="0" y="116871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506</xdr:row>
      <xdr:rowOff>0</xdr:rowOff>
    </xdr:from>
    <xdr:to>
      <xdr:col>0</xdr:col>
      <xdr:colOff>0</xdr:colOff>
      <xdr:row>506</xdr:row>
      <xdr:rowOff>0</xdr:rowOff>
    </xdr:to>
    <xdr:sp>
      <xdr:nvSpPr>
        <xdr:cNvPr id="84" name="Line 176"/>
        <xdr:cNvSpPr>
          <a:spLocks/>
        </xdr:cNvSpPr>
      </xdr:nvSpPr>
      <xdr:spPr>
        <a:xfrm flipH="1" flipV="1">
          <a:off x="0" y="1176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511</xdr:row>
      <xdr:rowOff>0</xdr:rowOff>
    </xdr:from>
    <xdr:to>
      <xdr:col>0</xdr:col>
      <xdr:colOff>0</xdr:colOff>
      <xdr:row>511</xdr:row>
      <xdr:rowOff>0</xdr:rowOff>
    </xdr:to>
    <xdr:sp>
      <xdr:nvSpPr>
        <xdr:cNvPr id="85" name="Line 177"/>
        <xdr:cNvSpPr>
          <a:spLocks/>
        </xdr:cNvSpPr>
      </xdr:nvSpPr>
      <xdr:spPr>
        <a:xfrm flipH="1" flipV="1">
          <a:off x="0" y="1185957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516</xdr:row>
      <xdr:rowOff>0</xdr:rowOff>
    </xdr:from>
    <xdr:to>
      <xdr:col>0</xdr:col>
      <xdr:colOff>0</xdr:colOff>
      <xdr:row>516</xdr:row>
      <xdr:rowOff>0</xdr:rowOff>
    </xdr:to>
    <xdr:sp>
      <xdr:nvSpPr>
        <xdr:cNvPr id="86" name="Line 178"/>
        <xdr:cNvSpPr>
          <a:spLocks/>
        </xdr:cNvSpPr>
      </xdr:nvSpPr>
      <xdr:spPr>
        <a:xfrm flipH="1" flipV="1">
          <a:off x="0" y="119548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519</xdr:row>
      <xdr:rowOff>0</xdr:rowOff>
    </xdr:from>
    <xdr:to>
      <xdr:col>0</xdr:col>
      <xdr:colOff>0</xdr:colOff>
      <xdr:row>519</xdr:row>
      <xdr:rowOff>0</xdr:rowOff>
    </xdr:to>
    <xdr:sp>
      <xdr:nvSpPr>
        <xdr:cNvPr id="87" name="Line 179"/>
        <xdr:cNvSpPr>
          <a:spLocks/>
        </xdr:cNvSpPr>
      </xdr:nvSpPr>
      <xdr:spPr>
        <a:xfrm flipH="1" flipV="1">
          <a:off x="0" y="120548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524</xdr:row>
      <xdr:rowOff>0</xdr:rowOff>
    </xdr:from>
    <xdr:to>
      <xdr:col>0</xdr:col>
      <xdr:colOff>0</xdr:colOff>
      <xdr:row>524</xdr:row>
      <xdr:rowOff>0</xdr:rowOff>
    </xdr:to>
    <xdr:sp>
      <xdr:nvSpPr>
        <xdr:cNvPr id="88" name="Line 180"/>
        <xdr:cNvSpPr>
          <a:spLocks/>
        </xdr:cNvSpPr>
      </xdr:nvSpPr>
      <xdr:spPr>
        <a:xfrm flipH="1" flipV="1">
          <a:off x="0" y="121500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539</xdr:row>
      <xdr:rowOff>0</xdr:rowOff>
    </xdr:from>
    <xdr:to>
      <xdr:col>0</xdr:col>
      <xdr:colOff>0</xdr:colOff>
      <xdr:row>539</xdr:row>
      <xdr:rowOff>0</xdr:rowOff>
    </xdr:to>
    <xdr:sp>
      <xdr:nvSpPr>
        <xdr:cNvPr id="89" name="Line 182"/>
        <xdr:cNvSpPr>
          <a:spLocks/>
        </xdr:cNvSpPr>
      </xdr:nvSpPr>
      <xdr:spPr>
        <a:xfrm flipH="1" flipV="1">
          <a:off x="0" y="1245774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546</xdr:row>
      <xdr:rowOff>0</xdr:rowOff>
    </xdr:from>
    <xdr:to>
      <xdr:col>0</xdr:col>
      <xdr:colOff>0</xdr:colOff>
      <xdr:row>546</xdr:row>
      <xdr:rowOff>0</xdr:rowOff>
    </xdr:to>
    <xdr:sp>
      <xdr:nvSpPr>
        <xdr:cNvPr id="90" name="Line 183"/>
        <xdr:cNvSpPr>
          <a:spLocks/>
        </xdr:cNvSpPr>
      </xdr:nvSpPr>
      <xdr:spPr>
        <a:xfrm flipH="1" flipV="1">
          <a:off x="0" y="126558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549</xdr:row>
      <xdr:rowOff>0</xdr:rowOff>
    </xdr:from>
    <xdr:to>
      <xdr:col>0</xdr:col>
      <xdr:colOff>0</xdr:colOff>
      <xdr:row>549</xdr:row>
      <xdr:rowOff>0</xdr:rowOff>
    </xdr:to>
    <xdr:sp>
      <xdr:nvSpPr>
        <xdr:cNvPr id="91" name="Line 184"/>
        <xdr:cNvSpPr>
          <a:spLocks/>
        </xdr:cNvSpPr>
      </xdr:nvSpPr>
      <xdr:spPr>
        <a:xfrm flipH="1" flipV="1">
          <a:off x="0" y="1271301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552</xdr:row>
      <xdr:rowOff>0</xdr:rowOff>
    </xdr:from>
    <xdr:to>
      <xdr:col>0</xdr:col>
      <xdr:colOff>0</xdr:colOff>
      <xdr:row>552</xdr:row>
      <xdr:rowOff>0</xdr:rowOff>
    </xdr:to>
    <xdr:sp>
      <xdr:nvSpPr>
        <xdr:cNvPr id="92" name="Line 185"/>
        <xdr:cNvSpPr>
          <a:spLocks/>
        </xdr:cNvSpPr>
      </xdr:nvSpPr>
      <xdr:spPr>
        <a:xfrm flipH="1" flipV="1">
          <a:off x="0" y="127701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552</xdr:row>
      <xdr:rowOff>0</xdr:rowOff>
    </xdr:from>
    <xdr:to>
      <xdr:col>0</xdr:col>
      <xdr:colOff>0</xdr:colOff>
      <xdr:row>552</xdr:row>
      <xdr:rowOff>0</xdr:rowOff>
    </xdr:to>
    <xdr:sp>
      <xdr:nvSpPr>
        <xdr:cNvPr id="93" name="Line 186"/>
        <xdr:cNvSpPr>
          <a:spLocks/>
        </xdr:cNvSpPr>
      </xdr:nvSpPr>
      <xdr:spPr>
        <a:xfrm flipH="1" flipV="1">
          <a:off x="0" y="127701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552</xdr:row>
      <xdr:rowOff>0</xdr:rowOff>
    </xdr:from>
    <xdr:to>
      <xdr:col>0</xdr:col>
      <xdr:colOff>0</xdr:colOff>
      <xdr:row>552</xdr:row>
      <xdr:rowOff>0</xdr:rowOff>
    </xdr:to>
    <xdr:sp>
      <xdr:nvSpPr>
        <xdr:cNvPr id="94" name="Line 187"/>
        <xdr:cNvSpPr>
          <a:spLocks/>
        </xdr:cNvSpPr>
      </xdr:nvSpPr>
      <xdr:spPr>
        <a:xfrm flipH="1" flipV="1">
          <a:off x="0" y="127701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552</xdr:row>
      <xdr:rowOff>0</xdr:rowOff>
    </xdr:from>
    <xdr:to>
      <xdr:col>0</xdr:col>
      <xdr:colOff>0</xdr:colOff>
      <xdr:row>552</xdr:row>
      <xdr:rowOff>0</xdr:rowOff>
    </xdr:to>
    <xdr:sp>
      <xdr:nvSpPr>
        <xdr:cNvPr id="95" name="Line 188"/>
        <xdr:cNvSpPr>
          <a:spLocks/>
        </xdr:cNvSpPr>
      </xdr:nvSpPr>
      <xdr:spPr>
        <a:xfrm flipH="1" flipV="1">
          <a:off x="0" y="127701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552</xdr:row>
      <xdr:rowOff>0</xdr:rowOff>
    </xdr:from>
    <xdr:to>
      <xdr:col>0</xdr:col>
      <xdr:colOff>0</xdr:colOff>
      <xdr:row>552</xdr:row>
      <xdr:rowOff>0</xdr:rowOff>
    </xdr:to>
    <xdr:sp>
      <xdr:nvSpPr>
        <xdr:cNvPr id="96" name="Line 189"/>
        <xdr:cNvSpPr>
          <a:spLocks/>
        </xdr:cNvSpPr>
      </xdr:nvSpPr>
      <xdr:spPr>
        <a:xfrm flipH="1" flipV="1">
          <a:off x="0" y="127701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552</xdr:row>
      <xdr:rowOff>0</xdr:rowOff>
    </xdr:from>
    <xdr:to>
      <xdr:col>0</xdr:col>
      <xdr:colOff>0</xdr:colOff>
      <xdr:row>552</xdr:row>
      <xdr:rowOff>0</xdr:rowOff>
    </xdr:to>
    <xdr:sp>
      <xdr:nvSpPr>
        <xdr:cNvPr id="97" name="Line 190"/>
        <xdr:cNvSpPr>
          <a:spLocks/>
        </xdr:cNvSpPr>
      </xdr:nvSpPr>
      <xdr:spPr>
        <a:xfrm flipH="1" flipV="1">
          <a:off x="0" y="127701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552</xdr:row>
      <xdr:rowOff>0</xdr:rowOff>
    </xdr:from>
    <xdr:to>
      <xdr:col>0</xdr:col>
      <xdr:colOff>0</xdr:colOff>
      <xdr:row>552</xdr:row>
      <xdr:rowOff>0</xdr:rowOff>
    </xdr:to>
    <xdr:sp>
      <xdr:nvSpPr>
        <xdr:cNvPr id="98" name="Line 191"/>
        <xdr:cNvSpPr>
          <a:spLocks/>
        </xdr:cNvSpPr>
      </xdr:nvSpPr>
      <xdr:spPr>
        <a:xfrm flipH="1" flipV="1">
          <a:off x="0" y="127701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552</xdr:row>
      <xdr:rowOff>0</xdr:rowOff>
    </xdr:from>
    <xdr:to>
      <xdr:col>0</xdr:col>
      <xdr:colOff>0</xdr:colOff>
      <xdr:row>552</xdr:row>
      <xdr:rowOff>0</xdr:rowOff>
    </xdr:to>
    <xdr:sp>
      <xdr:nvSpPr>
        <xdr:cNvPr id="99" name="Line 192"/>
        <xdr:cNvSpPr>
          <a:spLocks/>
        </xdr:cNvSpPr>
      </xdr:nvSpPr>
      <xdr:spPr>
        <a:xfrm flipH="1" flipV="1">
          <a:off x="0" y="127701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552</xdr:row>
      <xdr:rowOff>0</xdr:rowOff>
    </xdr:from>
    <xdr:to>
      <xdr:col>0</xdr:col>
      <xdr:colOff>0</xdr:colOff>
      <xdr:row>552</xdr:row>
      <xdr:rowOff>0</xdr:rowOff>
    </xdr:to>
    <xdr:sp>
      <xdr:nvSpPr>
        <xdr:cNvPr id="100" name="Line 193"/>
        <xdr:cNvSpPr>
          <a:spLocks/>
        </xdr:cNvSpPr>
      </xdr:nvSpPr>
      <xdr:spPr>
        <a:xfrm flipH="1" flipV="1">
          <a:off x="0" y="127701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552</xdr:row>
      <xdr:rowOff>0</xdr:rowOff>
    </xdr:from>
    <xdr:to>
      <xdr:col>0</xdr:col>
      <xdr:colOff>0</xdr:colOff>
      <xdr:row>552</xdr:row>
      <xdr:rowOff>0</xdr:rowOff>
    </xdr:to>
    <xdr:sp>
      <xdr:nvSpPr>
        <xdr:cNvPr id="101" name="Line 194"/>
        <xdr:cNvSpPr>
          <a:spLocks/>
        </xdr:cNvSpPr>
      </xdr:nvSpPr>
      <xdr:spPr>
        <a:xfrm flipH="1" flipV="1">
          <a:off x="0" y="127701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552</xdr:row>
      <xdr:rowOff>0</xdr:rowOff>
    </xdr:from>
    <xdr:to>
      <xdr:col>0</xdr:col>
      <xdr:colOff>0</xdr:colOff>
      <xdr:row>552</xdr:row>
      <xdr:rowOff>0</xdr:rowOff>
    </xdr:to>
    <xdr:sp>
      <xdr:nvSpPr>
        <xdr:cNvPr id="102" name="Line 195"/>
        <xdr:cNvSpPr>
          <a:spLocks/>
        </xdr:cNvSpPr>
      </xdr:nvSpPr>
      <xdr:spPr>
        <a:xfrm flipH="1" flipV="1">
          <a:off x="0" y="127701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552</xdr:row>
      <xdr:rowOff>0</xdr:rowOff>
    </xdr:from>
    <xdr:to>
      <xdr:col>0</xdr:col>
      <xdr:colOff>0</xdr:colOff>
      <xdr:row>552</xdr:row>
      <xdr:rowOff>0</xdr:rowOff>
    </xdr:to>
    <xdr:sp>
      <xdr:nvSpPr>
        <xdr:cNvPr id="103" name="Line 196"/>
        <xdr:cNvSpPr>
          <a:spLocks/>
        </xdr:cNvSpPr>
      </xdr:nvSpPr>
      <xdr:spPr>
        <a:xfrm flipH="1" flipV="1">
          <a:off x="0" y="127701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552</xdr:row>
      <xdr:rowOff>0</xdr:rowOff>
    </xdr:from>
    <xdr:to>
      <xdr:col>0</xdr:col>
      <xdr:colOff>0</xdr:colOff>
      <xdr:row>552</xdr:row>
      <xdr:rowOff>0</xdr:rowOff>
    </xdr:to>
    <xdr:sp>
      <xdr:nvSpPr>
        <xdr:cNvPr id="104" name="Line 197"/>
        <xdr:cNvSpPr>
          <a:spLocks/>
        </xdr:cNvSpPr>
      </xdr:nvSpPr>
      <xdr:spPr>
        <a:xfrm flipH="1" flipV="1">
          <a:off x="0" y="127701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554</xdr:row>
      <xdr:rowOff>0</xdr:rowOff>
    </xdr:from>
    <xdr:to>
      <xdr:col>0</xdr:col>
      <xdr:colOff>0</xdr:colOff>
      <xdr:row>554</xdr:row>
      <xdr:rowOff>0</xdr:rowOff>
    </xdr:to>
    <xdr:sp>
      <xdr:nvSpPr>
        <xdr:cNvPr id="105" name="Line 198"/>
        <xdr:cNvSpPr>
          <a:spLocks/>
        </xdr:cNvSpPr>
      </xdr:nvSpPr>
      <xdr:spPr>
        <a:xfrm flipH="1" flipV="1">
          <a:off x="0" y="128082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554</xdr:row>
      <xdr:rowOff>0</xdr:rowOff>
    </xdr:from>
    <xdr:to>
      <xdr:col>0</xdr:col>
      <xdr:colOff>0</xdr:colOff>
      <xdr:row>554</xdr:row>
      <xdr:rowOff>0</xdr:rowOff>
    </xdr:to>
    <xdr:sp>
      <xdr:nvSpPr>
        <xdr:cNvPr id="106" name="Line 199"/>
        <xdr:cNvSpPr>
          <a:spLocks/>
        </xdr:cNvSpPr>
      </xdr:nvSpPr>
      <xdr:spPr>
        <a:xfrm flipH="1" flipV="1">
          <a:off x="0" y="128082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554</xdr:row>
      <xdr:rowOff>0</xdr:rowOff>
    </xdr:from>
    <xdr:to>
      <xdr:col>0</xdr:col>
      <xdr:colOff>0</xdr:colOff>
      <xdr:row>554</xdr:row>
      <xdr:rowOff>0</xdr:rowOff>
    </xdr:to>
    <xdr:sp>
      <xdr:nvSpPr>
        <xdr:cNvPr id="107" name="Line 200"/>
        <xdr:cNvSpPr>
          <a:spLocks/>
        </xdr:cNvSpPr>
      </xdr:nvSpPr>
      <xdr:spPr>
        <a:xfrm flipH="1" flipV="1">
          <a:off x="0" y="128082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554</xdr:row>
      <xdr:rowOff>0</xdr:rowOff>
    </xdr:from>
    <xdr:to>
      <xdr:col>0</xdr:col>
      <xdr:colOff>0</xdr:colOff>
      <xdr:row>554</xdr:row>
      <xdr:rowOff>0</xdr:rowOff>
    </xdr:to>
    <xdr:sp>
      <xdr:nvSpPr>
        <xdr:cNvPr id="108" name="Line 201"/>
        <xdr:cNvSpPr>
          <a:spLocks/>
        </xdr:cNvSpPr>
      </xdr:nvSpPr>
      <xdr:spPr>
        <a:xfrm flipH="1" flipV="1">
          <a:off x="0" y="128082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554</xdr:row>
      <xdr:rowOff>0</xdr:rowOff>
    </xdr:from>
    <xdr:to>
      <xdr:col>0</xdr:col>
      <xdr:colOff>0</xdr:colOff>
      <xdr:row>554</xdr:row>
      <xdr:rowOff>0</xdr:rowOff>
    </xdr:to>
    <xdr:sp>
      <xdr:nvSpPr>
        <xdr:cNvPr id="109" name="Line 202"/>
        <xdr:cNvSpPr>
          <a:spLocks/>
        </xdr:cNvSpPr>
      </xdr:nvSpPr>
      <xdr:spPr>
        <a:xfrm flipH="1" flipV="1">
          <a:off x="0" y="128082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554</xdr:row>
      <xdr:rowOff>0</xdr:rowOff>
    </xdr:from>
    <xdr:to>
      <xdr:col>0</xdr:col>
      <xdr:colOff>0</xdr:colOff>
      <xdr:row>554</xdr:row>
      <xdr:rowOff>0</xdr:rowOff>
    </xdr:to>
    <xdr:sp>
      <xdr:nvSpPr>
        <xdr:cNvPr id="110" name="Line 203"/>
        <xdr:cNvSpPr>
          <a:spLocks/>
        </xdr:cNvSpPr>
      </xdr:nvSpPr>
      <xdr:spPr>
        <a:xfrm flipH="1" flipV="1">
          <a:off x="0" y="128082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556</xdr:row>
      <xdr:rowOff>0</xdr:rowOff>
    </xdr:from>
    <xdr:to>
      <xdr:col>0</xdr:col>
      <xdr:colOff>0</xdr:colOff>
      <xdr:row>556</xdr:row>
      <xdr:rowOff>0</xdr:rowOff>
    </xdr:to>
    <xdr:sp>
      <xdr:nvSpPr>
        <xdr:cNvPr id="111" name="Line 204"/>
        <xdr:cNvSpPr>
          <a:spLocks/>
        </xdr:cNvSpPr>
      </xdr:nvSpPr>
      <xdr:spPr>
        <a:xfrm flipH="1" flipV="1">
          <a:off x="0" y="128463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559</xdr:row>
      <xdr:rowOff>0</xdr:rowOff>
    </xdr:from>
    <xdr:to>
      <xdr:col>0</xdr:col>
      <xdr:colOff>0</xdr:colOff>
      <xdr:row>559</xdr:row>
      <xdr:rowOff>0</xdr:rowOff>
    </xdr:to>
    <xdr:sp>
      <xdr:nvSpPr>
        <xdr:cNvPr id="112" name="Line 205"/>
        <xdr:cNvSpPr>
          <a:spLocks/>
        </xdr:cNvSpPr>
      </xdr:nvSpPr>
      <xdr:spPr>
        <a:xfrm flipH="1" flipV="1">
          <a:off x="0" y="1292828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561</xdr:row>
      <xdr:rowOff>0</xdr:rowOff>
    </xdr:from>
    <xdr:to>
      <xdr:col>0</xdr:col>
      <xdr:colOff>0</xdr:colOff>
      <xdr:row>561</xdr:row>
      <xdr:rowOff>0</xdr:rowOff>
    </xdr:to>
    <xdr:sp>
      <xdr:nvSpPr>
        <xdr:cNvPr id="113" name="Line 206"/>
        <xdr:cNvSpPr>
          <a:spLocks/>
        </xdr:cNvSpPr>
      </xdr:nvSpPr>
      <xdr:spPr>
        <a:xfrm flipH="1" flipV="1">
          <a:off x="0" y="129882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562</xdr:row>
      <xdr:rowOff>0</xdr:rowOff>
    </xdr:from>
    <xdr:to>
      <xdr:col>0</xdr:col>
      <xdr:colOff>0</xdr:colOff>
      <xdr:row>562</xdr:row>
      <xdr:rowOff>0</xdr:rowOff>
    </xdr:to>
    <xdr:sp>
      <xdr:nvSpPr>
        <xdr:cNvPr id="114" name="Line 207"/>
        <xdr:cNvSpPr>
          <a:spLocks/>
        </xdr:cNvSpPr>
      </xdr:nvSpPr>
      <xdr:spPr>
        <a:xfrm flipH="1" flipV="1">
          <a:off x="0" y="130073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562</xdr:row>
      <xdr:rowOff>0</xdr:rowOff>
    </xdr:from>
    <xdr:to>
      <xdr:col>0</xdr:col>
      <xdr:colOff>0</xdr:colOff>
      <xdr:row>562</xdr:row>
      <xdr:rowOff>0</xdr:rowOff>
    </xdr:to>
    <xdr:sp>
      <xdr:nvSpPr>
        <xdr:cNvPr id="115" name="Line 208"/>
        <xdr:cNvSpPr>
          <a:spLocks/>
        </xdr:cNvSpPr>
      </xdr:nvSpPr>
      <xdr:spPr>
        <a:xfrm flipH="1" flipV="1">
          <a:off x="0" y="130073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562</xdr:row>
      <xdr:rowOff>0</xdr:rowOff>
    </xdr:from>
    <xdr:to>
      <xdr:col>0</xdr:col>
      <xdr:colOff>0</xdr:colOff>
      <xdr:row>562</xdr:row>
      <xdr:rowOff>0</xdr:rowOff>
    </xdr:to>
    <xdr:sp>
      <xdr:nvSpPr>
        <xdr:cNvPr id="116" name="Line 209"/>
        <xdr:cNvSpPr>
          <a:spLocks/>
        </xdr:cNvSpPr>
      </xdr:nvSpPr>
      <xdr:spPr>
        <a:xfrm flipH="1" flipV="1">
          <a:off x="0" y="130073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562</xdr:row>
      <xdr:rowOff>0</xdr:rowOff>
    </xdr:from>
    <xdr:to>
      <xdr:col>0</xdr:col>
      <xdr:colOff>0</xdr:colOff>
      <xdr:row>562</xdr:row>
      <xdr:rowOff>0</xdr:rowOff>
    </xdr:to>
    <xdr:sp>
      <xdr:nvSpPr>
        <xdr:cNvPr id="117" name="Line 210"/>
        <xdr:cNvSpPr>
          <a:spLocks/>
        </xdr:cNvSpPr>
      </xdr:nvSpPr>
      <xdr:spPr>
        <a:xfrm flipH="1" flipV="1">
          <a:off x="0" y="130073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563</xdr:row>
      <xdr:rowOff>0</xdr:rowOff>
    </xdr:from>
    <xdr:to>
      <xdr:col>0</xdr:col>
      <xdr:colOff>0</xdr:colOff>
      <xdr:row>563</xdr:row>
      <xdr:rowOff>0</xdr:rowOff>
    </xdr:to>
    <xdr:sp>
      <xdr:nvSpPr>
        <xdr:cNvPr id="118" name="Line 211"/>
        <xdr:cNvSpPr>
          <a:spLocks/>
        </xdr:cNvSpPr>
      </xdr:nvSpPr>
      <xdr:spPr>
        <a:xfrm flipH="1" flipV="1">
          <a:off x="0" y="130263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563</xdr:row>
      <xdr:rowOff>0</xdr:rowOff>
    </xdr:from>
    <xdr:to>
      <xdr:col>0</xdr:col>
      <xdr:colOff>0</xdr:colOff>
      <xdr:row>563</xdr:row>
      <xdr:rowOff>0</xdr:rowOff>
    </xdr:to>
    <xdr:sp>
      <xdr:nvSpPr>
        <xdr:cNvPr id="119" name="Line 212"/>
        <xdr:cNvSpPr>
          <a:spLocks/>
        </xdr:cNvSpPr>
      </xdr:nvSpPr>
      <xdr:spPr>
        <a:xfrm flipH="1" flipV="1">
          <a:off x="0" y="130263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563</xdr:row>
      <xdr:rowOff>0</xdr:rowOff>
    </xdr:from>
    <xdr:to>
      <xdr:col>0</xdr:col>
      <xdr:colOff>0</xdr:colOff>
      <xdr:row>563</xdr:row>
      <xdr:rowOff>0</xdr:rowOff>
    </xdr:to>
    <xdr:sp>
      <xdr:nvSpPr>
        <xdr:cNvPr id="120" name="Line 213"/>
        <xdr:cNvSpPr>
          <a:spLocks/>
        </xdr:cNvSpPr>
      </xdr:nvSpPr>
      <xdr:spPr>
        <a:xfrm flipH="1" flipV="1">
          <a:off x="0" y="130263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563</xdr:row>
      <xdr:rowOff>0</xdr:rowOff>
    </xdr:from>
    <xdr:to>
      <xdr:col>0</xdr:col>
      <xdr:colOff>0</xdr:colOff>
      <xdr:row>563</xdr:row>
      <xdr:rowOff>0</xdr:rowOff>
    </xdr:to>
    <xdr:sp>
      <xdr:nvSpPr>
        <xdr:cNvPr id="121" name="Line 214"/>
        <xdr:cNvSpPr>
          <a:spLocks/>
        </xdr:cNvSpPr>
      </xdr:nvSpPr>
      <xdr:spPr>
        <a:xfrm flipH="1" flipV="1">
          <a:off x="0" y="130263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563</xdr:row>
      <xdr:rowOff>0</xdr:rowOff>
    </xdr:from>
    <xdr:to>
      <xdr:col>0</xdr:col>
      <xdr:colOff>0</xdr:colOff>
      <xdr:row>563</xdr:row>
      <xdr:rowOff>0</xdr:rowOff>
    </xdr:to>
    <xdr:sp>
      <xdr:nvSpPr>
        <xdr:cNvPr id="122" name="Line 215"/>
        <xdr:cNvSpPr>
          <a:spLocks/>
        </xdr:cNvSpPr>
      </xdr:nvSpPr>
      <xdr:spPr>
        <a:xfrm flipH="1" flipV="1">
          <a:off x="0" y="130263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563</xdr:row>
      <xdr:rowOff>0</xdr:rowOff>
    </xdr:from>
    <xdr:to>
      <xdr:col>0</xdr:col>
      <xdr:colOff>0</xdr:colOff>
      <xdr:row>563</xdr:row>
      <xdr:rowOff>0</xdr:rowOff>
    </xdr:to>
    <xdr:sp>
      <xdr:nvSpPr>
        <xdr:cNvPr id="123" name="Line 216"/>
        <xdr:cNvSpPr>
          <a:spLocks/>
        </xdr:cNvSpPr>
      </xdr:nvSpPr>
      <xdr:spPr>
        <a:xfrm flipH="1" flipV="1">
          <a:off x="0" y="130263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564</xdr:row>
      <xdr:rowOff>0</xdr:rowOff>
    </xdr:from>
    <xdr:to>
      <xdr:col>0</xdr:col>
      <xdr:colOff>0</xdr:colOff>
      <xdr:row>564</xdr:row>
      <xdr:rowOff>0</xdr:rowOff>
    </xdr:to>
    <xdr:sp>
      <xdr:nvSpPr>
        <xdr:cNvPr id="124" name="Line 217"/>
        <xdr:cNvSpPr>
          <a:spLocks/>
        </xdr:cNvSpPr>
      </xdr:nvSpPr>
      <xdr:spPr>
        <a:xfrm flipH="1" flipV="1">
          <a:off x="0" y="130454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564</xdr:row>
      <xdr:rowOff>0</xdr:rowOff>
    </xdr:from>
    <xdr:to>
      <xdr:col>0</xdr:col>
      <xdr:colOff>0</xdr:colOff>
      <xdr:row>564</xdr:row>
      <xdr:rowOff>0</xdr:rowOff>
    </xdr:to>
    <xdr:sp>
      <xdr:nvSpPr>
        <xdr:cNvPr id="125" name="Line 218"/>
        <xdr:cNvSpPr>
          <a:spLocks/>
        </xdr:cNvSpPr>
      </xdr:nvSpPr>
      <xdr:spPr>
        <a:xfrm flipH="1" flipV="1">
          <a:off x="0" y="130454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565</xdr:row>
      <xdr:rowOff>0</xdr:rowOff>
    </xdr:from>
    <xdr:to>
      <xdr:col>0</xdr:col>
      <xdr:colOff>0</xdr:colOff>
      <xdr:row>565</xdr:row>
      <xdr:rowOff>0</xdr:rowOff>
    </xdr:to>
    <xdr:sp>
      <xdr:nvSpPr>
        <xdr:cNvPr id="126" name="Line 219"/>
        <xdr:cNvSpPr>
          <a:spLocks/>
        </xdr:cNvSpPr>
      </xdr:nvSpPr>
      <xdr:spPr>
        <a:xfrm flipH="1" flipV="1">
          <a:off x="0" y="13064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565</xdr:row>
      <xdr:rowOff>0</xdr:rowOff>
    </xdr:from>
    <xdr:to>
      <xdr:col>0</xdr:col>
      <xdr:colOff>0</xdr:colOff>
      <xdr:row>565</xdr:row>
      <xdr:rowOff>0</xdr:rowOff>
    </xdr:to>
    <xdr:sp>
      <xdr:nvSpPr>
        <xdr:cNvPr id="127" name="Line 220"/>
        <xdr:cNvSpPr>
          <a:spLocks/>
        </xdr:cNvSpPr>
      </xdr:nvSpPr>
      <xdr:spPr>
        <a:xfrm flipH="1" flipV="1">
          <a:off x="0" y="13064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565</xdr:row>
      <xdr:rowOff>0</xdr:rowOff>
    </xdr:from>
    <xdr:to>
      <xdr:col>0</xdr:col>
      <xdr:colOff>0</xdr:colOff>
      <xdr:row>565</xdr:row>
      <xdr:rowOff>0</xdr:rowOff>
    </xdr:to>
    <xdr:sp>
      <xdr:nvSpPr>
        <xdr:cNvPr id="128" name="Line 221"/>
        <xdr:cNvSpPr>
          <a:spLocks/>
        </xdr:cNvSpPr>
      </xdr:nvSpPr>
      <xdr:spPr>
        <a:xfrm flipH="1" flipV="1">
          <a:off x="0" y="13064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565</xdr:row>
      <xdr:rowOff>0</xdr:rowOff>
    </xdr:from>
    <xdr:to>
      <xdr:col>0</xdr:col>
      <xdr:colOff>0</xdr:colOff>
      <xdr:row>565</xdr:row>
      <xdr:rowOff>0</xdr:rowOff>
    </xdr:to>
    <xdr:sp>
      <xdr:nvSpPr>
        <xdr:cNvPr id="129" name="Line 222"/>
        <xdr:cNvSpPr>
          <a:spLocks/>
        </xdr:cNvSpPr>
      </xdr:nvSpPr>
      <xdr:spPr>
        <a:xfrm flipH="1" flipV="1">
          <a:off x="0" y="13064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565</xdr:row>
      <xdr:rowOff>0</xdr:rowOff>
    </xdr:from>
    <xdr:to>
      <xdr:col>0</xdr:col>
      <xdr:colOff>0</xdr:colOff>
      <xdr:row>565</xdr:row>
      <xdr:rowOff>0</xdr:rowOff>
    </xdr:to>
    <xdr:sp>
      <xdr:nvSpPr>
        <xdr:cNvPr id="130" name="Line 223"/>
        <xdr:cNvSpPr>
          <a:spLocks/>
        </xdr:cNvSpPr>
      </xdr:nvSpPr>
      <xdr:spPr>
        <a:xfrm flipH="1" flipV="1">
          <a:off x="0" y="13064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566</xdr:row>
      <xdr:rowOff>0</xdr:rowOff>
    </xdr:from>
    <xdr:to>
      <xdr:col>0</xdr:col>
      <xdr:colOff>0</xdr:colOff>
      <xdr:row>566</xdr:row>
      <xdr:rowOff>0</xdr:rowOff>
    </xdr:to>
    <xdr:sp>
      <xdr:nvSpPr>
        <xdr:cNvPr id="131" name="Line 224"/>
        <xdr:cNvSpPr>
          <a:spLocks/>
        </xdr:cNvSpPr>
      </xdr:nvSpPr>
      <xdr:spPr>
        <a:xfrm flipH="1" flipV="1">
          <a:off x="0" y="130835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566</xdr:row>
      <xdr:rowOff>0</xdr:rowOff>
    </xdr:from>
    <xdr:to>
      <xdr:col>0</xdr:col>
      <xdr:colOff>0</xdr:colOff>
      <xdr:row>566</xdr:row>
      <xdr:rowOff>0</xdr:rowOff>
    </xdr:to>
    <xdr:sp>
      <xdr:nvSpPr>
        <xdr:cNvPr id="132" name="Line 225"/>
        <xdr:cNvSpPr>
          <a:spLocks/>
        </xdr:cNvSpPr>
      </xdr:nvSpPr>
      <xdr:spPr>
        <a:xfrm flipH="1" flipV="1">
          <a:off x="0" y="130835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566</xdr:row>
      <xdr:rowOff>0</xdr:rowOff>
    </xdr:from>
    <xdr:to>
      <xdr:col>0</xdr:col>
      <xdr:colOff>0</xdr:colOff>
      <xdr:row>566</xdr:row>
      <xdr:rowOff>0</xdr:rowOff>
    </xdr:to>
    <xdr:sp>
      <xdr:nvSpPr>
        <xdr:cNvPr id="133" name="Line 226"/>
        <xdr:cNvSpPr>
          <a:spLocks/>
        </xdr:cNvSpPr>
      </xdr:nvSpPr>
      <xdr:spPr>
        <a:xfrm flipH="1" flipV="1">
          <a:off x="0" y="130835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567</xdr:row>
      <xdr:rowOff>0</xdr:rowOff>
    </xdr:from>
    <xdr:to>
      <xdr:col>0</xdr:col>
      <xdr:colOff>0</xdr:colOff>
      <xdr:row>567</xdr:row>
      <xdr:rowOff>0</xdr:rowOff>
    </xdr:to>
    <xdr:sp>
      <xdr:nvSpPr>
        <xdr:cNvPr id="134" name="Line 227"/>
        <xdr:cNvSpPr>
          <a:spLocks/>
        </xdr:cNvSpPr>
      </xdr:nvSpPr>
      <xdr:spPr>
        <a:xfrm flipH="1" flipV="1">
          <a:off x="0" y="131025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567</xdr:row>
      <xdr:rowOff>0</xdr:rowOff>
    </xdr:from>
    <xdr:to>
      <xdr:col>0</xdr:col>
      <xdr:colOff>0</xdr:colOff>
      <xdr:row>567</xdr:row>
      <xdr:rowOff>0</xdr:rowOff>
    </xdr:to>
    <xdr:sp>
      <xdr:nvSpPr>
        <xdr:cNvPr id="135" name="Line 228"/>
        <xdr:cNvSpPr>
          <a:spLocks/>
        </xdr:cNvSpPr>
      </xdr:nvSpPr>
      <xdr:spPr>
        <a:xfrm flipH="1" flipV="1">
          <a:off x="0" y="131025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568</xdr:row>
      <xdr:rowOff>0</xdr:rowOff>
    </xdr:from>
    <xdr:to>
      <xdr:col>0</xdr:col>
      <xdr:colOff>0</xdr:colOff>
      <xdr:row>568</xdr:row>
      <xdr:rowOff>0</xdr:rowOff>
    </xdr:to>
    <xdr:sp>
      <xdr:nvSpPr>
        <xdr:cNvPr id="136" name="Line 229"/>
        <xdr:cNvSpPr>
          <a:spLocks/>
        </xdr:cNvSpPr>
      </xdr:nvSpPr>
      <xdr:spPr>
        <a:xfrm flipH="1" flipV="1">
          <a:off x="0" y="131216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568</xdr:row>
      <xdr:rowOff>0</xdr:rowOff>
    </xdr:from>
    <xdr:to>
      <xdr:col>0</xdr:col>
      <xdr:colOff>0</xdr:colOff>
      <xdr:row>568</xdr:row>
      <xdr:rowOff>0</xdr:rowOff>
    </xdr:to>
    <xdr:sp>
      <xdr:nvSpPr>
        <xdr:cNvPr id="137" name="Line 230"/>
        <xdr:cNvSpPr>
          <a:spLocks/>
        </xdr:cNvSpPr>
      </xdr:nvSpPr>
      <xdr:spPr>
        <a:xfrm flipH="1" flipV="1">
          <a:off x="0" y="131216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568</xdr:row>
      <xdr:rowOff>0</xdr:rowOff>
    </xdr:from>
    <xdr:to>
      <xdr:col>0</xdr:col>
      <xdr:colOff>0</xdr:colOff>
      <xdr:row>568</xdr:row>
      <xdr:rowOff>0</xdr:rowOff>
    </xdr:to>
    <xdr:sp>
      <xdr:nvSpPr>
        <xdr:cNvPr id="138" name="Line 231"/>
        <xdr:cNvSpPr>
          <a:spLocks/>
        </xdr:cNvSpPr>
      </xdr:nvSpPr>
      <xdr:spPr>
        <a:xfrm flipH="1" flipV="1">
          <a:off x="0" y="131216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569</xdr:row>
      <xdr:rowOff>0</xdr:rowOff>
    </xdr:from>
    <xdr:to>
      <xdr:col>0</xdr:col>
      <xdr:colOff>0</xdr:colOff>
      <xdr:row>569</xdr:row>
      <xdr:rowOff>0</xdr:rowOff>
    </xdr:to>
    <xdr:sp>
      <xdr:nvSpPr>
        <xdr:cNvPr id="139" name="Line 232"/>
        <xdr:cNvSpPr>
          <a:spLocks/>
        </xdr:cNvSpPr>
      </xdr:nvSpPr>
      <xdr:spPr>
        <a:xfrm flipH="1" flipV="1">
          <a:off x="0" y="131406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569</xdr:row>
      <xdr:rowOff>0</xdr:rowOff>
    </xdr:from>
    <xdr:to>
      <xdr:col>0</xdr:col>
      <xdr:colOff>0</xdr:colOff>
      <xdr:row>569</xdr:row>
      <xdr:rowOff>0</xdr:rowOff>
    </xdr:to>
    <xdr:sp>
      <xdr:nvSpPr>
        <xdr:cNvPr id="140" name="Line 233"/>
        <xdr:cNvSpPr>
          <a:spLocks/>
        </xdr:cNvSpPr>
      </xdr:nvSpPr>
      <xdr:spPr>
        <a:xfrm flipH="1" flipV="1">
          <a:off x="0" y="131406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569</xdr:row>
      <xdr:rowOff>0</xdr:rowOff>
    </xdr:from>
    <xdr:to>
      <xdr:col>0</xdr:col>
      <xdr:colOff>0</xdr:colOff>
      <xdr:row>569</xdr:row>
      <xdr:rowOff>0</xdr:rowOff>
    </xdr:to>
    <xdr:sp>
      <xdr:nvSpPr>
        <xdr:cNvPr id="141" name="Line 234"/>
        <xdr:cNvSpPr>
          <a:spLocks/>
        </xdr:cNvSpPr>
      </xdr:nvSpPr>
      <xdr:spPr>
        <a:xfrm flipH="1" flipV="1">
          <a:off x="0" y="131406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569</xdr:row>
      <xdr:rowOff>133350</xdr:rowOff>
    </xdr:from>
    <xdr:to>
      <xdr:col>0</xdr:col>
      <xdr:colOff>0</xdr:colOff>
      <xdr:row>569</xdr:row>
      <xdr:rowOff>133350</xdr:rowOff>
    </xdr:to>
    <xdr:sp>
      <xdr:nvSpPr>
        <xdr:cNvPr id="142" name="Line 235"/>
        <xdr:cNvSpPr>
          <a:spLocks/>
        </xdr:cNvSpPr>
      </xdr:nvSpPr>
      <xdr:spPr>
        <a:xfrm flipH="1" flipV="1">
          <a:off x="0" y="1315402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570</xdr:row>
      <xdr:rowOff>0</xdr:rowOff>
    </xdr:from>
    <xdr:to>
      <xdr:col>0</xdr:col>
      <xdr:colOff>0</xdr:colOff>
      <xdr:row>570</xdr:row>
      <xdr:rowOff>0</xdr:rowOff>
    </xdr:to>
    <xdr:sp>
      <xdr:nvSpPr>
        <xdr:cNvPr id="143" name="Line 236"/>
        <xdr:cNvSpPr>
          <a:spLocks/>
        </xdr:cNvSpPr>
      </xdr:nvSpPr>
      <xdr:spPr>
        <a:xfrm flipH="1" flipV="1">
          <a:off x="0" y="131597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570</xdr:row>
      <xdr:rowOff>0</xdr:rowOff>
    </xdr:from>
    <xdr:to>
      <xdr:col>0</xdr:col>
      <xdr:colOff>0</xdr:colOff>
      <xdr:row>570</xdr:row>
      <xdr:rowOff>0</xdr:rowOff>
    </xdr:to>
    <xdr:sp>
      <xdr:nvSpPr>
        <xdr:cNvPr id="144" name="Line 237"/>
        <xdr:cNvSpPr>
          <a:spLocks/>
        </xdr:cNvSpPr>
      </xdr:nvSpPr>
      <xdr:spPr>
        <a:xfrm flipH="1" flipV="1">
          <a:off x="0" y="131597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571</xdr:row>
      <xdr:rowOff>0</xdr:rowOff>
    </xdr:from>
    <xdr:to>
      <xdr:col>0</xdr:col>
      <xdr:colOff>0</xdr:colOff>
      <xdr:row>571</xdr:row>
      <xdr:rowOff>0</xdr:rowOff>
    </xdr:to>
    <xdr:sp>
      <xdr:nvSpPr>
        <xdr:cNvPr id="145" name="Line 238"/>
        <xdr:cNvSpPr>
          <a:spLocks/>
        </xdr:cNvSpPr>
      </xdr:nvSpPr>
      <xdr:spPr>
        <a:xfrm flipH="1" flipV="1">
          <a:off x="0" y="131787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571</xdr:row>
      <xdr:rowOff>0</xdr:rowOff>
    </xdr:from>
    <xdr:to>
      <xdr:col>0</xdr:col>
      <xdr:colOff>0</xdr:colOff>
      <xdr:row>571</xdr:row>
      <xdr:rowOff>0</xdr:rowOff>
    </xdr:to>
    <xdr:sp>
      <xdr:nvSpPr>
        <xdr:cNvPr id="146" name="Line 239"/>
        <xdr:cNvSpPr>
          <a:spLocks/>
        </xdr:cNvSpPr>
      </xdr:nvSpPr>
      <xdr:spPr>
        <a:xfrm flipH="1" flipV="1">
          <a:off x="0" y="131787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571</xdr:row>
      <xdr:rowOff>0</xdr:rowOff>
    </xdr:from>
    <xdr:to>
      <xdr:col>0</xdr:col>
      <xdr:colOff>0</xdr:colOff>
      <xdr:row>571</xdr:row>
      <xdr:rowOff>0</xdr:rowOff>
    </xdr:to>
    <xdr:sp>
      <xdr:nvSpPr>
        <xdr:cNvPr id="147" name="Line 240"/>
        <xdr:cNvSpPr>
          <a:spLocks/>
        </xdr:cNvSpPr>
      </xdr:nvSpPr>
      <xdr:spPr>
        <a:xfrm flipH="1" flipV="1">
          <a:off x="0" y="131787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571</xdr:row>
      <xdr:rowOff>0</xdr:rowOff>
    </xdr:from>
    <xdr:to>
      <xdr:col>0</xdr:col>
      <xdr:colOff>0</xdr:colOff>
      <xdr:row>571</xdr:row>
      <xdr:rowOff>0</xdr:rowOff>
    </xdr:to>
    <xdr:sp>
      <xdr:nvSpPr>
        <xdr:cNvPr id="148" name="Line 241"/>
        <xdr:cNvSpPr>
          <a:spLocks/>
        </xdr:cNvSpPr>
      </xdr:nvSpPr>
      <xdr:spPr>
        <a:xfrm flipH="1" flipV="1">
          <a:off x="0" y="131787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571</xdr:row>
      <xdr:rowOff>0</xdr:rowOff>
    </xdr:from>
    <xdr:to>
      <xdr:col>0</xdr:col>
      <xdr:colOff>0</xdr:colOff>
      <xdr:row>571</xdr:row>
      <xdr:rowOff>0</xdr:rowOff>
    </xdr:to>
    <xdr:sp>
      <xdr:nvSpPr>
        <xdr:cNvPr id="149" name="Line 242"/>
        <xdr:cNvSpPr>
          <a:spLocks/>
        </xdr:cNvSpPr>
      </xdr:nvSpPr>
      <xdr:spPr>
        <a:xfrm flipH="1" flipV="1">
          <a:off x="0" y="131787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571</xdr:row>
      <xdr:rowOff>0</xdr:rowOff>
    </xdr:from>
    <xdr:to>
      <xdr:col>0</xdr:col>
      <xdr:colOff>0</xdr:colOff>
      <xdr:row>571</xdr:row>
      <xdr:rowOff>0</xdr:rowOff>
    </xdr:to>
    <xdr:sp>
      <xdr:nvSpPr>
        <xdr:cNvPr id="150" name="Line 243"/>
        <xdr:cNvSpPr>
          <a:spLocks/>
        </xdr:cNvSpPr>
      </xdr:nvSpPr>
      <xdr:spPr>
        <a:xfrm flipH="1" flipV="1">
          <a:off x="0" y="131787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572</xdr:row>
      <xdr:rowOff>0</xdr:rowOff>
    </xdr:from>
    <xdr:to>
      <xdr:col>0</xdr:col>
      <xdr:colOff>0</xdr:colOff>
      <xdr:row>572</xdr:row>
      <xdr:rowOff>0</xdr:rowOff>
    </xdr:to>
    <xdr:sp>
      <xdr:nvSpPr>
        <xdr:cNvPr id="151" name="Line 244"/>
        <xdr:cNvSpPr>
          <a:spLocks/>
        </xdr:cNvSpPr>
      </xdr:nvSpPr>
      <xdr:spPr>
        <a:xfrm flipH="1" flipV="1">
          <a:off x="0" y="131978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572</xdr:row>
      <xdr:rowOff>0</xdr:rowOff>
    </xdr:from>
    <xdr:to>
      <xdr:col>0</xdr:col>
      <xdr:colOff>0</xdr:colOff>
      <xdr:row>572</xdr:row>
      <xdr:rowOff>0</xdr:rowOff>
    </xdr:to>
    <xdr:sp>
      <xdr:nvSpPr>
        <xdr:cNvPr id="152" name="Line 245"/>
        <xdr:cNvSpPr>
          <a:spLocks/>
        </xdr:cNvSpPr>
      </xdr:nvSpPr>
      <xdr:spPr>
        <a:xfrm flipH="1" flipV="1">
          <a:off x="0" y="131978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572</xdr:row>
      <xdr:rowOff>0</xdr:rowOff>
    </xdr:from>
    <xdr:to>
      <xdr:col>0</xdr:col>
      <xdr:colOff>0</xdr:colOff>
      <xdr:row>572</xdr:row>
      <xdr:rowOff>0</xdr:rowOff>
    </xdr:to>
    <xdr:sp>
      <xdr:nvSpPr>
        <xdr:cNvPr id="153" name="Line 246"/>
        <xdr:cNvSpPr>
          <a:spLocks/>
        </xdr:cNvSpPr>
      </xdr:nvSpPr>
      <xdr:spPr>
        <a:xfrm flipH="1" flipV="1">
          <a:off x="0" y="131978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0</xdr:col>
      <xdr:colOff>0</xdr:colOff>
      <xdr:row>573</xdr:row>
      <xdr:rowOff>0</xdr:rowOff>
    </xdr:to>
    <xdr:sp>
      <xdr:nvSpPr>
        <xdr:cNvPr id="154" name="Line 247"/>
        <xdr:cNvSpPr>
          <a:spLocks/>
        </xdr:cNvSpPr>
      </xdr:nvSpPr>
      <xdr:spPr>
        <a:xfrm flipH="1" flipV="1">
          <a:off x="0" y="132168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0</xdr:col>
      <xdr:colOff>0</xdr:colOff>
      <xdr:row>573</xdr:row>
      <xdr:rowOff>0</xdr:rowOff>
    </xdr:to>
    <xdr:sp>
      <xdr:nvSpPr>
        <xdr:cNvPr id="155" name="Line 248"/>
        <xdr:cNvSpPr>
          <a:spLocks/>
        </xdr:cNvSpPr>
      </xdr:nvSpPr>
      <xdr:spPr>
        <a:xfrm flipH="1" flipV="1">
          <a:off x="0" y="132168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0</xdr:col>
      <xdr:colOff>0</xdr:colOff>
      <xdr:row>573</xdr:row>
      <xdr:rowOff>0</xdr:rowOff>
    </xdr:to>
    <xdr:sp>
      <xdr:nvSpPr>
        <xdr:cNvPr id="156" name="Line 249"/>
        <xdr:cNvSpPr>
          <a:spLocks/>
        </xdr:cNvSpPr>
      </xdr:nvSpPr>
      <xdr:spPr>
        <a:xfrm flipH="1" flipV="1">
          <a:off x="0" y="132168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0</xdr:col>
      <xdr:colOff>0</xdr:colOff>
      <xdr:row>573</xdr:row>
      <xdr:rowOff>0</xdr:rowOff>
    </xdr:to>
    <xdr:sp>
      <xdr:nvSpPr>
        <xdr:cNvPr id="157" name="Line 250"/>
        <xdr:cNvSpPr>
          <a:spLocks/>
        </xdr:cNvSpPr>
      </xdr:nvSpPr>
      <xdr:spPr>
        <a:xfrm flipH="1" flipV="1">
          <a:off x="0" y="132168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574</xdr:row>
      <xdr:rowOff>0</xdr:rowOff>
    </xdr:from>
    <xdr:to>
      <xdr:col>0</xdr:col>
      <xdr:colOff>0</xdr:colOff>
      <xdr:row>574</xdr:row>
      <xdr:rowOff>0</xdr:rowOff>
    </xdr:to>
    <xdr:sp>
      <xdr:nvSpPr>
        <xdr:cNvPr id="158" name="Line 251"/>
        <xdr:cNvSpPr>
          <a:spLocks/>
        </xdr:cNvSpPr>
      </xdr:nvSpPr>
      <xdr:spPr>
        <a:xfrm flipH="1" flipV="1">
          <a:off x="0" y="132359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574</xdr:row>
      <xdr:rowOff>0</xdr:rowOff>
    </xdr:from>
    <xdr:to>
      <xdr:col>0</xdr:col>
      <xdr:colOff>0</xdr:colOff>
      <xdr:row>574</xdr:row>
      <xdr:rowOff>0</xdr:rowOff>
    </xdr:to>
    <xdr:sp>
      <xdr:nvSpPr>
        <xdr:cNvPr id="159" name="Line 252"/>
        <xdr:cNvSpPr>
          <a:spLocks/>
        </xdr:cNvSpPr>
      </xdr:nvSpPr>
      <xdr:spPr>
        <a:xfrm flipH="1" flipV="1">
          <a:off x="0" y="132359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575</xdr:row>
      <xdr:rowOff>0</xdr:rowOff>
    </xdr:from>
    <xdr:to>
      <xdr:col>0</xdr:col>
      <xdr:colOff>0</xdr:colOff>
      <xdr:row>575</xdr:row>
      <xdr:rowOff>0</xdr:rowOff>
    </xdr:to>
    <xdr:sp>
      <xdr:nvSpPr>
        <xdr:cNvPr id="160" name="Line 253"/>
        <xdr:cNvSpPr>
          <a:spLocks/>
        </xdr:cNvSpPr>
      </xdr:nvSpPr>
      <xdr:spPr>
        <a:xfrm flipH="1" flipV="1">
          <a:off x="0" y="1327499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576</xdr:row>
      <xdr:rowOff>0</xdr:rowOff>
    </xdr:from>
    <xdr:to>
      <xdr:col>0</xdr:col>
      <xdr:colOff>0</xdr:colOff>
      <xdr:row>576</xdr:row>
      <xdr:rowOff>0</xdr:rowOff>
    </xdr:to>
    <xdr:sp>
      <xdr:nvSpPr>
        <xdr:cNvPr id="161" name="Line 254"/>
        <xdr:cNvSpPr>
          <a:spLocks/>
        </xdr:cNvSpPr>
      </xdr:nvSpPr>
      <xdr:spPr>
        <a:xfrm flipH="1" flipV="1">
          <a:off x="0" y="1331595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576</xdr:row>
      <xdr:rowOff>0</xdr:rowOff>
    </xdr:from>
    <xdr:to>
      <xdr:col>0</xdr:col>
      <xdr:colOff>0</xdr:colOff>
      <xdr:row>576</xdr:row>
      <xdr:rowOff>0</xdr:rowOff>
    </xdr:to>
    <xdr:sp>
      <xdr:nvSpPr>
        <xdr:cNvPr id="162" name="Line 255"/>
        <xdr:cNvSpPr>
          <a:spLocks/>
        </xdr:cNvSpPr>
      </xdr:nvSpPr>
      <xdr:spPr>
        <a:xfrm flipH="1" flipV="1">
          <a:off x="0" y="1331595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577</xdr:row>
      <xdr:rowOff>0</xdr:rowOff>
    </xdr:from>
    <xdr:to>
      <xdr:col>0</xdr:col>
      <xdr:colOff>0</xdr:colOff>
      <xdr:row>577</xdr:row>
      <xdr:rowOff>0</xdr:rowOff>
    </xdr:to>
    <xdr:sp>
      <xdr:nvSpPr>
        <xdr:cNvPr id="163" name="Line 256"/>
        <xdr:cNvSpPr>
          <a:spLocks/>
        </xdr:cNvSpPr>
      </xdr:nvSpPr>
      <xdr:spPr>
        <a:xfrm flipH="1" flipV="1">
          <a:off x="0" y="1333500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577</xdr:row>
      <xdr:rowOff>0</xdr:rowOff>
    </xdr:from>
    <xdr:to>
      <xdr:col>0</xdr:col>
      <xdr:colOff>0</xdr:colOff>
      <xdr:row>577</xdr:row>
      <xdr:rowOff>0</xdr:rowOff>
    </xdr:to>
    <xdr:sp>
      <xdr:nvSpPr>
        <xdr:cNvPr id="164" name="Line 257"/>
        <xdr:cNvSpPr>
          <a:spLocks/>
        </xdr:cNvSpPr>
      </xdr:nvSpPr>
      <xdr:spPr>
        <a:xfrm flipH="1" flipV="1">
          <a:off x="0" y="1333500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577</xdr:row>
      <xdr:rowOff>0</xdr:rowOff>
    </xdr:from>
    <xdr:to>
      <xdr:col>0</xdr:col>
      <xdr:colOff>0</xdr:colOff>
      <xdr:row>577</xdr:row>
      <xdr:rowOff>0</xdr:rowOff>
    </xdr:to>
    <xdr:sp>
      <xdr:nvSpPr>
        <xdr:cNvPr id="165" name="Line 258"/>
        <xdr:cNvSpPr>
          <a:spLocks/>
        </xdr:cNvSpPr>
      </xdr:nvSpPr>
      <xdr:spPr>
        <a:xfrm flipH="1" flipV="1">
          <a:off x="0" y="1333500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577</xdr:row>
      <xdr:rowOff>0</xdr:rowOff>
    </xdr:from>
    <xdr:to>
      <xdr:col>0</xdr:col>
      <xdr:colOff>0</xdr:colOff>
      <xdr:row>577</xdr:row>
      <xdr:rowOff>0</xdr:rowOff>
    </xdr:to>
    <xdr:sp>
      <xdr:nvSpPr>
        <xdr:cNvPr id="166" name="Line 259"/>
        <xdr:cNvSpPr>
          <a:spLocks/>
        </xdr:cNvSpPr>
      </xdr:nvSpPr>
      <xdr:spPr>
        <a:xfrm flipH="1" flipV="1">
          <a:off x="0" y="1333500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578</xdr:row>
      <xdr:rowOff>0</xdr:rowOff>
    </xdr:from>
    <xdr:to>
      <xdr:col>0</xdr:col>
      <xdr:colOff>0</xdr:colOff>
      <xdr:row>578</xdr:row>
      <xdr:rowOff>0</xdr:rowOff>
    </xdr:to>
    <xdr:sp>
      <xdr:nvSpPr>
        <xdr:cNvPr id="167" name="Line 260"/>
        <xdr:cNvSpPr>
          <a:spLocks/>
        </xdr:cNvSpPr>
      </xdr:nvSpPr>
      <xdr:spPr>
        <a:xfrm flipH="1" flipV="1">
          <a:off x="0" y="1335405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578</xdr:row>
      <xdr:rowOff>0</xdr:rowOff>
    </xdr:from>
    <xdr:to>
      <xdr:col>0</xdr:col>
      <xdr:colOff>0</xdr:colOff>
      <xdr:row>578</xdr:row>
      <xdr:rowOff>0</xdr:rowOff>
    </xdr:to>
    <xdr:sp>
      <xdr:nvSpPr>
        <xdr:cNvPr id="168" name="Line 261"/>
        <xdr:cNvSpPr>
          <a:spLocks/>
        </xdr:cNvSpPr>
      </xdr:nvSpPr>
      <xdr:spPr>
        <a:xfrm flipH="1" flipV="1">
          <a:off x="0" y="1335405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578</xdr:row>
      <xdr:rowOff>0</xdr:rowOff>
    </xdr:from>
    <xdr:to>
      <xdr:col>0</xdr:col>
      <xdr:colOff>0</xdr:colOff>
      <xdr:row>578</xdr:row>
      <xdr:rowOff>0</xdr:rowOff>
    </xdr:to>
    <xdr:sp>
      <xdr:nvSpPr>
        <xdr:cNvPr id="169" name="Line 262"/>
        <xdr:cNvSpPr>
          <a:spLocks/>
        </xdr:cNvSpPr>
      </xdr:nvSpPr>
      <xdr:spPr>
        <a:xfrm flipH="1" flipV="1">
          <a:off x="0" y="1335405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579</xdr:row>
      <xdr:rowOff>0</xdr:rowOff>
    </xdr:from>
    <xdr:to>
      <xdr:col>0</xdr:col>
      <xdr:colOff>0</xdr:colOff>
      <xdr:row>579</xdr:row>
      <xdr:rowOff>0</xdr:rowOff>
    </xdr:to>
    <xdr:sp>
      <xdr:nvSpPr>
        <xdr:cNvPr id="170" name="Line 263"/>
        <xdr:cNvSpPr>
          <a:spLocks/>
        </xdr:cNvSpPr>
      </xdr:nvSpPr>
      <xdr:spPr>
        <a:xfrm flipH="1" flipV="1">
          <a:off x="0" y="1337310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579</xdr:row>
      <xdr:rowOff>0</xdr:rowOff>
    </xdr:from>
    <xdr:to>
      <xdr:col>0</xdr:col>
      <xdr:colOff>0</xdr:colOff>
      <xdr:row>579</xdr:row>
      <xdr:rowOff>0</xdr:rowOff>
    </xdr:to>
    <xdr:sp>
      <xdr:nvSpPr>
        <xdr:cNvPr id="171" name="Line 264"/>
        <xdr:cNvSpPr>
          <a:spLocks/>
        </xdr:cNvSpPr>
      </xdr:nvSpPr>
      <xdr:spPr>
        <a:xfrm flipH="1" flipV="1">
          <a:off x="0" y="1337310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580</xdr:row>
      <xdr:rowOff>0</xdr:rowOff>
    </xdr:from>
    <xdr:to>
      <xdr:col>0</xdr:col>
      <xdr:colOff>0</xdr:colOff>
      <xdr:row>580</xdr:row>
      <xdr:rowOff>0</xdr:rowOff>
    </xdr:to>
    <xdr:sp>
      <xdr:nvSpPr>
        <xdr:cNvPr id="172" name="Line 265"/>
        <xdr:cNvSpPr>
          <a:spLocks/>
        </xdr:cNvSpPr>
      </xdr:nvSpPr>
      <xdr:spPr>
        <a:xfrm flipH="1" flipV="1">
          <a:off x="0" y="1341024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581</xdr:row>
      <xdr:rowOff>0</xdr:rowOff>
    </xdr:from>
    <xdr:to>
      <xdr:col>0</xdr:col>
      <xdr:colOff>0</xdr:colOff>
      <xdr:row>581</xdr:row>
      <xdr:rowOff>0</xdr:rowOff>
    </xdr:to>
    <xdr:sp>
      <xdr:nvSpPr>
        <xdr:cNvPr id="173" name="Line 266"/>
        <xdr:cNvSpPr>
          <a:spLocks/>
        </xdr:cNvSpPr>
      </xdr:nvSpPr>
      <xdr:spPr>
        <a:xfrm flipH="1" flipV="1">
          <a:off x="0" y="1344739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582</xdr:row>
      <xdr:rowOff>0</xdr:rowOff>
    </xdr:from>
    <xdr:to>
      <xdr:col>0</xdr:col>
      <xdr:colOff>0</xdr:colOff>
      <xdr:row>582</xdr:row>
      <xdr:rowOff>0</xdr:rowOff>
    </xdr:to>
    <xdr:sp>
      <xdr:nvSpPr>
        <xdr:cNvPr id="174" name="Line 267"/>
        <xdr:cNvSpPr>
          <a:spLocks/>
        </xdr:cNvSpPr>
      </xdr:nvSpPr>
      <xdr:spPr>
        <a:xfrm flipH="1" flipV="1">
          <a:off x="0" y="134664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584</xdr:row>
      <xdr:rowOff>133350</xdr:rowOff>
    </xdr:from>
    <xdr:to>
      <xdr:col>0</xdr:col>
      <xdr:colOff>0</xdr:colOff>
      <xdr:row>584</xdr:row>
      <xdr:rowOff>133350</xdr:rowOff>
    </xdr:to>
    <xdr:sp>
      <xdr:nvSpPr>
        <xdr:cNvPr id="175" name="Line 268"/>
        <xdr:cNvSpPr>
          <a:spLocks/>
        </xdr:cNvSpPr>
      </xdr:nvSpPr>
      <xdr:spPr>
        <a:xfrm flipH="1" flipV="1">
          <a:off x="0" y="135178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591</xdr:row>
      <xdr:rowOff>0</xdr:rowOff>
    </xdr:from>
    <xdr:to>
      <xdr:col>0</xdr:col>
      <xdr:colOff>0</xdr:colOff>
      <xdr:row>591</xdr:row>
      <xdr:rowOff>0</xdr:rowOff>
    </xdr:to>
    <xdr:sp>
      <xdr:nvSpPr>
        <xdr:cNvPr id="176" name="Line 269"/>
        <xdr:cNvSpPr>
          <a:spLocks/>
        </xdr:cNvSpPr>
      </xdr:nvSpPr>
      <xdr:spPr>
        <a:xfrm flipH="1" flipV="1">
          <a:off x="0" y="1365789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595</xdr:row>
      <xdr:rowOff>0</xdr:rowOff>
    </xdr:from>
    <xdr:to>
      <xdr:col>0</xdr:col>
      <xdr:colOff>0</xdr:colOff>
      <xdr:row>595</xdr:row>
      <xdr:rowOff>0</xdr:rowOff>
    </xdr:to>
    <xdr:sp>
      <xdr:nvSpPr>
        <xdr:cNvPr id="177" name="Line 270"/>
        <xdr:cNvSpPr>
          <a:spLocks/>
        </xdr:cNvSpPr>
      </xdr:nvSpPr>
      <xdr:spPr>
        <a:xfrm flipH="1" flipV="1">
          <a:off x="0" y="1375505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597</xdr:row>
      <xdr:rowOff>0</xdr:rowOff>
    </xdr:from>
    <xdr:to>
      <xdr:col>0</xdr:col>
      <xdr:colOff>0</xdr:colOff>
      <xdr:row>597</xdr:row>
      <xdr:rowOff>0</xdr:rowOff>
    </xdr:to>
    <xdr:sp>
      <xdr:nvSpPr>
        <xdr:cNvPr id="178" name="Line 271"/>
        <xdr:cNvSpPr>
          <a:spLocks/>
        </xdr:cNvSpPr>
      </xdr:nvSpPr>
      <xdr:spPr>
        <a:xfrm flipH="1" flipV="1">
          <a:off x="0" y="138379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598</xdr:row>
      <xdr:rowOff>0</xdr:rowOff>
    </xdr:from>
    <xdr:to>
      <xdr:col>0</xdr:col>
      <xdr:colOff>0</xdr:colOff>
      <xdr:row>598</xdr:row>
      <xdr:rowOff>0</xdr:rowOff>
    </xdr:to>
    <xdr:sp>
      <xdr:nvSpPr>
        <xdr:cNvPr id="179" name="Line 272"/>
        <xdr:cNvSpPr>
          <a:spLocks/>
        </xdr:cNvSpPr>
      </xdr:nvSpPr>
      <xdr:spPr>
        <a:xfrm flipH="1" flipV="1">
          <a:off x="0" y="138569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598</xdr:row>
      <xdr:rowOff>0</xdr:rowOff>
    </xdr:from>
    <xdr:to>
      <xdr:col>0</xdr:col>
      <xdr:colOff>0</xdr:colOff>
      <xdr:row>598</xdr:row>
      <xdr:rowOff>0</xdr:rowOff>
    </xdr:to>
    <xdr:sp>
      <xdr:nvSpPr>
        <xdr:cNvPr id="180" name="Line 273"/>
        <xdr:cNvSpPr>
          <a:spLocks/>
        </xdr:cNvSpPr>
      </xdr:nvSpPr>
      <xdr:spPr>
        <a:xfrm flipH="1" flipV="1">
          <a:off x="0" y="138569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599</xdr:row>
      <xdr:rowOff>0</xdr:rowOff>
    </xdr:from>
    <xdr:to>
      <xdr:col>0</xdr:col>
      <xdr:colOff>0</xdr:colOff>
      <xdr:row>599</xdr:row>
      <xdr:rowOff>0</xdr:rowOff>
    </xdr:to>
    <xdr:sp>
      <xdr:nvSpPr>
        <xdr:cNvPr id="181" name="Line 274"/>
        <xdr:cNvSpPr>
          <a:spLocks/>
        </xdr:cNvSpPr>
      </xdr:nvSpPr>
      <xdr:spPr>
        <a:xfrm flipH="1" flipV="1">
          <a:off x="0" y="138760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600</xdr:row>
      <xdr:rowOff>0</xdr:rowOff>
    </xdr:from>
    <xdr:to>
      <xdr:col>0</xdr:col>
      <xdr:colOff>0</xdr:colOff>
      <xdr:row>600</xdr:row>
      <xdr:rowOff>0</xdr:rowOff>
    </xdr:to>
    <xdr:sp>
      <xdr:nvSpPr>
        <xdr:cNvPr id="182" name="Line 275"/>
        <xdr:cNvSpPr>
          <a:spLocks/>
        </xdr:cNvSpPr>
      </xdr:nvSpPr>
      <xdr:spPr>
        <a:xfrm flipH="1" flipV="1">
          <a:off x="0" y="138950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601</xdr:row>
      <xdr:rowOff>0</xdr:rowOff>
    </xdr:from>
    <xdr:to>
      <xdr:col>0</xdr:col>
      <xdr:colOff>0</xdr:colOff>
      <xdr:row>601</xdr:row>
      <xdr:rowOff>0</xdr:rowOff>
    </xdr:to>
    <xdr:sp>
      <xdr:nvSpPr>
        <xdr:cNvPr id="183" name="Line 276"/>
        <xdr:cNvSpPr>
          <a:spLocks/>
        </xdr:cNvSpPr>
      </xdr:nvSpPr>
      <xdr:spPr>
        <a:xfrm flipH="1" flipV="1">
          <a:off x="0" y="139141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602</xdr:row>
      <xdr:rowOff>0</xdr:rowOff>
    </xdr:from>
    <xdr:to>
      <xdr:col>0</xdr:col>
      <xdr:colOff>0</xdr:colOff>
      <xdr:row>602</xdr:row>
      <xdr:rowOff>0</xdr:rowOff>
    </xdr:to>
    <xdr:sp>
      <xdr:nvSpPr>
        <xdr:cNvPr id="184" name="Line 277"/>
        <xdr:cNvSpPr>
          <a:spLocks/>
        </xdr:cNvSpPr>
      </xdr:nvSpPr>
      <xdr:spPr>
        <a:xfrm flipH="1" flipV="1">
          <a:off x="0" y="139331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602</xdr:row>
      <xdr:rowOff>0</xdr:rowOff>
    </xdr:from>
    <xdr:to>
      <xdr:col>0</xdr:col>
      <xdr:colOff>0</xdr:colOff>
      <xdr:row>602</xdr:row>
      <xdr:rowOff>0</xdr:rowOff>
    </xdr:to>
    <xdr:sp>
      <xdr:nvSpPr>
        <xdr:cNvPr id="185" name="Line 278"/>
        <xdr:cNvSpPr>
          <a:spLocks/>
        </xdr:cNvSpPr>
      </xdr:nvSpPr>
      <xdr:spPr>
        <a:xfrm flipH="1" flipV="1">
          <a:off x="0" y="139331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603</xdr:row>
      <xdr:rowOff>0</xdr:rowOff>
    </xdr:from>
    <xdr:to>
      <xdr:col>0</xdr:col>
      <xdr:colOff>0</xdr:colOff>
      <xdr:row>603</xdr:row>
      <xdr:rowOff>0</xdr:rowOff>
    </xdr:to>
    <xdr:sp>
      <xdr:nvSpPr>
        <xdr:cNvPr id="186" name="Line 279"/>
        <xdr:cNvSpPr>
          <a:spLocks/>
        </xdr:cNvSpPr>
      </xdr:nvSpPr>
      <xdr:spPr>
        <a:xfrm flipH="1" flipV="1">
          <a:off x="0" y="139522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604</xdr:row>
      <xdr:rowOff>0</xdr:rowOff>
    </xdr:from>
    <xdr:to>
      <xdr:col>0</xdr:col>
      <xdr:colOff>0</xdr:colOff>
      <xdr:row>604</xdr:row>
      <xdr:rowOff>0</xdr:rowOff>
    </xdr:to>
    <xdr:sp>
      <xdr:nvSpPr>
        <xdr:cNvPr id="187" name="Line 280"/>
        <xdr:cNvSpPr>
          <a:spLocks/>
        </xdr:cNvSpPr>
      </xdr:nvSpPr>
      <xdr:spPr>
        <a:xfrm flipH="1" flipV="1">
          <a:off x="0" y="139712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604</xdr:row>
      <xdr:rowOff>0</xdr:rowOff>
    </xdr:from>
    <xdr:to>
      <xdr:col>0</xdr:col>
      <xdr:colOff>0</xdr:colOff>
      <xdr:row>604</xdr:row>
      <xdr:rowOff>0</xdr:rowOff>
    </xdr:to>
    <xdr:sp>
      <xdr:nvSpPr>
        <xdr:cNvPr id="188" name="Line 281"/>
        <xdr:cNvSpPr>
          <a:spLocks/>
        </xdr:cNvSpPr>
      </xdr:nvSpPr>
      <xdr:spPr>
        <a:xfrm flipH="1" flipV="1">
          <a:off x="0" y="139712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607</xdr:row>
      <xdr:rowOff>0</xdr:rowOff>
    </xdr:from>
    <xdr:to>
      <xdr:col>0</xdr:col>
      <xdr:colOff>0</xdr:colOff>
      <xdr:row>607</xdr:row>
      <xdr:rowOff>0</xdr:rowOff>
    </xdr:to>
    <xdr:sp>
      <xdr:nvSpPr>
        <xdr:cNvPr id="189" name="Line 282"/>
        <xdr:cNvSpPr>
          <a:spLocks/>
        </xdr:cNvSpPr>
      </xdr:nvSpPr>
      <xdr:spPr>
        <a:xfrm flipH="1" flipV="1">
          <a:off x="0" y="140284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608</xdr:row>
      <xdr:rowOff>0</xdr:rowOff>
    </xdr:from>
    <xdr:to>
      <xdr:col>0</xdr:col>
      <xdr:colOff>0</xdr:colOff>
      <xdr:row>608</xdr:row>
      <xdr:rowOff>0</xdr:rowOff>
    </xdr:to>
    <xdr:sp>
      <xdr:nvSpPr>
        <xdr:cNvPr id="190" name="Line 283"/>
        <xdr:cNvSpPr>
          <a:spLocks/>
        </xdr:cNvSpPr>
      </xdr:nvSpPr>
      <xdr:spPr>
        <a:xfrm flipH="1" flipV="1">
          <a:off x="0" y="140474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608</xdr:row>
      <xdr:rowOff>0</xdr:rowOff>
    </xdr:from>
    <xdr:to>
      <xdr:col>0</xdr:col>
      <xdr:colOff>0</xdr:colOff>
      <xdr:row>608</xdr:row>
      <xdr:rowOff>0</xdr:rowOff>
    </xdr:to>
    <xdr:sp>
      <xdr:nvSpPr>
        <xdr:cNvPr id="191" name="Line 284"/>
        <xdr:cNvSpPr>
          <a:spLocks/>
        </xdr:cNvSpPr>
      </xdr:nvSpPr>
      <xdr:spPr>
        <a:xfrm flipH="1" flipV="1">
          <a:off x="0" y="140474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609</xdr:row>
      <xdr:rowOff>0</xdr:rowOff>
    </xdr:from>
    <xdr:to>
      <xdr:col>0</xdr:col>
      <xdr:colOff>0</xdr:colOff>
      <xdr:row>609</xdr:row>
      <xdr:rowOff>0</xdr:rowOff>
    </xdr:to>
    <xdr:sp>
      <xdr:nvSpPr>
        <xdr:cNvPr id="192" name="Line 285"/>
        <xdr:cNvSpPr>
          <a:spLocks/>
        </xdr:cNvSpPr>
      </xdr:nvSpPr>
      <xdr:spPr>
        <a:xfrm flipH="1" flipV="1">
          <a:off x="0" y="140665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609</xdr:row>
      <xdr:rowOff>0</xdr:rowOff>
    </xdr:from>
    <xdr:to>
      <xdr:col>0</xdr:col>
      <xdr:colOff>0</xdr:colOff>
      <xdr:row>609</xdr:row>
      <xdr:rowOff>0</xdr:rowOff>
    </xdr:to>
    <xdr:sp>
      <xdr:nvSpPr>
        <xdr:cNvPr id="193" name="Line 286"/>
        <xdr:cNvSpPr>
          <a:spLocks/>
        </xdr:cNvSpPr>
      </xdr:nvSpPr>
      <xdr:spPr>
        <a:xfrm flipH="1" flipV="1">
          <a:off x="0" y="140665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610</xdr:row>
      <xdr:rowOff>0</xdr:rowOff>
    </xdr:from>
    <xdr:to>
      <xdr:col>0</xdr:col>
      <xdr:colOff>0</xdr:colOff>
      <xdr:row>610</xdr:row>
      <xdr:rowOff>0</xdr:rowOff>
    </xdr:to>
    <xdr:sp>
      <xdr:nvSpPr>
        <xdr:cNvPr id="194" name="Line 287"/>
        <xdr:cNvSpPr>
          <a:spLocks/>
        </xdr:cNvSpPr>
      </xdr:nvSpPr>
      <xdr:spPr>
        <a:xfrm flipH="1" flipV="1">
          <a:off x="0" y="140855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611</xdr:row>
      <xdr:rowOff>0</xdr:rowOff>
    </xdr:from>
    <xdr:to>
      <xdr:col>0</xdr:col>
      <xdr:colOff>0</xdr:colOff>
      <xdr:row>611</xdr:row>
      <xdr:rowOff>0</xdr:rowOff>
    </xdr:to>
    <xdr:sp>
      <xdr:nvSpPr>
        <xdr:cNvPr id="195" name="Line 288"/>
        <xdr:cNvSpPr>
          <a:spLocks/>
        </xdr:cNvSpPr>
      </xdr:nvSpPr>
      <xdr:spPr>
        <a:xfrm flipH="1" flipV="1">
          <a:off x="0" y="141046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612</xdr:row>
      <xdr:rowOff>0</xdr:rowOff>
    </xdr:from>
    <xdr:to>
      <xdr:col>0</xdr:col>
      <xdr:colOff>0</xdr:colOff>
      <xdr:row>612</xdr:row>
      <xdr:rowOff>0</xdr:rowOff>
    </xdr:to>
    <xdr:sp>
      <xdr:nvSpPr>
        <xdr:cNvPr id="196" name="Line 289"/>
        <xdr:cNvSpPr>
          <a:spLocks/>
        </xdr:cNvSpPr>
      </xdr:nvSpPr>
      <xdr:spPr>
        <a:xfrm flipH="1" flipV="1">
          <a:off x="0" y="141427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614</xdr:row>
      <xdr:rowOff>0</xdr:rowOff>
    </xdr:from>
    <xdr:to>
      <xdr:col>0</xdr:col>
      <xdr:colOff>0</xdr:colOff>
      <xdr:row>614</xdr:row>
      <xdr:rowOff>0</xdr:rowOff>
    </xdr:to>
    <xdr:sp>
      <xdr:nvSpPr>
        <xdr:cNvPr id="197" name="Line 290"/>
        <xdr:cNvSpPr>
          <a:spLocks/>
        </xdr:cNvSpPr>
      </xdr:nvSpPr>
      <xdr:spPr>
        <a:xfrm flipH="1" flipV="1">
          <a:off x="0" y="141808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614</xdr:row>
      <xdr:rowOff>0</xdr:rowOff>
    </xdr:from>
    <xdr:to>
      <xdr:col>0</xdr:col>
      <xdr:colOff>0</xdr:colOff>
      <xdr:row>614</xdr:row>
      <xdr:rowOff>0</xdr:rowOff>
    </xdr:to>
    <xdr:sp>
      <xdr:nvSpPr>
        <xdr:cNvPr id="198" name="Line 291"/>
        <xdr:cNvSpPr>
          <a:spLocks/>
        </xdr:cNvSpPr>
      </xdr:nvSpPr>
      <xdr:spPr>
        <a:xfrm flipH="1" flipV="1">
          <a:off x="0" y="141808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615</xdr:row>
      <xdr:rowOff>0</xdr:rowOff>
    </xdr:from>
    <xdr:to>
      <xdr:col>0</xdr:col>
      <xdr:colOff>0</xdr:colOff>
      <xdr:row>615</xdr:row>
      <xdr:rowOff>0</xdr:rowOff>
    </xdr:to>
    <xdr:sp>
      <xdr:nvSpPr>
        <xdr:cNvPr id="199" name="Line 292"/>
        <xdr:cNvSpPr>
          <a:spLocks/>
        </xdr:cNvSpPr>
      </xdr:nvSpPr>
      <xdr:spPr>
        <a:xfrm flipH="1" flipV="1">
          <a:off x="0" y="141998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616</xdr:row>
      <xdr:rowOff>0</xdr:rowOff>
    </xdr:from>
    <xdr:to>
      <xdr:col>0</xdr:col>
      <xdr:colOff>0</xdr:colOff>
      <xdr:row>616</xdr:row>
      <xdr:rowOff>0</xdr:rowOff>
    </xdr:to>
    <xdr:sp>
      <xdr:nvSpPr>
        <xdr:cNvPr id="200" name="Line 293"/>
        <xdr:cNvSpPr>
          <a:spLocks/>
        </xdr:cNvSpPr>
      </xdr:nvSpPr>
      <xdr:spPr>
        <a:xfrm flipH="1" flipV="1">
          <a:off x="0" y="142189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617</xdr:row>
      <xdr:rowOff>0</xdr:rowOff>
    </xdr:from>
    <xdr:to>
      <xdr:col>0</xdr:col>
      <xdr:colOff>0</xdr:colOff>
      <xdr:row>617</xdr:row>
      <xdr:rowOff>0</xdr:rowOff>
    </xdr:to>
    <xdr:sp>
      <xdr:nvSpPr>
        <xdr:cNvPr id="201" name="Line 294"/>
        <xdr:cNvSpPr>
          <a:spLocks/>
        </xdr:cNvSpPr>
      </xdr:nvSpPr>
      <xdr:spPr>
        <a:xfrm flipH="1" flipV="1">
          <a:off x="0" y="142379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619</xdr:row>
      <xdr:rowOff>0</xdr:rowOff>
    </xdr:from>
    <xdr:to>
      <xdr:col>0</xdr:col>
      <xdr:colOff>0</xdr:colOff>
      <xdr:row>619</xdr:row>
      <xdr:rowOff>0</xdr:rowOff>
    </xdr:to>
    <xdr:sp>
      <xdr:nvSpPr>
        <xdr:cNvPr id="202" name="Line 295"/>
        <xdr:cNvSpPr>
          <a:spLocks/>
        </xdr:cNvSpPr>
      </xdr:nvSpPr>
      <xdr:spPr>
        <a:xfrm flipH="1" flipV="1">
          <a:off x="0" y="142760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622</xdr:row>
      <xdr:rowOff>0</xdr:rowOff>
    </xdr:from>
    <xdr:to>
      <xdr:col>0</xdr:col>
      <xdr:colOff>0</xdr:colOff>
      <xdr:row>622</xdr:row>
      <xdr:rowOff>0</xdr:rowOff>
    </xdr:to>
    <xdr:sp>
      <xdr:nvSpPr>
        <xdr:cNvPr id="203" name="Line 296"/>
        <xdr:cNvSpPr>
          <a:spLocks/>
        </xdr:cNvSpPr>
      </xdr:nvSpPr>
      <xdr:spPr>
        <a:xfrm flipH="1" flipV="1">
          <a:off x="0" y="143332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623</xdr:row>
      <xdr:rowOff>0</xdr:rowOff>
    </xdr:from>
    <xdr:to>
      <xdr:col>0</xdr:col>
      <xdr:colOff>0</xdr:colOff>
      <xdr:row>623</xdr:row>
      <xdr:rowOff>0</xdr:rowOff>
    </xdr:to>
    <xdr:sp>
      <xdr:nvSpPr>
        <xdr:cNvPr id="204" name="Line 297"/>
        <xdr:cNvSpPr>
          <a:spLocks/>
        </xdr:cNvSpPr>
      </xdr:nvSpPr>
      <xdr:spPr>
        <a:xfrm flipH="1" flipV="1">
          <a:off x="0" y="143522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624</xdr:row>
      <xdr:rowOff>0</xdr:rowOff>
    </xdr:from>
    <xdr:to>
      <xdr:col>0</xdr:col>
      <xdr:colOff>0</xdr:colOff>
      <xdr:row>624</xdr:row>
      <xdr:rowOff>0</xdr:rowOff>
    </xdr:to>
    <xdr:sp>
      <xdr:nvSpPr>
        <xdr:cNvPr id="205" name="Line 298"/>
        <xdr:cNvSpPr>
          <a:spLocks/>
        </xdr:cNvSpPr>
      </xdr:nvSpPr>
      <xdr:spPr>
        <a:xfrm flipH="1" flipV="1">
          <a:off x="0" y="143713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625</xdr:row>
      <xdr:rowOff>0</xdr:rowOff>
    </xdr:from>
    <xdr:to>
      <xdr:col>0</xdr:col>
      <xdr:colOff>0</xdr:colOff>
      <xdr:row>625</xdr:row>
      <xdr:rowOff>0</xdr:rowOff>
    </xdr:to>
    <xdr:sp>
      <xdr:nvSpPr>
        <xdr:cNvPr id="206" name="Line 299"/>
        <xdr:cNvSpPr>
          <a:spLocks/>
        </xdr:cNvSpPr>
      </xdr:nvSpPr>
      <xdr:spPr>
        <a:xfrm flipH="1" flipV="1">
          <a:off x="0" y="144094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626</xdr:row>
      <xdr:rowOff>0</xdr:rowOff>
    </xdr:from>
    <xdr:to>
      <xdr:col>0</xdr:col>
      <xdr:colOff>0</xdr:colOff>
      <xdr:row>626</xdr:row>
      <xdr:rowOff>0</xdr:rowOff>
    </xdr:to>
    <xdr:sp>
      <xdr:nvSpPr>
        <xdr:cNvPr id="207" name="Line 300"/>
        <xdr:cNvSpPr>
          <a:spLocks/>
        </xdr:cNvSpPr>
      </xdr:nvSpPr>
      <xdr:spPr>
        <a:xfrm flipH="1" flipV="1">
          <a:off x="0" y="144284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627</xdr:row>
      <xdr:rowOff>0</xdr:rowOff>
    </xdr:from>
    <xdr:to>
      <xdr:col>0</xdr:col>
      <xdr:colOff>0</xdr:colOff>
      <xdr:row>627</xdr:row>
      <xdr:rowOff>0</xdr:rowOff>
    </xdr:to>
    <xdr:sp>
      <xdr:nvSpPr>
        <xdr:cNvPr id="208" name="Line 301"/>
        <xdr:cNvSpPr>
          <a:spLocks/>
        </xdr:cNvSpPr>
      </xdr:nvSpPr>
      <xdr:spPr>
        <a:xfrm flipH="1" flipV="1">
          <a:off x="0" y="144475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627</xdr:row>
      <xdr:rowOff>0</xdr:rowOff>
    </xdr:from>
    <xdr:to>
      <xdr:col>0</xdr:col>
      <xdr:colOff>0</xdr:colOff>
      <xdr:row>627</xdr:row>
      <xdr:rowOff>0</xdr:rowOff>
    </xdr:to>
    <xdr:sp>
      <xdr:nvSpPr>
        <xdr:cNvPr id="209" name="Line 302"/>
        <xdr:cNvSpPr>
          <a:spLocks/>
        </xdr:cNvSpPr>
      </xdr:nvSpPr>
      <xdr:spPr>
        <a:xfrm flipH="1" flipV="1">
          <a:off x="0" y="144475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628</xdr:row>
      <xdr:rowOff>0</xdr:rowOff>
    </xdr:from>
    <xdr:to>
      <xdr:col>0</xdr:col>
      <xdr:colOff>0</xdr:colOff>
      <xdr:row>628</xdr:row>
      <xdr:rowOff>0</xdr:rowOff>
    </xdr:to>
    <xdr:sp>
      <xdr:nvSpPr>
        <xdr:cNvPr id="210" name="Line 303"/>
        <xdr:cNvSpPr>
          <a:spLocks/>
        </xdr:cNvSpPr>
      </xdr:nvSpPr>
      <xdr:spPr>
        <a:xfrm flipH="1" flipV="1">
          <a:off x="0" y="144665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630</xdr:row>
      <xdr:rowOff>0</xdr:rowOff>
    </xdr:from>
    <xdr:to>
      <xdr:col>0</xdr:col>
      <xdr:colOff>0</xdr:colOff>
      <xdr:row>630</xdr:row>
      <xdr:rowOff>0</xdr:rowOff>
    </xdr:to>
    <xdr:sp>
      <xdr:nvSpPr>
        <xdr:cNvPr id="211" name="Line 304"/>
        <xdr:cNvSpPr>
          <a:spLocks/>
        </xdr:cNvSpPr>
      </xdr:nvSpPr>
      <xdr:spPr>
        <a:xfrm flipH="1" flipV="1">
          <a:off x="0" y="1452753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632</xdr:row>
      <xdr:rowOff>0</xdr:rowOff>
    </xdr:from>
    <xdr:to>
      <xdr:col>0</xdr:col>
      <xdr:colOff>0</xdr:colOff>
      <xdr:row>632</xdr:row>
      <xdr:rowOff>0</xdr:rowOff>
    </xdr:to>
    <xdr:sp>
      <xdr:nvSpPr>
        <xdr:cNvPr id="212" name="Line 305"/>
        <xdr:cNvSpPr>
          <a:spLocks/>
        </xdr:cNvSpPr>
      </xdr:nvSpPr>
      <xdr:spPr>
        <a:xfrm flipH="1" flipV="1">
          <a:off x="0" y="145894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0</xdr:col>
      <xdr:colOff>0</xdr:colOff>
      <xdr:row>636</xdr:row>
      <xdr:rowOff>0</xdr:rowOff>
    </xdr:to>
    <xdr:sp>
      <xdr:nvSpPr>
        <xdr:cNvPr id="213" name="Line 306"/>
        <xdr:cNvSpPr>
          <a:spLocks/>
        </xdr:cNvSpPr>
      </xdr:nvSpPr>
      <xdr:spPr>
        <a:xfrm flipH="1" flipV="1">
          <a:off x="0" y="1470850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640</xdr:row>
      <xdr:rowOff>0</xdr:rowOff>
    </xdr:from>
    <xdr:to>
      <xdr:col>0</xdr:col>
      <xdr:colOff>0</xdr:colOff>
      <xdr:row>640</xdr:row>
      <xdr:rowOff>0</xdr:rowOff>
    </xdr:to>
    <xdr:sp>
      <xdr:nvSpPr>
        <xdr:cNvPr id="214" name="Line 307"/>
        <xdr:cNvSpPr>
          <a:spLocks/>
        </xdr:cNvSpPr>
      </xdr:nvSpPr>
      <xdr:spPr>
        <a:xfrm flipH="1" flipV="1">
          <a:off x="0" y="1482661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640</xdr:row>
      <xdr:rowOff>0</xdr:rowOff>
    </xdr:from>
    <xdr:to>
      <xdr:col>0</xdr:col>
      <xdr:colOff>0</xdr:colOff>
      <xdr:row>640</xdr:row>
      <xdr:rowOff>0</xdr:rowOff>
    </xdr:to>
    <xdr:sp>
      <xdr:nvSpPr>
        <xdr:cNvPr id="215" name="Line 308"/>
        <xdr:cNvSpPr>
          <a:spLocks/>
        </xdr:cNvSpPr>
      </xdr:nvSpPr>
      <xdr:spPr>
        <a:xfrm flipH="1" flipV="1">
          <a:off x="0" y="1482661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642</xdr:row>
      <xdr:rowOff>0</xdr:rowOff>
    </xdr:from>
    <xdr:to>
      <xdr:col>0</xdr:col>
      <xdr:colOff>0</xdr:colOff>
      <xdr:row>642</xdr:row>
      <xdr:rowOff>0</xdr:rowOff>
    </xdr:to>
    <xdr:sp>
      <xdr:nvSpPr>
        <xdr:cNvPr id="216" name="Line 309"/>
        <xdr:cNvSpPr>
          <a:spLocks/>
        </xdr:cNvSpPr>
      </xdr:nvSpPr>
      <xdr:spPr>
        <a:xfrm flipH="1" flipV="1">
          <a:off x="0" y="1486471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643</xdr:row>
      <xdr:rowOff>0</xdr:rowOff>
    </xdr:from>
    <xdr:to>
      <xdr:col>0</xdr:col>
      <xdr:colOff>0</xdr:colOff>
      <xdr:row>643</xdr:row>
      <xdr:rowOff>0</xdr:rowOff>
    </xdr:to>
    <xdr:sp>
      <xdr:nvSpPr>
        <xdr:cNvPr id="217" name="Line 310"/>
        <xdr:cNvSpPr>
          <a:spLocks/>
        </xdr:cNvSpPr>
      </xdr:nvSpPr>
      <xdr:spPr>
        <a:xfrm flipH="1" flipV="1">
          <a:off x="0" y="1488376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644</xdr:row>
      <xdr:rowOff>0</xdr:rowOff>
    </xdr:from>
    <xdr:to>
      <xdr:col>0</xdr:col>
      <xdr:colOff>0</xdr:colOff>
      <xdr:row>644</xdr:row>
      <xdr:rowOff>0</xdr:rowOff>
    </xdr:to>
    <xdr:sp>
      <xdr:nvSpPr>
        <xdr:cNvPr id="218" name="Line 311"/>
        <xdr:cNvSpPr>
          <a:spLocks/>
        </xdr:cNvSpPr>
      </xdr:nvSpPr>
      <xdr:spPr>
        <a:xfrm flipH="1" flipV="1">
          <a:off x="0" y="1490281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644</xdr:row>
      <xdr:rowOff>0</xdr:rowOff>
    </xdr:from>
    <xdr:to>
      <xdr:col>0</xdr:col>
      <xdr:colOff>0</xdr:colOff>
      <xdr:row>644</xdr:row>
      <xdr:rowOff>0</xdr:rowOff>
    </xdr:to>
    <xdr:sp>
      <xdr:nvSpPr>
        <xdr:cNvPr id="219" name="Line 312"/>
        <xdr:cNvSpPr>
          <a:spLocks/>
        </xdr:cNvSpPr>
      </xdr:nvSpPr>
      <xdr:spPr>
        <a:xfrm flipH="1" flipV="1">
          <a:off x="0" y="1490281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645</xdr:row>
      <xdr:rowOff>0</xdr:rowOff>
    </xdr:from>
    <xdr:to>
      <xdr:col>0</xdr:col>
      <xdr:colOff>0</xdr:colOff>
      <xdr:row>645</xdr:row>
      <xdr:rowOff>0</xdr:rowOff>
    </xdr:to>
    <xdr:sp>
      <xdr:nvSpPr>
        <xdr:cNvPr id="220" name="Line 313"/>
        <xdr:cNvSpPr>
          <a:spLocks/>
        </xdr:cNvSpPr>
      </xdr:nvSpPr>
      <xdr:spPr>
        <a:xfrm flipH="1" flipV="1">
          <a:off x="0" y="1492186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645</xdr:row>
      <xdr:rowOff>0</xdr:rowOff>
    </xdr:from>
    <xdr:to>
      <xdr:col>0</xdr:col>
      <xdr:colOff>0</xdr:colOff>
      <xdr:row>645</xdr:row>
      <xdr:rowOff>0</xdr:rowOff>
    </xdr:to>
    <xdr:sp>
      <xdr:nvSpPr>
        <xdr:cNvPr id="221" name="Line 314"/>
        <xdr:cNvSpPr>
          <a:spLocks/>
        </xdr:cNvSpPr>
      </xdr:nvSpPr>
      <xdr:spPr>
        <a:xfrm flipH="1" flipV="1">
          <a:off x="0" y="1492186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646</xdr:row>
      <xdr:rowOff>0</xdr:rowOff>
    </xdr:from>
    <xdr:to>
      <xdr:col>0</xdr:col>
      <xdr:colOff>0</xdr:colOff>
      <xdr:row>646</xdr:row>
      <xdr:rowOff>0</xdr:rowOff>
    </xdr:to>
    <xdr:sp>
      <xdr:nvSpPr>
        <xdr:cNvPr id="222" name="Line 315"/>
        <xdr:cNvSpPr>
          <a:spLocks/>
        </xdr:cNvSpPr>
      </xdr:nvSpPr>
      <xdr:spPr>
        <a:xfrm flipH="1" flipV="1">
          <a:off x="0" y="1494091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647</xdr:row>
      <xdr:rowOff>0</xdr:rowOff>
    </xdr:from>
    <xdr:to>
      <xdr:col>0</xdr:col>
      <xdr:colOff>0</xdr:colOff>
      <xdr:row>647</xdr:row>
      <xdr:rowOff>0</xdr:rowOff>
    </xdr:to>
    <xdr:sp>
      <xdr:nvSpPr>
        <xdr:cNvPr id="223" name="Line 316"/>
        <xdr:cNvSpPr>
          <a:spLocks/>
        </xdr:cNvSpPr>
      </xdr:nvSpPr>
      <xdr:spPr>
        <a:xfrm flipH="1" flipV="1">
          <a:off x="0" y="1495996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648</xdr:row>
      <xdr:rowOff>0</xdr:rowOff>
    </xdr:from>
    <xdr:to>
      <xdr:col>0</xdr:col>
      <xdr:colOff>0</xdr:colOff>
      <xdr:row>648</xdr:row>
      <xdr:rowOff>0</xdr:rowOff>
    </xdr:to>
    <xdr:sp>
      <xdr:nvSpPr>
        <xdr:cNvPr id="224" name="Line 317"/>
        <xdr:cNvSpPr>
          <a:spLocks/>
        </xdr:cNvSpPr>
      </xdr:nvSpPr>
      <xdr:spPr>
        <a:xfrm flipH="1" flipV="1">
          <a:off x="0" y="1497901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650</xdr:row>
      <xdr:rowOff>0</xdr:rowOff>
    </xdr:from>
    <xdr:to>
      <xdr:col>0</xdr:col>
      <xdr:colOff>0</xdr:colOff>
      <xdr:row>650</xdr:row>
      <xdr:rowOff>0</xdr:rowOff>
    </xdr:to>
    <xdr:sp>
      <xdr:nvSpPr>
        <xdr:cNvPr id="225" name="Line 318"/>
        <xdr:cNvSpPr>
          <a:spLocks/>
        </xdr:cNvSpPr>
      </xdr:nvSpPr>
      <xdr:spPr>
        <a:xfrm flipH="1" flipV="1">
          <a:off x="0" y="1501711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653</xdr:row>
      <xdr:rowOff>0</xdr:rowOff>
    </xdr:from>
    <xdr:to>
      <xdr:col>0</xdr:col>
      <xdr:colOff>0</xdr:colOff>
      <xdr:row>653</xdr:row>
      <xdr:rowOff>0</xdr:rowOff>
    </xdr:to>
    <xdr:sp>
      <xdr:nvSpPr>
        <xdr:cNvPr id="226" name="Line 319"/>
        <xdr:cNvSpPr>
          <a:spLocks/>
        </xdr:cNvSpPr>
      </xdr:nvSpPr>
      <xdr:spPr>
        <a:xfrm flipH="1" flipV="1">
          <a:off x="0" y="15091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654</xdr:row>
      <xdr:rowOff>0</xdr:rowOff>
    </xdr:from>
    <xdr:to>
      <xdr:col>0</xdr:col>
      <xdr:colOff>0</xdr:colOff>
      <xdr:row>654</xdr:row>
      <xdr:rowOff>0</xdr:rowOff>
    </xdr:to>
    <xdr:sp>
      <xdr:nvSpPr>
        <xdr:cNvPr id="227" name="Line 320"/>
        <xdr:cNvSpPr>
          <a:spLocks/>
        </xdr:cNvSpPr>
      </xdr:nvSpPr>
      <xdr:spPr>
        <a:xfrm flipH="1" flipV="1">
          <a:off x="0" y="1511046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655</xdr:row>
      <xdr:rowOff>0</xdr:rowOff>
    </xdr:from>
    <xdr:to>
      <xdr:col>0</xdr:col>
      <xdr:colOff>0</xdr:colOff>
      <xdr:row>655</xdr:row>
      <xdr:rowOff>0</xdr:rowOff>
    </xdr:to>
    <xdr:sp>
      <xdr:nvSpPr>
        <xdr:cNvPr id="228" name="Line 321"/>
        <xdr:cNvSpPr>
          <a:spLocks/>
        </xdr:cNvSpPr>
      </xdr:nvSpPr>
      <xdr:spPr>
        <a:xfrm flipH="1" flipV="1">
          <a:off x="0" y="151295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657</xdr:row>
      <xdr:rowOff>0</xdr:rowOff>
    </xdr:from>
    <xdr:to>
      <xdr:col>0</xdr:col>
      <xdr:colOff>0</xdr:colOff>
      <xdr:row>657</xdr:row>
      <xdr:rowOff>0</xdr:rowOff>
    </xdr:to>
    <xdr:sp>
      <xdr:nvSpPr>
        <xdr:cNvPr id="229" name="Line 322"/>
        <xdr:cNvSpPr>
          <a:spLocks/>
        </xdr:cNvSpPr>
      </xdr:nvSpPr>
      <xdr:spPr>
        <a:xfrm flipH="1" flipV="1">
          <a:off x="0" y="151876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658</xdr:row>
      <xdr:rowOff>0</xdr:rowOff>
    </xdr:from>
    <xdr:to>
      <xdr:col>0</xdr:col>
      <xdr:colOff>0</xdr:colOff>
      <xdr:row>658</xdr:row>
      <xdr:rowOff>0</xdr:rowOff>
    </xdr:to>
    <xdr:sp>
      <xdr:nvSpPr>
        <xdr:cNvPr id="230" name="Line 323"/>
        <xdr:cNvSpPr>
          <a:spLocks/>
        </xdr:cNvSpPr>
      </xdr:nvSpPr>
      <xdr:spPr>
        <a:xfrm flipH="1" flipV="1">
          <a:off x="0" y="1520666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659</xdr:row>
      <xdr:rowOff>0</xdr:rowOff>
    </xdr:from>
    <xdr:to>
      <xdr:col>0</xdr:col>
      <xdr:colOff>0</xdr:colOff>
      <xdr:row>659</xdr:row>
      <xdr:rowOff>0</xdr:rowOff>
    </xdr:to>
    <xdr:sp>
      <xdr:nvSpPr>
        <xdr:cNvPr id="231" name="Line 324"/>
        <xdr:cNvSpPr>
          <a:spLocks/>
        </xdr:cNvSpPr>
      </xdr:nvSpPr>
      <xdr:spPr>
        <a:xfrm flipH="1" flipV="1">
          <a:off x="0" y="152257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660</xdr:row>
      <xdr:rowOff>0</xdr:rowOff>
    </xdr:from>
    <xdr:to>
      <xdr:col>0</xdr:col>
      <xdr:colOff>0</xdr:colOff>
      <xdr:row>660</xdr:row>
      <xdr:rowOff>0</xdr:rowOff>
    </xdr:to>
    <xdr:sp>
      <xdr:nvSpPr>
        <xdr:cNvPr id="232" name="Line 325"/>
        <xdr:cNvSpPr>
          <a:spLocks/>
        </xdr:cNvSpPr>
      </xdr:nvSpPr>
      <xdr:spPr>
        <a:xfrm flipH="1" flipV="1">
          <a:off x="0" y="1526476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662</xdr:row>
      <xdr:rowOff>0</xdr:rowOff>
    </xdr:from>
    <xdr:to>
      <xdr:col>0</xdr:col>
      <xdr:colOff>0</xdr:colOff>
      <xdr:row>662</xdr:row>
      <xdr:rowOff>0</xdr:rowOff>
    </xdr:to>
    <xdr:sp>
      <xdr:nvSpPr>
        <xdr:cNvPr id="233" name="Line 326"/>
        <xdr:cNvSpPr>
          <a:spLocks/>
        </xdr:cNvSpPr>
      </xdr:nvSpPr>
      <xdr:spPr>
        <a:xfrm flipH="1" flipV="1">
          <a:off x="0" y="153228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662</xdr:row>
      <xdr:rowOff>0</xdr:rowOff>
    </xdr:from>
    <xdr:to>
      <xdr:col>0</xdr:col>
      <xdr:colOff>0</xdr:colOff>
      <xdr:row>662</xdr:row>
      <xdr:rowOff>0</xdr:rowOff>
    </xdr:to>
    <xdr:sp>
      <xdr:nvSpPr>
        <xdr:cNvPr id="234" name="Line 327"/>
        <xdr:cNvSpPr>
          <a:spLocks/>
        </xdr:cNvSpPr>
      </xdr:nvSpPr>
      <xdr:spPr>
        <a:xfrm flipH="1" flipV="1">
          <a:off x="0" y="153228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663</xdr:row>
      <xdr:rowOff>0</xdr:rowOff>
    </xdr:from>
    <xdr:to>
      <xdr:col>0</xdr:col>
      <xdr:colOff>0</xdr:colOff>
      <xdr:row>663</xdr:row>
      <xdr:rowOff>0</xdr:rowOff>
    </xdr:to>
    <xdr:sp>
      <xdr:nvSpPr>
        <xdr:cNvPr id="235" name="Line 328"/>
        <xdr:cNvSpPr>
          <a:spLocks/>
        </xdr:cNvSpPr>
      </xdr:nvSpPr>
      <xdr:spPr>
        <a:xfrm flipH="1" flipV="1">
          <a:off x="0" y="1536668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666</xdr:row>
      <xdr:rowOff>0</xdr:rowOff>
    </xdr:from>
    <xdr:to>
      <xdr:col>0</xdr:col>
      <xdr:colOff>0</xdr:colOff>
      <xdr:row>666</xdr:row>
      <xdr:rowOff>0</xdr:rowOff>
    </xdr:to>
    <xdr:sp>
      <xdr:nvSpPr>
        <xdr:cNvPr id="236" name="Line 329"/>
        <xdr:cNvSpPr>
          <a:spLocks/>
        </xdr:cNvSpPr>
      </xdr:nvSpPr>
      <xdr:spPr>
        <a:xfrm flipH="1" flipV="1">
          <a:off x="0" y="1546955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667</xdr:row>
      <xdr:rowOff>0</xdr:rowOff>
    </xdr:from>
    <xdr:to>
      <xdr:col>0</xdr:col>
      <xdr:colOff>0</xdr:colOff>
      <xdr:row>667</xdr:row>
      <xdr:rowOff>0</xdr:rowOff>
    </xdr:to>
    <xdr:sp>
      <xdr:nvSpPr>
        <xdr:cNvPr id="237" name="Line 330"/>
        <xdr:cNvSpPr>
          <a:spLocks/>
        </xdr:cNvSpPr>
      </xdr:nvSpPr>
      <xdr:spPr>
        <a:xfrm flipH="1" flipV="1">
          <a:off x="0" y="1551241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668</xdr:row>
      <xdr:rowOff>0</xdr:rowOff>
    </xdr:from>
    <xdr:to>
      <xdr:col>0</xdr:col>
      <xdr:colOff>0</xdr:colOff>
      <xdr:row>668</xdr:row>
      <xdr:rowOff>0</xdr:rowOff>
    </xdr:to>
    <xdr:sp>
      <xdr:nvSpPr>
        <xdr:cNvPr id="238" name="Line 331"/>
        <xdr:cNvSpPr>
          <a:spLocks/>
        </xdr:cNvSpPr>
      </xdr:nvSpPr>
      <xdr:spPr>
        <a:xfrm flipH="1" flipV="1">
          <a:off x="0" y="155333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671</xdr:row>
      <xdr:rowOff>0</xdr:rowOff>
    </xdr:from>
    <xdr:to>
      <xdr:col>0</xdr:col>
      <xdr:colOff>0</xdr:colOff>
      <xdr:row>671</xdr:row>
      <xdr:rowOff>0</xdr:rowOff>
    </xdr:to>
    <xdr:sp>
      <xdr:nvSpPr>
        <xdr:cNvPr id="239" name="Line 333"/>
        <xdr:cNvSpPr>
          <a:spLocks/>
        </xdr:cNvSpPr>
      </xdr:nvSpPr>
      <xdr:spPr>
        <a:xfrm flipH="1" flipV="1">
          <a:off x="0" y="155905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672</xdr:row>
      <xdr:rowOff>0</xdr:rowOff>
    </xdr:from>
    <xdr:to>
      <xdr:col>0</xdr:col>
      <xdr:colOff>0</xdr:colOff>
      <xdr:row>672</xdr:row>
      <xdr:rowOff>0</xdr:rowOff>
    </xdr:to>
    <xdr:sp>
      <xdr:nvSpPr>
        <xdr:cNvPr id="240" name="Line 334"/>
        <xdr:cNvSpPr>
          <a:spLocks/>
        </xdr:cNvSpPr>
      </xdr:nvSpPr>
      <xdr:spPr>
        <a:xfrm flipH="1" flipV="1">
          <a:off x="0" y="156095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674</xdr:row>
      <xdr:rowOff>0</xdr:rowOff>
    </xdr:from>
    <xdr:to>
      <xdr:col>0</xdr:col>
      <xdr:colOff>0</xdr:colOff>
      <xdr:row>674</xdr:row>
      <xdr:rowOff>0</xdr:rowOff>
    </xdr:to>
    <xdr:sp>
      <xdr:nvSpPr>
        <xdr:cNvPr id="241" name="Line 335"/>
        <xdr:cNvSpPr>
          <a:spLocks/>
        </xdr:cNvSpPr>
      </xdr:nvSpPr>
      <xdr:spPr>
        <a:xfrm flipH="1" flipV="1">
          <a:off x="0" y="1566862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675</xdr:row>
      <xdr:rowOff>0</xdr:rowOff>
    </xdr:from>
    <xdr:to>
      <xdr:col>0</xdr:col>
      <xdr:colOff>0</xdr:colOff>
      <xdr:row>675</xdr:row>
      <xdr:rowOff>0</xdr:rowOff>
    </xdr:to>
    <xdr:sp>
      <xdr:nvSpPr>
        <xdr:cNvPr id="242" name="Line 336"/>
        <xdr:cNvSpPr>
          <a:spLocks/>
        </xdr:cNvSpPr>
      </xdr:nvSpPr>
      <xdr:spPr>
        <a:xfrm flipH="1" flipV="1">
          <a:off x="0" y="156876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678</xdr:row>
      <xdr:rowOff>0</xdr:rowOff>
    </xdr:from>
    <xdr:to>
      <xdr:col>0</xdr:col>
      <xdr:colOff>0</xdr:colOff>
      <xdr:row>678</xdr:row>
      <xdr:rowOff>0</xdr:rowOff>
    </xdr:to>
    <xdr:sp>
      <xdr:nvSpPr>
        <xdr:cNvPr id="243" name="Line 337"/>
        <xdr:cNvSpPr>
          <a:spLocks/>
        </xdr:cNvSpPr>
      </xdr:nvSpPr>
      <xdr:spPr>
        <a:xfrm flipH="1" flipV="1">
          <a:off x="0" y="1574482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679</xdr:row>
      <xdr:rowOff>0</xdr:rowOff>
    </xdr:from>
    <xdr:to>
      <xdr:col>0</xdr:col>
      <xdr:colOff>0</xdr:colOff>
      <xdr:row>679</xdr:row>
      <xdr:rowOff>0</xdr:rowOff>
    </xdr:to>
    <xdr:sp>
      <xdr:nvSpPr>
        <xdr:cNvPr id="244" name="Line 338"/>
        <xdr:cNvSpPr>
          <a:spLocks/>
        </xdr:cNvSpPr>
      </xdr:nvSpPr>
      <xdr:spPr>
        <a:xfrm flipH="1" flipV="1">
          <a:off x="0" y="157638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681</xdr:row>
      <xdr:rowOff>0</xdr:rowOff>
    </xdr:from>
    <xdr:to>
      <xdr:col>0</xdr:col>
      <xdr:colOff>0</xdr:colOff>
      <xdr:row>681</xdr:row>
      <xdr:rowOff>0</xdr:rowOff>
    </xdr:to>
    <xdr:sp>
      <xdr:nvSpPr>
        <xdr:cNvPr id="245" name="Line 339"/>
        <xdr:cNvSpPr>
          <a:spLocks/>
        </xdr:cNvSpPr>
      </xdr:nvSpPr>
      <xdr:spPr>
        <a:xfrm flipH="1" flipV="1">
          <a:off x="0" y="158019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685</xdr:row>
      <xdr:rowOff>0</xdr:rowOff>
    </xdr:from>
    <xdr:to>
      <xdr:col>0</xdr:col>
      <xdr:colOff>0</xdr:colOff>
      <xdr:row>685</xdr:row>
      <xdr:rowOff>0</xdr:rowOff>
    </xdr:to>
    <xdr:sp>
      <xdr:nvSpPr>
        <xdr:cNvPr id="246" name="Line 340"/>
        <xdr:cNvSpPr>
          <a:spLocks/>
        </xdr:cNvSpPr>
      </xdr:nvSpPr>
      <xdr:spPr>
        <a:xfrm flipH="1" flipV="1">
          <a:off x="0" y="159143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687</xdr:row>
      <xdr:rowOff>0</xdr:rowOff>
    </xdr:from>
    <xdr:to>
      <xdr:col>0</xdr:col>
      <xdr:colOff>0</xdr:colOff>
      <xdr:row>687</xdr:row>
      <xdr:rowOff>0</xdr:rowOff>
    </xdr:to>
    <xdr:sp>
      <xdr:nvSpPr>
        <xdr:cNvPr id="247" name="Line 341"/>
        <xdr:cNvSpPr>
          <a:spLocks/>
        </xdr:cNvSpPr>
      </xdr:nvSpPr>
      <xdr:spPr>
        <a:xfrm flipH="1" flipV="1">
          <a:off x="0" y="159524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690</xdr:row>
      <xdr:rowOff>0</xdr:rowOff>
    </xdr:from>
    <xdr:to>
      <xdr:col>0</xdr:col>
      <xdr:colOff>0</xdr:colOff>
      <xdr:row>690</xdr:row>
      <xdr:rowOff>0</xdr:rowOff>
    </xdr:to>
    <xdr:sp>
      <xdr:nvSpPr>
        <xdr:cNvPr id="248" name="Line 342"/>
        <xdr:cNvSpPr>
          <a:spLocks/>
        </xdr:cNvSpPr>
      </xdr:nvSpPr>
      <xdr:spPr>
        <a:xfrm flipH="1" flipV="1">
          <a:off x="0" y="160534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698</xdr:row>
      <xdr:rowOff>0</xdr:rowOff>
    </xdr:from>
    <xdr:to>
      <xdr:col>0</xdr:col>
      <xdr:colOff>0</xdr:colOff>
      <xdr:row>698</xdr:row>
      <xdr:rowOff>0</xdr:rowOff>
    </xdr:to>
    <xdr:sp>
      <xdr:nvSpPr>
        <xdr:cNvPr id="249" name="Line 343"/>
        <xdr:cNvSpPr>
          <a:spLocks/>
        </xdr:cNvSpPr>
      </xdr:nvSpPr>
      <xdr:spPr>
        <a:xfrm flipH="1" flipV="1">
          <a:off x="0" y="1622964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704</xdr:row>
      <xdr:rowOff>0</xdr:rowOff>
    </xdr:from>
    <xdr:to>
      <xdr:col>0</xdr:col>
      <xdr:colOff>0</xdr:colOff>
      <xdr:row>704</xdr:row>
      <xdr:rowOff>0</xdr:rowOff>
    </xdr:to>
    <xdr:sp>
      <xdr:nvSpPr>
        <xdr:cNvPr id="250" name="Line 344"/>
        <xdr:cNvSpPr>
          <a:spLocks/>
        </xdr:cNvSpPr>
      </xdr:nvSpPr>
      <xdr:spPr>
        <a:xfrm flipH="1" flipV="1">
          <a:off x="0" y="1636680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711</xdr:row>
      <xdr:rowOff>0</xdr:rowOff>
    </xdr:from>
    <xdr:to>
      <xdr:col>0</xdr:col>
      <xdr:colOff>0</xdr:colOff>
      <xdr:row>711</xdr:row>
      <xdr:rowOff>0</xdr:rowOff>
    </xdr:to>
    <xdr:sp>
      <xdr:nvSpPr>
        <xdr:cNvPr id="251" name="Line 345"/>
        <xdr:cNvSpPr>
          <a:spLocks/>
        </xdr:cNvSpPr>
      </xdr:nvSpPr>
      <xdr:spPr>
        <a:xfrm flipH="1" flipV="1">
          <a:off x="0" y="165649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720</xdr:row>
      <xdr:rowOff>0</xdr:rowOff>
    </xdr:from>
    <xdr:to>
      <xdr:col>0</xdr:col>
      <xdr:colOff>0</xdr:colOff>
      <xdr:row>720</xdr:row>
      <xdr:rowOff>0</xdr:rowOff>
    </xdr:to>
    <xdr:sp>
      <xdr:nvSpPr>
        <xdr:cNvPr id="252" name="Line 346"/>
        <xdr:cNvSpPr>
          <a:spLocks/>
        </xdr:cNvSpPr>
      </xdr:nvSpPr>
      <xdr:spPr>
        <a:xfrm flipH="1" flipV="1">
          <a:off x="0" y="1673637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726</xdr:row>
      <xdr:rowOff>0</xdr:rowOff>
    </xdr:from>
    <xdr:to>
      <xdr:col>0</xdr:col>
      <xdr:colOff>0</xdr:colOff>
      <xdr:row>726</xdr:row>
      <xdr:rowOff>0</xdr:rowOff>
    </xdr:to>
    <xdr:sp>
      <xdr:nvSpPr>
        <xdr:cNvPr id="253" name="Line 347"/>
        <xdr:cNvSpPr>
          <a:spLocks/>
        </xdr:cNvSpPr>
      </xdr:nvSpPr>
      <xdr:spPr>
        <a:xfrm flipH="1" flipV="1">
          <a:off x="0" y="168735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737</xdr:row>
      <xdr:rowOff>0</xdr:rowOff>
    </xdr:from>
    <xdr:to>
      <xdr:col>0</xdr:col>
      <xdr:colOff>0</xdr:colOff>
      <xdr:row>737</xdr:row>
      <xdr:rowOff>0</xdr:rowOff>
    </xdr:to>
    <xdr:sp>
      <xdr:nvSpPr>
        <xdr:cNvPr id="254" name="Line 348"/>
        <xdr:cNvSpPr>
          <a:spLocks/>
        </xdr:cNvSpPr>
      </xdr:nvSpPr>
      <xdr:spPr>
        <a:xfrm flipH="1" flipV="1">
          <a:off x="0" y="171021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740</xdr:row>
      <xdr:rowOff>0</xdr:rowOff>
    </xdr:from>
    <xdr:to>
      <xdr:col>0</xdr:col>
      <xdr:colOff>0</xdr:colOff>
      <xdr:row>740</xdr:row>
      <xdr:rowOff>0</xdr:rowOff>
    </xdr:to>
    <xdr:sp>
      <xdr:nvSpPr>
        <xdr:cNvPr id="255" name="Line 349"/>
        <xdr:cNvSpPr>
          <a:spLocks/>
        </xdr:cNvSpPr>
      </xdr:nvSpPr>
      <xdr:spPr>
        <a:xfrm flipH="1" flipV="1">
          <a:off x="0" y="171783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743</xdr:row>
      <xdr:rowOff>0</xdr:rowOff>
    </xdr:from>
    <xdr:to>
      <xdr:col>0</xdr:col>
      <xdr:colOff>0</xdr:colOff>
      <xdr:row>743</xdr:row>
      <xdr:rowOff>0</xdr:rowOff>
    </xdr:to>
    <xdr:sp>
      <xdr:nvSpPr>
        <xdr:cNvPr id="256" name="Line 350"/>
        <xdr:cNvSpPr>
          <a:spLocks/>
        </xdr:cNvSpPr>
      </xdr:nvSpPr>
      <xdr:spPr>
        <a:xfrm flipH="1" flipV="1">
          <a:off x="0" y="173316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756</xdr:row>
      <xdr:rowOff>0</xdr:rowOff>
    </xdr:from>
    <xdr:to>
      <xdr:col>0</xdr:col>
      <xdr:colOff>0</xdr:colOff>
      <xdr:row>756</xdr:row>
      <xdr:rowOff>0</xdr:rowOff>
    </xdr:to>
    <xdr:sp>
      <xdr:nvSpPr>
        <xdr:cNvPr id="257" name="Line 351"/>
        <xdr:cNvSpPr>
          <a:spLocks/>
        </xdr:cNvSpPr>
      </xdr:nvSpPr>
      <xdr:spPr>
        <a:xfrm flipH="1" flipV="1">
          <a:off x="0" y="176222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761</xdr:row>
      <xdr:rowOff>0</xdr:rowOff>
    </xdr:from>
    <xdr:to>
      <xdr:col>0</xdr:col>
      <xdr:colOff>0</xdr:colOff>
      <xdr:row>761</xdr:row>
      <xdr:rowOff>0</xdr:rowOff>
    </xdr:to>
    <xdr:sp>
      <xdr:nvSpPr>
        <xdr:cNvPr id="258" name="Line 352"/>
        <xdr:cNvSpPr>
          <a:spLocks/>
        </xdr:cNvSpPr>
      </xdr:nvSpPr>
      <xdr:spPr>
        <a:xfrm flipH="1" flipV="1">
          <a:off x="0" y="177374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0</xdr:col>
      <xdr:colOff>0</xdr:colOff>
      <xdr:row>762</xdr:row>
      <xdr:rowOff>0</xdr:rowOff>
    </xdr:to>
    <xdr:sp>
      <xdr:nvSpPr>
        <xdr:cNvPr id="259" name="Line 353"/>
        <xdr:cNvSpPr>
          <a:spLocks/>
        </xdr:cNvSpPr>
      </xdr:nvSpPr>
      <xdr:spPr>
        <a:xfrm flipH="1" flipV="1">
          <a:off x="0" y="1775650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767</xdr:row>
      <xdr:rowOff>0</xdr:rowOff>
    </xdr:from>
    <xdr:to>
      <xdr:col>0</xdr:col>
      <xdr:colOff>0</xdr:colOff>
      <xdr:row>767</xdr:row>
      <xdr:rowOff>0</xdr:rowOff>
    </xdr:to>
    <xdr:sp>
      <xdr:nvSpPr>
        <xdr:cNvPr id="260" name="Line 354"/>
        <xdr:cNvSpPr>
          <a:spLocks/>
        </xdr:cNvSpPr>
      </xdr:nvSpPr>
      <xdr:spPr>
        <a:xfrm flipH="1" flipV="1">
          <a:off x="0" y="178517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775</xdr:row>
      <xdr:rowOff>0</xdr:rowOff>
    </xdr:from>
    <xdr:to>
      <xdr:col>0</xdr:col>
      <xdr:colOff>0</xdr:colOff>
      <xdr:row>775</xdr:row>
      <xdr:rowOff>0</xdr:rowOff>
    </xdr:to>
    <xdr:sp>
      <xdr:nvSpPr>
        <xdr:cNvPr id="261" name="Line 355"/>
        <xdr:cNvSpPr>
          <a:spLocks/>
        </xdr:cNvSpPr>
      </xdr:nvSpPr>
      <xdr:spPr>
        <a:xfrm flipH="1" flipV="1">
          <a:off x="0" y="180041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782</xdr:row>
      <xdr:rowOff>0</xdr:rowOff>
    </xdr:from>
    <xdr:to>
      <xdr:col>0</xdr:col>
      <xdr:colOff>0</xdr:colOff>
      <xdr:row>782</xdr:row>
      <xdr:rowOff>0</xdr:rowOff>
    </xdr:to>
    <xdr:sp>
      <xdr:nvSpPr>
        <xdr:cNvPr id="262" name="Line 356"/>
        <xdr:cNvSpPr>
          <a:spLocks/>
        </xdr:cNvSpPr>
      </xdr:nvSpPr>
      <xdr:spPr>
        <a:xfrm flipH="1" flipV="1">
          <a:off x="0" y="181775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788</xdr:row>
      <xdr:rowOff>0</xdr:rowOff>
    </xdr:from>
    <xdr:to>
      <xdr:col>0</xdr:col>
      <xdr:colOff>0</xdr:colOff>
      <xdr:row>788</xdr:row>
      <xdr:rowOff>0</xdr:rowOff>
    </xdr:to>
    <xdr:sp>
      <xdr:nvSpPr>
        <xdr:cNvPr id="263" name="Line 357"/>
        <xdr:cNvSpPr>
          <a:spLocks/>
        </xdr:cNvSpPr>
      </xdr:nvSpPr>
      <xdr:spPr>
        <a:xfrm flipH="1" flipV="1">
          <a:off x="0" y="1836705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790</xdr:row>
      <xdr:rowOff>133350</xdr:rowOff>
    </xdr:from>
    <xdr:to>
      <xdr:col>0</xdr:col>
      <xdr:colOff>0</xdr:colOff>
      <xdr:row>790</xdr:row>
      <xdr:rowOff>133350</xdr:rowOff>
    </xdr:to>
    <xdr:sp>
      <xdr:nvSpPr>
        <xdr:cNvPr id="264" name="Line 358"/>
        <xdr:cNvSpPr>
          <a:spLocks/>
        </xdr:cNvSpPr>
      </xdr:nvSpPr>
      <xdr:spPr>
        <a:xfrm flipH="1" flipV="1">
          <a:off x="0" y="184604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801</xdr:row>
      <xdr:rowOff>0</xdr:rowOff>
    </xdr:from>
    <xdr:to>
      <xdr:col>0</xdr:col>
      <xdr:colOff>0</xdr:colOff>
      <xdr:row>801</xdr:row>
      <xdr:rowOff>0</xdr:rowOff>
    </xdr:to>
    <xdr:sp>
      <xdr:nvSpPr>
        <xdr:cNvPr id="265" name="Line 359"/>
        <xdr:cNvSpPr>
          <a:spLocks/>
        </xdr:cNvSpPr>
      </xdr:nvSpPr>
      <xdr:spPr>
        <a:xfrm flipH="1" flipV="1">
          <a:off x="0" y="187804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806</xdr:row>
      <xdr:rowOff>0</xdr:rowOff>
    </xdr:from>
    <xdr:to>
      <xdr:col>0</xdr:col>
      <xdr:colOff>0</xdr:colOff>
      <xdr:row>806</xdr:row>
      <xdr:rowOff>0</xdr:rowOff>
    </xdr:to>
    <xdr:sp>
      <xdr:nvSpPr>
        <xdr:cNvPr id="266" name="Line 360"/>
        <xdr:cNvSpPr>
          <a:spLocks/>
        </xdr:cNvSpPr>
      </xdr:nvSpPr>
      <xdr:spPr>
        <a:xfrm flipH="1" flipV="1">
          <a:off x="0" y="1892331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808</xdr:row>
      <xdr:rowOff>0</xdr:rowOff>
    </xdr:from>
    <xdr:to>
      <xdr:col>0</xdr:col>
      <xdr:colOff>0</xdr:colOff>
      <xdr:row>808</xdr:row>
      <xdr:rowOff>0</xdr:rowOff>
    </xdr:to>
    <xdr:sp>
      <xdr:nvSpPr>
        <xdr:cNvPr id="267" name="Line 361"/>
        <xdr:cNvSpPr>
          <a:spLocks/>
        </xdr:cNvSpPr>
      </xdr:nvSpPr>
      <xdr:spPr>
        <a:xfrm flipH="1" flipV="1">
          <a:off x="0" y="1896141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810</xdr:row>
      <xdr:rowOff>0</xdr:rowOff>
    </xdr:from>
    <xdr:to>
      <xdr:col>0</xdr:col>
      <xdr:colOff>0</xdr:colOff>
      <xdr:row>810</xdr:row>
      <xdr:rowOff>0</xdr:rowOff>
    </xdr:to>
    <xdr:sp>
      <xdr:nvSpPr>
        <xdr:cNvPr id="268" name="Line 362"/>
        <xdr:cNvSpPr>
          <a:spLocks/>
        </xdr:cNvSpPr>
      </xdr:nvSpPr>
      <xdr:spPr>
        <a:xfrm flipH="1" flipV="1">
          <a:off x="0" y="1904333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817</xdr:row>
      <xdr:rowOff>133350</xdr:rowOff>
    </xdr:from>
    <xdr:to>
      <xdr:col>0</xdr:col>
      <xdr:colOff>0</xdr:colOff>
      <xdr:row>817</xdr:row>
      <xdr:rowOff>133350</xdr:rowOff>
    </xdr:to>
    <xdr:sp>
      <xdr:nvSpPr>
        <xdr:cNvPr id="269" name="Line 363"/>
        <xdr:cNvSpPr>
          <a:spLocks/>
        </xdr:cNvSpPr>
      </xdr:nvSpPr>
      <xdr:spPr>
        <a:xfrm flipH="1" flipV="1">
          <a:off x="0" y="1927669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827</xdr:row>
      <xdr:rowOff>0</xdr:rowOff>
    </xdr:from>
    <xdr:to>
      <xdr:col>0</xdr:col>
      <xdr:colOff>0</xdr:colOff>
      <xdr:row>827</xdr:row>
      <xdr:rowOff>0</xdr:rowOff>
    </xdr:to>
    <xdr:sp>
      <xdr:nvSpPr>
        <xdr:cNvPr id="270" name="Line 364"/>
        <xdr:cNvSpPr>
          <a:spLocks/>
        </xdr:cNvSpPr>
      </xdr:nvSpPr>
      <xdr:spPr>
        <a:xfrm flipH="1" flipV="1">
          <a:off x="0" y="195910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830</xdr:row>
      <xdr:rowOff>0</xdr:rowOff>
    </xdr:from>
    <xdr:to>
      <xdr:col>0</xdr:col>
      <xdr:colOff>0</xdr:colOff>
      <xdr:row>830</xdr:row>
      <xdr:rowOff>0</xdr:rowOff>
    </xdr:to>
    <xdr:sp>
      <xdr:nvSpPr>
        <xdr:cNvPr id="271" name="Line 365"/>
        <xdr:cNvSpPr>
          <a:spLocks/>
        </xdr:cNvSpPr>
      </xdr:nvSpPr>
      <xdr:spPr>
        <a:xfrm flipH="1" flipV="1">
          <a:off x="0" y="196481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836</xdr:row>
      <xdr:rowOff>0</xdr:rowOff>
    </xdr:from>
    <xdr:to>
      <xdr:col>0</xdr:col>
      <xdr:colOff>0</xdr:colOff>
      <xdr:row>836</xdr:row>
      <xdr:rowOff>0</xdr:rowOff>
    </xdr:to>
    <xdr:sp>
      <xdr:nvSpPr>
        <xdr:cNvPr id="272" name="Line 366"/>
        <xdr:cNvSpPr>
          <a:spLocks/>
        </xdr:cNvSpPr>
      </xdr:nvSpPr>
      <xdr:spPr>
        <a:xfrm flipH="1" flipV="1">
          <a:off x="0" y="1980533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839</xdr:row>
      <xdr:rowOff>0</xdr:rowOff>
    </xdr:from>
    <xdr:to>
      <xdr:col>0</xdr:col>
      <xdr:colOff>0</xdr:colOff>
      <xdr:row>839</xdr:row>
      <xdr:rowOff>0</xdr:rowOff>
    </xdr:to>
    <xdr:sp>
      <xdr:nvSpPr>
        <xdr:cNvPr id="273" name="Line 367"/>
        <xdr:cNvSpPr>
          <a:spLocks/>
        </xdr:cNvSpPr>
      </xdr:nvSpPr>
      <xdr:spPr>
        <a:xfrm flipH="1" flipV="1">
          <a:off x="0" y="198843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841</xdr:row>
      <xdr:rowOff>0</xdr:rowOff>
    </xdr:from>
    <xdr:to>
      <xdr:col>0</xdr:col>
      <xdr:colOff>0</xdr:colOff>
      <xdr:row>841</xdr:row>
      <xdr:rowOff>0</xdr:rowOff>
    </xdr:to>
    <xdr:sp>
      <xdr:nvSpPr>
        <xdr:cNvPr id="274" name="Line 368"/>
        <xdr:cNvSpPr>
          <a:spLocks/>
        </xdr:cNvSpPr>
      </xdr:nvSpPr>
      <xdr:spPr>
        <a:xfrm flipH="1" flipV="1">
          <a:off x="0" y="199224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843</xdr:row>
      <xdr:rowOff>0</xdr:rowOff>
    </xdr:from>
    <xdr:to>
      <xdr:col>0</xdr:col>
      <xdr:colOff>0</xdr:colOff>
      <xdr:row>843</xdr:row>
      <xdr:rowOff>0</xdr:rowOff>
    </xdr:to>
    <xdr:sp>
      <xdr:nvSpPr>
        <xdr:cNvPr id="275" name="Line 369"/>
        <xdr:cNvSpPr>
          <a:spLocks/>
        </xdr:cNvSpPr>
      </xdr:nvSpPr>
      <xdr:spPr>
        <a:xfrm flipH="1" flipV="1">
          <a:off x="0" y="1997868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846</xdr:row>
      <xdr:rowOff>0</xdr:rowOff>
    </xdr:from>
    <xdr:to>
      <xdr:col>0</xdr:col>
      <xdr:colOff>0</xdr:colOff>
      <xdr:row>846</xdr:row>
      <xdr:rowOff>0</xdr:rowOff>
    </xdr:to>
    <xdr:sp>
      <xdr:nvSpPr>
        <xdr:cNvPr id="276" name="Line 370"/>
        <xdr:cNvSpPr>
          <a:spLocks/>
        </xdr:cNvSpPr>
      </xdr:nvSpPr>
      <xdr:spPr>
        <a:xfrm flipH="1" flipV="1">
          <a:off x="0" y="2005488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847</xdr:row>
      <xdr:rowOff>0</xdr:rowOff>
    </xdr:from>
    <xdr:to>
      <xdr:col>0</xdr:col>
      <xdr:colOff>0</xdr:colOff>
      <xdr:row>847</xdr:row>
      <xdr:rowOff>0</xdr:rowOff>
    </xdr:to>
    <xdr:sp>
      <xdr:nvSpPr>
        <xdr:cNvPr id="277" name="Line 371"/>
        <xdr:cNvSpPr>
          <a:spLocks/>
        </xdr:cNvSpPr>
      </xdr:nvSpPr>
      <xdr:spPr>
        <a:xfrm flipH="1" flipV="1">
          <a:off x="0" y="200739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850</xdr:row>
      <xdr:rowOff>0</xdr:rowOff>
    </xdr:from>
    <xdr:to>
      <xdr:col>0</xdr:col>
      <xdr:colOff>0</xdr:colOff>
      <xdr:row>850</xdr:row>
      <xdr:rowOff>0</xdr:rowOff>
    </xdr:to>
    <xdr:sp>
      <xdr:nvSpPr>
        <xdr:cNvPr id="278" name="Line 372"/>
        <xdr:cNvSpPr>
          <a:spLocks/>
        </xdr:cNvSpPr>
      </xdr:nvSpPr>
      <xdr:spPr>
        <a:xfrm flipH="1" flipV="1">
          <a:off x="0" y="201520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851</xdr:row>
      <xdr:rowOff>0</xdr:rowOff>
    </xdr:from>
    <xdr:to>
      <xdr:col>0</xdr:col>
      <xdr:colOff>0</xdr:colOff>
      <xdr:row>851</xdr:row>
      <xdr:rowOff>0</xdr:rowOff>
    </xdr:to>
    <xdr:sp>
      <xdr:nvSpPr>
        <xdr:cNvPr id="279" name="Line 373"/>
        <xdr:cNvSpPr>
          <a:spLocks/>
        </xdr:cNvSpPr>
      </xdr:nvSpPr>
      <xdr:spPr>
        <a:xfrm flipH="1" flipV="1">
          <a:off x="0" y="2017109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851</xdr:row>
      <xdr:rowOff>0</xdr:rowOff>
    </xdr:from>
    <xdr:to>
      <xdr:col>0</xdr:col>
      <xdr:colOff>0</xdr:colOff>
      <xdr:row>851</xdr:row>
      <xdr:rowOff>0</xdr:rowOff>
    </xdr:to>
    <xdr:sp>
      <xdr:nvSpPr>
        <xdr:cNvPr id="280" name="Line 374"/>
        <xdr:cNvSpPr>
          <a:spLocks/>
        </xdr:cNvSpPr>
      </xdr:nvSpPr>
      <xdr:spPr>
        <a:xfrm flipH="1" flipV="1">
          <a:off x="0" y="2017109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854</xdr:row>
      <xdr:rowOff>0</xdr:rowOff>
    </xdr:from>
    <xdr:to>
      <xdr:col>0</xdr:col>
      <xdr:colOff>0</xdr:colOff>
      <xdr:row>854</xdr:row>
      <xdr:rowOff>0</xdr:rowOff>
    </xdr:to>
    <xdr:sp>
      <xdr:nvSpPr>
        <xdr:cNvPr id="281" name="Line 375"/>
        <xdr:cNvSpPr>
          <a:spLocks/>
        </xdr:cNvSpPr>
      </xdr:nvSpPr>
      <xdr:spPr>
        <a:xfrm flipH="1" flipV="1">
          <a:off x="0" y="202282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861</xdr:row>
      <xdr:rowOff>0</xdr:rowOff>
    </xdr:from>
    <xdr:to>
      <xdr:col>0</xdr:col>
      <xdr:colOff>0</xdr:colOff>
      <xdr:row>861</xdr:row>
      <xdr:rowOff>0</xdr:rowOff>
    </xdr:to>
    <xdr:sp>
      <xdr:nvSpPr>
        <xdr:cNvPr id="282" name="Line 376"/>
        <xdr:cNvSpPr>
          <a:spLocks/>
        </xdr:cNvSpPr>
      </xdr:nvSpPr>
      <xdr:spPr>
        <a:xfrm flipH="1" flipV="1">
          <a:off x="0" y="2036159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864</xdr:row>
      <xdr:rowOff>0</xdr:rowOff>
    </xdr:from>
    <xdr:to>
      <xdr:col>0</xdr:col>
      <xdr:colOff>0</xdr:colOff>
      <xdr:row>864</xdr:row>
      <xdr:rowOff>0</xdr:rowOff>
    </xdr:to>
    <xdr:sp>
      <xdr:nvSpPr>
        <xdr:cNvPr id="283" name="Line 377"/>
        <xdr:cNvSpPr>
          <a:spLocks/>
        </xdr:cNvSpPr>
      </xdr:nvSpPr>
      <xdr:spPr>
        <a:xfrm flipH="1" flipV="1">
          <a:off x="0" y="204187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867</xdr:row>
      <xdr:rowOff>0</xdr:rowOff>
    </xdr:from>
    <xdr:to>
      <xdr:col>0</xdr:col>
      <xdr:colOff>0</xdr:colOff>
      <xdr:row>867</xdr:row>
      <xdr:rowOff>0</xdr:rowOff>
    </xdr:to>
    <xdr:sp>
      <xdr:nvSpPr>
        <xdr:cNvPr id="284" name="Line 378"/>
        <xdr:cNvSpPr>
          <a:spLocks/>
        </xdr:cNvSpPr>
      </xdr:nvSpPr>
      <xdr:spPr>
        <a:xfrm flipH="1" flipV="1">
          <a:off x="0" y="2047589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869</xdr:row>
      <xdr:rowOff>0</xdr:rowOff>
    </xdr:from>
    <xdr:to>
      <xdr:col>0</xdr:col>
      <xdr:colOff>0</xdr:colOff>
      <xdr:row>869</xdr:row>
      <xdr:rowOff>0</xdr:rowOff>
    </xdr:to>
    <xdr:sp>
      <xdr:nvSpPr>
        <xdr:cNvPr id="285" name="Line 379"/>
        <xdr:cNvSpPr>
          <a:spLocks/>
        </xdr:cNvSpPr>
      </xdr:nvSpPr>
      <xdr:spPr>
        <a:xfrm flipH="1" flipV="1">
          <a:off x="0" y="2051399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873</xdr:row>
      <xdr:rowOff>0</xdr:rowOff>
    </xdr:from>
    <xdr:to>
      <xdr:col>0</xdr:col>
      <xdr:colOff>0</xdr:colOff>
      <xdr:row>873</xdr:row>
      <xdr:rowOff>0</xdr:rowOff>
    </xdr:to>
    <xdr:sp>
      <xdr:nvSpPr>
        <xdr:cNvPr id="286" name="Line 380"/>
        <xdr:cNvSpPr>
          <a:spLocks/>
        </xdr:cNvSpPr>
      </xdr:nvSpPr>
      <xdr:spPr>
        <a:xfrm flipH="1" flipV="1">
          <a:off x="0" y="2059019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875</xdr:row>
      <xdr:rowOff>0</xdr:rowOff>
    </xdr:from>
    <xdr:to>
      <xdr:col>0</xdr:col>
      <xdr:colOff>0</xdr:colOff>
      <xdr:row>875</xdr:row>
      <xdr:rowOff>0</xdr:rowOff>
    </xdr:to>
    <xdr:sp>
      <xdr:nvSpPr>
        <xdr:cNvPr id="287" name="Line 381"/>
        <xdr:cNvSpPr>
          <a:spLocks/>
        </xdr:cNvSpPr>
      </xdr:nvSpPr>
      <xdr:spPr>
        <a:xfrm flipH="1" flipV="1">
          <a:off x="0" y="2062829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877</xdr:row>
      <xdr:rowOff>0</xdr:rowOff>
    </xdr:from>
    <xdr:to>
      <xdr:col>0</xdr:col>
      <xdr:colOff>0</xdr:colOff>
      <xdr:row>877</xdr:row>
      <xdr:rowOff>0</xdr:rowOff>
    </xdr:to>
    <xdr:sp>
      <xdr:nvSpPr>
        <xdr:cNvPr id="288" name="Line 382"/>
        <xdr:cNvSpPr>
          <a:spLocks/>
        </xdr:cNvSpPr>
      </xdr:nvSpPr>
      <xdr:spPr>
        <a:xfrm flipH="1" flipV="1">
          <a:off x="0" y="2066639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882</xdr:row>
      <xdr:rowOff>0</xdr:rowOff>
    </xdr:from>
    <xdr:to>
      <xdr:col>0</xdr:col>
      <xdr:colOff>0</xdr:colOff>
      <xdr:row>882</xdr:row>
      <xdr:rowOff>0</xdr:rowOff>
    </xdr:to>
    <xdr:sp>
      <xdr:nvSpPr>
        <xdr:cNvPr id="289" name="Line 383"/>
        <xdr:cNvSpPr>
          <a:spLocks/>
        </xdr:cNvSpPr>
      </xdr:nvSpPr>
      <xdr:spPr>
        <a:xfrm flipH="1" flipV="1">
          <a:off x="0" y="207616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884</xdr:row>
      <xdr:rowOff>0</xdr:rowOff>
    </xdr:from>
    <xdr:to>
      <xdr:col>0</xdr:col>
      <xdr:colOff>0</xdr:colOff>
      <xdr:row>884</xdr:row>
      <xdr:rowOff>0</xdr:rowOff>
    </xdr:to>
    <xdr:sp>
      <xdr:nvSpPr>
        <xdr:cNvPr id="290" name="Line 384"/>
        <xdr:cNvSpPr>
          <a:spLocks/>
        </xdr:cNvSpPr>
      </xdr:nvSpPr>
      <xdr:spPr>
        <a:xfrm flipH="1" flipV="1">
          <a:off x="0" y="207997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886</xdr:row>
      <xdr:rowOff>0</xdr:rowOff>
    </xdr:from>
    <xdr:to>
      <xdr:col>0</xdr:col>
      <xdr:colOff>0</xdr:colOff>
      <xdr:row>886</xdr:row>
      <xdr:rowOff>0</xdr:rowOff>
    </xdr:to>
    <xdr:sp>
      <xdr:nvSpPr>
        <xdr:cNvPr id="291" name="Line 385"/>
        <xdr:cNvSpPr>
          <a:spLocks/>
        </xdr:cNvSpPr>
      </xdr:nvSpPr>
      <xdr:spPr>
        <a:xfrm flipH="1" flipV="1">
          <a:off x="0" y="208378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886</xdr:row>
      <xdr:rowOff>0</xdr:rowOff>
    </xdr:from>
    <xdr:to>
      <xdr:col>0</xdr:col>
      <xdr:colOff>0</xdr:colOff>
      <xdr:row>886</xdr:row>
      <xdr:rowOff>0</xdr:rowOff>
    </xdr:to>
    <xdr:sp>
      <xdr:nvSpPr>
        <xdr:cNvPr id="292" name="Line 386"/>
        <xdr:cNvSpPr>
          <a:spLocks/>
        </xdr:cNvSpPr>
      </xdr:nvSpPr>
      <xdr:spPr>
        <a:xfrm flipH="1" flipV="1">
          <a:off x="0" y="2083784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894</xdr:row>
      <xdr:rowOff>0</xdr:rowOff>
    </xdr:from>
    <xdr:to>
      <xdr:col>0</xdr:col>
      <xdr:colOff>0</xdr:colOff>
      <xdr:row>894</xdr:row>
      <xdr:rowOff>0</xdr:rowOff>
    </xdr:to>
    <xdr:sp>
      <xdr:nvSpPr>
        <xdr:cNvPr id="293" name="Line 387"/>
        <xdr:cNvSpPr>
          <a:spLocks/>
        </xdr:cNvSpPr>
      </xdr:nvSpPr>
      <xdr:spPr>
        <a:xfrm flipH="1" flipV="1">
          <a:off x="0" y="2101215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896</xdr:row>
      <xdr:rowOff>0</xdr:rowOff>
    </xdr:from>
    <xdr:to>
      <xdr:col>0</xdr:col>
      <xdr:colOff>0</xdr:colOff>
      <xdr:row>896</xdr:row>
      <xdr:rowOff>0</xdr:rowOff>
    </xdr:to>
    <xdr:sp>
      <xdr:nvSpPr>
        <xdr:cNvPr id="294" name="Line 388"/>
        <xdr:cNvSpPr>
          <a:spLocks/>
        </xdr:cNvSpPr>
      </xdr:nvSpPr>
      <xdr:spPr>
        <a:xfrm flipH="1" flipV="1">
          <a:off x="0" y="2105025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899</xdr:row>
      <xdr:rowOff>0</xdr:rowOff>
    </xdr:from>
    <xdr:to>
      <xdr:col>0</xdr:col>
      <xdr:colOff>0</xdr:colOff>
      <xdr:row>899</xdr:row>
      <xdr:rowOff>0</xdr:rowOff>
    </xdr:to>
    <xdr:sp>
      <xdr:nvSpPr>
        <xdr:cNvPr id="295" name="Line 389"/>
        <xdr:cNvSpPr>
          <a:spLocks/>
        </xdr:cNvSpPr>
      </xdr:nvSpPr>
      <xdr:spPr>
        <a:xfrm flipH="1" flipV="1">
          <a:off x="0" y="2110740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903</xdr:row>
      <xdr:rowOff>0</xdr:rowOff>
    </xdr:from>
    <xdr:to>
      <xdr:col>0</xdr:col>
      <xdr:colOff>0</xdr:colOff>
      <xdr:row>903</xdr:row>
      <xdr:rowOff>0</xdr:rowOff>
    </xdr:to>
    <xdr:sp>
      <xdr:nvSpPr>
        <xdr:cNvPr id="296" name="Line 390"/>
        <xdr:cNvSpPr>
          <a:spLocks/>
        </xdr:cNvSpPr>
      </xdr:nvSpPr>
      <xdr:spPr>
        <a:xfrm flipH="1" flipV="1">
          <a:off x="0" y="212036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907</xdr:row>
      <xdr:rowOff>0</xdr:rowOff>
    </xdr:from>
    <xdr:to>
      <xdr:col>0</xdr:col>
      <xdr:colOff>0</xdr:colOff>
      <xdr:row>907</xdr:row>
      <xdr:rowOff>0</xdr:rowOff>
    </xdr:to>
    <xdr:sp>
      <xdr:nvSpPr>
        <xdr:cNvPr id="297" name="Line 391"/>
        <xdr:cNvSpPr>
          <a:spLocks/>
        </xdr:cNvSpPr>
      </xdr:nvSpPr>
      <xdr:spPr>
        <a:xfrm flipH="1" flipV="1">
          <a:off x="0" y="212798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912</xdr:row>
      <xdr:rowOff>0</xdr:rowOff>
    </xdr:from>
    <xdr:to>
      <xdr:col>0</xdr:col>
      <xdr:colOff>0</xdr:colOff>
      <xdr:row>912</xdr:row>
      <xdr:rowOff>0</xdr:rowOff>
    </xdr:to>
    <xdr:sp>
      <xdr:nvSpPr>
        <xdr:cNvPr id="298" name="Line 392"/>
        <xdr:cNvSpPr>
          <a:spLocks/>
        </xdr:cNvSpPr>
      </xdr:nvSpPr>
      <xdr:spPr>
        <a:xfrm flipH="1" flipV="1">
          <a:off x="0" y="2137505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917</xdr:row>
      <xdr:rowOff>0</xdr:rowOff>
    </xdr:from>
    <xdr:to>
      <xdr:col>0</xdr:col>
      <xdr:colOff>0</xdr:colOff>
      <xdr:row>917</xdr:row>
      <xdr:rowOff>0</xdr:rowOff>
    </xdr:to>
    <xdr:sp>
      <xdr:nvSpPr>
        <xdr:cNvPr id="299" name="Line 393"/>
        <xdr:cNvSpPr>
          <a:spLocks/>
        </xdr:cNvSpPr>
      </xdr:nvSpPr>
      <xdr:spPr>
        <a:xfrm flipH="1" flipV="1">
          <a:off x="0" y="214703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920</xdr:row>
      <xdr:rowOff>0</xdr:rowOff>
    </xdr:from>
    <xdr:to>
      <xdr:col>0</xdr:col>
      <xdr:colOff>0</xdr:colOff>
      <xdr:row>920</xdr:row>
      <xdr:rowOff>0</xdr:rowOff>
    </xdr:to>
    <xdr:sp>
      <xdr:nvSpPr>
        <xdr:cNvPr id="300" name="Line 394"/>
        <xdr:cNvSpPr>
          <a:spLocks/>
        </xdr:cNvSpPr>
      </xdr:nvSpPr>
      <xdr:spPr>
        <a:xfrm flipH="1" flipV="1">
          <a:off x="0" y="2152745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922</xdr:row>
      <xdr:rowOff>0</xdr:rowOff>
    </xdr:from>
    <xdr:to>
      <xdr:col>0</xdr:col>
      <xdr:colOff>0</xdr:colOff>
      <xdr:row>922</xdr:row>
      <xdr:rowOff>0</xdr:rowOff>
    </xdr:to>
    <xdr:sp>
      <xdr:nvSpPr>
        <xdr:cNvPr id="301" name="Line 395"/>
        <xdr:cNvSpPr>
          <a:spLocks/>
        </xdr:cNvSpPr>
      </xdr:nvSpPr>
      <xdr:spPr>
        <a:xfrm flipH="1" flipV="1">
          <a:off x="0" y="2156555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925</xdr:row>
      <xdr:rowOff>0</xdr:rowOff>
    </xdr:from>
    <xdr:to>
      <xdr:col>0</xdr:col>
      <xdr:colOff>0</xdr:colOff>
      <xdr:row>925</xdr:row>
      <xdr:rowOff>0</xdr:rowOff>
    </xdr:to>
    <xdr:sp>
      <xdr:nvSpPr>
        <xdr:cNvPr id="302" name="Line 396"/>
        <xdr:cNvSpPr>
          <a:spLocks/>
        </xdr:cNvSpPr>
      </xdr:nvSpPr>
      <xdr:spPr>
        <a:xfrm flipH="1" flipV="1">
          <a:off x="0" y="216227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927</xdr:row>
      <xdr:rowOff>0</xdr:rowOff>
    </xdr:from>
    <xdr:to>
      <xdr:col>0</xdr:col>
      <xdr:colOff>0</xdr:colOff>
      <xdr:row>927</xdr:row>
      <xdr:rowOff>0</xdr:rowOff>
    </xdr:to>
    <xdr:sp>
      <xdr:nvSpPr>
        <xdr:cNvPr id="303" name="Line 397"/>
        <xdr:cNvSpPr>
          <a:spLocks/>
        </xdr:cNvSpPr>
      </xdr:nvSpPr>
      <xdr:spPr>
        <a:xfrm flipH="1" flipV="1">
          <a:off x="0" y="216608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928</xdr:row>
      <xdr:rowOff>0</xdr:rowOff>
    </xdr:from>
    <xdr:to>
      <xdr:col>0</xdr:col>
      <xdr:colOff>0</xdr:colOff>
      <xdr:row>928</xdr:row>
      <xdr:rowOff>0</xdr:rowOff>
    </xdr:to>
    <xdr:sp>
      <xdr:nvSpPr>
        <xdr:cNvPr id="304" name="Line 398"/>
        <xdr:cNvSpPr>
          <a:spLocks/>
        </xdr:cNvSpPr>
      </xdr:nvSpPr>
      <xdr:spPr>
        <a:xfrm flipH="1" flipV="1">
          <a:off x="0" y="2167985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935</xdr:row>
      <xdr:rowOff>0</xdr:rowOff>
    </xdr:from>
    <xdr:to>
      <xdr:col>0</xdr:col>
      <xdr:colOff>0</xdr:colOff>
      <xdr:row>935</xdr:row>
      <xdr:rowOff>0</xdr:rowOff>
    </xdr:to>
    <xdr:sp>
      <xdr:nvSpPr>
        <xdr:cNvPr id="305" name="Line 399"/>
        <xdr:cNvSpPr>
          <a:spLocks/>
        </xdr:cNvSpPr>
      </xdr:nvSpPr>
      <xdr:spPr>
        <a:xfrm flipH="1" flipV="1">
          <a:off x="0" y="2181320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941</xdr:row>
      <xdr:rowOff>0</xdr:rowOff>
    </xdr:from>
    <xdr:to>
      <xdr:col>0</xdr:col>
      <xdr:colOff>0</xdr:colOff>
      <xdr:row>941</xdr:row>
      <xdr:rowOff>0</xdr:rowOff>
    </xdr:to>
    <xdr:sp>
      <xdr:nvSpPr>
        <xdr:cNvPr id="306" name="Line 400"/>
        <xdr:cNvSpPr>
          <a:spLocks/>
        </xdr:cNvSpPr>
      </xdr:nvSpPr>
      <xdr:spPr>
        <a:xfrm flipH="1" flipV="1">
          <a:off x="0" y="219522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947</xdr:row>
      <xdr:rowOff>0</xdr:rowOff>
    </xdr:from>
    <xdr:to>
      <xdr:col>0</xdr:col>
      <xdr:colOff>0</xdr:colOff>
      <xdr:row>947</xdr:row>
      <xdr:rowOff>0</xdr:rowOff>
    </xdr:to>
    <xdr:sp>
      <xdr:nvSpPr>
        <xdr:cNvPr id="307" name="Line 401"/>
        <xdr:cNvSpPr>
          <a:spLocks/>
        </xdr:cNvSpPr>
      </xdr:nvSpPr>
      <xdr:spPr>
        <a:xfrm flipH="1" flipV="1">
          <a:off x="0" y="220665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952</xdr:row>
      <xdr:rowOff>0</xdr:rowOff>
    </xdr:from>
    <xdr:to>
      <xdr:col>0</xdr:col>
      <xdr:colOff>0</xdr:colOff>
      <xdr:row>952</xdr:row>
      <xdr:rowOff>0</xdr:rowOff>
    </xdr:to>
    <xdr:sp>
      <xdr:nvSpPr>
        <xdr:cNvPr id="308" name="Line 402"/>
        <xdr:cNvSpPr>
          <a:spLocks/>
        </xdr:cNvSpPr>
      </xdr:nvSpPr>
      <xdr:spPr>
        <a:xfrm flipH="1" flipV="1">
          <a:off x="0" y="2218372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954</xdr:row>
      <xdr:rowOff>0</xdr:rowOff>
    </xdr:from>
    <xdr:to>
      <xdr:col>0</xdr:col>
      <xdr:colOff>0</xdr:colOff>
      <xdr:row>954</xdr:row>
      <xdr:rowOff>0</xdr:rowOff>
    </xdr:to>
    <xdr:sp>
      <xdr:nvSpPr>
        <xdr:cNvPr id="309" name="Line 403"/>
        <xdr:cNvSpPr>
          <a:spLocks/>
        </xdr:cNvSpPr>
      </xdr:nvSpPr>
      <xdr:spPr>
        <a:xfrm flipH="1" flipV="1">
          <a:off x="0" y="2222182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955</xdr:row>
      <xdr:rowOff>0</xdr:rowOff>
    </xdr:from>
    <xdr:to>
      <xdr:col>0</xdr:col>
      <xdr:colOff>0</xdr:colOff>
      <xdr:row>955</xdr:row>
      <xdr:rowOff>0</xdr:rowOff>
    </xdr:to>
    <xdr:sp>
      <xdr:nvSpPr>
        <xdr:cNvPr id="310" name="Line 404"/>
        <xdr:cNvSpPr>
          <a:spLocks/>
        </xdr:cNvSpPr>
      </xdr:nvSpPr>
      <xdr:spPr>
        <a:xfrm flipH="1" flipV="1">
          <a:off x="0" y="222408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957</xdr:row>
      <xdr:rowOff>133350</xdr:rowOff>
    </xdr:from>
    <xdr:to>
      <xdr:col>0</xdr:col>
      <xdr:colOff>0</xdr:colOff>
      <xdr:row>957</xdr:row>
      <xdr:rowOff>133350</xdr:rowOff>
    </xdr:to>
    <xdr:sp>
      <xdr:nvSpPr>
        <xdr:cNvPr id="311" name="Line 405"/>
        <xdr:cNvSpPr>
          <a:spLocks/>
        </xdr:cNvSpPr>
      </xdr:nvSpPr>
      <xdr:spPr>
        <a:xfrm flipH="1" flipV="1">
          <a:off x="0" y="222923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961</xdr:row>
      <xdr:rowOff>0</xdr:rowOff>
    </xdr:from>
    <xdr:to>
      <xdr:col>0</xdr:col>
      <xdr:colOff>0</xdr:colOff>
      <xdr:row>961</xdr:row>
      <xdr:rowOff>0</xdr:rowOff>
    </xdr:to>
    <xdr:sp>
      <xdr:nvSpPr>
        <xdr:cNvPr id="312" name="Line 406"/>
        <xdr:cNvSpPr>
          <a:spLocks/>
        </xdr:cNvSpPr>
      </xdr:nvSpPr>
      <xdr:spPr>
        <a:xfrm flipH="1" flipV="1">
          <a:off x="0" y="223551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961</xdr:row>
      <xdr:rowOff>0</xdr:rowOff>
    </xdr:from>
    <xdr:to>
      <xdr:col>0</xdr:col>
      <xdr:colOff>0</xdr:colOff>
      <xdr:row>961</xdr:row>
      <xdr:rowOff>0</xdr:rowOff>
    </xdr:to>
    <xdr:sp>
      <xdr:nvSpPr>
        <xdr:cNvPr id="313" name="Line 407"/>
        <xdr:cNvSpPr>
          <a:spLocks/>
        </xdr:cNvSpPr>
      </xdr:nvSpPr>
      <xdr:spPr>
        <a:xfrm flipH="1" flipV="1">
          <a:off x="0" y="223551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963</xdr:row>
      <xdr:rowOff>0</xdr:rowOff>
    </xdr:from>
    <xdr:to>
      <xdr:col>0</xdr:col>
      <xdr:colOff>0</xdr:colOff>
      <xdr:row>963</xdr:row>
      <xdr:rowOff>0</xdr:rowOff>
    </xdr:to>
    <xdr:sp>
      <xdr:nvSpPr>
        <xdr:cNvPr id="314" name="Line 408"/>
        <xdr:cNvSpPr>
          <a:spLocks/>
        </xdr:cNvSpPr>
      </xdr:nvSpPr>
      <xdr:spPr>
        <a:xfrm flipH="1" flipV="1">
          <a:off x="0" y="223932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964</xdr:row>
      <xdr:rowOff>0</xdr:rowOff>
    </xdr:from>
    <xdr:to>
      <xdr:col>0</xdr:col>
      <xdr:colOff>0</xdr:colOff>
      <xdr:row>964</xdr:row>
      <xdr:rowOff>0</xdr:rowOff>
    </xdr:to>
    <xdr:sp>
      <xdr:nvSpPr>
        <xdr:cNvPr id="315" name="Line 409"/>
        <xdr:cNvSpPr>
          <a:spLocks/>
        </xdr:cNvSpPr>
      </xdr:nvSpPr>
      <xdr:spPr>
        <a:xfrm flipH="1" flipV="1">
          <a:off x="0" y="2243423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967</xdr:row>
      <xdr:rowOff>0</xdr:rowOff>
    </xdr:from>
    <xdr:to>
      <xdr:col>0</xdr:col>
      <xdr:colOff>0</xdr:colOff>
      <xdr:row>967</xdr:row>
      <xdr:rowOff>0</xdr:rowOff>
    </xdr:to>
    <xdr:sp>
      <xdr:nvSpPr>
        <xdr:cNvPr id="316" name="Line 410"/>
        <xdr:cNvSpPr>
          <a:spLocks/>
        </xdr:cNvSpPr>
      </xdr:nvSpPr>
      <xdr:spPr>
        <a:xfrm flipH="1" flipV="1">
          <a:off x="0" y="2251614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968</xdr:row>
      <xdr:rowOff>0</xdr:rowOff>
    </xdr:from>
    <xdr:to>
      <xdr:col>0</xdr:col>
      <xdr:colOff>0</xdr:colOff>
      <xdr:row>968</xdr:row>
      <xdr:rowOff>0</xdr:rowOff>
    </xdr:to>
    <xdr:sp>
      <xdr:nvSpPr>
        <xdr:cNvPr id="317" name="Line 411"/>
        <xdr:cNvSpPr>
          <a:spLocks/>
        </xdr:cNvSpPr>
      </xdr:nvSpPr>
      <xdr:spPr>
        <a:xfrm flipH="1" flipV="1">
          <a:off x="0" y="2253519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969</xdr:row>
      <xdr:rowOff>0</xdr:rowOff>
    </xdr:from>
    <xdr:to>
      <xdr:col>0</xdr:col>
      <xdr:colOff>0</xdr:colOff>
      <xdr:row>969</xdr:row>
      <xdr:rowOff>0</xdr:rowOff>
    </xdr:to>
    <xdr:sp>
      <xdr:nvSpPr>
        <xdr:cNvPr id="318" name="Line 412"/>
        <xdr:cNvSpPr>
          <a:spLocks/>
        </xdr:cNvSpPr>
      </xdr:nvSpPr>
      <xdr:spPr>
        <a:xfrm flipH="1" flipV="1">
          <a:off x="0" y="2255424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974</xdr:row>
      <xdr:rowOff>133350</xdr:rowOff>
    </xdr:from>
    <xdr:to>
      <xdr:col>0</xdr:col>
      <xdr:colOff>0</xdr:colOff>
      <xdr:row>974</xdr:row>
      <xdr:rowOff>133350</xdr:rowOff>
    </xdr:to>
    <xdr:sp>
      <xdr:nvSpPr>
        <xdr:cNvPr id="319" name="Line 413"/>
        <xdr:cNvSpPr>
          <a:spLocks/>
        </xdr:cNvSpPr>
      </xdr:nvSpPr>
      <xdr:spPr>
        <a:xfrm flipH="1" flipV="1">
          <a:off x="0" y="226828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983</xdr:row>
      <xdr:rowOff>0</xdr:rowOff>
    </xdr:from>
    <xdr:to>
      <xdr:col>0</xdr:col>
      <xdr:colOff>0</xdr:colOff>
      <xdr:row>983</xdr:row>
      <xdr:rowOff>0</xdr:rowOff>
    </xdr:to>
    <xdr:sp>
      <xdr:nvSpPr>
        <xdr:cNvPr id="320" name="Line 414"/>
        <xdr:cNvSpPr>
          <a:spLocks/>
        </xdr:cNvSpPr>
      </xdr:nvSpPr>
      <xdr:spPr>
        <a:xfrm flipH="1" flipV="1">
          <a:off x="0" y="2291238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986</xdr:row>
      <xdr:rowOff>0</xdr:rowOff>
    </xdr:from>
    <xdr:to>
      <xdr:col>0</xdr:col>
      <xdr:colOff>0</xdr:colOff>
      <xdr:row>986</xdr:row>
      <xdr:rowOff>0</xdr:rowOff>
    </xdr:to>
    <xdr:sp>
      <xdr:nvSpPr>
        <xdr:cNvPr id="321" name="Line 415"/>
        <xdr:cNvSpPr>
          <a:spLocks/>
        </xdr:cNvSpPr>
      </xdr:nvSpPr>
      <xdr:spPr>
        <a:xfrm flipH="1" flipV="1">
          <a:off x="0" y="229695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989</xdr:row>
      <xdr:rowOff>133350</xdr:rowOff>
    </xdr:from>
    <xdr:to>
      <xdr:col>0</xdr:col>
      <xdr:colOff>0</xdr:colOff>
      <xdr:row>989</xdr:row>
      <xdr:rowOff>133350</xdr:rowOff>
    </xdr:to>
    <xdr:sp>
      <xdr:nvSpPr>
        <xdr:cNvPr id="322" name="Line 416"/>
        <xdr:cNvSpPr>
          <a:spLocks/>
        </xdr:cNvSpPr>
      </xdr:nvSpPr>
      <xdr:spPr>
        <a:xfrm flipH="1" flipV="1">
          <a:off x="0" y="23040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992</xdr:row>
      <xdr:rowOff>0</xdr:rowOff>
    </xdr:from>
    <xdr:to>
      <xdr:col>0</xdr:col>
      <xdr:colOff>0</xdr:colOff>
      <xdr:row>992</xdr:row>
      <xdr:rowOff>0</xdr:rowOff>
    </xdr:to>
    <xdr:sp>
      <xdr:nvSpPr>
        <xdr:cNvPr id="323" name="Line 417"/>
        <xdr:cNvSpPr>
          <a:spLocks/>
        </xdr:cNvSpPr>
      </xdr:nvSpPr>
      <xdr:spPr>
        <a:xfrm flipH="1" flipV="1">
          <a:off x="0" y="23083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994</xdr:row>
      <xdr:rowOff>0</xdr:rowOff>
    </xdr:from>
    <xdr:to>
      <xdr:col>0</xdr:col>
      <xdr:colOff>0</xdr:colOff>
      <xdr:row>994</xdr:row>
      <xdr:rowOff>0</xdr:rowOff>
    </xdr:to>
    <xdr:sp>
      <xdr:nvSpPr>
        <xdr:cNvPr id="324" name="Line 418"/>
        <xdr:cNvSpPr>
          <a:spLocks/>
        </xdr:cNvSpPr>
      </xdr:nvSpPr>
      <xdr:spPr>
        <a:xfrm flipH="1" flipV="1">
          <a:off x="0" y="231219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996</xdr:row>
      <xdr:rowOff>0</xdr:rowOff>
    </xdr:from>
    <xdr:to>
      <xdr:col>0</xdr:col>
      <xdr:colOff>0</xdr:colOff>
      <xdr:row>996</xdr:row>
      <xdr:rowOff>0</xdr:rowOff>
    </xdr:to>
    <xdr:sp>
      <xdr:nvSpPr>
        <xdr:cNvPr id="325" name="Line 419"/>
        <xdr:cNvSpPr>
          <a:spLocks/>
        </xdr:cNvSpPr>
      </xdr:nvSpPr>
      <xdr:spPr>
        <a:xfrm flipH="1" flipV="1">
          <a:off x="0" y="231600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1000</xdr:row>
      <xdr:rowOff>0</xdr:rowOff>
    </xdr:from>
    <xdr:to>
      <xdr:col>0</xdr:col>
      <xdr:colOff>0</xdr:colOff>
      <xdr:row>1000</xdr:row>
      <xdr:rowOff>0</xdr:rowOff>
    </xdr:to>
    <xdr:sp>
      <xdr:nvSpPr>
        <xdr:cNvPr id="326" name="Line 420"/>
        <xdr:cNvSpPr>
          <a:spLocks/>
        </xdr:cNvSpPr>
      </xdr:nvSpPr>
      <xdr:spPr>
        <a:xfrm flipH="1" flipV="1">
          <a:off x="0" y="232362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1002</xdr:row>
      <xdr:rowOff>0</xdr:rowOff>
    </xdr:from>
    <xdr:to>
      <xdr:col>0</xdr:col>
      <xdr:colOff>0</xdr:colOff>
      <xdr:row>1002</xdr:row>
      <xdr:rowOff>0</xdr:rowOff>
    </xdr:to>
    <xdr:sp>
      <xdr:nvSpPr>
        <xdr:cNvPr id="327" name="Line 421"/>
        <xdr:cNvSpPr>
          <a:spLocks/>
        </xdr:cNvSpPr>
      </xdr:nvSpPr>
      <xdr:spPr>
        <a:xfrm flipH="1" flipV="1">
          <a:off x="0" y="232743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1008</xdr:row>
      <xdr:rowOff>0</xdr:rowOff>
    </xdr:from>
    <xdr:to>
      <xdr:col>0</xdr:col>
      <xdr:colOff>0</xdr:colOff>
      <xdr:row>1008</xdr:row>
      <xdr:rowOff>0</xdr:rowOff>
    </xdr:to>
    <xdr:sp>
      <xdr:nvSpPr>
        <xdr:cNvPr id="328" name="Line 422"/>
        <xdr:cNvSpPr>
          <a:spLocks/>
        </xdr:cNvSpPr>
      </xdr:nvSpPr>
      <xdr:spPr>
        <a:xfrm flipH="1" flipV="1">
          <a:off x="0" y="234067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1015</xdr:row>
      <xdr:rowOff>0</xdr:rowOff>
    </xdr:from>
    <xdr:to>
      <xdr:col>0</xdr:col>
      <xdr:colOff>0</xdr:colOff>
      <xdr:row>1015</xdr:row>
      <xdr:rowOff>0</xdr:rowOff>
    </xdr:to>
    <xdr:sp>
      <xdr:nvSpPr>
        <xdr:cNvPr id="329" name="Line 423"/>
        <xdr:cNvSpPr>
          <a:spLocks/>
        </xdr:cNvSpPr>
      </xdr:nvSpPr>
      <xdr:spPr>
        <a:xfrm flipH="1" flipV="1">
          <a:off x="0" y="2354008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1018</xdr:row>
      <xdr:rowOff>0</xdr:rowOff>
    </xdr:from>
    <xdr:to>
      <xdr:col>0</xdr:col>
      <xdr:colOff>0</xdr:colOff>
      <xdr:row>1018</xdr:row>
      <xdr:rowOff>0</xdr:rowOff>
    </xdr:to>
    <xdr:sp>
      <xdr:nvSpPr>
        <xdr:cNvPr id="330" name="Line 424"/>
        <xdr:cNvSpPr>
          <a:spLocks/>
        </xdr:cNvSpPr>
      </xdr:nvSpPr>
      <xdr:spPr>
        <a:xfrm flipH="1" flipV="1">
          <a:off x="0" y="235972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1020</xdr:row>
      <xdr:rowOff>0</xdr:rowOff>
    </xdr:from>
    <xdr:to>
      <xdr:col>0</xdr:col>
      <xdr:colOff>0</xdr:colOff>
      <xdr:row>1020</xdr:row>
      <xdr:rowOff>0</xdr:rowOff>
    </xdr:to>
    <xdr:sp>
      <xdr:nvSpPr>
        <xdr:cNvPr id="331" name="Line 425"/>
        <xdr:cNvSpPr>
          <a:spLocks/>
        </xdr:cNvSpPr>
      </xdr:nvSpPr>
      <xdr:spPr>
        <a:xfrm flipH="1" flipV="1">
          <a:off x="0" y="236553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1022</xdr:row>
      <xdr:rowOff>0</xdr:rowOff>
    </xdr:from>
    <xdr:to>
      <xdr:col>0</xdr:col>
      <xdr:colOff>0</xdr:colOff>
      <xdr:row>1022</xdr:row>
      <xdr:rowOff>0</xdr:rowOff>
    </xdr:to>
    <xdr:sp>
      <xdr:nvSpPr>
        <xdr:cNvPr id="332" name="Line 426"/>
        <xdr:cNvSpPr>
          <a:spLocks/>
        </xdr:cNvSpPr>
      </xdr:nvSpPr>
      <xdr:spPr>
        <a:xfrm flipH="1" flipV="1">
          <a:off x="0" y="236934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1023</xdr:row>
      <xdr:rowOff>0</xdr:rowOff>
    </xdr:from>
    <xdr:to>
      <xdr:col>0</xdr:col>
      <xdr:colOff>0</xdr:colOff>
      <xdr:row>1023</xdr:row>
      <xdr:rowOff>0</xdr:rowOff>
    </xdr:to>
    <xdr:sp>
      <xdr:nvSpPr>
        <xdr:cNvPr id="333" name="Line 427"/>
        <xdr:cNvSpPr>
          <a:spLocks/>
        </xdr:cNvSpPr>
      </xdr:nvSpPr>
      <xdr:spPr>
        <a:xfrm flipH="1" flipV="1">
          <a:off x="0" y="2371248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1024</xdr:row>
      <xdr:rowOff>0</xdr:rowOff>
    </xdr:from>
    <xdr:to>
      <xdr:col>0</xdr:col>
      <xdr:colOff>0</xdr:colOff>
      <xdr:row>1024</xdr:row>
      <xdr:rowOff>0</xdr:rowOff>
    </xdr:to>
    <xdr:sp>
      <xdr:nvSpPr>
        <xdr:cNvPr id="334" name="Line 428"/>
        <xdr:cNvSpPr>
          <a:spLocks/>
        </xdr:cNvSpPr>
      </xdr:nvSpPr>
      <xdr:spPr>
        <a:xfrm flipH="1" flipV="1">
          <a:off x="0" y="237315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1027</xdr:row>
      <xdr:rowOff>0</xdr:rowOff>
    </xdr:from>
    <xdr:to>
      <xdr:col>0</xdr:col>
      <xdr:colOff>0</xdr:colOff>
      <xdr:row>1027</xdr:row>
      <xdr:rowOff>0</xdr:rowOff>
    </xdr:to>
    <xdr:sp>
      <xdr:nvSpPr>
        <xdr:cNvPr id="335" name="Line 429"/>
        <xdr:cNvSpPr>
          <a:spLocks/>
        </xdr:cNvSpPr>
      </xdr:nvSpPr>
      <xdr:spPr>
        <a:xfrm flipH="1" flipV="1">
          <a:off x="0" y="2378868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1030</xdr:row>
      <xdr:rowOff>0</xdr:rowOff>
    </xdr:from>
    <xdr:to>
      <xdr:col>0</xdr:col>
      <xdr:colOff>0</xdr:colOff>
      <xdr:row>1030</xdr:row>
      <xdr:rowOff>0</xdr:rowOff>
    </xdr:to>
    <xdr:sp>
      <xdr:nvSpPr>
        <xdr:cNvPr id="336" name="Line 430"/>
        <xdr:cNvSpPr>
          <a:spLocks/>
        </xdr:cNvSpPr>
      </xdr:nvSpPr>
      <xdr:spPr>
        <a:xfrm flipH="1" flipV="1">
          <a:off x="0" y="23845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1032</xdr:row>
      <xdr:rowOff>0</xdr:rowOff>
    </xdr:from>
    <xdr:to>
      <xdr:col>0</xdr:col>
      <xdr:colOff>0</xdr:colOff>
      <xdr:row>1032</xdr:row>
      <xdr:rowOff>0</xdr:rowOff>
    </xdr:to>
    <xdr:sp>
      <xdr:nvSpPr>
        <xdr:cNvPr id="337" name="Line 431"/>
        <xdr:cNvSpPr>
          <a:spLocks/>
        </xdr:cNvSpPr>
      </xdr:nvSpPr>
      <xdr:spPr>
        <a:xfrm flipH="1" flipV="1">
          <a:off x="0" y="238839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1035</xdr:row>
      <xdr:rowOff>0</xdr:rowOff>
    </xdr:from>
    <xdr:to>
      <xdr:col>0</xdr:col>
      <xdr:colOff>0</xdr:colOff>
      <xdr:row>1035</xdr:row>
      <xdr:rowOff>0</xdr:rowOff>
    </xdr:to>
    <xdr:sp>
      <xdr:nvSpPr>
        <xdr:cNvPr id="338" name="Line 432"/>
        <xdr:cNvSpPr>
          <a:spLocks/>
        </xdr:cNvSpPr>
      </xdr:nvSpPr>
      <xdr:spPr>
        <a:xfrm flipH="1" flipV="1">
          <a:off x="0" y="239610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1038</xdr:row>
      <xdr:rowOff>0</xdr:rowOff>
    </xdr:from>
    <xdr:to>
      <xdr:col>0</xdr:col>
      <xdr:colOff>0</xdr:colOff>
      <xdr:row>1038</xdr:row>
      <xdr:rowOff>0</xdr:rowOff>
    </xdr:to>
    <xdr:sp>
      <xdr:nvSpPr>
        <xdr:cNvPr id="339" name="Line 433"/>
        <xdr:cNvSpPr>
          <a:spLocks/>
        </xdr:cNvSpPr>
      </xdr:nvSpPr>
      <xdr:spPr>
        <a:xfrm flipH="1" flipV="1">
          <a:off x="0" y="240182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1040</xdr:row>
      <xdr:rowOff>0</xdr:rowOff>
    </xdr:from>
    <xdr:to>
      <xdr:col>0</xdr:col>
      <xdr:colOff>0</xdr:colOff>
      <xdr:row>1040</xdr:row>
      <xdr:rowOff>0</xdr:rowOff>
    </xdr:to>
    <xdr:sp>
      <xdr:nvSpPr>
        <xdr:cNvPr id="340" name="Line 434"/>
        <xdr:cNvSpPr>
          <a:spLocks/>
        </xdr:cNvSpPr>
      </xdr:nvSpPr>
      <xdr:spPr>
        <a:xfrm flipH="1" flipV="1">
          <a:off x="0" y="240563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1045</xdr:row>
      <xdr:rowOff>0</xdr:rowOff>
    </xdr:from>
    <xdr:to>
      <xdr:col>0</xdr:col>
      <xdr:colOff>0</xdr:colOff>
      <xdr:row>1045</xdr:row>
      <xdr:rowOff>0</xdr:rowOff>
    </xdr:to>
    <xdr:sp>
      <xdr:nvSpPr>
        <xdr:cNvPr id="341" name="Line 435"/>
        <xdr:cNvSpPr>
          <a:spLocks/>
        </xdr:cNvSpPr>
      </xdr:nvSpPr>
      <xdr:spPr>
        <a:xfrm flipH="1" flipV="1">
          <a:off x="0" y="241973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1045</xdr:row>
      <xdr:rowOff>0</xdr:rowOff>
    </xdr:from>
    <xdr:to>
      <xdr:col>0</xdr:col>
      <xdr:colOff>0</xdr:colOff>
      <xdr:row>1045</xdr:row>
      <xdr:rowOff>0</xdr:rowOff>
    </xdr:to>
    <xdr:sp>
      <xdr:nvSpPr>
        <xdr:cNvPr id="342" name="Line 436"/>
        <xdr:cNvSpPr>
          <a:spLocks/>
        </xdr:cNvSpPr>
      </xdr:nvSpPr>
      <xdr:spPr>
        <a:xfrm flipH="1" flipV="1">
          <a:off x="0" y="241973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1045</xdr:row>
      <xdr:rowOff>0</xdr:rowOff>
    </xdr:from>
    <xdr:to>
      <xdr:col>0</xdr:col>
      <xdr:colOff>0</xdr:colOff>
      <xdr:row>1045</xdr:row>
      <xdr:rowOff>0</xdr:rowOff>
    </xdr:to>
    <xdr:sp>
      <xdr:nvSpPr>
        <xdr:cNvPr id="343" name="Line 437"/>
        <xdr:cNvSpPr>
          <a:spLocks/>
        </xdr:cNvSpPr>
      </xdr:nvSpPr>
      <xdr:spPr>
        <a:xfrm flipH="1" flipV="1">
          <a:off x="0" y="241973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1046</xdr:row>
      <xdr:rowOff>0</xdr:rowOff>
    </xdr:from>
    <xdr:to>
      <xdr:col>0</xdr:col>
      <xdr:colOff>0</xdr:colOff>
      <xdr:row>1046</xdr:row>
      <xdr:rowOff>0</xdr:rowOff>
    </xdr:to>
    <xdr:sp>
      <xdr:nvSpPr>
        <xdr:cNvPr id="344" name="Line 438"/>
        <xdr:cNvSpPr>
          <a:spLocks/>
        </xdr:cNvSpPr>
      </xdr:nvSpPr>
      <xdr:spPr>
        <a:xfrm flipH="1" flipV="1">
          <a:off x="0" y="2421636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1046</xdr:row>
      <xdr:rowOff>0</xdr:rowOff>
    </xdr:from>
    <xdr:to>
      <xdr:col>0</xdr:col>
      <xdr:colOff>0</xdr:colOff>
      <xdr:row>1046</xdr:row>
      <xdr:rowOff>0</xdr:rowOff>
    </xdr:to>
    <xdr:sp>
      <xdr:nvSpPr>
        <xdr:cNvPr id="345" name="Line 439"/>
        <xdr:cNvSpPr>
          <a:spLocks/>
        </xdr:cNvSpPr>
      </xdr:nvSpPr>
      <xdr:spPr>
        <a:xfrm flipH="1" flipV="1">
          <a:off x="0" y="2421636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1046</xdr:row>
      <xdr:rowOff>0</xdr:rowOff>
    </xdr:from>
    <xdr:to>
      <xdr:col>0</xdr:col>
      <xdr:colOff>0</xdr:colOff>
      <xdr:row>1046</xdr:row>
      <xdr:rowOff>0</xdr:rowOff>
    </xdr:to>
    <xdr:sp>
      <xdr:nvSpPr>
        <xdr:cNvPr id="346" name="Line 440"/>
        <xdr:cNvSpPr>
          <a:spLocks/>
        </xdr:cNvSpPr>
      </xdr:nvSpPr>
      <xdr:spPr>
        <a:xfrm flipH="1" flipV="1">
          <a:off x="0" y="2421636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1047</xdr:row>
      <xdr:rowOff>0</xdr:rowOff>
    </xdr:from>
    <xdr:to>
      <xdr:col>0</xdr:col>
      <xdr:colOff>0</xdr:colOff>
      <xdr:row>1047</xdr:row>
      <xdr:rowOff>0</xdr:rowOff>
    </xdr:to>
    <xdr:sp>
      <xdr:nvSpPr>
        <xdr:cNvPr id="347" name="Line 441"/>
        <xdr:cNvSpPr>
          <a:spLocks/>
        </xdr:cNvSpPr>
      </xdr:nvSpPr>
      <xdr:spPr>
        <a:xfrm flipH="1" flipV="1">
          <a:off x="0" y="24235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1047</xdr:row>
      <xdr:rowOff>0</xdr:rowOff>
    </xdr:from>
    <xdr:to>
      <xdr:col>0</xdr:col>
      <xdr:colOff>0</xdr:colOff>
      <xdr:row>1047</xdr:row>
      <xdr:rowOff>0</xdr:rowOff>
    </xdr:to>
    <xdr:sp>
      <xdr:nvSpPr>
        <xdr:cNvPr id="348" name="Line 442"/>
        <xdr:cNvSpPr>
          <a:spLocks/>
        </xdr:cNvSpPr>
      </xdr:nvSpPr>
      <xdr:spPr>
        <a:xfrm flipH="1" flipV="1">
          <a:off x="0" y="24235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1048</xdr:row>
      <xdr:rowOff>0</xdr:rowOff>
    </xdr:from>
    <xdr:to>
      <xdr:col>0</xdr:col>
      <xdr:colOff>0</xdr:colOff>
      <xdr:row>1048</xdr:row>
      <xdr:rowOff>0</xdr:rowOff>
    </xdr:to>
    <xdr:sp>
      <xdr:nvSpPr>
        <xdr:cNvPr id="349" name="Line 443"/>
        <xdr:cNvSpPr>
          <a:spLocks/>
        </xdr:cNvSpPr>
      </xdr:nvSpPr>
      <xdr:spPr>
        <a:xfrm flipH="1" flipV="1">
          <a:off x="0" y="2425446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1048</xdr:row>
      <xdr:rowOff>0</xdr:rowOff>
    </xdr:from>
    <xdr:to>
      <xdr:col>0</xdr:col>
      <xdr:colOff>0</xdr:colOff>
      <xdr:row>1048</xdr:row>
      <xdr:rowOff>0</xdr:rowOff>
    </xdr:to>
    <xdr:sp>
      <xdr:nvSpPr>
        <xdr:cNvPr id="350" name="Line 444"/>
        <xdr:cNvSpPr>
          <a:spLocks/>
        </xdr:cNvSpPr>
      </xdr:nvSpPr>
      <xdr:spPr>
        <a:xfrm flipH="1" flipV="1">
          <a:off x="0" y="2425446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1049</xdr:row>
      <xdr:rowOff>0</xdr:rowOff>
    </xdr:from>
    <xdr:to>
      <xdr:col>0</xdr:col>
      <xdr:colOff>0</xdr:colOff>
      <xdr:row>1049</xdr:row>
      <xdr:rowOff>0</xdr:rowOff>
    </xdr:to>
    <xdr:sp>
      <xdr:nvSpPr>
        <xdr:cNvPr id="351" name="Line 445"/>
        <xdr:cNvSpPr>
          <a:spLocks/>
        </xdr:cNvSpPr>
      </xdr:nvSpPr>
      <xdr:spPr>
        <a:xfrm flipH="1" flipV="1">
          <a:off x="0" y="242735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1049</xdr:row>
      <xdr:rowOff>0</xdr:rowOff>
    </xdr:from>
    <xdr:to>
      <xdr:col>0</xdr:col>
      <xdr:colOff>0</xdr:colOff>
      <xdr:row>1049</xdr:row>
      <xdr:rowOff>0</xdr:rowOff>
    </xdr:to>
    <xdr:sp>
      <xdr:nvSpPr>
        <xdr:cNvPr id="352" name="Line 446"/>
        <xdr:cNvSpPr>
          <a:spLocks/>
        </xdr:cNvSpPr>
      </xdr:nvSpPr>
      <xdr:spPr>
        <a:xfrm flipH="1" flipV="1">
          <a:off x="0" y="242735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1050</xdr:row>
      <xdr:rowOff>0</xdr:rowOff>
    </xdr:from>
    <xdr:to>
      <xdr:col>0</xdr:col>
      <xdr:colOff>0</xdr:colOff>
      <xdr:row>1050</xdr:row>
      <xdr:rowOff>0</xdr:rowOff>
    </xdr:to>
    <xdr:sp>
      <xdr:nvSpPr>
        <xdr:cNvPr id="353" name="Line 447"/>
        <xdr:cNvSpPr>
          <a:spLocks/>
        </xdr:cNvSpPr>
      </xdr:nvSpPr>
      <xdr:spPr>
        <a:xfrm flipH="1" flipV="1">
          <a:off x="0" y="2429256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1050</xdr:row>
      <xdr:rowOff>0</xdr:rowOff>
    </xdr:from>
    <xdr:to>
      <xdr:col>0</xdr:col>
      <xdr:colOff>0</xdr:colOff>
      <xdr:row>1050</xdr:row>
      <xdr:rowOff>0</xdr:rowOff>
    </xdr:to>
    <xdr:sp>
      <xdr:nvSpPr>
        <xdr:cNvPr id="354" name="Line 448"/>
        <xdr:cNvSpPr>
          <a:spLocks/>
        </xdr:cNvSpPr>
      </xdr:nvSpPr>
      <xdr:spPr>
        <a:xfrm flipH="1" flipV="1">
          <a:off x="0" y="2429256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1050</xdr:row>
      <xdr:rowOff>0</xdr:rowOff>
    </xdr:from>
    <xdr:to>
      <xdr:col>0</xdr:col>
      <xdr:colOff>0</xdr:colOff>
      <xdr:row>1050</xdr:row>
      <xdr:rowOff>0</xdr:rowOff>
    </xdr:to>
    <xdr:sp>
      <xdr:nvSpPr>
        <xdr:cNvPr id="355" name="Line 449"/>
        <xdr:cNvSpPr>
          <a:spLocks/>
        </xdr:cNvSpPr>
      </xdr:nvSpPr>
      <xdr:spPr>
        <a:xfrm flipH="1" flipV="1">
          <a:off x="0" y="2429256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1051</xdr:row>
      <xdr:rowOff>0</xdr:rowOff>
    </xdr:from>
    <xdr:to>
      <xdr:col>0</xdr:col>
      <xdr:colOff>0</xdr:colOff>
      <xdr:row>1051</xdr:row>
      <xdr:rowOff>0</xdr:rowOff>
    </xdr:to>
    <xdr:sp>
      <xdr:nvSpPr>
        <xdr:cNvPr id="356" name="Line 450"/>
        <xdr:cNvSpPr>
          <a:spLocks/>
        </xdr:cNvSpPr>
      </xdr:nvSpPr>
      <xdr:spPr>
        <a:xfrm flipH="1" flipV="1">
          <a:off x="0" y="243116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1051</xdr:row>
      <xdr:rowOff>0</xdr:rowOff>
    </xdr:from>
    <xdr:to>
      <xdr:col>0</xdr:col>
      <xdr:colOff>0</xdr:colOff>
      <xdr:row>1051</xdr:row>
      <xdr:rowOff>0</xdr:rowOff>
    </xdr:to>
    <xdr:sp>
      <xdr:nvSpPr>
        <xdr:cNvPr id="357" name="Line 451"/>
        <xdr:cNvSpPr>
          <a:spLocks/>
        </xdr:cNvSpPr>
      </xdr:nvSpPr>
      <xdr:spPr>
        <a:xfrm flipH="1" flipV="1">
          <a:off x="0" y="243116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1051</xdr:row>
      <xdr:rowOff>0</xdr:rowOff>
    </xdr:from>
    <xdr:to>
      <xdr:col>0</xdr:col>
      <xdr:colOff>0</xdr:colOff>
      <xdr:row>1051</xdr:row>
      <xdr:rowOff>0</xdr:rowOff>
    </xdr:to>
    <xdr:sp>
      <xdr:nvSpPr>
        <xdr:cNvPr id="358" name="Line 452"/>
        <xdr:cNvSpPr>
          <a:spLocks/>
        </xdr:cNvSpPr>
      </xdr:nvSpPr>
      <xdr:spPr>
        <a:xfrm flipH="1" flipV="1">
          <a:off x="0" y="2431161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1051</xdr:row>
      <xdr:rowOff>0</xdr:rowOff>
    </xdr:from>
    <xdr:to>
      <xdr:col>0</xdr:col>
      <xdr:colOff>0</xdr:colOff>
      <xdr:row>1051</xdr:row>
      <xdr:rowOff>0</xdr:rowOff>
    </xdr:to>
    <xdr:sp>
      <xdr:nvSpPr>
        <xdr:cNvPr id="359" name="Line 453"/>
        <xdr:cNvSpPr>
          <a:spLocks/>
        </xdr:cNvSpPr>
      </xdr:nvSpPr>
      <xdr:spPr>
        <a:xfrm flipH="1" flipV="1">
          <a:off x="0" y="243116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554</xdr:row>
      <xdr:rowOff>0</xdr:rowOff>
    </xdr:from>
    <xdr:to>
      <xdr:col>3</xdr:col>
      <xdr:colOff>457200</xdr:colOff>
      <xdr:row>554</xdr:row>
      <xdr:rowOff>0</xdr:rowOff>
    </xdr:to>
    <xdr:sp>
      <xdr:nvSpPr>
        <xdr:cNvPr id="360" name="Line 639"/>
        <xdr:cNvSpPr>
          <a:spLocks/>
        </xdr:cNvSpPr>
      </xdr:nvSpPr>
      <xdr:spPr>
        <a:xfrm flipH="1" flipV="1">
          <a:off x="1343025" y="128082675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1419</xdr:row>
      <xdr:rowOff>0</xdr:rowOff>
    </xdr:from>
    <xdr:to>
      <xdr:col>2</xdr:col>
      <xdr:colOff>314325</xdr:colOff>
      <xdr:row>1419</xdr:row>
      <xdr:rowOff>0</xdr:rowOff>
    </xdr:to>
    <xdr:sp>
      <xdr:nvSpPr>
        <xdr:cNvPr id="361" name="Line 957"/>
        <xdr:cNvSpPr>
          <a:spLocks/>
        </xdr:cNvSpPr>
      </xdr:nvSpPr>
      <xdr:spPr>
        <a:xfrm flipH="1" flipV="1">
          <a:off x="0" y="337908900"/>
          <a:ext cx="1323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1314450</xdr:colOff>
      <xdr:row>1762</xdr:row>
      <xdr:rowOff>95250</xdr:rowOff>
    </xdr:from>
    <xdr:to>
      <xdr:col>3</xdr:col>
      <xdr:colOff>1876425</xdr:colOff>
      <xdr:row>1762</xdr:row>
      <xdr:rowOff>95250</xdr:rowOff>
    </xdr:to>
    <xdr:sp>
      <xdr:nvSpPr>
        <xdr:cNvPr id="362" name="Line 963"/>
        <xdr:cNvSpPr>
          <a:spLocks/>
        </xdr:cNvSpPr>
      </xdr:nvSpPr>
      <xdr:spPr>
        <a:xfrm flipH="1" flipV="1">
          <a:off x="2771775" y="393601575"/>
          <a:ext cx="561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6"/>
  <sheetViews>
    <sheetView tabSelected="1" view="pageBreakPreview" zoomScale="60" zoomScaleNormal="90" workbookViewId="0" topLeftCell="A1500">
      <selection activeCell="I2" sqref="I2"/>
    </sheetView>
  </sheetViews>
  <sheetFormatPr defaultColWidth="9.140625" defaultRowHeight="12.75"/>
  <cols>
    <col min="1" max="1" width="6.00390625" style="0" customWidth="1"/>
    <col min="2" max="2" width="8.140625" style="0" customWidth="1"/>
    <col min="3" max="3" width="6.7109375" style="863" customWidth="1"/>
    <col min="4" max="4" width="63.00390625" style="0" customWidth="1"/>
    <col min="5" max="5" width="15.7109375" style="0" customWidth="1"/>
    <col min="6" max="6" width="17.00390625" style="0" customWidth="1"/>
    <col min="7" max="7" width="15.57421875" style="0" customWidth="1"/>
    <col min="9" max="9" width="10.57421875" style="0" bestFit="1" customWidth="1"/>
  </cols>
  <sheetData>
    <row r="1" ht="12.75"/>
    <row r="2" ht="18">
      <c r="A2" s="875" t="s">
        <v>786</v>
      </c>
    </row>
    <row r="3" spans="1:8" ht="13.5" thickBot="1">
      <c r="A3" s="567"/>
      <c r="B3" s="567"/>
      <c r="C3" s="876"/>
      <c r="D3" s="567"/>
      <c r="E3" s="567"/>
      <c r="F3" s="567"/>
      <c r="G3" s="567" t="s">
        <v>787</v>
      </c>
      <c r="H3" s="567"/>
    </row>
    <row r="4" spans="1:9" ht="15.75">
      <c r="A4" s="877"/>
      <c r="B4" s="711"/>
      <c r="C4" s="831"/>
      <c r="D4" s="878"/>
      <c r="E4" s="879" t="s">
        <v>153</v>
      </c>
      <c r="F4" s="1027" t="s">
        <v>158</v>
      </c>
      <c r="G4" s="880" t="s">
        <v>156</v>
      </c>
      <c r="H4" s="1028" t="s">
        <v>157</v>
      </c>
      <c r="I4" s="598"/>
    </row>
    <row r="5" spans="1:9" ht="16.5" thickBot="1">
      <c r="A5" s="881" t="s">
        <v>95</v>
      </c>
      <c r="B5" s="882" t="s">
        <v>122</v>
      </c>
      <c r="C5" s="1032" t="s">
        <v>785</v>
      </c>
      <c r="D5" s="883" t="s">
        <v>121</v>
      </c>
      <c r="E5" s="1029" t="s">
        <v>154</v>
      </c>
      <c r="F5" s="1030" t="s">
        <v>471</v>
      </c>
      <c r="G5" s="884" t="s">
        <v>471</v>
      </c>
      <c r="H5" s="1031"/>
      <c r="I5" s="598"/>
    </row>
    <row r="6" spans="1:9" ht="16.5" thickBot="1">
      <c r="A6" s="735">
        <v>10</v>
      </c>
      <c r="B6" s="690"/>
      <c r="C6" s="763"/>
      <c r="D6" s="691" t="s">
        <v>76</v>
      </c>
      <c r="E6" s="736">
        <v>222520</v>
      </c>
      <c r="F6" s="702">
        <f>F7+F11+F15+F19</f>
        <v>424899.66000000003</v>
      </c>
      <c r="G6" s="702">
        <f>G7+G11+G15+G19</f>
        <v>423742.06000000006</v>
      </c>
      <c r="H6" s="688">
        <f>G6/F6%</f>
        <v>99.72755920774331</v>
      </c>
      <c r="I6" s="598"/>
    </row>
    <row r="7" spans="1:9" ht="15.75" thickBot="1">
      <c r="A7" s="904"/>
      <c r="B7" s="957">
        <v>1030</v>
      </c>
      <c r="C7" s="763"/>
      <c r="D7" s="958" t="s">
        <v>4</v>
      </c>
      <c r="E7" s="959">
        <v>9870</v>
      </c>
      <c r="F7" s="960">
        <v>9874</v>
      </c>
      <c r="G7" s="960">
        <v>9874</v>
      </c>
      <c r="H7" s="961">
        <f aca="true" t="shared" si="0" ref="H7:H56">G7/F7%</f>
        <v>100</v>
      </c>
      <c r="I7" s="598"/>
    </row>
    <row r="8" spans="1:9" ht="30">
      <c r="A8" s="895"/>
      <c r="B8" s="231"/>
      <c r="C8" s="956">
        <v>2850</v>
      </c>
      <c r="D8" s="432" t="s">
        <v>18</v>
      </c>
      <c r="E8" s="265"/>
      <c r="F8" s="219">
        <v>9874</v>
      </c>
      <c r="G8" s="219">
        <v>9874</v>
      </c>
      <c r="H8" s="929">
        <f t="shared" si="0"/>
        <v>100</v>
      </c>
      <c r="I8" s="598"/>
    </row>
    <row r="9" spans="1:9" ht="15">
      <c r="A9" s="895"/>
      <c r="B9" s="34"/>
      <c r="C9" s="766"/>
      <c r="D9" s="100" t="s">
        <v>682</v>
      </c>
      <c r="E9" s="45"/>
      <c r="F9" s="46"/>
      <c r="G9" s="46"/>
      <c r="H9" s="898"/>
      <c r="I9" s="598"/>
    </row>
    <row r="10" spans="1:9" ht="15.75" thickBot="1">
      <c r="A10" s="895"/>
      <c r="B10" s="256"/>
      <c r="C10" s="781"/>
      <c r="D10" s="229" t="s">
        <v>764</v>
      </c>
      <c r="E10" s="58">
        <v>9870</v>
      </c>
      <c r="F10" s="129">
        <v>9874</v>
      </c>
      <c r="G10" s="129">
        <v>9874</v>
      </c>
      <c r="H10" s="897">
        <f t="shared" si="0"/>
        <v>100</v>
      </c>
      <c r="I10" s="598"/>
    </row>
    <row r="11" spans="1:9" ht="15.75" thickBot="1">
      <c r="A11" s="904"/>
      <c r="B11" s="957">
        <v>1038</v>
      </c>
      <c r="C11" s="763"/>
      <c r="D11" s="958" t="s">
        <v>13</v>
      </c>
      <c r="E11" s="959">
        <v>150000</v>
      </c>
      <c r="F11" s="962">
        <v>0</v>
      </c>
      <c r="G11" s="962">
        <v>0</v>
      </c>
      <c r="H11" s="961"/>
      <c r="I11" s="598"/>
    </row>
    <row r="12" spans="1:9" ht="15">
      <c r="A12" s="895"/>
      <c r="B12" s="231"/>
      <c r="C12" s="842">
        <v>4300</v>
      </c>
      <c r="D12" s="218" t="s">
        <v>946</v>
      </c>
      <c r="E12" s="265">
        <v>150000</v>
      </c>
      <c r="F12" s="556">
        <v>0</v>
      </c>
      <c r="G12" s="556">
        <v>0</v>
      </c>
      <c r="H12" s="929"/>
      <c r="I12" s="598"/>
    </row>
    <row r="13" spans="1:9" ht="15">
      <c r="A13" s="895"/>
      <c r="B13" s="34"/>
      <c r="C13" s="768"/>
      <c r="D13" s="6" t="s">
        <v>302</v>
      </c>
      <c r="E13" s="7"/>
      <c r="F13" s="8"/>
      <c r="G13" s="8"/>
      <c r="H13" s="897"/>
      <c r="I13" s="598"/>
    </row>
    <row r="14" spans="1:9" ht="45.75" thickBot="1">
      <c r="A14" s="895"/>
      <c r="B14" s="295"/>
      <c r="C14" s="821"/>
      <c r="D14" s="145" t="s">
        <v>348</v>
      </c>
      <c r="E14" s="58"/>
      <c r="F14" s="110"/>
      <c r="G14" s="110"/>
      <c r="H14" s="897"/>
      <c r="I14" s="598"/>
    </row>
    <row r="15" spans="1:9" ht="15.75" thickBot="1">
      <c r="A15" s="904"/>
      <c r="B15" s="957">
        <v>1041</v>
      </c>
      <c r="C15" s="763"/>
      <c r="D15" s="958" t="s">
        <v>13</v>
      </c>
      <c r="E15" s="959">
        <v>0</v>
      </c>
      <c r="F15" s="962">
        <v>36000</v>
      </c>
      <c r="G15" s="962">
        <v>35846</v>
      </c>
      <c r="H15" s="961">
        <f t="shared" si="0"/>
        <v>99.57222222222222</v>
      </c>
      <c r="I15" s="598"/>
    </row>
    <row r="16" spans="1:9" ht="15">
      <c r="A16" s="895"/>
      <c r="B16" s="231"/>
      <c r="C16" s="842">
        <v>4300</v>
      </c>
      <c r="D16" s="218" t="s">
        <v>946</v>
      </c>
      <c r="E16" s="24">
        <v>0</v>
      </c>
      <c r="F16" s="463">
        <v>36000</v>
      </c>
      <c r="G16" s="463">
        <v>35846</v>
      </c>
      <c r="H16" s="929">
        <f t="shared" si="0"/>
        <v>99.57222222222222</v>
      </c>
      <c r="I16" s="598"/>
    </row>
    <row r="17" spans="1:9" ht="15">
      <c r="A17" s="895"/>
      <c r="B17" s="34"/>
      <c r="C17" s="768"/>
      <c r="D17" s="6" t="s">
        <v>346</v>
      </c>
      <c r="E17" s="7"/>
      <c r="F17" s="8"/>
      <c r="G17" s="8"/>
      <c r="H17" s="899"/>
      <c r="I17" s="598"/>
    </row>
    <row r="18" spans="1:9" ht="30.75" thickBot="1">
      <c r="A18" s="895"/>
      <c r="B18" s="295"/>
      <c r="C18" s="821"/>
      <c r="D18" s="145" t="s">
        <v>303</v>
      </c>
      <c r="E18" s="58"/>
      <c r="F18" s="110"/>
      <c r="G18" s="110"/>
      <c r="H18" s="906"/>
      <c r="I18" s="598"/>
    </row>
    <row r="19" spans="1:9" ht="15.75" thickBot="1">
      <c r="A19" s="904"/>
      <c r="B19" s="957">
        <v>1095</v>
      </c>
      <c r="C19" s="763"/>
      <c r="D19" s="958" t="s">
        <v>126</v>
      </c>
      <c r="E19" s="959">
        <v>62650</v>
      </c>
      <c r="F19" s="962">
        <f>F20+F28+F32</f>
        <v>379025.66000000003</v>
      </c>
      <c r="G19" s="962">
        <f>G20+G28+G32</f>
        <v>378022.06000000006</v>
      </c>
      <c r="H19" s="966">
        <f t="shared" si="0"/>
        <v>99.735215816259</v>
      </c>
      <c r="I19" s="598"/>
    </row>
    <row r="20" spans="1:9" ht="15.75">
      <c r="A20" s="895"/>
      <c r="B20" s="679"/>
      <c r="C20" s="786"/>
      <c r="D20" s="963" t="s">
        <v>103</v>
      </c>
      <c r="E20" s="964">
        <v>0</v>
      </c>
      <c r="F20" s="965">
        <f>SUM(F22:F27)</f>
        <v>316555.66000000003</v>
      </c>
      <c r="G20" s="965">
        <f>SUM(G22:G27)</f>
        <v>316555.66000000003</v>
      </c>
      <c r="H20" s="928">
        <f t="shared" si="0"/>
        <v>100</v>
      </c>
      <c r="I20" s="598"/>
    </row>
    <row r="21" spans="1:9" ht="15">
      <c r="A21" s="895"/>
      <c r="B21" s="679"/>
      <c r="C21" s="771"/>
      <c r="D21" s="524" t="s">
        <v>104</v>
      </c>
      <c r="E21" s="58"/>
      <c r="F21" s="110"/>
      <c r="G21" s="110"/>
      <c r="H21" s="899"/>
      <c r="I21" s="598"/>
    </row>
    <row r="22" spans="1:9" ht="15">
      <c r="A22" s="895"/>
      <c r="B22" s="295"/>
      <c r="C22" s="772">
        <v>4010</v>
      </c>
      <c r="D22" s="11" t="s">
        <v>151</v>
      </c>
      <c r="E22" s="12">
        <v>0</v>
      </c>
      <c r="F22" s="27">
        <v>2560</v>
      </c>
      <c r="G22" s="27">
        <v>2560</v>
      </c>
      <c r="H22" s="901">
        <f t="shared" si="0"/>
        <v>100</v>
      </c>
      <c r="I22" s="598"/>
    </row>
    <row r="23" spans="1:9" ht="15">
      <c r="A23" s="895"/>
      <c r="B23" s="295"/>
      <c r="C23" s="772">
        <v>4110</v>
      </c>
      <c r="D23" s="11" t="s">
        <v>735</v>
      </c>
      <c r="E23" s="12">
        <v>0</v>
      </c>
      <c r="F23" s="62">
        <v>388.86</v>
      </c>
      <c r="G23" s="62">
        <v>388.86</v>
      </c>
      <c r="H23" s="901">
        <f t="shared" si="0"/>
        <v>100</v>
      </c>
      <c r="I23" s="598"/>
    </row>
    <row r="24" spans="1:9" ht="15">
      <c r="A24" s="895"/>
      <c r="B24" s="295"/>
      <c r="C24" s="773">
        <v>4120</v>
      </c>
      <c r="D24" s="61" t="s">
        <v>14</v>
      </c>
      <c r="E24" s="12">
        <v>0</v>
      </c>
      <c r="F24" s="111">
        <v>62.7</v>
      </c>
      <c r="G24" s="111">
        <v>62.7</v>
      </c>
      <c r="H24" s="901">
        <f t="shared" si="0"/>
        <v>100</v>
      </c>
      <c r="I24" s="598"/>
    </row>
    <row r="25" spans="1:9" ht="15">
      <c r="A25" s="895"/>
      <c r="B25" s="295"/>
      <c r="C25" s="772">
        <v>4300</v>
      </c>
      <c r="D25" s="11" t="s">
        <v>946</v>
      </c>
      <c r="E25" s="12">
        <v>0</v>
      </c>
      <c r="F25" s="111">
        <v>2920.22</v>
      </c>
      <c r="G25" s="111">
        <v>2920.22</v>
      </c>
      <c r="H25" s="901">
        <f t="shared" si="0"/>
        <v>100</v>
      </c>
      <c r="I25" s="598"/>
    </row>
    <row r="26" spans="1:9" ht="15">
      <c r="A26" s="895"/>
      <c r="B26" s="295"/>
      <c r="C26" s="774">
        <v>4430</v>
      </c>
      <c r="D26" s="6" t="s">
        <v>697</v>
      </c>
      <c r="E26" s="7">
        <v>0</v>
      </c>
      <c r="F26" s="8">
        <v>310348.69</v>
      </c>
      <c r="G26" s="148">
        <v>310348.69</v>
      </c>
      <c r="H26" s="902">
        <f t="shared" si="0"/>
        <v>100</v>
      </c>
      <c r="I26" s="598"/>
    </row>
    <row r="27" spans="1:9" ht="32.25" customHeight="1">
      <c r="A27" s="895"/>
      <c r="B27" s="295"/>
      <c r="C27" s="775">
        <v>4750</v>
      </c>
      <c r="D27" s="161" t="s">
        <v>710</v>
      </c>
      <c r="E27" s="315">
        <v>0</v>
      </c>
      <c r="F27" s="525">
        <v>275.19</v>
      </c>
      <c r="G27" s="525">
        <v>275.19</v>
      </c>
      <c r="H27" s="902">
        <f t="shared" si="0"/>
        <v>100</v>
      </c>
      <c r="I27" s="598"/>
    </row>
    <row r="28" spans="1:9" ht="15">
      <c r="A28" s="895"/>
      <c r="B28" s="295"/>
      <c r="C28" s="772">
        <v>4210</v>
      </c>
      <c r="D28" s="61" t="s">
        <v>115</v>
      </c>
      <c r="E28" s="122">
        <v>1300</v>
      </c>
      <c r="F28" s="210">
        <v>20121</v>
      </c>
      <c r="G28" s="210">
        <f>G29+G30+G31</f>
        <v>20120.95</v>
      </c>
      <c r="H28" s="902">
        <f t="shared" si="0"/>
        <v>99.9997515034044</v>
      </c>
      <c r="I28" s="598"/>
    </row>
    <row r="29" spans="1:9" ht="15">
      <c r="A29" s="895"/>
      <c r="B29" s="295"/>
      <c r="C29" s="761"/>
      <c r="D29" s="50" t="s">
        <v>147</v>
      </c>
      <c r="E29" s="51">
        <v>300</v>
      </c>
      <c r="F29" s="255">
        <v>300</v>
      </c>
      <c r="G29" s="255">
        <v>300</v>
      </c>
      <c r="H29" s="903">
        <f t="shared" si="0"/>
        <v>100</v>
      </c>
      <c r="I29" s="598"/>
    </row>
    <row r="30" spans="1:9" ht="15">
      <c r="A30" s="895"/>
      <c r="B30" s="295"/>
      <c r="C30" s="768"/>
      <c r="D30" s="6" t="s">
        <v>717</v>
      </c>
      <c r="E30" s="7">
        <v>1000</v>
      </c>
      <c r="F30" s="39">
        <v>0</v>
      </c>
      <c r="G30" s="39">
        <v>0</v>
      </c>
      <c r="H30" s="901"/>
      <c r="I30" s="598"/>
    </row>
    <row r="31" spans="1:9" ht="15">
      <c r="A31" s="895"/>
      <c r="B31" s="295"/>
      <c r="C31" s="771"/>
      <c r="D31" s="63" t="s">
        <v>347</v>
      </c>
      <c r="E31" s="58">
        <v>0</v>
      </c>
      <c r="F31" s="129">
        <v>19821</v>
      </c>
      <c r="G31" s="129">
        <v>19820.95</v>
      </c>
      <c r="H31" s="901">
        <f t="shared" si="0"/>
        <v>99.99974774229352</v>
      </c>
      <c r="I31" s="598"/>
    </row>
    <row r="32" spans="1:9" ht="15">
      <c r="A32" s="895"/>
      <c r="B32" s="295"/>
      <c r="C32" s="772">
        <v>4300</v>
      </c>
      <c r="D32" s="11" t="s">
        <v>946</v>
      </c>
      <c r="E32" s="12">
        <v>0</v>
      </c>
      <c r="F32" s="31">
        <f>F33+F34+F35+F36</f>
        <v>42349</v>
      </c>
      <c r="G32" s="31">
        <f>G33+G34+G35+G36</f>
        <v>41345.45</v>
      </c>
      <c r="H32" s="901">
        <f t="shared" si="0"/>
        <v>97.63028642943162</v>
      </c>
      <c r="I32" s="598"/>
    </row>
    <row r="33" spans="1:9" ht="30">
      <c r="A33" s="895"/>
      <c r="B33" s="295"/>
      <c r="C33" s="776"/>
      <c r="D33" s="103" t="s">
        <v>44</v>
      </c>
      <c r="E33" s="7">
        <v>2350</v>
      </c>
      <c r="F33" s="39">
        <v>2350</v>
      </c>
      <c r="G33" s="39">
        <v>2345.45</v>
      </c>
      <c r="H33" s="901">
        <f t="shared" si="0"/>
        <v>99.80638297872339</v>
      </c>
      <c r="I33" s="598"/>
    </row>
    <row r="34" spans="1:9" ht="15">
      <c r="A34" s="895"/>
      <c r="B34" s="295"/>
      <c r="C34" s="776"/>
      <c r="D34" s="6" t="s">
        <v>133</v>
      </c>
      <c r="E34" s="7">
        <v>20000</v>
      </c>
      <c r="F34" s="26">
        <v>179</v>
      </c>
      <c r="G34" s="26">
        <v>0</v>
      </c>
      <c r="H34" s="901">
        <f t="shared" si="0"/>
        <v>0</v>
      </c>
      <c r="I34" s="598"/>
    </row>
    <row r="35" spans="1:9" ht="15">
      <c r="A35" s="895"/>
      <c r="B35" s="295"/>
      <c r="C35" s="776"/>
      <c r="D35" s="6" t="s">
        <v>1008</v>
      </c>
      <c r="E35" s="7">
        <v>39000</v>
      </c>
      <c r="F35" s="26">
        <v>39000</v>
      </c>
      <c r="G35" s="26">
        <v>39000</v>
      </c>
      <c r="H35" s="901">
        <f t="shared" si="0"/>
        <v>100</v>
      </c>
      <c r="I35" s="598"/>
    </row>
    <row r="36" spans="1:9" ht="18.75" customHeight="1">
      <c r="A36" s="895"/>
      <c r="B36" s="295"/>
      <c r="C36" s="768"/>
      <c r="D36" s="161" t="s">
        <v>159</v>
      </c>
      <c r="E36" s="122">
        <v>0</v>
      </c>
      <c r="F36" s="123">
        <v>820</v>
      </c>
      <c r="G36" s="123">
        <v>0</v>
      </c>
      <c r="H36" s="901">
        <f t="shared" si="0"/>
        <v>0</v>
      </c>
      <c r="I36" s="598"/>
    </row>
    <row r="37" spans="1:9" ht="18.75" customHeight="1" thickBot="1">
      <c r="A37" s="895"/>
      <c r="B37" s="295"/>
      <c r="C37" s="777"/>
      <c r="D37" s="444"/>
      <c r="E37" s="230"/>
      <c r="F37" s="249"/>
      <c r="G37" s="249"/>
      <c r="H37" s="897"/>
      <c r="I37" s="598"/>
    </row>
    <row r="38" spans="1:9" ht="16.5" thickBot="1">
      <c r="A38" s="732">
        <v>20</v>
      </c>
      <c r="B38" s="684"/>
      <c r="C38" s="763"/>
      <c r="D38" s="733" t="s">
        <v>702</v>
      </c>
      <c r="E38" s="734">
        <v>108800</v>
      </c>
      <c r="F38" s="702">
        <f>F39</f>
        <v>114800</v>
      </c>
      <c r="G38" s="702">
        <f>G39</f>
        <v>106748.73999999999</v>
      </c>
      <c r="H38" s="688">
        <f t="shared" si="0"/>
        <v>92.98670731707317</v>
      </c>
      <c r="I38" s="598"/>
    </row>
    <row r="39" spans="1:9" ht="15.75" thickBot="1">
      <c r="A39" s="904"/>
      <c r="B39" s="957">
        <v>2001</v>
      </c>
      <c r="C39" s="763"/>
      <c r="D39" s="958" t="s">
        <v>823</v>
      </c>
      <c r="E39" s="959">
        <v>108800</v>
      </c>
      <c r="F39" s="962">
        <f>F41+F52</f>
        <v>114800</v>
      </c>
      <c r="G39" s="962">
        <f>G41+G52</f>
        <v>106748.73999999999</v>
      </c>
      <c r="H39" s="961">
        <f t="shared" si="0"/>
        <v>92.98670731707317</v>
      </c>
      <c r="I39" s="598"/>
    </row>
    <row r="40" spans="1:9" ht="15">
      <c r="A40" s="904"/>
      <c r="B40" s="678"/>
      <c r="C40" s="786"/>
      <c r="D40" s="229"/>
      <c r="E40" s="230"/>
      <c r="F40" s="465"/>
      <c r="G40" s="465"/>
      <c r="H40" s="896"/>
      <c r="I40" s="598"/>
    </row>
    <row r="41" spans="1:9" ht="15">
      <c r="A41" s="904"/>
      <c r="B41" s="678"/>
      <c r="C41" s="771"/>
      <c r="D41" s="537" t="s">
        <v>967</v>
      </c>
      <c r="E41" s="540">
        <v>68800</v>
      </c>
      <c r="F41" s="541">
        <f>SUM(F42:F50)</f>
        <v>68800</v>
      </c>
      <c r="G41" s="541">
        <f>SUM(G42:G50)</f>
        <v>68800</v>
      </c>
      <c r="H41" s="905">
        <f t="shared" si="0"/>
        <v>100</v>
      </c>
      <c r="I41" s="598"/>
    </row>
    <row r="42" spans="1:9" ht="15">
      <c r="A42" s="904"/>
      <c r="B42" s="151"/>
      <c r="C42" s="772">
        <v>3020</v>
      </c>
      <c r="D42" s="11" t="s">
        <v>731</v>
      </c>
      <c r="E42" s="12">
        <v>1260</v>
      </c>
      <c r="F42" s="27">
        <v>1011</v>
      </c>
      <c r="G42" s="27">
        <v>1011</v>
      </c>
      <c r="H42" s="901">
        <f t="shared" si="0"/>
        <v>100</v>
      </c>
      <c r="I42" s="598"/>
    </row>
    <row r="43" spans="1:9" ht="15">
      <c r="A43" s="904"/>
      <c r="B43" s="151"/>
      <c r="C43" s="772">
        <v>4010</v>
      </c>
      <c r="D43" s="11" t="s">
        <v>151</v>
      </c>
      <c r="E43" s="12">
        <v>44928</v>
      </c>
      <c r="F43" s="31">
        <v>46290</v>
      </c>
      <c r="G43" s="31">
        <v>46290</v>
      </c>
      <c r="H43" s="901">
        <f t="shared" si="0"/>
        <v>100</v>
      </c>
      <c r="I43" s="598"/>
    </row>
    <row r="44" spans="1:9" ht="15">
      <c r="A44" s="904"/>
      <c r="B44" s="151"/>
      <c r="C44" s="778">
        <v>4040</v>
      </c>
      <c r="D44" s="120" t="s">
        <v>86</v>
      </c>
      <c r="E44" s="12">
        <v>3800</v>
      </c>
      <c r="F44" s="27">
        <v>3584</v>
      </c>
      <c r="G44" s="27">
        <v>3584</v>
      </c>
      <c r="H44" s="901">
        <f t="shared" si="0"/>
        <v>99.99999999999999</v>
      </c>
      <c r="I44" s="598"/>
    </row>
    <row r="45" spans="1:9" ht="15">
      <c r="A45" s="904"/>
      <c r="B45" s="151"/>
      <c r="C45" s="779">
        <v>4110</v>
      </c>
      <c r="D45" s="120" t="s">
        <v>735</v>
      </c>
      <c r="E45" s="12">
        <v>8498</v>
      </c>
      <c r="F45" s="27">
        <v>8043</v>
      </c>
      <c r="G45" s="27">
        <v>8043</v>
      </c>
      <c r="H45" s="901">
        <f t="shared" si="0"/>
        <v>99.99999999999999</v>
      </c>
      <c r="I45" s="598"/>
    </row>
    <row r="46" spans="1:9" ht="15">
      <c r="A46" s="904"/>
      <c r="B46" s="151"/>
      <c r="C46" s="772">
        <v>4120</v>
      </c>
      <c r="D46" s="11" t="s">
        <v>14</v>
      </c>
      <c r="E46" s="12">
        <v>1194</v>
      </c>
      <c r="F46" s="27">
        <v>1166</v>
      </c>
      <c r="G46" s="27">
        <v>1166</v>
      </c>
      <c r="H46" s="901">
        <f t="shared" si="0"/>
        <v>100</v>
      </c>
      <c r="I46" s="598"/>
    </row>
    <row r="47" spans="1:9" ht="15">
      <c r="A47" s="904"/>
      <c r="B47" s="151"/>
      <c r="C47" s="772">
        <v>4210</v>
      </c>
      <c r="D47" s="11" t="s">
        <v>115</v>
      </c>
      <c r="E47" s="12">
        <v>4415</v>
      </c>
      <c r="F47" s="27">
        <v>4415</v>
      </c>
      <c r="G47" s="27">
        <v>4415</v>
      </c>
      <c r="H47" s="901">
        <f t="shared" si="0"/>
        <v>100</v>
      </c>
      <c r="I47" s="598"/>
    </row>
    <row r="48" spans="1:9" ht="15">
      <c r="A48" s="904"/>
      <c r="B48" s="151"/>
      <c r="C48" s="772">
        <v>4280</v>
      </c>
      <c r="D48" s="61" t="s">
        <v>714</v>
      </c>
      <c r="E48" s="122">
        <v>280</v>
      </c>
      <c r="F48" s="123">
        <v>240</v>
      </c>
      <c r="G48" s="123">
        <v>240</v>
      </c>
      <c r="H48" s="901">
        <f t="shared" si="0"/>
        <v>100</v>
      </c>
      <c r="I48" s="598"/>
    </row>
    <row r="49" spans="1:9" ht="15">
      <c r="A49" s="904"/>
      <c r="B49" s="151"/>
      <c r="C49" s="780">
        <v>4300</v>
      </c>
      <c r="D49" s="125" t="s">
        <v>946</v>
      </c>
      <c r="E49" s="126">
        <v>1207</v>
      </c>
      <c r="F49" s="127">
        <v>175</v>
      </c>
      <c r="G49" s="127">
        <v>175</v>
      </c>
      <c r="H49" s="901">
        <f t="shared" si="0"/>
        <v>100</v>
      </c>
      <c r="I49" s="598"/>
    </row>
    <row r="50" spans="1:9" ht="15">
      <c r="A50" s="904"/>
      <c r="B50" s="151"/>
      <c r="C50" s="772">
        <v>4440</v>
      </c>
      <c r="D50" s="11" t="s">
        <v>709</v>
      </c>
      <c r="E50" s="12">
        <v>3218</v>
      </c>
      <c r="F50" s="27">
        <v>3876</v>
      </c>
      <c r="G50" s="27">
        <v>3876</v>
      </c>
      <c r="H50" s="901">
        <f t="shared" si="0"/>
        <v>100</v>
      </c>
      <c r="I50" s="598"/>
    </row>
    <row r="51" spans="1:9" ht="15">
      <c r="A51" s="904"/>
      <c r="B51" s="151"/>
      <c r="C51" s="781"/>
      <c r="D51" s="63"/>
      <c r="E51" s="58"/>
      <c r="F51" s="129"/>
      <c r="G51" s="129"/>
      <c r="H51" s="901"/>
      <c r="I51" s="598"/>
    </row>
    <row r="52" spans="1:9" ht="15">
      <c r="A52" s="904"/>
      <c r="B52" s="151"/>
      <c r="C52" s="781"/>
      <c r="D52" s="118" t="s">
        <v>107</v>
      </c>
      <c r="E52" s="58">
        <f>E53+E55</f>
        <v>40000</v>
      </c>
      <c r="F52" s="129">
        <f>F53+F55</f>
        <v>46000</v>
      </c>
      <c r="G52" s="129">
        <f>G53+G55</f>
        <v>37948.74</v>
      </c>
      <c r="H52" s="901">
        <f t="shared" si="0"/>
        <v>82.49726086956521</v>
      </c>
      <c r="I52" s="598"/>
    </row>
    <row r="53" spans="1:9" ht="15">
      <c r="A53" s="904"/>
      <c r="B53" s="151"/>
      <c r="C53" s="772">
        <v>4210</v>
      </c>
      <c r="D53" s="11" t="s">
        <v>115</v>
      </c>
      <c r="E53" s="12">
        <v>827</v>
      </c>
      <c r="F53" s="27">
        <v>827</v>
      </c>
      <c r="G53" s="27">
        <v>68.32</v>
      </c>
      <c r="H53" s="901">
        <f t="shared" si="0"/>
        <v>8.261185006045949</v>
      </c>
      <c r="I53" s="598"/>
    </row>
    <row r="54" spans="1:9" ht="15">
      <c r="A54" s="904"/>
      <c r="B54" s="151"/>
      <c r="C54" s="782"/>
      <c r="D54" s="6" t="s">
        <v>137</v>
      </c>
      <c r="E54" s="7">
        <v>827</v>
      </c>
      <c r="F54" s="37">
        <v>827</v>
      </c>
      <c r="G54" s="37">
        <v>68.32</v>
      </c>
      <c r="H54" s="901">
        <f t="shared" si="0"/>
        <v>8.261185006045949</v>
      </c>
      <c r="I54" s="598"/>
    </row>
    <row r="55" spans="1:9" ht="15">
      <c r="A55" s="904"/>
      <c r="B55" s="151"/>
      <c r="C55" s="772">
        <v>4300</v>
      </c>
      <c r="D55" s="61" t="s">
        <v>946</v>
      </c>
      <c r="E55" s="122">
        <v>39173</v>
      </c>
      <c r="F55" s="143">
        <v>45173</v>
      </c>
      <c r="G55" s="143">
        <v>37880.42</v>
      </c>
      <c r="H55" s="902">
        <f t="shared" si="0"/>
        <v>83.85633010869324</v>
      </c>
      <c r="I55" s="598"/>
    </row>
    <row r="56" spans="1:9" ht="30">
      <c r="A56" s="904"/>
      <c r="B56" s="151"/>
      <c r="C56" s="783"/>
      <c r="D56" s="354" t="s">
        <v>1009</v>
      </c>
      <c r="E56" s="51">
        <v>39173</v>
      </c>
      <c r="F56" s="52">
        <v>45173</v>
      </c>
      <c r="G56" s="52">
        <v>37880.42</v>
      </c>
      <c r="H56" s="903">
        <f t="shared" si="0"/>
        <v>83.85633010869324</v>
      </c>
      <c r="I56" s="598"/>
    </row>
    <row r="57" spans="1:9" ht="15.75" thickBot="1">
      <c r="A57" s="904"/>
      <c r="B57" s="151"/>
      <c r="C57" s="777"/>
      <c r="D57" s="63"/>
      <c r="E57" s="58"/>
      <c r="F57" s="129"/>
      <c r="G57" s="129"/>
      <c r="H57" s="906"/>
      <c r="I57" s="598"/>
    </row>
    <row r="58" spans="1:9" ht="16.5" thickBot="1">
      <c r="A58" s="727">
        <v>600</v>
      </c>
      <c r="B58" s="684"/>
      <c r="C58" s="763"/>
      <c r="D58" s="691" t="s">
        <v>152</v>
      </c>
      <c r="E58" s="692">
        <v>3144890</v>
      </c>
      <c r="F58" s="693">
        <f>F59+F112+F146</f>
        <v>6309209</v>
      </c>
      <c r="G58" s="693">
        <f>G59+G112+G146</f>
        <v>6094150.74</v>
      </c>
      <c r="H58" s="688">
        <f>G58/F58%</f>
        <v>96.59135939227882</v>
      </c>
      <c r="I58" s="598"/>
    </row>
    <row r="59" spans="1:9" ht="15.75" thickBot="1">
      <c r="A59" s="904"/>
      <c r="B59" s="967">
        <v>60016</v>
      </c>
      <c r="C59" s="763"/>
      <c r="D59" s="958" t="s">
        <v>138</v>
      </c>
      <c r="E59" s="959">
        <v>2279190</v>
      </c>
      <c r="F59" s="968">
        <f>F61+F74</f>
        <v>3273544</v>
      </c>
      <c r="G59" s="968">
        <f>G61+G74</f>
        <v>3155443.45</v>
      </c>
      <c r="H59" s="961">
        <f>G59/F59%</f>
        <v>96.39227241179591</v>
      </c>
      <c r="I59" s="598"/>
    </row>
    <row r="60" spans="1:9" ht="15">
      <c r="A60" s="904"/>
      <c r="B60" s="623"/>
      <c r="C60" s="786"/>
      <c r="D60" s="229"/>
      <c r="E60" s="230"/>
      <c r="F60" s="416"/>
      <c r="G60" s="416"/>
      <c r="H60" s="896"/>
      <c r="I60" s="598"/>
    </row>
    <row r="61" spans="1:9" ht="15">
      <c r="A61" s="904"/>
      <c r="B61" s="623"/>
      <c r="C61" s="777"/>
      <c r="D61" s="537" t="s">
        <v>968</v>
      </c>
      <c r="E61" s="540">
        <v>150800</v>
      </c>
      <c r="F61" s="544">
        <f>SUM(F63:F72)</f>
        <v>214900</v>
      </c>
      <c r="G61" s="544">
        <f>SUM(G63:G72)</f>
        <v>214891.83000000002</v>
      </c>
      <c r="H61" s="901">
        <f aca="true" t="shared" si="1" ref="H61:H72">G61/F61%</f>
        <v>99.9961982317357</v>
      </c>
      <c r="I61" s="598"/>
    </row>
    <row r="62" spans="1:9" ht="15">
      <c r="A62" s="904"/>
      <c r="B62" s="623"/>
      <c r="C62" s="781"/>
      <c r="D62" s="118"/>
      <c r="E62" s="58"/>
      <c r="F62" s="135"/>
      <c r="G62" s="135"/>
      <c r="H62" s="901"/>
      <c r="I62" s="598"/>
    </row>
    <row r="63" spans="1:9" ht="15">
      <c r="A63" s="904"/>
      <c r="B63" s="151"/>
      <c r="C63" s="773">
        <v>3020</v>
      </c>
      <c r="D63" s="61" t="s">
        <v>731</v>
      </c>
      <c r="E63" s="12">
        <v>2720</v>
      </c>
      <c r="F63" s="27">
        <v>468</v>
      </c>
      <c r="G63" s="27">
        <v>468</v>
      </c>
      <c r="H63" s="901">
        <f t="shared" si="1"/>
        <v>100</v>
      </c>
      <c r="I63" s="598"/>
    </row>
    <row r="64" spans="1:9" ht="15">
      <c r="A64" s="904"/>
      <c r="B64" s="151"/>
      <c r="C64" s="772">
        <v>4010</v>
      </c>
      <c r="D64" s="11" t="s">
        <v>151</v>
      </c>
      <c r="E64" s="12">
        <v>95472</v>
      </c>
      <c r="F64" s="31">
        <v>155833</v>
      </c>
      <c r="G64" s="31">
        <v>155832.53</v>
      </c>
      <c r="H64" s="901">
        <f t="shared" si="1"/>
        <v>99.99969839507679</v>
      </c>
      <c r="I64" s="598"/>
    </row>
    <row r="65" spans="1:9" ht="15">
      <c r="A65" s="904"/>
      <c r="B65" s="151"/>
      <c r="C65" s="773">
        <v>4040</v>
      </c>
      <c r="D65" s="61" t="s">
        <v>86</v>
      </c>
      <c r="E65" s="12">
        <v>8100</v>
      </c>
      <c r="F65" s="27">
        <v>5635</v>
      </c>
      <c r="G65" s="27">
        <v>5634.85</v>
      </c>
      <c r="H65" s="901">
        <f t="shared" si="1"/>
        <v>99.99733806566105</v>
      </c>
      <c r="I65" s="598"/>
    </row>
    <row r="66" spans="1:9" ht="15">
      <c r="A66" s="904"/>
      <c r="B66" s="151"/>
      <c r="C66" s="772">
        <v>4110</v>
      </c>
      <c r="D66" s="61" t="s">
        <v>735</v>
      </c>
      <c r="E66" s="122">
        <v>18100</v>
      </c>
      <c r="F66" s="143">
        <v>23108</v>
      </c>
      <c r="G66" s="143">
        <v>23107.77</v>
      </c>
      <c r="H66" s="901">
        <f t="shared" si="1"/>
        <v>99.99900467370607</v>
      </c>
      <c r="I66" s="598"/>
    </row>
    <row r="67" spans="1:9" ht="15">
      <c r="A67" s="904"/>
      <c r="B67" s="151"/>
      <c r="C67" s="780">
        <v>4120</v>
      </c>
      <c r="D67" s="125" t="s">
        <v>14</v>
      </c>
      <c r="E67" s="126">
        <v>2530</v>
      </c>
      <c r="F67" s="298">
        <v>3784</v>
      </c>
      <c r="G67" s="298">
        <v>3777.17</v>
      </c>
      <c r="H67" s="901">
        <f t="shared" si="1"/>
        <v>99.81950317124735</v>
      </c>
      <c r="I67" s="598"/>
    </row>
    <row r="68" spans="1:9" ht="15">
      <c r="A68" s="904"/>
      <c r="B68" s="151"/>
      <c r="C68" s="772">
        <v>4210</v>
      </c>
      <c r="D68" s="11" t="s">
        <v>115</v>
      </c>
      <c r="E68" s="58">
        <v>14965</v>
      </c>
      <c r="F68" s="59">
        <v>14021</v>
      </c>
      <c r="G68" s="59">
        <v>14021</v>
      </c>
      <c r="H68" s="901">
        <f t="shared" si="1"/>
        <v>100</v>
      </c>
      <c r="I68" s="598"/>
    </row>
    <row r="69" spans="1:9" ht="15">
      <c r="A69" s="904"/>
      <c r="B69" s="151"/>
      <c r="C69" s="774">
        <v>4280</v>
      </c>
      <c r="D69" s="6" t="s">
        <v>714</v>
      </c>
      <c r="E69" s="7">
        <v>595</v>
      </c>
      <c r="F69" s="37">
        <v>425</v>
      </c>
      <c r="G69" s="37">
        <v>425</v>
      </c>
      <c r="H69" s="901">
        <f t="shared" si="1"/>
        <v>100</v>
      </c>
      <c r="I69" s="598"/>
    </row>
    <row r="70" spans="1:9" ht="15">
      <c r="A70" s="904"/>
      <c r="B70" s="151"/>
      <c r="C70" s="784">
        <v>4300</v>
      </c>
      <c r="D70" s="11" t="s">
        <v>946</v>
      </c>
      <c r="E70" s="58">
        <v>5100</v>
      </c>
      <c r="F70" s="59">
        <v>1627</v>
      </c>
      <c r="G70" s="59">
        <v>1627</v>
      </c>
      <c r="H70" s="901">
        <f t="shared" si="1"/>
        <v>100</v>
      </c>
      <c r="I70" s="598"/>
    </row>
    <row r="71" spans="1:9" ht="15">
      <c r="A71" s="904"/>
      <c r="B71" s="151"/>
      <c r="C71" s="784">
        <v>4410</v>
      </c>
      <c r="D71" s="11" t="s">
        <v>699</v>
      </c>
      <c r="E71" s="12">
        <v>0</v>
      </c>
      <c r="F71" s="62">
        <v>736</v>
      </c>
      <c r="G71" s="62">
        <v>735.51</v>
      </c>
      <c r="H71" s="901">
        <f t="shared" si="1"/>
        <v>99.93342391304347</v>
      </c>
      <c r="I71" s="598"/>
    </row>
    <row r="72" spans="1:9" ht="15">
      <c r="A72" s="904"/>
      <c r="B72" s="151"/>
      <c r="C72" s="772">
        <v>4440</v>
      </c>
      <c r="D72" s="11" t="s">
        <v>709</v>
      </c>
      <c r="E72" s="12">
        <v>3218</v>
      </c>
      <c r="F72" s="27">
        <v>9263</v>
      </c>
      <c r="G72" s="27">
        <v>9263</v>
      </c>
      <c r="H72" s="901">
        <f t="shared" si="1"/>
        <v>100</v>
      </c>
      <c r="I72" s="598"/>
    </row>
    <row r="73" spans="1:9" ht="15">
      <c r="A73" s="904"/>
      <c r="B73" s="151"/>
      <c r="C73" s="785"/>
      <c r="D73" s="63"/>
      <c r="E73" s="58"/>
      <c r="F73" s="59"/>
      <c r="G73" s="59"/>
      <c r="H73" s="901"/>
      <c r="I73" s="598"/>
    </row>
    <row r="74" spans="1:9" ht="15">
      <c r="A74" s="904"/>
      <c r="B74" s="151"/>
      <c r="C74" s="781"/>
      <c r="D74" s="537" t="s">
        <v>106</v>
      </c>
      <c r="E74" s="540">
        <f>E76+E78+E80+E83+E101+E104+E107</f>
        <v>2128390</v>
      </c>
      <c r="F74" s="540">
        <f>F76+F78+F80+F83+F101+F104+F107</f>
        <v>3058644</v>
      </c>
      <c r="G74" s="543">
        <f>G76+G78+G80+G83+G101+G104+G107</f>
        <v>2940551.62</v>
      </c>
      <c r="H74" s="905">
        <f>G74/F74%</f>
        <v>96.13906096950153</v>
      </c>
      <c r="I74" s="598"/>
    </row>
    <row r="75" spans="1:9" ht="15">
      <c r="A75" s="904"/>
      <c r="B75" s="151"/>
      <c r="C75" s="786"/>
      <c r="D75" s="63"/>
      <c r="E75" s="58"/>
      <c r="F75" s="59"/>
      <c r="G75" s="59"/>
      <c r="H75" s="901"/>
      <c r="I75" s="598"/>
    </row>
    <row r="76" spans="1:9" ht="15">
      <c r="A76" s="904"/>
      <c r="B76" s="151"/>
      <c r="C76" s="772">
        <v>4110</v>
      </c>
      <c r="D76" s="11" t="s">
        <v>735</v>
      </c>
      <c r="E76" s="12">
        <v>500</v>
      </c>
      <c r="F76" s="31">
        <v>500</v>
      </c>
      <c r="G76" s="31">
        <v>0</v>
      </c>
      <c r="H76" s="901">
        <f>G76/F76%</f>
        <v>0</v>
      </c>
      <c r="I76" s="598"/>
    </row>
    <row r="77" spans="1:9" ht="15">
      <c r="A77" s="904"/>
      <c r="B77" s="151"/>
      <c r="C77" s="776"/>
      <c r="D77" s="6" t="s">
        <v>10</v>
      </c>
      <c r="E77" s="7">
        <v>500</v>
      </c>
      <c r="F77" s="37">
        <v>500</v>
      </c>
      <c r="G77" s="37">
        <v>0</v>
      </c>
      <c r="H77" s="901">
        <f>G77/F77%</f>
        <v>0</v>
      </c>
      <c r="I77" s="598"/>
    </row>
    <row r="78" spans="1:9" ht="15">
      <c r="A78" s="904"/>
      <c r="B78" s="151"/>
      <c r="C78" s="772">
        <v>4170</v>
      </c>
      <c r="D78" s="11" t="s">
        <v>943</v>
      </c>
      <c r="E78" s="12">
        <v>15000</v>
      </c>
      <c r="F78" s="31">
        <v>11150</v>
      </c>
      <c r="G78" s="31">
        <v>10600</v>
      </c>
      <c r="H78" s="901">
        <f>G78/F78%</f>
        <v>95.06726457399103</v>
      </c>
      <c r="I78" s="598"/>
    </row>
    <row r="79" spans="1:9" ht="15">
      <c r="A79" s="904"/>
      <c r="B79" s="151"/>
      <c r="C79" s="782"/>
      <c r="D79" s="103" t="s">
        <v>792</v>
      </c>
      <c r="E79" s="7">
        <v>15000</v>
      </c>
      <c r="F79" s="26">
        <v>11150</v>
      </c>
      <c r="G79" s="26">
        <v>10600</v>
      </c>
      <c r="H79" s="901">
        <f>G79/F79%</f>
        <v>95.06726457399103</v>
      </c>
      <c r="I79" s="598"/>
    </row>
    <row r="80" spans="1:9" ht="15">
      <c r="A80" s="904"/>
      <c r="B80" s="151"/>
      <c r="C80" s="772">
        <v>4210</v>
      </c>
      <c r="D80" s="11" t="s">
        <v>115</v>
      </c>
      <c r="E80" s="12">
        <v>50000</v>
      </c>
      <c r="F80" s="31">
        <v>3297</v>
      </c>
      <c r="G80" s="31">
        <v>3010.71</v>
      </c>
      <c r="H80" s="901">
        <f>G80/F80%</f>
        <v>91.31665150136489</v>
      </c>
      <c r="I80" s="598"/>
    </row>
    <row r="81" spans="1:9" ht="15">
      <c r="A81" s="904"/>
      <c r="B81" s="151"/>
      <c r="C81" s="776"/>
      <c r="D81" s="6" t="s">
        <v>793</v>
      </c>
      <c r="E81" s="7"/>
      <c r="F81" s="26"/>
      <c r="G81" s="26"/>
      <c r="H81" s="901"/>
      <c r="I81" s="598"/>
    </row>
    <row r="82" spans="1:9" ht="15">
      <c r="A82" s="904"/>
      <c r="B82" s="151"/>
      <c r="C82" s="787"/>
      <c r="D82" s="61" t="s">
        <v>571</v>
      </c>
      <c r="E82" s="122"/>
      <c r="F82" s="210"/>
      <c r="G82" s="210"/>
      <c r="H82" s="902"/>
      <c r="I82" s="598"/>
    </row>
    <row r="83" spans="1:9" ht="15">
      <c r="A83" s="904"/>
      <c r="B83" s="151"/>
      <c r="C83" s="780">
        <v>4270</v>
      </c>
      <c r="D83" s="177" t="s">
        <v>897</v>
      </c>
      <c r="E83" s="175">
        <v>1987890</v>
      </c>
      <c r="F83" s="612">
        <v>1552040</v>
      </c>
      <c r="G83" s="612">
        <v>1450653.18</v>
      </c>
      <c r="H83" s="907">
        <f>G83/F83%</f>
        <v>93.46751243524652</v>
      </c>
      <c r="I83" s="598"/>
    </row>
    <row r="84" spans="1:9" ht="15">
      <c r="A84" s="904"/>
      <c r="B84" s="151"/>
      <c r="C84" s="761"/>
      <c r="D84" s="609" t="s">
        <v>23</v>
      </c>
      <c r="E84" s="610"/>
      <c r="F84" s="79"/>
      <c r="G84" s="79"/>
      <c r="H84" s="903"/>
      <c r="I84" s="598"/>
    </row>
    <row r="85" spans="1:9" ht="15">
      <c r="A85" s="904"/>
      <c r="B85" s="151"/>
      <c r="C85" s="776"/>
      <c r="D85" s="6" t="s">
        <v>52</v>
      </c>
      <c r="E85" s="7">
        <v>50630</v>
      </c>
      <c r="F85" s="26">
        <v>53433</v>
      </c>
      <c r="G85" s="26">
        <v>53432.67</v>
      </c>
      <c r="H85" s="901">
        <f aca="true" t="shared" si="2" ref="H85:H134">G85/F85%</f>
        <v>99.99938240413226</v>
      </c>
      <c r="I85" s="598"/>
    </row>
    <row r="86" spans="1:9" ht="15">
      <c r="A86" s="904"/>
      <c r="B86" s="151"/>
      <c r="C86" s="776"/>
      <c r="D86" s="6" t="s">
        <v>299</v>
      </c>
      <c r="E86" s="7"/>
      <c r="F86" s="26"/>
      <c r="G86" s="26">
        <v>5439.07</v>
      </c>
      <c r="H86" s="901"/>
      <c r="I86" s="598"/>
    </row>
    <row r="87" spans="1:9" ht="15">
      <c r="A87" s="904"/>
      <c r="B87" s="151"/>
      <c r="C87" s="762"/>
      <c r="D87" s="61" t="s">
        <v>300</v>
      </c>
      <c r="E87" s="122"/>
      <c r="F87" s="143"/>
      <c r="G87" s="143">
        <v>36184</v>
      </c>
      <c r="H87" s="902"/>
      <c r="I87" s="598"/>
    </row>
    <row r="88" spans="1:9" ht="15">
      <c r="A88" s="904"/>
      <c r="B88" s="151"/>
      <c r="C88" s="788"/>
      <c r="D88" s="50" t="s">
        <v>756</v>
      </c>
      <c r="E88" s="51"/>
      <c r="F88" s="52"/>
      <c r="G88" s="52">
        <v>11809.6</v>
      </c>
      <c r="H88" s="903"/>
      <c r="I88" s="598"/>
    </row>
    <row r="89" spans="1:9" ht="15">
      <c r="A89" s="904"/>
      <c r="B89" s="151"/>
      <c r="C89" s="776"/>
      <c r="D89" s="6" t="s">
        <v>1015</v>
      </c>
      <c r="E89" s="7">
        <v>250000</v>
      </c>
      <c r="F89" s="8">
        <v>490000</v>
      </c>
      <c r="G89" s="8">
        <v>490000</v>
      </c>
      <c r="H89" s="901">
        <f t="shared" si="2"/>
        <v>100</v>
      </c>
      <c r="I89" s="598"/>
    </row>
    <row r="90" spans="1:9" ht="15">
      <c r="A90" s="904"/>
      <c r="B90" s="151"/>
      <c r="C90" s="776"/>
      <c r="D90" s="633" t="s">
        <v>953</v>
      </c>
      <c r="E90" s="7"/>
      <c r="F90" s="8"/>
      <c r="G90" s="634">
        <v>463770</v>
      </c>
      <c r="H90" s="901"/>
      <c r="I90" s="598"/>
    </row>
    <row r="91" spans="1:9" ht="15">
      <c r="A91" s="904"/>
      <c r="B91" s="151"/>
      <c r="C91" s="776"/>
      <c r="D91" s="6" t="s">
        <v>93</v>
      </c>
      <c r="E91" s="7">
        <v>200000</v>
      </c>
      <c r="F91" s="8">
        <v>82607</v>
      </c>
      <c r="G91" s="8">
        <v>82606.96</v>
      </c>
      <c r="H91" s="901">
        <f t="shared" si="2"/>
        <v>99.99995157795344</v>
      </c>
      <c r="I91" s="598"/>
    </row>
    <row r="92" spans="1:9" ht="15">
      <c r="A92" s="904"/>
      <c r="B92" s="151"/>
      <c r="C92" s="776"/>
      <c r="D92" s="6" t="s">
        <v>25</v>
      </c>
      <c r="E92" s="7">
        <v>70000</v>
      </c>
      <c r="F92" s="8">
        <v>357000</v>
      </c>
      <c r="G92" s="8">
        <v>356509.14</v>
      </c>
      <c r="H92" s="901">
        <f t="shared" si="2"/>
        <v>99.86250420168068</v>
      </c>
      <c r="I92" s="598"/>
    </row>
    <row r="93" spans="1:9" ht="15">
      <c r="A93" s="904"/>
      <c r="B93" s="151"/>
      <c r="C93" s="768"/>
      <c r="D93" s="61" t="s">
        <v>795</v>
      </c>
      <c r="E93" s="122">
        <v>100000</v>
      </c>
      <c r="F93" s="148">
        <v>137481</v>
      </c>
      <c r="G93" s="148">
        <v>137380.13</v>
      </c>
      <c r="H93" s="901">
        <f t="shared" si="2"/>
        <v>99.92662986158088</v>
      </c>
      <c r="I93" s="598"/>
    </row>
    <row r="94" spans="1:9" ht="15">
      <c r="A94" s="904"/>
      <c r="B94" s="151"/>
      <c r="C94" s="788"/>
      <c r="D94" s="50" t="s">
        <v>162</v>
      </c>
      <c r="E94" s="51">
        <v>0</v>
      </c>
      <c r="F94" s="149">
        <v>96000</v>
      </c>
      <c r="G94" s="149">
        <v>95679.72</v>
      </c>
      <c r="H94" s="901">
        <f t="shared" si="2"/>
        <v>99.666375</v>
      </c>
      <c r="I94" s="598"/>
    </row>
    <row r="95" spans="1:9" ht="15">
      <c r="A95" s="904"/>
      <c r="B95" s="151"/>
      <c r="C95" s="776"/>
      <c r="D95" s="103" t="s">
        <v>247</v>
      </c>
      <c r="E95" s="7">
        <v>100000</v>
      </c>
      <c r="F95" s="8">
        <v>147000</v>
      </c>
      <c r="G95" s="8">
        <v>146988.96</v>
      </c>
      <c r="H95" s="901">
        <f t="shared" si="2"/>
        <v>99.99248979591836</v>
      </c>
      <c r="I95" s="598"/>
    </row>
    <row r="96" spans="1:9" ht="30">
      <c r="A96" s="904"/>
      <c r="B96" s="151"/>
      <c r="C96" s="776"/>
      <c r="D96" s="103" t="s">
        <v>163</v>
      </c>
      <c r="E96" s="7">
        <v>0</v>
      </c>
      <c r="F96" s="26">
        <v>30019</v>
      </c>
      <c r="G96" s="26">
        <v>30018.4</v>
      </c>
      <c r="H96" s="901">
        <f t="shared" si="2"/>
        <v>99.99800126586496</v>
      </c>
      <c r="I96" s="598"/>
    </row>
    <row r="97" spans="1:9" ht="30">
      <c r="A97" s="904"/>
      <c r="B97" s="151"/>
      <c r="C97" s="776"/>
      <c r="D97" s="103" t="s">
        <v>796</v>
      </c>
      <c r="E97" s="7">
        <v>30000</v>
      </c>
      <c r="F97" s="26">
        <v>30000</v>
      </c>
      <c r="G97" s="26">
        <v>30000</v>
      </c>
      <c r="H97" s="901">
        <f t="shared" si="2"/>
        <v>100</v>
      </c>
      <c r="I97" s="598"/>
    </row>
    <row r="98" spans="1:9" ht="15">
      <c r="A98" s="904"/>
      <c r="B98" s="151"/>
      <c r="C98" s="776"/>
      <c r="D98" s="6" t="s">
        <v>602</v>
      </c>
      <c r="E98" s="7">
        <v>28500</v>
      </c>
      <c r="F98" s="26">
        <v>28500</v>
      </c>
      <c r="G98" s="26">
        <v>28037.2</v>
      </c>
      <c r="H98" s="901">
        <f t="shared" si="2"/>
        <v>98.3761403508772</v>
      </c>
      <c r="I98" s="598"/>
    </row>
    <row r="99" spans="1:9" ht="15">
      <c r="A99" s="904"/>
      <c r="B99" s="151"/>
      <c r="C99" s="776"/>
      <c r="D99" s="103" t="s">
        <v>766</v>
      </c>
      <c r="E99" s="7">
        <v>1158760</v>
      </c>
      <c r="F99" s="144">
        <v>0</v>
      </c>
      <c r="G99" s="144">
        <v>0</v>
      </c>
      <c r="H99" s="901"/>
      <c r="I99" s="598"/>
    </row>
    <row r="100" spans="1:9" ht="15">
      <c r="A100" s="904"/>
      <c r="B100" s="151"/>
      <c r="C100" s="781"/>
      <c r="D100" s="145" t="s">
        <v>349</v>
      </c>
      <c r="E100" s="58">
        <v>0</v>
      </c>
      <c r="F100" s="221">
        <v>100000</v>
      </c>
      <c r="G100" s="221">
        <v>0</v>
      </c>
      <c r="H100" s="901">
        <f t="shared" si="2"/>
        <v>0</v>
      </c>
      <c r="I100" s="598"/>
    </row>
    <row r="101" spans="1:9" ht="15">
      <c r="A101" s="904"/>
      <c r="B101" s="151"/>
      <c r="C101" s="773">
        <v>4300</v>
      </c>
      <c r="D101" s="61" t="s">
        <v>946</v>
      </c>
      <c r="E101" s="12">
        <v>50000</v>
      </c>
      <c r="F101" s="31">
        <v>33272</v>
      </c>
      <c r="G101" s="31">
        <v>32473.87</v>
      </c>
      <c r="H101" s="901">
        <f t="shared" si="2"/>
        <v>97.60119620100984</v>
      </c>
      <c r="I101" s="598"/>
    </row>
    <row r="102" spans="1:9" ht="15">
      <c r="A102" s="904"/>
      <c r="B102" s="151"/>
      <c r="C102" s="789"/>
      <c r="D102" s="23" t="s">
        <v>10</v>
      </c>
      <c r="E102" s="7">
        <v>50000</v>
      </c>
      <c r="F102" s="26">
        <v>33272</v>
      </c>
      <c r="G102" s="26">
        <v>32473.87</v>
      </c>
      <c r="H102" s="901">
        <f t="shared" si="2"/>
        <v>97.60119620100984</v>
      </c>
      <c r="I102" s="598"/>
    </row>
    <row r="103" spans="1:9" ht="45">
      <c r="A103" s="904"/>
      <c r="B103" s="151"/>
      <c r="C103" s="789"/>
      <c r="D103" s="145" t="s">
        <v>350</v>
      </c>
      <c r="E103" s="58"/>
      <c r="F103" s="59"/>
      <c r="G103" s="59"/>
      <c r="H103" s="901"/>
      <c r="I103" s="598"/>
    </row>
    <row r="104" spans="1:9" ht="15">
      <c r="A104" s="904"/>
      <c r="B104" s="151"/>
      <c r="C104" s="773">
        <v>4430</v>
      </c>
      <c r="D104" s="61" t="s">
        <v>697</v>
      </c>
      <c r="E104" s="122">
        <v>25000</v>
      </c>
      <c r="F104" s="143">
        <v>16393</v>
      </c>
      <c r="G104" s="143">
        <v>13543</v>
      </c>
      <c r="H104" s="901">
        <f t="shared" si="2"/>
        <v>82.61453059232599</v>
      </c>
      <c r="I104" s="598"/>
    </row>
    <row r="105" spans="1:9" ht="15">
      <c r="A105" s="904"/>
      <c r="B105" s="151"/>
      <c r="C105" s="790"/>
      <c r="D105" s="626" t="s">
        <v>23</v>
      </c>
      <c r="E105" s="316"/>
      <c r="F105" s="453"/>
      <c r="G105" s="453"/>
      <c r="H105" s="902"/>
      <c r="I105" s="598"/>
    </row>
    <row r="106" spans="1:9" ht="15">
      <c r="A106" s="904"/>
      <c r="B106" s="151"/>
      <c r="C106" s="791"/>
      <c r="D106" s="50" t="s">
        <v>301</v>
      </c>
      <c r="E106" s="51">
        <v>25000</v>
      </c>
      <c r="F106" s="52">
        <v>16393</v>
      </c>
      <c r="G106" s="52">
        <v>13543</v>
      </c>
      <c r="H106" s="903">
        <f t="shared" si="2"/>
        <v>82.61453059232599</v>
      </c>
      <c r="I106" s="598"/>
    </row>
    <row r="107" spans="1:9" ht="15">
      <c r="A107" s="904"/>
      <c r="B107" s="151"/>
      <c r="C107" s="772">
        <v>6050</v>
      </c>
      <c r="D107" s="61" t="s">
        <v>130</v>
      </c>
      <c r="E107" s="122">
        <v>0</v>
      </c>
      <c r="F107" s="139">
        <v>1441992</v>
      </c>
      <c r="G107" s="139">
        <v>1430270.86</v>
      </c>
      <c r="H107" s="902">
        <f t="shared" si="2"/>
        <v>99.18715637812139</v>
      </c>
      <c r="I107" s="598"/>
    </row>
    <row r="108" spans="1:9" ht="15">
      <c r="A108" s="904"/>
      <c r="B108" s="151"/>
      <c r="C108" s="761"/>
      <c r="D108" s="611" t="s">
        <v>23</v>
      </c>
      <c r="E108" s="610"/>
      <c r="F108" s="79"/>
      <c r="G108" s="79"/>
      <c r="H108" s="903"/>
      <c r="I108" s="598"/>
    </row>
    <row r="109" spans="1:9" ht="30">
      <c r="A109" s="904"/>
      <c r="B109" s="151"/>
      <c r="C109" s="768"/>
      <c r="D109" s="103" t="s">
        <v>164</v>
      </c>
      <c r="E109" s="7">
        <v>0</v>
      </c>
      <c r="F109" s="133">
        <v>1441992</v>
      </c>
      <c r="G109" s="133">
        <v>1430270.86</v>
      </c>
      <c r="H109" s="901">
        <f t="shared" si="2"/>
        <v>99.18715637812139</v>
      </c>
      <c r="I109" s="598"/>
    </row>
    <row r="110" spans="1:9" ht="15">
      <c r="A110" s="904"/>
      <c r="B110" s="151"/>
      <c r="C110" s="786"/>
      <c r="D110" s="422" t="s">
        <v>598</v>
      </c>
      <c r="E110" s="7"/>
      <c r="F110" s="133"/>
      <c r="G110" s="133">
        <v>987038.86</v>
      </c>
      <c r="H110" s="901"/>
      <c r="I110" s="598"/>
    </row>
    <row r="111" spans="1:9" ht="15.75" thickBot="1">
      <c r="A111" s="904"/>
      <c r="B111" s="151"/>
      <c r="C111" s="777"/>
      <c r="D111" s="572" t="s">
        <v>597</v>
      </c>
      <c r="E111" s="58"/>
      <c r="F111" s="135"/>
      <c r="G111" s="135">
        <v>443232</v>
      </c>
      <c r="H111" s="897"/>
      <c r="I111" s="598"/>
    </row>
    <row r="112" spans="1:9" ht="15.75" thickBot="1">
      <c r="A112" s="904"/>
      <c r="B112" s="967">
        <v>60017</v>
      </c>
      <c r="C112" s="763"/>
      <c r="D112" s="958" t="s">
        <v>905</v>
      </c>
      <c r="E112" s="959">
        <v>365700</v>
      </c>
      <c r="F112" s="962">
        <f>F113+F115+F117+F137</f>
        <v>662065</v>
      </c>
      <c r="G112" s="962">
        <f>G113+G115+G117+G137</f>
        <v>565113.16</v>
      </c>
      <c r="H112" s="961">
        <f t="shared" si="2"/>
        <v>85.3561447894089</v>
      </c>
      <c r="I112" s="598"/>
    </row>
    <row r="113" spans="1:9" ht="15">
      <c r="A113" s="904"/>
      <c r="B113" s="151"/>
      <c r="C113" s="796">
        <v>4170</v>
      </c>
      <c r="D113" s="218" t="s">
        <v>943</v>
      </c>
      <c r="E113" s="265">
        <v>50000</v>
      </c>
      <c r="F113" s="464">
        <v>36050</v>
      </c>
      <c r="G113" s="464">
        <v>21050</v>
      </c>
      <c r="H113" s="896">
        <f t="shared" si="2"/>
        <v>58.391123439667126</v>
      </c>
      <c r="I113" s="598"/>
    </row>
    <row r="114" spans="1:9" ht="15">
      <c r="A114" s="904"/>
      <c r="B114" s="151"/>
      <c r="C114" s="782"/>
      <c r="D114" s="6" t="s">
        <v>248</v>
      </c>
      <c r="E114" s="7">
        <v>50000</v>
      </c>
      <c r="F114" s="26">
        <v>36050</v>
      </c>
      <c r="G114" s="26">
        <v>21050</v>
      </c>
      <c r="H114" s="901">
        <f t="shared" si="2"/>
        <v>58.391123439667126</v>
      </c>
      <c r="I114" s="598"/>
    </row>
    <row r="115" spans="1:9" ht="15">
      <c r="A115" s="904"/>
      <c r="B115" s="151"/>
      <c r="C115" s="772">
        <v>4210</v>
      </c>
      <c r="D115" s="11" t="s">
        <v>115</v>
      </c>
      <c r="E115" s="12">
        <v>70000</v>
      </c>
      <c r="F115" s="31">
        <v>80000</v>
      </c>
      <c r="G115" s="31">
        <v>79857.2</v>
      </c>
      <c r="H115" s="901">
        <f t="shared" si="2"/>
        <v>99.8215</v>
      </c>
      <c r="I115" s="598"/>
    </row>
    <row r="116" spans="1:9" ht="30">
      <c r="A116" s="904"/>
      <c r="B116" s="151"/>
      <c r="C116" s="782"/>
      <c r="D116" s="103" t="s">
        <v>48</v>
      </c>
      <c r="E116" s="7">
        <v>70000</v>
      </c>
      <c r="F116" s="26">
        <v>80000</v>
      </c>
      <c r="G116" s="26">
        <v>79857.2</v>
      </c>
      <c r="H116" s="901">
        <f t="shared" si="2"/>
        <v>99.8215</v>
      </c>
      <c r="I116" s="598"/>
    </row>
    <row r="117" spans="1:9" ht="15">
      <c r="A117" s="904"/>
      <c r="B117" s="151"/>
      <c r="C117" s="793">
        <v>4270</v>
      </c>
      <c r="D117" s="61" t="s">
        <v>897</v>
      </c>
      <c r="E117" s="122">
        <v>205700</v>
      </c>
      <c r="F117" s="148">
        <v>446015</v>
      </c>
      <c r="G117" s="148">
        <v>368109.82</v>
      </c>
      <c r="H117" s="901">
        <f t="shared" si="2"/>
        <v>82.53305830521396</v>
      </c>
      <c r="I117" s="598"/>
    </row>
    <row r="118" spans="1:9" ht="30">
      <c r="A118" s="904"/>
      <c r="B118" s="201"/>
      <c r="C118" s="794"/>
      <c r="D118" s="737" t="s">
        <v>657</v>
      </c>
      <c r="E118" s="126">
        <v>0</v>
      </c>
      <c r="F118" s="127">
        <v>30000</v>
      </c>
      <c r="G118" s="127">
        <v>24342.37</v>
      </c>
      <c r="H118" s="901">
        <f t="shared" si="2"/>
        <v>81.14123333333333</v>
      </c>
      <c r="I118" s="598"/>
    </row>
    <row r="119" spans="1:9" ht="15">
      <c r="A119" s="904"/>
      <c r="B119" s="201"/>
      <c r="C119" s="795"/>
      <c r="D119" s="738" t="s">
        <v>52</v>
      </c>
      <c r="E119" s="7">
        <v>116000</v>
      </c>
      <c r="F119" s="8">
        <v>104600</v>
      </c>
      <c r="G119" s="8">
        <v>80893</v>
      </c>
      <c r="H119" s="901">
        <f t="shared" si="2"/>
        <v>77.33556405353728</v>
      </c>
      <c r="I119" s="598"/>
    </row>
    <row r="120" spans="1:9" ht="15">
      <c r="A120" s="904"/>
      <c r="B120" s="201"/>
      <c r="C120" s="795"/>
      <c r="D120" s="152" t="s">
        <v>574</v>
      </c>
      <c r="E120" s="7"/>
      <c r="F120" s="8"/>
      <c r="G120" s="8">
        <v>347.7</v>
      </c>
      <c r="H120" s="901"/>
      <c r="I120" s="598"/>
    </row>
    <row r="121" spans="1:9" ht="15">
      <c r="A121" s="904"/>
      <c r="B121" s="201"/>
      <c r="C121" s="795"/>
      <c r="D121" s="152" t="s">
        <v>49</v>
      </c>
      <c r="E121" s="7"/>
      <c r="F121" s="8"/>
      <c r="G121" s="8">
        <v>8666.88</v>
      </c>
      <c r="H121" s="901"/>
      <c r="I121" s="885"/>
    </row>
    <row r="122" spans="1:9" ht="15">
      <c r="A122" s="904"/>
      <c r="B122" s="201"/>
      <c r="C122" s="795"/>
      <c r="D122" s="152" t="s">
        <v>50</v>
      </c>
      <c r="E122" s="7"/>
      <c r="F122" s="8"/>
      <c r="G122" s="8">
        <v>14739.42</v>
      </c>
      <c r="H122" s="901"/>
      <c r="I122" s="598"/>
    </row>
    <row r="123" spans="1:9" ht="15">
      <c r="A123" s="904"/>
      <c r="B123" s="201"/>
      <c r="C123" s="795"/>
      <c r="D123" s="739" t="s">
        <v>51</v>
      </c>
      <c r="E123" s="7"/>
      <c r="F123" s="8"/>
      <c r="G123" s="8">
        <v>20500</v>
      </c>
      <c r="H123" s="901"/>
      <c r="I123" s="598"/>
    </row>
    <row r="124" spans="1:9" ht="15">
      <c r="A124" s="904"/>
      <c r="B124" s="201"/>
      <c r="C124" s="795"/>
      <c r="D124" s="348" t="s">
        <v>910</v>
      </c>
      <c r="E124" s="122"/>
      <c r="F124" s="148"/>
      <c r="G124" s="148">
        <v>18000</v>
      </c>
      <c r="H124" s="901"/>
      <c r="I124" s="598"/>
    </row>
    <row r="125" spans="1:9" ht="15">
      <c r="A125" s="904"/>
      <c r="B125" s="201"/>
      <c r="C125" s="795"/>
      <c r="D125" s="573" t="s">
        <v>773</v>
      </c>
      <c r="E125" s="51"/>
      <c r="F125" s="149"/>
      <c r="G125" s="149">
        <v>2400</v>
      </c>
      <c r="H125" s="901"/>
      <c r="I125" s="598"/>
    </row>
    <row r="126" spans="1:9" ht="15">
      <c r="A126" s="904"/>
      <c r="B126" s="201"/>
      <c r="C126" s="795"/>
      <c r="D126" s="740" t="s">
        <v>572</v>
      </c>
      <c r="E126" s="24"/>
      <c r="F126" s="463"/>
      <c r="G126" s="463">
        <v>9800</v>
      </c>
      <c r="H126" s="901"/>
      <c r="I126" s="598"/>
    </row>
    <row r="127" spans="1:9" ht="15">
      <c r="A127" s="904"/>
      <c r="B127" s="201"/>
      <c r="C127" s="795"/>
      <c r="D127" s="740" t="s">
        <v>573</v>
      </c>
      <c r="E127" s="24"/>
      <c r="F127" s="463"/>
      <c r="G127" s="463">
        <v>6039</v>
      </c>
      <c r="H127" s="901"/>
      <c r="I127" s="598"/>
    </row>
    <row r="128" spans="1:9" ht="15">
      <c r="A128" s="904"/>
      <c r="B128" s="201"/>
      <c r="C128" s="795"/>
      <c r="D128" s="152" t="s">
        <v>165</v>
      </c>
      <c r="E128" s="7">
        <v>0</v>
      </c>
      <c r="F128" s="26">
        <v>36000</v>
      </c>
      <c r="G128" s="26">
        <v>36000</v>
      </c>
      <c r="H128" s="901">
        <f t="shared" si="2"/>
        <v>100</v>
      </c>
      <c r="I128" s="598"/>
    </row>
    <row r="129" spans="1:9" ht="30">
      <c r="A129" s="904"/>
      <c r="B129" s="201"/>
      <c r="C129" s="795"/>
      <c r="D129" s="606" t="s">
        <v>658</v>
      </c>
      <c r="E129" s="122">
        <v>0</v>
      </c>
      <c r="F129" s="143">
        <v>50000</v>
      </c>
      <c r="G129" s="143">
        <v>48000</v>
      </c>
      <c r="H129" s="902">
        <f t="shared" si="2"/>
        <v>96</v>
      </c>
      <c r="I129" s="598"/>
    </row>
    <row r="130" spans="1:9" ht="30">
      <c r="A130" s="904"/>
      <c r="B130" s="201"/>
      <c r="C130" s="795"/>
      <c r="D130" s="741" t="s">
        <v>166</v>
      </c>
      <c r="E130" s="51">
        <v>0</v>
      </c>
      <c r="F130" s="149">
        <v>110000</v>
      </c>
      <c r="G130" s="149">
        <v>109927.73</v>
      </c>
      <c r="H130" s="903">
        <f t="shared" si="2"/>
        <v>99.9343</v>
      </c>
      <c r="I130" s="598"/>
    </row>
    <row r="131" spans="1:9" ht="15">
      <c r="A131" s="904"/>
      <c r="B131" s="201"/>
      <c r="C131" s="795"/>
      <c r="D131" s="348" t="s">
        <v>167</v>
      </c>
      <c r="E131" s="122">
        <v>0</v>
      </c>
      <c r="F131" s="143">
        <v>30000</v>
      </c>
      <c r="G131" s="143">
        <v>24538.38</v>
      </c>
      <c r="H131" s="902">
        <f t="shared" si="2"/>
        <v>81.7946</v>
      </c>
      <c r="I131" s="598"/>
    </row>
    <row r="132" spans="1:9" ht="15">
      <c r="A132" s="904"/>
      <c r="B132" s="201"/>
      <c r="C132" s="795"/>
      <c r="D132" s="573" t="s">
        <v>1010</v>
      </c>
      <c r="E132" s="51">
        <v>0</v>
      </c>
      <c r="F132" s="52">
        <v>40000</v>
      </c>
      <c r="G132" s="52">
        <v>0</v>
      </c>
      <c r="H132" s="903">
        <f t="shared" si="2"/>
        <v>0</v>
      </c>
      <c r="I132" s="598"/>
    </row>
    <row r="133" spans="1:9" ht="15">
      <c r="A133" s="904"/>
      <c r="B133" s="201"/>
      <c r="C133" s="795"/>
      <c r="D133" s="430" t="s">
        <v>240</v>
      </c>
      <c r="E133" s="7">
        <v>0</v>
      </c>
      <c r="F133" s="26">
        <v>10415</v>
      </c>
      <c r="G133" s="26">
        <v>10408.34</v>
      </c>
      <c r="H133" s="901">
        <f t="shared" si="2"/>
        <v>99.93605376860297</v>
      </c>
      <c r="I133" s="598"/>
    </row>
    <row r="134" spans="1:9" ht="15">
      <c r="A134" s="904"/>
      <c r="B134" s="201"/>
      <c r="C134" s="795"/>
      <c r="D134" s="430" t="s">
        <v>351</v>
      </c>
      <c r="E134" s="7">
        <v>0</v>
      </c>
      <c r="F134" s="26">
        <v>35000</v>
      </c>
      <c r="G134" s="26">
        <v>34000</v>
      </c>
      <c r="H134" s="901">
        <f t="shared" si="2"/>
        <v>97.14285714285714</v>
      </c>
      <c r="I134" s="598"/>
    </row>
    <row r="135" spans="1:9" ht="15">
      <c r="A135" s="904"/>
      <c r="B135" s="201"/>
      <c r="C135" s="795"/>
      <c r="D135" s="152" t="s">
        <v>686</v>
      </c>
      <c r="E135" s="7">
        <v>89700</v>
      </c>
      <c r="F135" s="26">
        <v>0</v>
      </c>
      <c r="G135" s="26">
        <v>0</v>
      </c>
      <c r="H135" s="901"/>
      <c r="I135" s="598"/>
    </row>
    <row r="136" spans="1:9" ht="15">
      <c r="A136" s="904"/>
      <c r="B136" s="201"/>
      <c r="C136" s="766"/>
      <c r="D136" s="529"/>
      <c r="E136" s="58"/>
      <c r="F136" s="59"/>
      <c r="G136" s="59"/>
      <c r="H136" s="899"/>
      <c r="I136" s="598"/>
    </row>
    <row r="137" spans="1:9" ht="15">
      <c r="A137" s="904"/>
      <c r="B137" s="151"/>
      <c r="C137" s="796">
        <v>4300</v>
      </c>
      <c r="D137" s="11" t="s">
        <v>946</v>
      </c>
      <c r="E137" s="12">
        <v>40000</v>
      </c>
      <c r="F137" s="31">
        <v>100000</v>
      </c>
      <c r="G137" s="31">
        <v>96096.14</v>
      </c>
      <c r="H137" s="901">
        <f>G137/F137%</f>
        <v>96.09614</v>
      </c>
      <c r="I137" s="598"/>
    </row>
    <row r="138" spans="1:9" ht="15">
      <c r="A138" s="904"/>
      <c r="B138" s="151"/>
      <c r="C138" s="768"/>
      <c r="D138" s="6" t="s">
        <v>52</v>
      </c>
      <c r="E138" s="7">
        <v>40000</v>
      </c>
      <c r="F138" s="26">
        <v>100000</v>
      </c>
      <c r="G138" s="26">
        <v>96096.14</v>
      </c>
      <c r="H138" s="901"/>
      <c r="I138" s="598"/>
    </row>
    <row r="139" spans="1:9" ht="15">
      <c r="A139" s="904"/>
      <c r="B139" s="151"/>
      <c r="C139" s="777"/>
      <c r="D139" s="61" t="s">
        <v>575</v>
      </c>
      <c r="E139" s="122"/>
      <c r="F139" s="143"/>
      <c r="G139" s="143">
        <v>26702.88</v>
      </c>
      <c r="H139" s="908"/>
      <c r="I139" s="598"/>
    </row>
    <row r="140" spans="1:9" ht="15">
      <c r="A140" s="904"/>
      <c r="B140" s="151"/>
      <c r="C140" s="797"/>
      <c r="D140" s="573" t="s">
        <v>576</v>
      </c>
      <c r="E140" s="51"/>
      <c r="F140" s="52"/>
      <c r="G140" s="52">
        <v>2705.58</v>
      </c>
      <c r="H140" s="909"/>
      <c r="I140" s="885"/>
    </row>
    <row r="141" spans="1:9" ht="15">
      <c r="A141" s="904"/>
      <c r="B141" s="151"/>
      <c r="C141" s="797"/>
      <c r="D141" s="152" t="s">
        <v>909</v>
      </c>
      <c r="E141" s="7"/>
      <c r="F141" s="26"/>
      <c r="G141" s="26">
        <v>976</v>
      </c>
      <c r="H141" s="899"/>
      <c r="I141" s="598"/>
    </row>
    <row r="142" spans="1:9" ht="15">
      <c r="A142" s="904"/>
      <c r="B142" s="151"/>
      <c r="C142" s="797"/>
      <c r="D142" s="152" t="s">
        <v>577</v>
      </c>
      <c r="E142" s="7"/>
      <c r="F142" s="26"/>
      <c r="G142" s="26">
        <v>4919.79</v>
      </c>
      <c r="H142" s="899"/>
      <c r="I142" s="598"/>
    </row>
    <row r="143" spans="1:9" ht="15">
      <c r="A143" s="904"/>
      <c r="B143" s="151"/>
      <c r="C143" s="797"/>
      <c r="D143" s="152" t="s">
        <v>578</v>
      </c>
      <c r="E143" s="7"/>
      <c r="F143" s="26"/>
      <c r="G143" s="26">
        <v>1371.11</v>
      </c>
      <c r="H143" s="899"/>
      <c r="I143" s="598"/>
    </row>
    <row r="144" spans="1:9" ht="15">
      <c r="A144" s="904"/>
      <c r="B144" s="151"/>
      <c r="C144" s="797"/>
      <c r="D144" s="152" t="s">
        <v>298</v>
      </c>
      <c r="E144" s="7"/>
      <c r="F144" s="26"/>
      <c r="G144" s="26">
        <v>59420.78</v>
      </c>
      <c r="H144" s="899"/>
      <c r="I144" s="598"/>
    </row>
    <row r="145" spans="1:9" ht="15.75" thickBot="1">
      <c r="A145" s="904"/>
      <c r="B145" s="151"/>
      <c r="C145" s="797"/>
      <c r="D145" s="529"/>
      <c r="E145" s="58"/>
      <c r="F145" s="59"/>
      <c r="G145" s="59"/>
      <c r="H145" s="906"/>
      <c r="I145" s="598"/>
    </row>
    <row r="146" spans="1:9" ht="15.75" thickBot="1">
      <c r="A146" s="904"/>
      <c r="B146" s="967">
        <v>60078</v>
      </c>
      <c r="C146" s="763"/>
      <c r="D146" s="958" t="s">
        <v>100</v>
      </c>
      <c r="E146" s="959">
        <v>500000</v>
      </c>
      <c r="F146" s="968">
        <f>F147+F158</f>
        <v>2373600</v>
      </c>
      <c r="G146" s="968">
        <f>G147+G158</f>
        <v>2373594.13</v>
      </c>
      <c r="H146" s="961">
        <f>G146/F146%</f>
        <v>99.99975269632625</v>
      </c>
      <c r="I146" s="598"/>
    </row>
    <row r="147" spans="1:9" ht="15">
      <c r="A147" s="904"/>
      <c r="B147" s="151"/>
      <c r="C147" s="799">
        <v>4170</v>
      </c>
      <c r="D147" s="218" t="s">
        <v>943</v>
      </c>
      <c r="E147" s="265">
        <v>0</v>
      </c>
      <c r="F147" s="219">
        <v>39800</v>
      </c>
      <c r="G147" s="219">
        <v>39800</v>
      </c>
      <c r="H147" s="896">
        <f aca="true" t="shared" si="3" ref="H147:H158">G147/F147%</f>
        <v>100</v>
      </c>
      <c r="I147" s="885"/>
    </row>
    <row r="148" spans="1:9" ht="30">
      <c r="A148" s="904"/>
      <c r="B148" s="201"/>
      <c r="C148" s="794"/>
      <c r="D148" s="742" t="s">
        <v>757</v>
      </c>
      <c r="E148" s="7">
        <v>0</v>
      </c>
      <c r="F148" s="39">
        <v>9050</v>
      </c>
      <c r="G148" s="39">
        <v>9050</v>
      </c>
      <c r="H148" s="903">
        <f t="shared" si="3"/>
        <v>100</v>
      </c>
      <c r="I148" s="598"/>
    </row>
    <row r="149" spans="1:9" ht="15.75" customHeight="1">
      <c r="A149" s="904"/>
      <c r="B149" s="201"/>
      <c r="C149" s="795"/>
      <c r="D149" s="743" t="s">
        <v>352</v>
      </c>
      <c r="E149" s="58">
        <v>0</v>
      </c>
      <c r="F149" s="129">
        <v>5100</v>
      </c>
      <c r="G149" s="129">
        <v>5100</v>
      </c>
      <c r="H149" s="903">
        <f t="shared" si="3"/>
        <v>100</v>
      </c>
      <c r="I149" s="598"/>
    </row>
    <row r="150" spans="1:9" ht="15">
      <c r="A150" s="904"/>
      <c r="B150" s="201"/>
      <c r="C150" s="795"/>
      <c r="D150" s="743" t="s">
        <v>353</v>
      </c>
      <c r="E150" s="58">
        <v>0</v>
      </c>
      <c r="F150" s="129">
        <v>6350</v>
      </c>
      <c r="G150" s="129">
        <v>6350</v>
      </c>
      <c r="H150" s="903">
        <f t="shared" si="3"/>
        <v>100</v>
      </c>
      <c r="I150" s="598"/>
    </row>
    <row r="151" spans="1:9" ht="20.25" customHeight="1">
      <c r="A151" s="904"/>
      <c r="B151" s="201"/>
      <c r="C151" s="795"/>
      <c r="D151" s="743" t="s">
        <v>354</v>
      </c>
      <c r="E151" s="58">
        <v>0</v>
      </c>
      <c r="F151" s="129">
        <v>5300</v>
      </c>
      <c r="G151" s="129">
        <v>5300</v>
      </c>
      <c r="H151" s="903">
        <f t="shared" si="3"/>
        <v>100</v>
      </c>
      <c r="I151" s="598"/>
    </row>
    <row r="152" spans="1:9" ht="15">
      <c r="A152" s="904"/>
      <c r="B152" s="201"/>
      <c r="C152" s="795"/>
      <c r="D152" s="743" t="s">
        <v>371</v>
      </c>
      <c r="E152" s="58">
        <v>0</v>
      </c>
      <c r="F152" s="129">
        <v>3600</v>
      </c>
      <c r="G152" s="129">
        <v>3600</v>
      </c>
      <c r="H152" s="903">
        <f t="shared" si="3"/>
        <v>100</v>
      </c>
      <c r="I152" s="598"/>
    </row>
    <row r="153" spans="1:9" ht="18.75" customHeight="1">
      <c r="A153" s="904"/>
      <c r="B153" s="201"/>
      <c r="C153" s="795"/>
      <c r="D153" s="743" t="s">
        <v>372</v>
      </c>
      <c r="E153" s="58">
        <v>0</v>
      </c>
      <c r="F153" s="129">
        <v>4600</v>
      </c>
      <c r="G153" s="129">
        <v>4600</v>
      </c>
      <c r="H153" s="903">
        <f t="shared" si="3"/>
        <v>100</v>
      </c>
      <c r="I153" s="598"/>
    </row>
    <row r="154" spans="1:9" ht="18.75" customHeight="1">
      <c r="A154" s="904"/>
      <c r="B154" s="201"/>
      <c r="C154" s="795"/>
      <c r="D154" s="744" t="s">
        <v>373</v>
      </c>
      <c r="E154" s="122">
        <v>0</v>
      </c>
      <c r="F154" s="210">
        <v>1500</v>
      </c>
      <c r="G154" s="210">
        <v>1500</v>
      </c>
      <c r="H154" s="907">
        <f t="shared" si="3"/>
        <v>100</v>
      </c>
      <c r="I154" s="598"/>
    </row>
    <row r="155" spans="1:9" ht="18.75" customHeight="1">
      <c r="A155" s="904"/>
      <c r="B155" s="201"/>
      <c r="C155" s="795"/>
      <c r="D155" s="745" t="s">
        <v>374</v>
      </c>
      <c r="E155" s="213">
        <v>0</v>
      </c>
      <c r="F155" s="214">
        <v>1000</v>
      </c>
      <c r="G155" s="214">
        <v>1000</v>
      </c>
      <c r="H155" s="903">
        <f t="shared" si="3"/>
        <v>100</v>
      </c>
      <c r="I155" s="598"/>
    </row>
    <row r="156" spans="1:9" ht="18.75" customHeight="1">
      <c r="A156" s="904"/>
      <c r="B156" s="201"/>
      <c r="C156" s="795"/>
      <c r="D156" s="743" t="s">
        <v>375</v>
      </c>
      <c r="E156" s="58">
        <v>0</v>
      </c>
      <c r="F156" s="129">
        <v>3300</v>
      </c>
      <c r="G156" s="129">
        <v>3300</v>
      </c>
      <c r="H156" s="903">
        <f t="shared" si="3"/>
        <v>100</v>
      </c>
      <c r="I156" s="598"/>
    </row>
    <row r="157" spans="1:9" ht="15">
      <c r="A157" s="904"/>
      <c r="B157" s="201"/>
      <c r="C157" s="766"/>
      <c r="D157" s="744"/>
      <c r="E157" s="122"/>
      <c r="F157" s="210"/>
      <c r="G157" s="210"/>
      <c r="H157" s="907"/>
      <c r="I157" s="598"/>
    </row>
    <row r="158" spans="1:9" ht="15">
      <c r="A158" s="904"/>
      <c r="B158" s="151"/>
      <c r="C158" s="799">
        <v>4270</v>
      </c>
      <c r="D158" s="177" t="s">
        <v>897</v>
      </c>
      <c r="E158" s="175">
        <v>500000</v>
      </c>
      <c r="F158" s="612">
        <v>2333800</v>
      </c>
      <c r="G158" s="612">
        <v>2333794.13</v>
      </c>
      <c r="H158" s="903">
        <f t="shared" si="3"/>
        <v>99.99974847887565</v>
      </c>
      <c r="I158" s="598"/>
    </row>
    <row r="159" spans="1:9" ht="15">
      <c r="A159" s="904"/>
      <c r="B159" s="201"/>
      <c r="C159" s="800"/>
      <c r="D159" s="746" t="s">
        <v>798</v>
      </c>
      <c r="E159" s="230"/>
      <c r="F159" s="416"/>
      <c r="G159" s="416"/>
      <c r="H159" s="897"/>
      <c r="I159" s="598"/>
    </row>
    <row r="160" spans="1:9" ht="15.75">
      <c r="A160" s="904"/>
      <c r="B160" s="201"/>
      <c r="C160" s="795"/>
      <c r="D160" s="747" t="s">
        <v>799</v>
      </c>
      <c r="E160" s="316">
        <v>0</v>
      </c>
      <c r="F160" s="317">
        <v>1811000</v>
      </c>
      <c r="G160" s="317">
        <v>1811000</v>
      </c>
      <c r="H160" s="910">
        <f>G160/F160%</f>
        <v>100</v>
      </c>
      <c r="I160" s="598"/>
    </row>
    <row r="161" spans="1:9" ht="15">
      <c r="A161" s="904"/>
      <c r="B161" s="201"/>
      <c r="C161" s="795"/>
      <c r="D161" s="748" t="s">
        <v>294</v>
      </c>
      <c r="E161" s="155">
        <v>500000</v>
      </c>
      <c r="F161" s="156">
        <v>522800</v>
      </c>
      <c r="G161" s="156">
        <v>522794.13</v>
      </c>
      <c r="H161" s="910">
        <f>G161/F161%</f>
        <v>99.99887719969395</v>
      </c>
      <c r="I161" s="598"/>
    </row>
    <row r="162" spans="1:9" ht="30">
      <c r="A162" s="904"/>
      <c r="B162" s="201"/>
      <c r="C162" s="795"/>
      <c r="D162" s="430" t="s">
        <v>169</v>
      </c>
      <c r="E162" s="7">
        <v>0</v>
      </c>
      <c r="F162" s="8">
        <v>114613.55</v>
      </c>
      <c r="G162" s="8">
        <v>114613.55</v>
      </c>
      <c r="H162" s="910">
        <f aca="true" t="shared" si="4" ref="H162:H180">G162/F162%</f>
        <v>100</v>
      </c>
      <c r="I162" s="598"/>
    </row>
    <row r="163" spans="1:9" ht="30">
      <c r="A163" s="904"/>
      <c r="B163" s="201"/>
      <c r="C163" s="795"/>
      <c r="D163" s="430" t="s">
        <v>172</v>
      </c>
      <c r="E163" s="7">
        <v>0</v>
      </c>
      <c r="F163" s="110">
        <v>179521</v>
      </c>
      <c r="G163" s="110">
        <v>179521</v>
      </c>
      <c r="H163" s="910">
        <f t="shared" si="4"/>
        <v>100</v>
      </c>
      <c r="I163" s="598"/>
    </row>
    <row r="164" spans="1:9" ht="30">
      <c r="A164" s="904"/>
      <c r="B164" s="201"/>
      <c r="C164" s="795"/>
      <c r="D164" s="606" t="s">
        <v>800</v>
      </c>
      <c r="E164" s="122">
        <v>0</v>
      </c>
      <c r="F164" s="148">
        <v>552269</v>
      </c>
      <c r="G164" s="148">
        <v>552269</v>
      </c>
      <c r="H164" s="910">
        <f t="shared" si="4"/>
        <v>100.00000000000001</v>
      </c>
      <c r="I164" s="598"/>
    </row>
    <row r="165" spans="1:9" ht="30">
      <c r="A165" s="904"/>
      <c r="B165" s="201"/>
      <c r="C165" s="795"/>
      <c r="D165" s="737" t="s">
        <v>801</v>
      </c>
      <c r="E165" s="126">
        <v>0</v>
      </c>
      <c r="F165" s="223">
        <v>138067.35</v>
      </c>
      <c r="G165" s="512">
        <v>138067.35</v>
      </c>
      <c r="H165" s="911">
        <f t="shared" si="4"/>
        <v>100</v>
      </c>
      <c r="I165" s="598"/>
    </row>
    <row r="166" spans="1:9" ht="30">
      <c r="A166" s="904"/>
      <c r="B166" s="201"/>
      <c r="C166" s="795"/>
      <c r="D166" s="749" t="s">
        <v>292</v>
      </c>
      <c r="E166" s="7">
        <v>0</v>
      </c>
      <c r="F166" s="8">
        <v>310302</v>
      </c>
      <c r="G166" s="517">
        <v>310302</v>
      </c>
      <c r="H166" s="911">
        <f t="shared" si="4"/>
        <v>100</v>
      </c>
      <c r="I166" s="598"/>
    </row>
    <row r="167" spans="1:9" ht="30">
      <c r="A167" s="904"/>
      <c r="B167" s="201"/>
      <c r="C167" s="795"/>
      <c r="D167" s="606" t="s">
        <v>774</v>
      </c>
      <c r="E167" s="122">
        <v>0</v>
      </c>
      <c r="F167" s="143">
        <v>77575.53</v>
      </c>
      <c r="G167" s="522">
        <v>77575.53</v>
      </c>
      <c r="H167" s="911">
        <f t="shared" si="4"/>
        <v>100</v>
      </c>
      <c r="I167" s="598"/>
    </row>
    <row r="168" spans="1:9" ht="30">
      <c r="A168" s="904"/>
      <c r="B168" s="201"/>
      <c r="C168" s="795"/>
      <c r="D168" s="750" t="s">
        <v>580</v>
      </c>
      <c r="E168" s="315">
        <v>0</v>
      </c>
      <c r="F168" s="315">
        <v>27593.3</v>
      </c>
      <c r="G168" s="631">
        <v>27593.3</v>
      </c>
      <c r="H168" s="912">
        <f t="shared" si="4"/>
        <v>100</v>
      </c>
      <c r="I168" s="598"/>
    </row>
    <row r="169" spans="1:9" ht="15">
      <c r="A169" s="904"/>
      <c r="B169" s="201"/>
      <c r="C169" s="795"/>
      <c r="D169" s="669" t="s">
        <v>579</v>
      </c>
      <c r="E169" s="126">
        <v>0</v>
      </c>
      <c r="F169" s="126">
        <v>110369</v>
      </c>
      <c r="G169" s="632">
        <v>110369</v>
      </c>
      <c r="H169" s="913">
        <f t="shared" si="4"/>
        <v>100</v>
      </c>
      <c r="I169" s="598"/>
    </row>
    <row r="170" spans="1:9" ht="15">
      <c r="A170" s="904"/>
      <c r="B170" s="201"/>
      <c r="C170" s="795"/>
      <c r="D170" s="751" t="s">
        <v>581</v>
      </c>
      <c r="E170" s="29"/>
      <c r="F170" s="629"/>
      <c r="G170" s="630"/>
      <c r="H170" s="911"/>
      <c r="I170" s="598"/>
    </row>
    <row r="171" spans="1:9" ht="30">
      <c r="A171" s="904"/>
      <c r="B171" s="201"/>
      <c r="C171" s="795"/>
      <c r="D171" s="430" t="s">
        <v>293</v>
      </c>
      <c r="E171" s="7">
        <v>0</v>
      </c>
      <c r="F171" s="26">
        <v>26977.42</v>
      </c>
      <c r="G171" s="312">
        <v>26977.42</v>
      </c>
      <c r="H171" s="911">
        <f t="shared" si="4"/>
        <v>99.99999999999999</v>
      </c>
      <c r="I171" s="598"/>
    </row>
    <row r="172" spans="1:9" ht="30">
      <c r="A172" s="904"/>
      <c r="B172" s="201"/>
      <c r="C172" s="795"/>
      <c r="D172" s="606" t="s">
        <v>802</v>
      </c>
      <c r="E172" s="122">
        <v>0</v>
      </c>
      <c r="F172" s="148">
        <v>107908</v>
      </c>
      <c r="G172" s="574">
        <v>107908</v>
      </c>
      <c r="H172" s="911">
        <f t="shared" si="4"/>
        <v>100</v>
      </c>
      <c r="I172" s="598"/>
    </row>
    <row r="173" spans="1:9" ht="30">
      <c r="A173" s="904"/>
      <c r="B173" s="201"/>
      <c r="C173" s="795"/>
      <c r="D173" s="752" t="s">
        <v>583</v>
      </c>
      <c r="E173" s="175"/>
      <c r="F173" s="176">
        <v>52460</v>
      </c>
      <c r="G173" s="575">
        <v>52460</v>
      </c>
      <c r="H173" s="914">
        <f t="shared" si="4"/>
        <v>100</v>
      </c>
      <c r="I173" s="598"/>
    </row>
    <row r="174" spans="1:9" ht="30">
      <c r="A174" s="904"/>
      <c r="B174" s="201"/>
      <c r="C174" s="795"/>
      <c r="D174" s="752" t="s">
        <v>582</v>
      </c>
      <c r="E174" s="175"/>
      <c r="F174" s="176">
        <v>209840</v>
      </c>
      <c r="G174" s="575">
        <v>209840</v>
      </c>
      <c r="H174" s="911">
        <f t="shared" si="4"/>
        <v>100</v>
      </c>
      <c r="I174" s="598"/>
    </row>
    <row r="175" spans="1:9" ht="30">
      <c r="A175" s="904"/>
      <c r="B175" s="201"/>
      <c r="C175" s="795"/>
      <c r="D175" s="752" t="s">
        <v>584</v>
      </c>
      <c r="E175" s="175"/>
      <c r="F175" s="176">
        <v>63932.81</v>
      </c>
      <c r="G175" s="575">
        <v>63932.81</v>
      </c>
      <c r="H175" s="914">
        <f t="shared" si="4"/>
        <v>100</v>
      </c>
      <c r="I175" s="598"/>
    </row>
    <row r="176" spans="1:9" ht="30">
      <c r="A176" s="904"/>
      <c r="B176" s="201"/>
      <c r="C176" s="795"/>
      <c r="D176" s="752" t="s">
        <v>585</v>
      </c>
      <c r="E176" s="175"/>
      <c r="F176" s="176">
        <v>254503</v>
      </c>
      <c r="G176" s="575">
        <v>254503</v>
      </c>
      <c r="H176" s="911">
        <f t="shared" si="4"/>
        <v>99.99999999999999</v>
      </c>
      <c r="I176" s="598"/>
    </row>
    <row r="177" spans="1:9" ht="30">
      <c r="A177" s="904"/>
      <c r="B177" s="201"/>
      <c r="C177" s="795"/>
      <c r="D177" s="752" t="s">
        <v>586</v>
      </c>
      <c r="E177" s="175"/>
      <c r="F177" s="176">
        <v>8372.43</v>
      </c>
      <c r="G177" s="575">
        <v>8372.43</v>
      </c>
      <c r="H177" s="911">
        <f t="shared" si="4"/>
        <v>100</v>
      </c>
      <c r="I177" s="598"/>
    </row>
    <row r="178" spans="1:9" ht="30">
      <c r="A178" s="904"/>
      <c r="B178" s="201"/>
      <c r="C178" s="795"/>
      <c r="D178" s="752" t="s">
        <v>587</v>
      </c>
      <c r="E178" s="213"/>
      <c r="F178" s="325">
        <v>33486</v>
      </c>
      <c r="G178" s="576">
        <v>33486</v>
      </c>
      <c r="H178" s="911">
        <f t="shared" si="4"/>
        <v>100</v>
      </c>
      <c r="I178" s="598"/>
    </row>
    <row r="179" spans="1:9" ht="30">
      <c r="A179" s="904"/>
      <c r="B179" s="201"/>
      <c r="C179" s="795"/>
      <c r="D179" s="753" t="s">
        <v>588</v>
      </c>
      <c r="E179" s="374"/>
      <c r="F179" s="176">
        <v>13201.74</v>
      </c>
      <c r="G179" s="575">
        <v>13201.74</v>
      </c>
      <c r="H179" s="911">
        <f t="shared" si="4"/>
        <v>99.99999999999999</v>
      </c>
      <c r="I179" s="598"/>
    </row>
    <row r="180" spans="1:9" ht="30">
      <c r="A180" s="904"/>
      <c r="B180" s="201"/>
      <c r="C180" s="795"/>
      <c r="D180" s="753" t="s">
        <v>589</v>
      </c>
      <c r="E180" s="315"/>
      <c r="F180" s="527">
        <v>52802</v>
      </c>
      <c r="G180" s="557">
        <v>52802</v>
      </c>
      <c r="H180" s="911">
        <f t="shared" si="4"/>
        <v>100</v>
      </c>
      <c r="I180" s="598"/>
    </row>
    <row r="181" spans="1:9" ht="30.75" thickBot="1">
      <c r="A181" s="904"/>
      <c r="B181" s="201"/>
      <c r="C181" s="795"/>
      <c r="D181" s="754" t="s">
        <v>145</v>
      </c>
      <c r="E181" s="213">
        <v>500000</v>
      </c>
      <c r="F181" s="325">
        <v>0</v>
      </c>
      <c r="G181" s="576">
        <v>0</v>
      </c>
      <c r="H181" s="915"/>
      <c r="I181" s="598"/>
    </row>
    <row r="182" spans="1:9" ht="16.5" thickBot="1">
      <c r="A182" s="694">
        <v>630</v>
      </c>
      <c r="B182" s="695"/>
      <c r="C182" s="763"/>
      <c r="D182" s="691" t="s">
        <v>83</v>
      </c>
      <c r="E182" s="692">
        <v>53103</v>
      </c>
      <c r="F182" s="702">
        <f>F183+F196</f>
        <v>181195</v>
      </c>
      <c r="G182" s="730">
        <f>G183+G196</f>
        <v>174875.33000000002</v>
      </c>
      <c r="H182" s="706">
        <f>G182/F182%</f>
        <v>96.51222715858606</v>
      </c>
      <c r="I182" s="598"/>
    </row>
    <row r="183" spans="1:9" ht="15.75" thickBot="1">
      <c r="A183" s="904"/>
      <c r="B183" s="967">
        <v>63003</v>
      </c>
      <c r="C183" s="763"/>
      <c r="D183" s="958" t="s">
        <v>944</v>
      </c>
      <c r="E183" s="959">
        <v>40000</v>
      </c>
      <c r="F183" s="962">
        <f>F184+F186+F189+F194</f>
        <v>168092</v>
      </c>
      <c r="G183" s="970">
        <f>G184+G186+G189+G194</f>
        <v>162591.83000000002</v>
      </c>
      <c r="H183" s="971">
        <f aca="true" t="shared" si="5" ref="H183:H203">G183/F183%</f>
        <v>96.72788116031697</v>
      </c>
      <c r="I183" s="598"/>
    </row>
    <row r="184" spans="1:9" ht="15">
      <c r="A184" s="895"/>
      <c r="B184" s="295"/>
      <c r="C184" s="796">
        <v>4210</v>
      </c>
      <c r="D184" s="218" t="s">
        <v>115</v>
      </c>
      <c r="E184" s="265">
        <v>2000</v>
      </c>
      <c r="F184" s="219">
        <v>1000</v>
      </c>
      <c r="G184" s="969">
        <v>815.86</v>
      </c>
      <c r="H184" s="916">
        <f t="shared" si="5"/>
        <v>81.586</v>
      </c>
      <c r="I184" s="598"/>
    </row>
    <row r="185" spans="1:9" ht="31.5" customHeight="1">
      <c r="A185" s="895"/>
      <c r="B185" s="295"/>
      <c r="C185" s="782"/>
      <c r="D185" s="103" t="s">
        <v>376</v>
      </c>
      <c r="E185" s="7">
        <v>2000</v>
      </c>
      <c r="F185" s="39">
        <v>1000</v>
      </c>
      <c r="G185" s="578">
        <v>815.86</v>
      </c>
      <c r="H185" s="917">
        <f t="shared" si="5"/>
        <v>81.586</v>
      </c>
      <c r="I185" s="885"/>
    </row>
    <row r="186" spans="1:9" ht="15">
      <c r="A186" s="895"/>
      <c r="B186" s="295"/>
      <c r="C186" s="772">
        <v>4270</v>
      </c>
      <c r="D186" s="11" t="s">
        <v>897</v>
      </c>
      <c r="E186" s="12">
        <v>0</v>
      </c>
      <c r="F186" s="31">
        <v>95506</v>
      </c>
      <c r="G186" s="521">
        <v>95506</v>
      </c>
      <c r="H186" s="917">
        <f t="shared" si="5"/>
        <v>100</v>
      </c>
      <c r="I186" s="598"/>
    </row>
    <row r="187" spans="1:9" ht="30">
      <c r="A187" s="895"/>
      <c r="B187" s="295"/>
      <c r="C187" s="782"/>
      <c r="D187" s="103" t="s">
        <v>969</v>
      </c>
      <c r="E187" s="7">
        <v>0</v>
      </c>
      <c r="F187" s="26"/>
      <c r="G187" s="312">
        <v>95506</v>
      </c>
      <c r="H187" s="917"/>
      <c r="I187" s="598"/>
    </row>
    <row r="188" spans="1:9" ht="15">
      <c r="A188" s="895"/>
      <c r="B188" s="295"/>
      <c r="C188" s="786"/>
      <c r="D188" s="642" t="s">
        <v>960</v>
      </c>
      <c r="E188" s="58"/>
      <c r="F188" s="59"/>
      <c r="G188" s="654">
        <v>95506</v>
      </c>
      <c r="H188" s="917"/>
      <c r="I188" s="598"/>
    </row>
    <row r="189" spans="1:9" ht="15">
      <c r="A189" s="895"/>
      <c r="B189" s="295"/>
      <c r="C189" s="772">
        <v>4300</v>
      </c>
      <c r="D189" s="61" t="s">
        <v>946</v>
      </c>
      <c r="E189" s="122">
        <v>38000</v>
      </c>
      <c r="F189" s="143">
        <v>56110</v>
      </c>
      <c r="G189" s="522">
        <v>50793.97</v>
      </c>
      <c r="H189" s="918">
        <f t="shared" si="5"/>
        <v>90.52569951880236</v>
      </c>
      <c r="I189" s="598"/>
    </row>
    <row r="190" spans="1:9" ht="30">
      <c r="A190" s="895"/>
      <c r="B190" s="295"/>
      <c r="C190" s="761"/>
      <c r="D190" s="354" t="s">
        <v>590</v>
      </c>
      <c r="E190" s="51">
        <v>0</v>
      </c>
      <c r="F190" s="52">
        <v>30000</v>
      </c>
      <c r="G190" s="585">
        <v>29000</v>
      </c>
      <c r="H190" s="919">
        <f t="shared" si="5"/>
        <v>96.66666666666667</v>
      </c>
      <c r="I190" s="598"/>
    </row>
    <row r="191" spans="1:9" ht="30">
      <c r="A191" s="895"/>
      <c r="B191" s="295"/>
      <c r="C191" s="768"/>
      <c r="D191" s="161" t="s">
        <v>659</v>
      </c>
      <c r="E191" s="122">
        <v>0</v>
      </c>
      <c r="F191" s="143">
        <v>3660</v>
      </c>
      <c r="G191" s="522">
        <v>3660</v>
      </c>
      <c r="H191" s="918">
        <f t="shared" si="5"/>
        <v>100</v>
      </c>
      <c r="I191" s="598"/>
    </row>
    <row r="192" spans="1:9" ht="15">
      <c r="A192" s="895"/>
      <c r="B192" s="295"/>
      <c r="C192" s="788"/>
      <c r="D192" s="50" t="s">
        <v>175</v>
      </c>
      <c r="E192" s="51"/>
      <c r="F192" s="292"/>
      <c r="G192" s="613"/>
      <c r="H192" s="920"/>
      <c r="I192" s="598"/>
    </row>
    <row r="193" spans="1:9" ht="15">
      <c r="A193" s="895"/>
      <c r="B193" s="295"/>
      <c r="C193" s="782"/>
      <c r="D193" s="6" t="s">
        <v>911</v>
      </c>
      <c r="E193" s="7">
        <v>38000</v>
      </c>
      <c r="F193" s="26">
        <v>22450</v>
      </c>
      <c r="G193" s="312">
        <v>18133.97</v>
      </c>
      <c r="H193" s="917">
        <f t="shared" si="5"/>
        <v>80.77492204899778</v>
      </c>
      <c r="I193" s="598"/>
    </row>
    <row r="194" spans="1:9" ht="15">
      <c r="A194" s="895"/>
      <c r="B194" s="295"/>
      <c r="C194" s="772">
        <v>6060</v>
      </c>
      <c r="D194" s="11" t="s">
        <v>750</v>
      </c>
      <c r="E194" s="12">
        <v>0</v>
      </c>
      <c r="F194" s="31">
        <v>15476</v>
      </c>
      <c r="G194" s="521">
        <v>15476</v>
      </c>
      <c r="H194" s="917">
        <f t="shared" si="5"/>
        <v>100</v>
      </c>
      <c r="I194" s="598"/>
    </row>
    <row r="195" spans="1:9" ht="45.75" thickBot="1">
      <c r="A195" s="895"/>
      <c r="B195" s="295"/>
      <c r="C195" s="768"/>
      <c r="D195" s="145" t="s">
        <v>954</v>
      </c>
      <c r="E195" s="58">
        <v>0</v>
      </c>
      <c r="F195" s="59"/>
      <c r="G195" s="654">
        <v>15476</v>
      </c>
      <c r="H195" s="921"/>
      <c r="I195" s="598"/>
    </row>
    <row r="196" spans="1:9" ht="15.75" thickBot="1">
      <c r="A196" s="904"/>
      <c r="B196" s="967">
        <v>63095</v>
      </c>
      <c r="C196" s="763"/>
      <c r="D196" s="958" t="s">
        <v>126</v>
      </c>
      <c r="E196" s="959">
        <v>13103</v>
      </c>
      <c r="F196" s="972">
        <f>SUM(F197+F201)</f>
        <v>13103</v>
      </c>
      <c r="G196" s="973">
        <f>SUM(G197+G201)</f>
        <v>12283.5</v>
      </c>
      <c r="H196" s="971">
        <f t="shared" si="5"/>
        <v>93.74570708997939</v>
      </c>
      <c r="I196" s="598"/>
    </row>
    <row r="197" spans="1:9" ht="15">
      <c r="A197" s="904"/>
      <c r="B197" s="151"/>
      <c r="C197" s="828">
        <v>2900</v>
      </c>
      <c r="D197" s="1037" t="s">
        <v>32</v>
      </c>
      <c r="E197" s="265">
        <v>10403</v>
      </c>
      <c r="F197" s="464">
        <v>10403</v>
      </c>
      <c r="G197" s="604">
        <v>10083.5</v>
      </c>
      <c r="H197" s="922">
        <f t="shared" si="5"/>
        <v>96.92877054695761</v>
      </c>
      <c r="I197" s="598"/>
    </row>
    <row r="198" spans="1:9" ht="15">
      <c r="A198" s="904"/>
      <c r="B198" s="151"/>
      <c r="C198" s="776"/>
      <c r="D198" s="1038"/>
      <c r="E198" s="170"/>
      <c r="F198" s="171"/>
      <c r="G198" s="9"/>
      <c r="H198" s="922"/>
      <c r="I198" s="598"/>
    </row>
    <row r="199" spans="1:9" ht="15">
      <c r="A199" s="904"/>
      <c r="B199" s="151"/>
      <c r="C199" s="801"/>
      <c r="D199" s="1039"/>
      <c r="E199" s="170"/>
      <c r="F199" s="171"/>
      <c r="G199" s="9"/>
      <c r="H199" s="923"/>
      <c r="I199" s="598"/>
    </row>
    <row r="200" spans="1:9" ht="15">
      <c r="A200" s="904"/>
      <c r="B200" s="151"/>
      <c r="C200" s="771"/>
      <c r="D200" s="6" t="s">
        <v>140</v>
      </c>
      <c r="E200" s="7">
        <v>10403</v>
      </c>
      <c r="F200" s="26">
        <v>10403</v>
      </c>
      <c r="G200" s="312">
        <v>10083.5</v>
      </c>
      <c r="H200" s="917">
        <f t="shared" si="5"/>
        <v>96.92877054695761</v>
      </c>
      <c r="I200" s="598"/>
    </row>
    <row r="201" spans="1:9" ht="15">
      <c r="A201" s="904"/>
      <c r="B201" s="151"/>
      <c r="C201" s="772">
        <v>4430</v>
      </c>
      <c r="D201" s="11" t="s">
        <v>697</v>
      </c>
      <c r="E201" s="12">
        <v>2700</v>
      </c>
      <c r="F201" s="27">
        <v>2700</v>
      </c>
      <c r="G201" s="520">
        <v>2200</v>
      </c>
      <c r="H201" s="917">
        <f t="shared" si="5"/>
        <v>81.48148148148148</v>
      </c>
      <c r="I201" s="598"/>
    </row>
    <row r="202" spans="1:9" ht="15">
      <c r="A202" s="904"/>
      <c r="B202" s="151"/>
      <c r="C202" s="776"/>
      <c r="D202" s="6" t="s">
        <v>932</v>
      </c>
      <c r="E202" s="7">
        <v>500</v>
      </c>
      <c r="F202" s="37">
        <v>500</v>
      </c>
      <c r="G202" s="579">
        <v>0</v>
      </c>
      <c r="H202" s="917">
        <f t="shared" si="5"/>
        <v>0</v>
      </c>
      <c r="I202" s="598"/>
    </row>
    <row r="203" spans="1:9" ht="15">
      <c r="A203" s="904"/>
      <c r="B203" s="151"/>
      <c r="C203" s="782"/>
      <c r="D203" s="6" t="s">
        <v>892</v>
      </c>
      <c r="E203" s="7">
        <v>2200</v>
      </c>
      <c r="F203" s="39">
        <v>22000</v>
      </c>
      <c r="G203" s="578">
        <v>2200</v>
      </c>
      <c r="H203" s="917">
        <f t="shared" si="5"/>
        <v>10</v>
      </c>
      <c r="I203" s="598"/>
    </row>
    <row r="204" spans="1:9" ht="15.75" thickBot="1">
      <c r="A204" s="904"/>
      <c r="B204" s="151"/>
      <c r="C204" s="781"/>
      <c r="D204" s="63"/>
      <c r="E204" s="58"/>
      <c r="F204" s="129"/>
      <c r="G204" s="586"/>
      <c r="H204" s="921"/>
      <c r="I204" s="598"/>
    </row>
    <row r="205" spans="1:9" ht="16.5" thickBot="1">
      <c r="A205" s="689">
        <v>700</v>
      </c>
      <c r="B205" s="690"/>
      <c r="C205" s="763"/>
      <c r="D205" s="691" t="s">
        <v>696</v>
      </c>
      <c r="E205" s="692">
        <v>1599830</v>
      </c>
      <c r="F205" s="693">
        <f>F206+F221+F251</f>
        <v>2983613</v>
      </c>
      <c r="G205" s="705">
        <f>G206+G221+G251</f>
        <v>2952697.61</v>
      </c>
      <c r="H205" s="706">
        <f>G205/F205%</f>
        <v>98.96382707810966</v>
      </c>
      <c r="I205" s="598"/>
    </row>
    <row r="206" spans="1:9" ht="15.75" thickBot="1">
      <c r="A206" s="904"/>
      <c r="B206" s="967">
        <v>70001</v>
      </c>
      <c r="C206" s="763"/>
      <c r="D206" s="958" t="s">
        <v>705</v>
      </c>
      <c r="E206" s="959">
        <v>430000</v>
      </c>
      <c r="F206" s="962">
        <f>F207+F215</f>
        <v>1272205</v>
      </c>
      <c r="G206" s="970">
        <f>G207+G215</f>
        <v>1267972.12</v>
      </c>
      <c r="H206" s="971">
        <f>G206/F206%</f>
        <v>99.66728003741537</v>
      </c>
      <c r="I206" s="598"/>
    </row>
    <row r="207" spans="1:9" ht="30">
      <c r="A207" s="904"/>
      <c r="B207" s="151"/>
      <c r="C207" s="974">
        <v>2650</v>
      </c>
      <c r="D207" s="975" t="s">
        <v>36</v>
      </c>
      <c r="E207" s="315">
        <v>310000</v>
      </c>
      <c r="F207" s="527">
        <v>1087705</v>
      </c>
      <c r="G207" s="557">
        <f>G209+G210+G211+G212+G213</f>
        <v>1087034.3</v>
      </c>
      <c r="H207" s="916">
        <f>G207/F207%</f>
        <v>99.93833806041161</v>
      </c>
      <c r="I207" s="598"/>
    </row>
    <row r="208" spans="1:9" ht="15">
      <c r="A208" s="904"/>
      <c r="B208" s="151"/>
      <c r="C208" s="789"/>
      <c r="D208" s="655" t="s">
        <v>23</v>
      </c>
      <c r="E208" s="141"/>
      <c r="F208" s="142"/>
      <c r="G208" s="113"/>
      <c r="H208" s="919"/>
      <c r="I208" s="598"/>
    </row>
    <row r="209" spans="1:9" ht="15">
      <c r="A209" s="904"/>
      <c r="B209" s="151"/>
      <c r="C209" s="776"/>
      <c r="D209" s="6" t="s">
        <v>63</v>
      </c>
      <c r="E209" s="7"/>
      <c r="F209" s="8"/>
      <c r="G209" s="517">
        <v>289773.11</v>
      </c>
      <c r="H209" s="919"/>
      <c r="I209" s="598"/>
    </row>
    <row r="210" spans="1:9" ht="15">
      <c r="A210" s="904"/>
      <c r="B210" s="151"/>
      <c r="C210" s="776"/>
      <c r="D210" s="6" t="s">
        <v>970</v>
      </c>
      <c r="E210" s="58"/>
      <c r="F210" s="110"/>
      <c r="G210" s="580">
        <v>715041.09</v>
      </c>
      <c r="H210" s="919"/>
      <c r="I210" s="598"/>
    </row>
    <row r="211" spans="1:9" ht="15">
      <c r="A211" s="904"/>
      <c r="B211" s="151"/>
      <c r="C211" s="776"/>
      <c r="D211" s="63" t="s">
        <v>64</v>
      </c>
      <c r="E211" s="58"/>
      <c r="F211" s="110"/>
      <c r="G211" s="580">
        <v>62156.23</v>
      </c>
      <c r="H211" s="919"/>
      <c r="I211" s="598"/>
    </row>
    <row r="212" spans="1:9" ht="15">
      <c r="A212" s="904"/>
      <c r="B212" s="151"/>
      <c r="C212" s="762"/>
      <c r="D212" s="61" t="s">
        <v>61</v>
      </c>
      <c r="E212" s="122"/>
      <c r="F212" s="148"/>
      <c r="G212" s="574">
        <v>10133.77</v>
      </c>
      <c r="H212" s="919"/>
      <c r="I212" s="598"/>
    </row>
    <row r="213" spans="1:9" ht="15">
      <c r="A213" s="904"/>
      <c r="B213" s="151"/>
      <c r="C213" s="787"/>
      <c r="D213" s="61" t="s">
        <v>62</v>
      </c>
      <c r="E213" s="122"/>
      <c r="F213" s="143"/>
      <c r="G213" s="522">
        <v>9930.1</v>
      </c>
      <c r="H213" s="914"/>
      <c r="I213" s="598"/>
    </row>
    <row r="214" spans="1:9" ht="15">
      <c r="A214" s="904"/>
      <c r="B214" s="151"/>
      <c r="C214" s="802"/>
      <c r="D214" s="212"/>
      <c r="E214" s="213"/>
      <c r="F214" s="222"/>
      <c r="G214" s="592"/>
      <c r="H214" s="924"/>
      <c r="I214" s="598"/>
    </row>
    <row r="215" spans="1:9" ht="15" customHeight="1">
      <c r="A215" s="904"/>
      <c r="B215" s="151"/>
      <c r="C215" s="784">
        <v>6210</v>
      </c>
      <c r="D215" s="98" t="s">
        <v>526</v>
      </c>
      <c r="E215" s="12">
        <v>120000</v>
      </c>
      <c r="F215" s="13">
        <v>184500</v>
      </c>
      <c r="G215" s="518">
        <v>180937.82</v>
      </c>
      <c r="H215" s="924">
        <f>G215/F215%</f>
        <v>98.06927913279134</v>
      </c>
      <c r="I215" s="598"/>
    </row>
    <row r="216" spans="1:9" ht="15">
      <c r="A216" s="904"/>
      <c r="B216" s="151"/>
      <c r="C216" s="801"/>
      <c r="D216" s="44" t="s">
        <v>527</v>
      </c>
      <c r="E216" s="45"/>
      <c r="F216" s="46"/>
      <c r="G216" s="42"/>
      <c r="H216" s="922"/>
      <c r="I216" s="598"/>
    </row>
    <row r="217" spans="1:9" ht="15">
      <c r="A217" s="904"/>
      <c r="B217" s="151"/>
      <c r="C217" s="789"/>
      <c r="D217" s="140" t="s">
        <v>23</v>
      </c>
      <c r="E217" s="141"/>
      <c r="F217" s="142"/>
      <c r="G217" s="113"/>
      <c r="H217" s="921"/>
      <c r="I217" s="598"/>
    </row>
    <row r="218" spans="1:9" ht="30">
      <c r="A218" s="904"/>
      <c r="B218" s="151"/>
      <c r="C218" s="776"/>
      <c r="D218" s="103" t="s">
        <v>239</v>
      </c>
      <c r="E218" s="7">
        <v>0</v>
      </c>
      <c r="F218" s="26">
        <v>40000</v>
      </c>
      <c r="G218" s="312">
        <v>39900</v>
      </c>
      <c r="H218" s="921">
        <f>G218/F218%</f>
        <v>99.75</v>
      </c>
      <c r="I218" s="598"/>
    </row>
    <row r="219" spans="1:9" ht="30">
      <c r="A219" s="904"/>
      <c r="B219" s="151"/>
      <c r="C219" s="776"/>
      <c r="D219" s="103" t="s">
        <v>755</v>
      </c>
      <c r="E219" s="7">
        <v>120000</v>
      </c>
      <c r="F219" s="8">
        <v>135000</v>
      </c>
      <c r="G219" s="517">
        <v>134048.48</v>
      </c>
      <c r="H219" s="921">
        <f>G219/F219%</f>
        <v>99.29517037037037</v>
      </c>
      <c r="I219" s="598"/>
    </row>
    <row r="220" spans="1:9" ht="30.75" thickBot="1">
      <c r="A220" s="904"/>
      <c r="B220" s="151"/>
      <c r="C220" s="762"/>
      <c r="D220" s="145" t="s">
        <v>806</v>
      </c>
      <c r="E220" s="58">
        <v>0</v>
      </c>
      <c r="F220" s="129">
        <v>9500</v>
      </c>
      <c r="G220" s="586">
        <v>6989.34</v>
      </c>
      <c r="H220" s="921">
        <f>G220/F220%</f>
        <v>73.572</v>
      </c>
      <c r="I220" s="598"/>
    </row>
    <row r="221" spans="1:9" ht="18.75" customHeight="1" thickBot="1">
      <c r="A221" s="904"/>
      <c r="B221" s="967">
        <v>70005</v>
      </c>
      <c r="C221" s="763"/>
      <c r="D221" s="958" t="s">
        <v>707</v>
      </c>
      <c r="E221" s="959">
        <v>1099830</v>
      </c>
      <c r="F221" s="968">
        <f>F222+F223+F225+F228+F233+F237+F239+F241+F243+F244+F246+F248</f>
        <v>1478105</v>
      </c>
      <c r="G221" s="977">
        <f>G222+G223+G225+G228+G233+G237+G239+G241+G243+G244+G246+G248</f>
        <v>1451614.39</v>
      </c>
      <c r="H221" s="971">
        <f>G221/F221%</f>
        <v>98.20779917529539</v>
      </c>
      <c r="I221" s="598"/>
    </row>
    <row r="222" spans="1:9" ht="15">
      <c r="A222" s="904"/>
      <c r="B222" s="623"/>
      <c r="C222" s="786">
        <v>4170</v>
      </c>
      <c r="D222" s="229" t="s">
        <v>943</v>
      </c>
      <c r="E222" s="230">
        <v>0</v>
      </c>
      <c r="F222" s="416">
        <v>400</v>
      </c>
      <c r="G222" s="976">
        <v>360</v>
      </c>
      <c r="H222" s="916">
        <f aca="true" t="shared" si="6" ref="H222:H250">G222/F222%</f>
        <v>90</v>
      </c>
      <c r="I222" s="598"/>
    </row>
    <row r="223" spans="1:9" ht="15">
      <c r="A223" s="904"/>
      <c r="B223" s="151"/>
      <c r="C223" s="772">
        <v>4210</v>
      </c>
      <c r="D223" s="11" t="s">
        <v>115</v>
      </c>
      <c r="E223" s="12">
        <v>3000</v>
      </c>
      <c r="F223" s="27">
        <v>11000</v>
      </c>
      <c r="G223" s="520">
        <v>9402.63</v>
      </c>
      <c r="H223" s="917">
        <f t="shared" si="6"/>
        <v>85.47845454545454</v>
      </c>
      <c r="I223" s="598"/>
    </row>
    <row r="224" spans="1:9" ht="15">
      <c r="A224" s="904"/>
      <c r="B224" s="151"/>
      <c r="C224" s="789"/>
      <c r="D224" s="6" t="s">
        <v>971</v>
      </c>
      <c r="E224" s="7"/>
      <c r="F224" s="39">
        <v>11000</v>
      </c>
      <c r="G224" s="578">
        <v>9402.63</v>
      </c>
      <c r="H224" s="917">
        <f t="shared" si="6"/>
        <v>85.47845454545454</v>
      </c>
      <c r="I224" s="598"/>
    </row>
    <row r="225" spans="1:9" ht="15">
      <c r="A225" s="904"/>
      <c r="B225" s="151"/>
      <c r="C225" s="773">
        <v>4260</v>
      </c>
      <c r="D225" s="61" t="s">
        <v>31</v>
      </c>
      <c r="E225" s="122">
        <v>76288</v>
      </c>
      <c r="F225" s="148">
        <v>349890</v>
      </c>
      <c r="G225" s="574">
        <v>349209.02</v>
      </c>
      <c r="H225" s="917">
        <f t="shared" si="6"/>
        <v>99.80537311726543</v>
      </c>
      <c r="I225" s="598"/>
    </row>
    <row r="226" spans="1:9" ht="15">
      <c r="A226" s="904"/>
      <c r="B226" s="151"/>
      <c r="C226" s="785"/>
      <c r="D226" s="314" t="s">
        <v>65</v>
      </c>
      <c r="E226" s="315"/>
      <c r="F226" s="527"/>
      <c r="G226" s="557">
        <v>1034.71</v>
      </c>
      <c r="H226" s="918"/>
      <c r="I226" s="598"/>
    </row>
    <row r="227" spans="1:9" ht="30">
      <c r="A227" s="904"/>
      <c r="B227" s="151"/>
      <c r="C227" s="771"/>
      <c r="D227" s="354" t="s">
        <v>807</v>
      </c>
      <c r="E227" s="51">
        <v>76288</v>
      </c>
      <c r="F227" s="149"/>
      <c r="G227" s="149">
        <v>348174.31</v>
      </c>
      <c r="H227" s="903"/>
      <c r="I227" s="598"/>
    </row>
    <row r="228" spans="1:9" ht="15">
      <c r="A228" s="904"/>
      <c r="B228" s="151"/>
      <c r="C228" s="773">
        <v>4270</v>
      </c>
      <c r="D228" s="61" t="s">
        <v>897</v>
      </c>
      <c r="E228" s="12">
        <v>29000</v>
      </c>
      <c r="F228" s="31">
        <v>24000</v>
      </c>
      <c r="G228" s="31">
        <v>19140</v>
      </c>
      <c r="H228" s="901">
        <f t="shared" si="6"/>
        <v>79.75</v>
      </c>
      <c r="I228" s="598"/>
    </row>
    <row r="229" spans="1:9" ht="30">
      <c r="A229" s="904"/>
      <c r="B229" s="151"/>
      <c r="C229" s="776"/>
      <c r="D229" s="103" t="s">
        <v>117</v>
      </c>
      <c r="E229" s="7">
        <v>19000</v>
      </c>
      <c r="F229" s="26">
        <v>0</v>
      </c>
      <c r="G229" s="26">
        <v>0</v>
      </c>
      <c r="H229" s="901"/>
      <c r="I229" s="598"/>
    </row>
    <row r="230" spans="1:9" ht="30">
      <c r="A230" s="904"/>
      <c r="B230" s="151"/>
      <c r="C230" s="776"/>
      <c r="D230" s="103" t="s">
        <v>420</v>
      </c>
      <c r="E230" s="7">
        <v>1000</v>
      </c>
      <c r="F230" s="26">
        <v>8500</v>
      </c>
      <c r="G230" s="26">
        <v>3660</v>
      </c>
      <c r="H230" s="901">
        <f t="shared" si="6"/>
        <v>43.05882352941177</v>
      </c>
      <c r="I230" s="598"/>
    </row>
    <row r="231" spans="1:9" ht="15" customHeight="1">
      <c r="A231" s="904"/>
      <c r="B231" s="151"/>
      <c r="C231" s="776"/>
      <c r="D231" s="98" t="s">
        <v>861</v>
      </c>
      <c r="E231" s="12">
        <v>0</v>
      </c>
      <c r="F231" s="31">
        <v>15500</v>
      </c>
      <c r="G231" s="31">
        <v>15480</v>
      </c>
      <c r="H231" s="897">
        <f t="shared" si="6"/>
        <v>99.87096774193549</v>
      </c>
      <c r="I231" s="598"/>
    </row>
    <row r="232" spans="1:9" ht="15" customHeight="1">
      <c r="A232" s="904"/>
      <c r="B232" s="151"/>
      <c r="C232" s="782"/>
      <c r="D232" s="286" t="s">
        <v>242</v>
      </c>
      <c r="E232" s="29"/>
      <c r="F232" s="30"/>
      <c r="G232" s="30"/>
      <c r="H232" s="898"/>
      <c r="I232" s="598"/>
    </row>
    <row r="233" spans="1:9" ht="15">
      <c r="A233" s="904"/>
      <c r="B233" s="151"/>
      <c r="C233" s="772">
        <v>4300</v>
      </c>
      <c r="D233" s="11" t="s">
        <v>946</v>
      </c>
      <c r="E233" s="12">
        <v>141066</v>
      </c>
      <c r="F233" s="13">
        <v>221300</v>
      </c>
      <c r="G233" s="13">
        <v>202813.47</v>
      </c>
      <c r="H233" s="901">
        <f t="shared" si="6"/>
        <v>91.64639403524627</v>
      </c>
      <c r="I233" s="598"/>
    </row>
    <row r="234" spans="1:9" ht="15">
      <c r="A234" s="904"/>
      <c r="B234" s="151"/>
      <c r="C234" s="776"/>
      <c r="D234" s="6" t="s">
        <v>721</v>
      </c>
      <c r="E234" s="7">
        <v>141066</v>
      </c>
      <c r="F234" s="26">
        <v>202300</v>
      </c>
      <c r="G234" s="26">
        <v>137077.21</v>
      </c>
      <c r="H234" s="901">
        <f t="shared" si="6"/>
        <v>67.75937221947602</v>
      </c>
      <c r="I234" s="598"/>
    </row>
    <row r="235" spans="1:9" ht="15">
      <c r="A235" s="904"/>
      <c r="B235" s="151"/>
      <c r="C235" s="798"/>
      <c r="D235" s="606" t="s">
        <v>68</v>
      </c>
      <c r="E235" s="122"/>
      <c r="F235" s="143"/>
      <c r="G235" s="143">
        <v>46736.26</v>
      </c>
      <c r="H235" s="902"/>
      <c r="I235" s="598"/>
    </row>
    <row r="236" spans="1:9" ht="45">
      <c r="A236" s="904"/>
      <c r="B236" s="151"/>
      <c r="C236" s="803"/>
      <c r="D236" s="354" t="s">
        <v>591</v>
      </c>
      <c r="E236" s="51">
        <v>0</v>
      </c>
      <c r="F236" s="52">
        <v>19000</v>
      </c>
      <c r="G236" s="52">
        <v>19000</v>
      </c>
      <c r="H236" s="903">
        <f t="shared" si="6"/>
        <v>100</v>
      </c>
      <c r="I236" s="598"/>
    </row>
    <row r="237" spans="1:9" ht="15">
      <c r="A237" s="904"/>
      <c r="B237" s="151"/>
      <c r="C237" s="804">
        <v>4430</v>
      </c>
      <c r="D237" s="348" t="s">
        <v>697</v>
      </c>
      <c r="E237" s="122">
        <v>646</v>
      </c>
      <c r="F237" s="123">
        <v>646</v>
      </c>
      <c r="G237" s="123">
        <v>613</v>
      </c>
      <c r="H237" s="901">
        <f t="shared" si="6"/>
        <v>94.89164086687306</v>
      </c>
      <c r="I237" s="598"/>
    </row>
    <row r="238" spans="1:9" ht="15">
      <c r="A238" s="904"/>
      <c r="B238" s="151"/>
      <c r="C238" s="805"/>
      <c r="D238" s="529" t="s">
        <v>69</v>
      </c>
      <c r="E238" s="58"/>
      <c r="F238" s="115"/>
      <c r="G238" s="115"/>
      <c r="H238" s="901"/>
      <c r="I238" s="598"/>
    </row>
    <row r="239" spans="1:9" ht="15">
      <c r="A239" s="904"/>
      <c r="B239" s="151"/>
      <c r="C239" s="806">
        <v>4480</v>
      </c>
      <c r="D239" s="120" t="s">
        <v>24</v>
      </c>
      <c r="E239" s="12">
        <v>844830</v>
      </c>
      <c r="F239" s="13">
        <v>840257</v>
      </c>
      <c r="G239" s="13">
        <v>840256.5</v>
      </c>
      <c r="H239" s="901">
        <f t="shared" si="6"/>
        <v>99.99994049439636</v>
      </c>
      <c r="I239" s="598"/>
    </row>
    <row r="240" spans="1:9" ht="45">
      <c r="A240" s="904"/>
      <c r="B240" s="151"/>
      <c r="C240" s="776"/>
      <c r="D240" s="98" t="s">
        <v>808</v>
      </c>
      <c r="E240" s="12">
        <v>844830</v>
      </c>
      <c r="F240" s="13">
        <v>840257</v>
      </c>
      <c r="G240" s="13">
        <v>840256.5</v>
      </c>
      <c r="H240" s="901">
        <f t="shared" si="6"/>
        <v>99.99994049439636</v>
      </c>
      <c r="I240" s="598"/>
    </row>
    <row r="241" spans="1:9" ht="15">
      <c r="A241" s="904"/>
      <c r="B241" s="151"/>
      <c r="C241" s="772">
        <v>4510</v>
      </c>
      <c r="D241" s="11" t="s">
        <v>685</v>
      </c>
      <c r="E241" s="12">
        <v>5000</v>
      </c>
      <c r="F241" s="27">
        <v>7500</v>
      </c>
      <c r="G241" s="27">
        <v>6808</v>
      </c>
      <c r="H241" s="901">
        <f t="shared" si="6"/>
        <v>90.77333333333333</v>
      </c>
      <c r="I241" s="598"/>
    </row>
    <row r="242" spans="1:9" ht="15">
      <c r="A242" s="904"/>
      <c r="B242" s="151"/>
      <c r="C242" s="782"/>
      <c r="D242" s="6" t="s">
        <v>721</v>
      </c>
      <c r="E242" s="7">
        <v>5000</v>
      </c>
      <c r="F242" s="39"/>
      <c r="G242" s="39"/>
      <c r="H242" s="901"/>
      <c r="I242" s="598"/>
    </row>
    <row r="243" spans="1:9" ht="15">
      <c r="A243" s="904"/>
      <c r="B243" s="151"/>
      <c r="C243" s="786">
        <v>4530</v>
      </c>
      <c r="D243" s="63" t="s">
        <v>66</v>
      </c>
      <c r="E243" s="58">
        <v>0</v>
      </c>
      <c r="F243" s="129">
        <v>853</v>
      </c>
      <c r="G243" s="129">
        <v>852.89</v>
      </c>
      <c r="H243" s="901">
        <f t="shared" si="6"/>
        <v>99.98710433763189</v>
      </c>
      <c r="I243" s="598"/>
    </row>
    <row r="244" spans="1:9" ht="30">
      <c r="A244" s="904"/>
      <c r="B244" s="151"/>
      <c r="C244" s="772">
        <v>4570</v>
      </c>
      <c r="D244" s="98" t="s">
        <v>244</v>
      </c>
      <c r="E244" s="12">
        <v>0</v>
      </c>
      <c r="F244" s="183">
        <v>4</v>
      </c>
      <c r="G244" s="183">
        <v>3.88</v>
      </c>
      <c r="H244" s="901">
        <f t="shared" si="6"/>
        <v>97</v>
      </c>
      <c r="I244" s="598"/>
    </row>
    <row r="245" spans="1:9" ht="15">
      <c r="A245" s="904"/>
      <c r="B245" s="151"/>
      <c r="C245" s="807"/>
      <c r="D245" s="6" t="s">
        <v>245</v>
      </c>
      <c r="E245" s="7">
        <v>0</v>
      </c>
      <c r="F245" s="144"/>
      <c r="G245" s="144"/>
      <c r="H245" s="901"/>
      <c r="I245" s="598"/>
    </row>
    <row r="246" spans="1:9" ht="30">
      <c r="A246" s="904"/>
      <c r="B246" s="151"/>
      <c r="C246" s="808">
        <v>4610</v>
      </c>
      <c r="D246" s="145" t="s">
        <v>67</v>
      </c>
      <c r="E246" s="58">
        <v>0</v>
      </c>
      <c r="F246" s="221">
        <v>2300</v>
      </c>
      <c r="G246" s="221">
        <v>2300</v>
      </c>
      <c r="H246" s="901">
        <f t="shared" si="6"/>
        <v>100</v>
      </c>
      <c r="I246" s="598"/>
    </row>
    <row r="247" spans="1:9" ht="15">
      <c r="A247" s="904"/>
      <c r="B247" s="151"/>
      <c r="C247" s="809"/>
      <c r="D247" s="145" t="s">
        <v>70</v>
      </c>
      <c r="E247" s="58"/>
      <c r="F247" s="221"/>
      <c r="G247" s="221"/>
      <c r="H247" s="901"/>
      <c r="I247" s="598"/>
    </row>
    <row r="248" spans="1:9" ht="15">
      <c r="A248" s="904"/>
      <c r="B248" s="151"/>
      <c r="C248" s="772">
        <v>6060</v>
      </c>
      <c r="D248" s="61" t="s">
        <v>750</v>
      </c>
      <c r="E248" s="122">
        <v>0</v>
      </c>
      <c r="F248" s="210">
        <v>19955</v>
      </c>
      <c r="G248" s="210">
        <v>19855</v>
      </c>
      <c r="H248" s="902">
        <f t="shared" si="6"/>
        <v>99.49887246304183</v>
      </c>
      <c r="I248" s="598"/>
    </row>
    <row r="249" spans="1:9" ht="15">
      <c r="A249" s="904"/>
      <c r="B249" s="151"/>
      <c r="C249" s="783"/>
      <c r="D249" s="354" t="s">
        <v>889</v>
      </c>
      <c r="E249" s="51">
        <v>0</v>
      </c>
      <c r="F249" s="179">
        <v>4955</v>
      </c>
      <c r="G249" s="226">
        <v>4955</v>
      </c>
      <c r="H249" s="902">
        <f t="shared" si="6"/>
        <v>100</v>
      </c>
      <c r="I249" s="598"/>
    </row>
    <row r="250" spans="1:9" ht="15.75" thickBot="1">
      <c r="A250" s="904"/>
      <c r="B250" s="151"/>
      <c r="C250" s="786"/>
      <c r="D250" s="444" t="s">
        <v>890</v>
      </c>
      <c r="E250" s="230"/>
      <c r="F250" s="547">
        <v>15000</v>
      </c>
      <c r="G250" s="978">
        <v>14900</v>
      </c>
      <c r="H250" s="897">
        <f t="shared" si="6"/>
        <v>99.33333333333333</v>
      </c>
      <c r="I250" s="598"/>
    </row>
    <row r="251" spans="1:9" ht="15.75" thickBot="1">
      <c r="A251" s="904"/>
      <c r="B251" s="967">
        <v>70095</v>
      </c>
      <c r="C251" s="763"/>
      <c r="D251" s="958" t="s">
        <v>126</v>
      </c>
      <c r="E251" s="959">
        <v>70000</v>
      </c>
      <c r="F251" s="962">
        <f>F253+F256+F258+F260+F262+F264+F267+F269+F271+F268</f>
        <v>233303</v>
      </c>
      <c r="G251" s="970">
        <f>G253+G256+G258+G260+G262+G264+G267+G269+G271+G268</f>
        <v>233111.1</v>
      </c>
      <c r="H251" s="971">
        <f>G251/F251%</f>
        <v>99.91774644989562</v>
      </c>
      <c r="I251" s="598"/>
    </row>
    <row r="252" spans="1:9" ht="30">
      <c r="A252" s="904"/>
      <c r="B252" s="151"/>
      <c r="C252" s="796">
        <v>2650</v>
      </c>
      <c r="D252" s="452" t="s">
        <v>36</v>
      </c>
      <c r="E252" s="315">
        <v>50000</v>
      </c>
      <c r="F252" s="527">
        <v>219600</v>
      </c>
      <c r="G252" s="557">
        <v>219600</v>
      </c>
      <c r="H252" s="916">
        <f>G252/F252%</f>
        <v>100</v>
      </c>
      <c r="I252" s="598"/>
    </row>
    <row r="253" spans="1:9" ht="15.75">
      <c r="A253" s="904"/>
      <c r="B253" s="151"/>
      <c r="C253" s="810"/>
      <c r="D253" s="474" t="s">
        <v>776</v>
      </c>
      <c r="E253" s="475">
        <v>0</v>
      </c>
      <c r="F253" s="476">
        <f>F254+F255</f>
        <v>169600</v>
      </c>
      <c r="G253" s="584">
        <f>G254+G255</f>
        <v>169600</v>
      </c>
      <c r="H253" s="925">
        <f aca="true" t="shared" si="7" ref="H253:H262">G253/F253%</f>
        <v>100</v>
      </c>
      <c r="I253" s="598"/>
    </row>
    <row r="254" spans="1:9" ht="30">
      <c r="A254" s="904"/>
      <c r="B254" s="151"/>
      <c r="C254" s="788"/>
      <c r="D254" s="354" t="s">
        <v>809</v>
      </c>
      <c r="E254" s="51">
        <v>0</v>
      </c>
      <c r="F254" s="52">
        <v>20000</v>
      </c>
      <c r="G254" s="585">
        <v>20000</v>
      </c>
      <c r="H254" s="917">
        <f t="shared" si="7"/>
        <v>100</v>
      </c>
      <c r="I254" s="598"/>
    </row>
    <row r="255" spans="1:9" ht="30">
      <c r="A255" s="904"/>
      <c r="B255" s="151"/>
      <c r="C255" s="801"/>
      <c r="D255" s="161" t="s">
        <v>249</v>
      </c>
      <c r="E255" s="122">
        <v>0</v>
      </c>
      <c r="F255" s="148">
        <v>149600</v>
      </c>
      <c r="G255" s="574">
        <v>149600</v>
      </c>
      <c r="H255" s="918">
        <f t="shared" si="7"/>
        <v>100</v>
      </c>
      <c r="I255" s="598"/>
    </row>
    <row r="256" spans="1:9" ht="15.75">
      <c r="A256" s="904"/>
      <c r="B256" s="151"/>
      <c r="C256" s="803"/>
      <c r="D256" s="189" t="s">
        <v>972</v>
      </c>
      <c r="E256" s="51">
        <v>50000</v>
      </c>
      <c r="F256" s="149">
        <v>50000</v>
      </c>
      <c r="G256" s="577">
        <v>50000</v>
      </c>
      <c r="H256" s="919">
        <f t="shared" si="7"/>
        <v>100</v>
      </c>
      <c r="I256" s="598"/>
    </row>
    <row r="257" spans="1:9" ht="19.5" customHeight="1">
      <c r="A257" s="904"/>
      <c r="B257" s="151"/>
      <c r="C257" s="781"/>
      <c r="D257" s="103" t="s">
        <v>894</v>
      </c>
      <c r="E257" s="7">
        <v>50000</v>
      </c>
      <c r="F257" s="26">
        <v>50000</v>
      </c>
      <c r="G257" s="312">
        <v>50000</v>
      </c>
      <c r="H257" s="917">
        <f t="shared" si="7"/>
        <v>100</v>
      </c>
      <c r="I257" s="598"/>
    </row>
    <row r="258" spans="1:9" ht="15">
      <c r="A258" s="904"/>
      <c r="B258" s="151"/>
      <c r="C258" s="811">
        <v>4210</v>
      </c>
      <c r="D258" s="430" t="s">
        <v>115</v>
      </c>
      <c r="E258" s="7">
        <v>0</v>
      </c>
      <c r="F258" s="26">
        <v>3893</v>
      </c>
      <c r="G258" s="312">
        <v>3892.04</v>
      </c>
      <c r="H258" s="917">
        <f t="shared" si="7"/>
        <v>99.9753403544824</v>
      </c>
      <c r="I258" s="598"/>
    </row>
    <row r="259" spans="1:9" ht="30">
      <c r="A259" s="904"/>
      <c r="B259" s="151"/>
      <c r="C259" s="764"/>
      <c r="D259" s="103" t="s">
        <v>71</v>
      </c>
      <c r="E259" s="7">
        <v>0</v>
      </c>
      <c r="F259" s="39">
        <v>3893</v>
      </c>
      <c r="G259" s="578">
        <v>3892.04</v>
      </c>
      <c r="H259" s="917">
        <f t="shared" si="7"/>
        <v>99.9753403544824</v>
      </c>
      <c r="I259" s="598"/>
    </row>
    <row r="260" spans="1:9" ht="15">
      <c r="A260" s="904"/>
      <c r="B260" s="151"/>
      <c r="C260" s="772">
        <v>4270</v>
      </c>
      <c r="D260" s="11" t="s">
        <v>897</v>
      </c>
      <c r="E260" s="12">
        <v>0</v>
      </c>
      <c r="F260" s="27">
        <v>2304</v>
      </c>
      <c r="G260" s="520">
        <v>2304</v>
      </c>
      <c r="H260" s="917">
        <f t="shared" si="7"/>
        <v>100</v>
      </c>
      <c r="I260" s="598"/>
    </row>
    <row r="261" spans="1:9" ht="15">
      <c r="A261" s="904"/>
      <c r="B261" s="151"/>
      <c r="C261" s="782"/>
      <c r="D261" s="6" t="s">
        <v>250</v>
      </c>
      <c r="E261" s="7">
        <v>0</v>
      </c>
      <c r="F261" s="39">
        <v>2304</v>
      </c>
      <c r="G261" s="578">
        <v>2304</v>
      </c>
      <c r="H261" s="917">
        <f t="shared" si="7"/>
        <v>100</v>
      </c>
      <c r="I261" s="598"/>
    </row>
    <row r="262" spans="1:9" ht="15">
      <c r="A262" s="904"/>
      <c r="B262" s="151"/>
      <c r="C262" s="812">
        <v>4300</v>
      </c>
      <c r="D262" s="63" t="s">
        <v>946</v>
      </c>
      <c r="E262" s="58">
        <v>0</v>
      </c>
      <c r="F262" s="129">
        <v>2531</v>
      </c>
      <c r="G262" s="586">
        <v>2460.23</v>
      </c>
      <c r="H262" s="917">
        <f t="shared" si="7"/>
        <v>97.20387198735678</v>
      </c>
      <c r="I262" s="598"/>
    </row>
    <row r="263" spans="1:9" ht="30">
      <c r="A263" s="904"/>
      <c r="B263" s="151"/>
      <c r="C263" s="781"/>
      <c r="D263" s="145" t="s">
        <v>72</v>
      </c>
      <c r="E263" s="58"/>
      <c r="F263" s="129"/>
      <c r="G263" s="586"/>
      <c r="H263" s="921"/>
      <c r="I263" s="598"/>
    </row>
    <row r="264" spans="1:9" ht="15">
      <c r="A264" s="904"/>
      <c r="B264" s="151"/>
      <c r="C264" s="784">
        <v>4400</v>
      </c>
      <c r="D264" s="1043" t="s">
        <v>73</v>
      </c>
      <c r="E264" s="12">
        <v>0</v>
      </c>
      <c r="F264" s="62">
        <v>407</v>
      </c>
      <c r="G264" s="587">
        <v>406.94</v>
      </c>
      <c r="H264" s="921">
        <f>G264/F264%</f>
        <v>99.98525798525797</v>
      </c>
      <c r="I264" s="598"/>
    </row>
    <row r="265" spans="1:9" ht="15">
      <c r="A265" s="904"/>
      <c r="B265" s="151"/>
      <c r="C265" s="801"/>
      <c r="D265" s="1044"/>
      <c r="E265" s="170"/>
      <c r="F265" s="171"/>
      <c r="G265" s="9"/>
      <c r="H265" s="923"/>
      <c r="I265" s="598"/>
    </row>
    <row r="266" spans="1:9" ht="30">
      <c r="A266" s="904"/>
      <c r="B266" s="151"/>
      <c r="C266" s="782"/>
      <c r="D266" s="103" t="s">
        <v>252</v>
      </c>
      <c r="E266" s="7">
        <v>0</v>
      </c>
      <c r="F266" s="37">
        <v>407</v>
      </c>
      <c r="G266" s="579">
        <v>406.94</v>
      </c>
      <c r="H266" s="921">
        <f aca="true" t="shared" si="8" ref="H266:H271">G266/F266%</f>
        <v>99.98525798525797</v>
      </c>
      <c r="I266" s="598"/>
    </row>
    <row r="267" spans="1:9" ht="15">
      <c r="A267" s="904"/>
      <c r="B267" s="151"/>
      <c r="C267" s="772">
        <v>4430</v>
      </c>
      <c r="D267" s="11" t="s">
        <v>697</v>
      </c>
      <c r="E267" s="12">
        <v>20000</v>
      </c>
      <c r="F267" s="31">
        <v>32</v>
      </c>
      <c r="G267" s="521">
        <v>0</v>
      </c>
      <c r="H267" s="921">
        <f t="shared" si="8"/>
        <v>0</v>
      </c>
      <c r="I267" s="598"/>
    </row>
    <row r="268" spans="1:9" ht="15">
      <c r="A268" s="904"/>
      <c r="B268" s="151"/>
      <c r="C268" s="772">
        <v>4530</v>
      </c>
      <c r="D268" s="11" t="s">
        <v>832</v>
      </c>
      <c r="E268" s="12">
        <v>0</v>
      </c>
      <c r="F268" s="31">
        <v>107</v>
      </c>
      <c r="G268" s="521">
        <v>106.15</v>
      </c>
      <c r="H268" s="921">
        <f t="shared" si="8"/>
        <v>99.2056074766355</v>
      </c>
      <c r="I268" s="598"/>
    </row>
    <row r="269" spans="1:9" ht="15">
      <c r="A269" s="904"/>
      <c r="B269" s="151"/>
      <c r="C269" s="772">
        <v>4580</v>
      </c>
      <c r="D269" s="11" t="s">
        <v>253</v>
      </c>
      <c r="E269" s="12">
        <v>0</v>
      </c>
      <c r="F269" s="111">
        <v>87</v>
      </c>
      <c r="G269" s="588">
        <v>86.52</v>
      </c>
      <c r="H269" s="921">
        <f t="shared" si="8"/>
        <v>99.44827586206897</v>
      </c>
      <c r="I269" s="598"/>
    </row>
    <row r="270" spans="1:9" ht="30">
      <c r="A270" s="904"/>
      <c r="B270" s="151"/>
      <c r="C270" s="787"/>
      <c r="D270" s="161" t="s">
        <v>778</v>
      </c>
      <c r="E270" s="122">
        <v>0</v>
      </c>
      <c r="F270" s="235">
        <v>87</v>
      </c>
      <c r="G270" s="589">
        <v>86.52</v>
      </c>
      <c r="H270" s="918">
        <f t="shared" si="8"/>
        <v>99.44827586206897</v>
      </c>
      <c r="I270" s="598"/>
    </row>
    <row r="271" spans="1:9" ht="30">
      <c r="A271" s="904"/>
      <c r="B271" s="151"/>
      <c r="C271" s="813">
        <v>4590</v>
      </c>
      <c r="D271" s="417" t="s">
        <v>254</v>
      </c>
      <c r="E271" s="126">
        <v>0</v>
      </c>
      <c r="F271" s="298">
        <v>4342</v>
      </c>
      <c r="G271" s="590">
        <v>4255.22</v>
      </c>
      <c r="H271" s="924">
        <f t="shared" si="8"/>
        <v>98.00138185168126</v>
      </c>
      <c r="I271" s="598"/>
    </row>
    <row r="272" spans="1:9" ht="30">
      <c r="A272" s="904"/>
      <c r="B272" s="151"/>
      <c r="C272" s="781"/>
      <c r="D272" s="191" t="s">
        <v>777</v>
      </c>
      <c r="E272" s="7">
        <v>0</v>
      </c>
      <c r="F272" s="39"/>
      <c r="G272" s="578">
        <v>1959.06</v>
      </c>
      <c r="H272" s="921"/>
      <c r="I272" s="598"/>
    </row>
    <row r="273" spans="1:9" ht="15.75" thickBot="1">
      <c r="A273" s="904"/>
      <c r="B273" s="151"/>
      <c r="C273" s="781"/>
      <c r="D273" s="530" t="s">
        <v>833</v>
      </c>
      <c r="E273" s="58"/>
      <c r="F273" s="129"/>
      <c r="G273" s="586">
        <v>2296.16</v>
      </c>
      <c r="H273" s="921"/>
      <c r="I273" s="598"/>
    </row>
    <row r="274" spans="1:9" ht="16.5" thickBot="1">
      <c r="A274" s="694">
        <v>710</v>
      </c>
      <c r="B274" s="684"/>
      <c r="C274" s="763"/>
      <c r="D274" s="691" t="s">
        <v>127</v>
      </c>
      <c r="E274" s="692">
        <v>478000</v>
      </c>
      <c r="F274" s="702">
        <f>F276+F294+F300</f>
        <v>298153</v>
      </c>
      <c r="G274" s="730">
        <f>G276+G294+G300</f>
        <v>262889.85</v>
      </c>
      <c r="H274" s="706">
        <f>G274/F274%</f>
        <v>88.17280054200359</v>
      </c>
      <c r="I274" s="598"/>
    </row>
    <row r="275" spans="1:9" ht="16.5" thickBot="1">
      <c r="A275" s="926"/>
      <c r="B275" s="295"/>
      <c r="C275" s="781"/>
      <c r="D275" s="699"/>
      <c r="E275" s="700"/>
      <c r="F275" s="728"/>
      <c r="G275" s="729"/>
      <c r="H275" s="979"/>
      <c r="I275" s="598"/>
    </row>
    <row r="276" spans="1:9" ht="15.75" thickBot="1">
      <c r="A276" s="904"/>
      <c r="B276" s="967">
        <v>71004</v>
      </c>
      <c r="C276" s="763"/>
      <c r="D276" s="958" t="s">
        <v>41</v>
      </c>
      <c r="E276" s="959">
        <v>280000</v>
      </c>
      <c r="F276" s="962">
        <f>F277+F279</f>
        <v>117153</v>
      </c>
      <c r="G276" s="970">
        <f>G277+G279</f>
        <v>92863.98</v>
      </c>
      <c r="H276" s="971">
        <f>G276/F276%</f>
        <v>79.26726588307598</v>
      </c>
      <c r="I276" s="598"/>
    </row>
    <row r="277" spans="1:9" ht="15">
      <c r="A277" s="904"/>
      <c r="B277" s="151"/>
      <c r="C277" s="796">
        <v>4170</v>
      </c>
      <c r="D277" s="314" t="s">
        <v>943</v>
      </c>
      <c r="E277" s="315">
        <v>0</v>
      </c>
      <c r="F277" s="486">
        <v>16000</v>
      </c>
      <c r="G277" s="608">
        <v>13650</v>
      </c>
      <c r="H277" s="911">
        <f>G277/F277%</f>
        <v>85.3125</v>
      </c>
      <c r="I277" s="598"/>
    </row>
    <row r="278" spans="1:9" ht="15">
      <c r="A278" s="904"/>
      <c r="B278" s="151"/>
      <c r="C278" s="791"/>
      <c r="D278" s="50" t="s">
        <v>255</v>
      </c>
      <c r="E278" s="51">
        <v>0</v>
      </c>
      <c r="F278" s="179">
        <v>16000</v>
      </c>
      <c r="G278" s="516">
        <v>13650</v>
      </c>
      <c r="H278" s="919">
        <f>G278/F278%</f>
        <v>85.3125</v>
      </c>
      <c r="I278" s="598"/>
    </row>
    <row r="279" spans="1:9" ht="15">
      <c r="A279" s="904"/>
      <c r="B279" s="151"/>
      <c r="C279" s="772">
        <v>4300</v>
      </c>
      <c r="D279" s="11" t="s">
        <v>946</v>
      </c>
      <c r="E279" s="12">
        <v>280000</v>
      </c>
      <c r="F279" s="13">
        <v>101153</v>
      </c>
      <c r="G279" s="518">
        <f>G280+G281+G282+G283+G284+G285+G286+G287+G290+G292</f>
        <v>79213.98</v>
      </c>
      <c r="H279" s="917">
        <f>G279/F279%</f>
        <v>78.31105355253922</v>
      </c>
      <c r="I279" s="598"/>
    </row>
    <row r="280" spans="1:9" ht="15">
      <c r="A280" s="904"/>
      <c r="B280" s="151"/>
      <c r="C280" s="776"/>
      <c r="D280" s="6" t="s">
        <v>740</v>
      </c>
      <c r="E280" s="7">
        <v>7650</v>
      </c>
      <c r="F280" s="39"/>
      <c r="G280" s="578">
        <v>4000</v>
      </c>
      <c r="H280" s="917"/>
      <c r="I280" s="598"/>
    </row>
    <row r="281" spans="1:9" ht="15">
      <c r="A281" s="904"/>
      <c r="B281" s="151"/>
      <c r="C281" s="776"/>
      <c r="D281" s="6" t="s">
        <v>701</v>
      </c>
      <c r="E281" s="7">
        <v>20000</v>
      </c>
      <c r="F281" s="26"/>
      <c r="G281" s="312">
        <v>0</v>
      </c>
      <c r="H281" s="917"/>
      <c r="I281" s="598"/>
    </row>
    <row r="282" spans="1:9" ht="30">
      <c r="A282" s="904"/>
      <c r="B282" s="151"/>
      <c r="C282" s="776"/>
      <c r="D282" s="103" t="s">
        <v>660</v>
      </c>
      <c r="E282" s="7">
        <v>80000</v>
      </c>
      <c r="F282" s="26"/>
      <c r="G282" s="312">
        <v>20000</v>
      </c>
      <c r="H282" s="917"/>
      <c r="I282" s="598"/>
    </row>
    <row r="283" spans="1:9" ht="15">
      <c r="A283" s="904"/>
      <c r="B283" s="151"/>
      <c r="C283" s="776"/>
      <c r="D283" s="6" t="s">
        <v>945</v>
      </c>
      <c r="E283" s="7">
        <v>2440</v>
      </c>
      <c r="F283" s="39"/>
      <c r="G283" s="578">
        <v>2440</v>
      </c>
      <c r="H283" s="917"/>
      <c r="I283" s="598"/>
    </row>
    <row r="284" spans="1:9" ht="15">
      <c r="A284" s="904"/>
      <c r="B284" s="151"/>
      <c r="C284" s="776"/>
      <c r="D284" s="6" t="s">
        <v>59</v>
      </c>
      <c r="E284" s="7">
        <v>2090</v>
      </c>
      <c r="F284" s="39"/>
      <c r="G284" s="578">
        <v>3530</v>
      </c>
      <c r="H284" s="917"/>
      <c r="I284" s="598"/>
    </row>
    <row r="285" spans="1:9" ht="15">
      <c r="A285" s="904"/>
      <c r="B285" s="151"/>
      <c r="C285" s="776"/>
      <c r="D285" s="6" t="s">
        <v>132</v>
      </c>
      <c r="E285" s="7">
        <v>15000</v>
      </c>
      <c r="F285" s="26"/>
      <c r="G285" s="312">
        <v>0</v>
      </c>
      <c r="H285" s="917"/>
      <c r="I285" s="598"/>
    </row>
    <row r="286" spans="1:9" ht="15">
      <c r="A286" s="904"/>
      <c r="B286" s="151"/>
      <c r="C286" s="776"/>
      <c r="D286" s="6" t="s">
        <v>834</v>
      </c>
      <c r="E286" s="7">
        <v>20000</v>
      </c>
      <c r="F286" s="26"/>
      <c r="G286" s="312">
        <v>413.11</v>
      </c>
      <c r="H286" s="917"/>
      <c r="I286" s="598"/>
    </row>
    <row r="287" spans="1:9" ht="15">
      <c r="A287" s="904"/>
      <c r="B287" s="151"/>
      <c r="C287" s="776"/>
      <c r="D287" s="6" t="s">
        <v>923</v>
      </c>
      <c r="E287" s="7">
        <v>30000</v>
      </c>
      <c r="F287" s="26"/>
      <c r="G287" s="312">
        <v>35000</v>
      </c>
      <c r="H287" s="917"/>
      <c r="I287" s="598"/>
    </row>
    <row r="288" spans="1:9" ht="15">
      <c r="A288" s="904"/>
      <c r="B288" s="151"/>
      <c r="C288" s="776"/>
      <c r="D288" s="633" t="s">
        <v>953</v>
      </c>
      <c r="E288" s="7"/>
      <c r="F288" s="26"/>
      <c r="G288" s="635">
        <v>35000</v>
      </c>
      <c r="H288" s="917"/>
      <c r="I288" s="598"/>
    </row>
    <row r="289" spans="1:9" ht="15">
      <c r="A289" s="904"/>
      <c r="B289" s="151"/>
      <c r="C289" s="776"/>
      <c r="D289" s="6" t="s">
        <v>11</v>
      </c>
      <c r="E289" s="7">
        <v>20000</v>
      </c>
      <c r="F289" s="26"/>
      <c r="G289" s="312">
        <v>0</v>
      </c>
      <c r="H289" s="917"/>
      <c r="I289" s="598"/>
    </row>
    <row r="290" spans="1:9" ht="15">
      <c r="A290" s="904"/>
      <c r="B290" s="151"/>
      <c r="C290" s="776"/>
      <c r="D290" s="6" t="s">
        <v>124</v>
      </c>
      <c r="E290" s="7">
        <v>50000</v>
      </c>
      <c r="F290" s="26"/>
      <c r="G290" s="312">
        <v>12688</v>
      </c>
      <c r="H290" s="917"/>
      <c r="I290" s="598"/>
    </row>
    <row r="291" spans="1:9" ht="15">
      <c r="A291" s="904"/>
      <c r="B291" s="151"/>
      <c r="C291" s="776"/>
      <c r="D291" s="6" t="s">
        <v>55</v>
      </c>
      <c r="E291" s="7">
        <v>32820</v>
      </c>
      <c r="F291" s="26"/>
      <c r="G291" s="312">
        <v>0</v>
      </c>
      <c r="H291" s="917"/>
      <c r="I291" s="598"/>
    </row>
    <row r="292" spans="1:9" ht="15">
      <c r="A292" s="904"/>
      <c r="B292" s="151"/>
      <c r="C292" s="781"/>
      <c r="D292" s="6" t="s">
        <v>287</v>
      </c>
      <c r="E292" s="7"/>
      <c r="F292" s="26"/>
      <c r="G292" s="312">
        <v>1142.87</v>
      </c>
      <c r="H292" s="917"/>
      <c r="I292" s="598"/>
    </row>
    <row r="293" spans="1:9" ht="15.75" thickBot="1">
      <c r="A293" s="904"/>
      <c r="B293" s="151"/>
      <c r="C293" s="781"/>
      <c r="D293" s="63"/>
      <c r="E293" s="58"/>
      <c r="F293" s="59"/>
      <c r="G293" s="582"/>
      <c r="H293" s="921"/>
      <c r="I293" s="598"/>
    </row>
    <row r="294" spans="1:9" ht="15.75" thickBot="1">
      <c r="A294" s="904"/>
      <c r="B294" s="967">
        <v>71035</v>
      </c>
      <c r="C294" s="763"/>
      <c r="D294" s="958" t="s">
        <v>768</v>
      </c>
      <c r="E294" s="959">
        <v>198000</v>
      </c>
      <c r="F294" s="962">
        <f>F295+F297</f>
        <v>148000</v>
      </c>
      <c r="G294" s="970">
        <f>G295+G297</f>
        <v>137025.87</v>
      </c>
      <c r="H294" s="971">
        <f>G294/F294%</f>
        <v>92.5850472972973</v>
      </c>
      <c r="I294" s="598"/>
    </row>
    <row r="295" spans="1:9" ht="15">
      <c r="A295" s="904"/>
      <c r="B295" s="151"/>
      <c r="C295" s="796">
        <v>4300</v>
      </c>
      <c r="D295" s="314" t="s">
        <v>946</v>
      </c>
      <c r="E295" s="315"/>
      <c r="F295" s="658">
        <v>48000</v>
      </c>
      <c r="G295" s="670">
        <v>47910</v>
      </c>
      <c r="H295" s="916">
        <f aca="true" t="shared" si="9" ref="H295:H302">G295/F295%</f>
        <v>99.8125</v>
      </c>
      <c r="I295" s="598"/>
    </row>
    <row r="296" spans="1:9" ht="30">
      <c r="A296" s="904"/>
      <c r="B296" s="151"/>
      <c r="C296" s="791"/>
      <c r="D296" s="354" t="s">
        <v>836</v>
      </c>
      <c r="E296" s="51">
        <v>48000</v>
      </c>
      <c r="F296" s="52">
        <v>48000</v>
      </c>
      <c r="G296" s="585">
        <v>47910</v>
      </c>
      <c r="H296" s="917">
        <f t="shared" si="9"/>
        <v>99.8125</v>
      </c>
      <c r="I296" s="598"/>
    </row>
    <row r="297" spans="1:9" ht="15">
      <c r="A297" s="904"/>
      <c r="B297" s="151"/>
      <c r="C297" s="772">
        <v>6050</v>
      </c>
      <c r="D297" s="61" t="s">
        <v>130</v>
      </c>
      <c r="E297" s="122">
        <v>150000</v>
      </c>
      <c r="F297" s="148">
        <v>100000</v>
      </c>
      <c r="G297" s="574">
        <v>89115.87</v>
      </c>
      <c r="H297" s="917">
        <f t="shared" si="9"/>
        <v>89.11587</v>
      </c>
      <c r="I297" s="598"/>
    </row>
    <row r="298" spans="1:9" ht="15">
      <c r="A298" s="904"/>
      <c r="B298" s="151"/>
      <c r="C298" s="803"/>
      <c r="D298" s="417" t="s">
        <v>835</v>
      </c>
      <c r="E298" s="175">
        <v>150000</v>
      </c>
      <c r="F298" s="176">
        <v>100000</v>
      </c>
      <c r="G298" s="575">
        <v>89115.87</v>
      </c>
      <c r="H298" s="918">
        <f t="shared" si="9"/>
        <v>89.11587</v>
      </c>
      <c r="I298" s="598"/>
    </row>
    <row r="299" spans="1:9" ht="15.75" thickBot="1">
      <c r="A299" s="904"/>
      <c r="B299" s="151"/>
      <c r="C299" s="777"/>
      <c r="D299" s="212" t="s">
        <v>525</v>
      </c>
      <c r="E299" s="213"/>
      <c r="F299" s="325"/>
      <c r="G299" s="325"/>
      <c r="H299" s="937"/>
      <c r="I299" s="598"/>
    </row>
    <row r="300" spans="1:9" ht="15.75" thickBot="1">
      <c r="A300" s="904"/>
      <c r="B300" s="967">
        <v>71095</v>
      </c>
      <c r="C300" s="763"/>
      <c r="D300" s="958" t="s">
        <v>126</v>
      </c>
      <c r="E300" s="959">
        <v>0</v>
      </c>
      <c r="F300" s="972">
        <f>F301</f>
        <v>33000</v>
      </c>
      <c r="G300" s="972">
        <f>G301</f>
        <v>33000</v>
      </c>
      <c r="H300" s="961">
        <f t="shared" si="9"/>
        <v>100</v>
      </c>
      <c r="I300" s="598"/>
    </row>
    <row r="301" spans="1:9" ht="15">
      <c r="A301" s="895"/>
      <c r="B301" s="295"/>
      <c r="C301" s="842">
        <v>4300</v>
      </c>
      <c r="D301" s="314" t="s">
        <v>946</v>
      </c>
      <c r="E301" s="315"/>
      <c r="F301" s="658">
        <v>33000</v>
      </c>
      <c r="G301" s="658">
        <v>33000</v>
      </c>
      <c r="H301" s="896">
        <f t="shared" si="9"/>
        <v>100</v>
      </c>
      <c r="I301" s="598"/>
    </row>
    <row r="302" spans="1:9" ht="15">
      <c r="A302" s="895"/>
      <c r="B302" s="231"/>
      <c r="C302" s="803"/>
      <c r="D302" s="50" t="s">
        <v>837</v>
      </c>
      <c r="E302" s="51">
        <v>0</v>
      </c>
      <c r="F302" s="52">
        <v>33000</v>
      </c>
      <c r="G302" s="52">
        <v>3000</v>
      </c>
      <c r="H302" s="901">
        <f t="shared" si="9"/>
        <v>9.090909090909092</v>
      </c>
      <c r="I302" s="598"/>
    </row>
    <row r="303" spans="1:9" ht="15">
      <c r="A303" s="895"/>
      <c r="B303" s="295"/>
      <c r="C303" s="769"/>
      <c r="D303" s="636" t="s">
        <v>955</v>
      </c>
      <c r="E303" s="58"/>
      <c r="F303" s="59"/>
      <c r="G303" s="543">
        <v>30000</v>
      </c>
      <c r="H303" s="901"/>
      <c r="I303" s="598"/>
    </row>
    <row r="304" spans="1:9" ht="15.75" thickBot="1">
      <c r="A304" s="895"/>
      <c r="B304" s="295"/>
      <c r="C304" s="777"/>
      <c r="D304" s="636"/>
      <c r="E304" s="58"/>
      <c r="F304" s="59"/>
      <c r="G304" s="543"/>
      <c r="H304" s="897"/>
      <c r="I304" s="598"/>
    </row>
    <row r="305" spans="1:9" ht="16.5" thickBot="1">
      <c r="A305" s="727">
        <v>750</v>
      </c>
      <c r="B305" s="684"/>
      <c r="C305" s="814"/>
      <c r="D305" s="691" t="s">
        <v>704</v>
      </c>
      <c r="E305" s="692">
        <v>4384332</v>
      </c>
      <c r="F305" s="693">
        <f>F307+F316+F332+F417+F430</f>
        <v>5098268</v>
      </c>
      <c r="G305" s="693">
        <f>G307+G316+G332+G417+G430</f>
        <v>5091488.100000001</v>
      </c>
      <c r="H305" s="688">
        <f>G305/F305%</f>
        <v>99.86701562177588</v>
      </c>
      <c r="I305" s="598"/>
    </row>
    <row r="306" spans="1:9" ht="16.5" thickBot="1">
      <c r="A306" s="926"/>
      <c r="B306" s="295"/>
      <c r="C306" s="821"/>
      <c r="D306" s="726" t="s">
        <v>103</v>
      </c>
      <c r="E306" s="700">
        <v>142879</v>
      </c>
      <c r="F306" s="701">
        <f>F307</f>
        <v>142879</v>
      </c>
      <c r="G306" s="701">
        <f>G307</f>
        <v>142879</v>
      </c>
      <c r="H306" s="942">
        <f>G306/F306%</f>
        <v>100</v>
      </c>
      <c r="I306" s="598"/>
    </row>
    <row r="307" spans="1:9" ht="15.75" thickBot="1">
      <c r="A307" s="904"/>
      <c r="B307" s="967">
        <v>75011</v>
      </c>
      <c r="C307" s="763"/>
      <c r="D307" s="958" t="s">
        <v>828</v>
      </c>
      <c r="E307" s="959">
        <v>142879</v>
      </c>
      <c r="F307" s="962">
        <f>SUM(F308:F314)</f>
        <v>142879</v>
      </c>
      <c r="G307" s="962">
        <f>SUM(G308:G314)</f>
        <v>142879</v>
      </c>
      <c r="H307" s="961">
        <f>G307/F307%</f>
        <v>100</v>
      </c>
      <c r="I307" s="598"/>
    </row>
    <row r="308" spans="1:9" ht="15">
      <c r="A308" s="895"/>
      <c r="B308" s="231"/>
      <c r="C308" s="828">
        <v>4010</v>
      </c>
      <c r="D308" s="218" t="s">
        <v>151</v>
      </c>
      <c r="E308" s="556">
        <v>110700</v>
      </c>
      <c r="F308" s="556">
        <v>110700</v>
      </c>
      <c r="G308" s="556">
        <v>110700</v>
      </c>
      <c r="H308" s="896">
        <f aca="true" t="shared" si="10" ref="H308:H350">G308/F308%</f>
        <v>100</v>
      </c>
      <c r="I308" s="598"/>
    </row>
    <row r="309" spans="1:9" ht="15">
      <c r="A309" s="895"/>
      <c r="B309" s="34"/>
      <c r="C309" s="784">
        <v>4040</v>
      </c>
      <c r="D309" s="11" t="s">
        <v>86</v>
      </c>
      <c r="E309" s="27">
        <v>8000</v>
      </c>
      <c r="F309" s="27">
        <v>8000</v>
      </c>
      <c r="G309" s="27">
        <v>8000</v>
      </c>
      <c r="H309" s="901">
        <f t="shared" si="10"/>
        <v>100</v>
      </c>
      <c r="I309" s="598"/>
    </row>
    <row r="310" spans="1:9" ht="15">
      <c r="A310" s="895"/>
      <c r="B310" s="34"/>
      <c r="C310" s="784">
        <v>4110</v>
      </c>
      <c r="D310" s="11" t="s">
        <v>735</v>
      </c>
      <c r="E310" s="31">
        <v>18392</v>
      </c>
      <c r="F310" s="31">
        <v>18392</v>
      </c>
      <c r="G310" s="31">
        <v>18392</v>
      </c>
      <c r="H310" s="901">
        <f t="shared" si="10"/>
        <v>100</v>
      </c>
      <c r="I310" s="598"/>
    </row>
    <row r="311" spans="1:9" ht="15">
      <c r="A311" s="895"/>
      <c r="B311" s="34"/>
      <c r="C311" s="784">
        <v>4120</v>
      </c>
      <c r="D311" s="11" t="s">
        <v>14</v>
      </c>
      <c r="E311" s="27">
        <v>2908</v>
      </c>
      <c r="F311" s="27">
        <v>2908</v>
      </c>
      <c r="G311" s="27">
        <v>2908</v>
      </c>
      <c r="H311" s="901">
        <f t="shared" si="10"/>
        <v>100</v>
      </c>
      <c r="I311" s="598"/>
    </row>
    <row r="312" spans="1:9" ht="15">
      <c r="A312" s="895"/>
      <c r="B312" s="34"/>
      <c r="C312" s="784">
        <v>4210</v>
      </c>
      <c r="D312" s="11" t="s">
        <v>115</v>
      </c>
      <c r="E312" s="62">
        <v>700</v>
      </c>
      <c r="F312" s="62">
        <v>743</v>
      </c>
      <c r="G312" s="62">
        <v>743</v>
      </c>
      <c r="H312" s="901">
        <f t="shared" si="10"/>
        <v>100</v>
      </c>
      <c r="I312" s="598"/>
    </row>
    <row r="313" spans="1:9" ht="15">
      <c r="A313" s="895"/>
      <c r="B313" s="34"/>
      <c r="C313" s="784">
        <v>4300</v>
      </c>
      <c r="D313" s="11" t="s">
        <v>946</v>
      </c>
      <c r="E313" s="27">
        <v>2000</v>
      </c>
      <c r="F313" s="27">
        <v>2000</v>
      </c>
      <c r="G313" s="27">
        <v>2000</v>
      </c>
      <c r="H313" s="901">
        <f t="shared" si="10"/>
        <v>100</v>
      </c>
      <c r="I313" s="598"/>
    </row>
    <row r="314" spans="1:9" ht="15">
      <c r="A314" s="895"/>
      <c r="B314" s="34"/>
      <c r="C314" s="784">
        <v>4380</v>
      </c>
      <c r="D314" s="11" t="s">
        <v>751</v>
      </c>
      <c r="E314" s="62">
        <v>179</v>
      </c>
      <c r="F314" s="62">
        <v>136</v>
      </c>
      <c r="G314" s="62">
        <v>136</v>
      </c>
      <c r="H314" s="901">
        <f t="shared" si="10"/>
        <v>99.99999999999999</v>
      </c>
      <c r="I314" s="598"/>
    </row>
    <row r="315" spans="1:9" ht="15.75" thickBot="1">
      <c r="A315" s="895"/>
      <c r="B315" s="295"/>
      <c r="C315" s="815"/>
      <c r="D315" s="63"/>
      <c r="E315" s="115"/>
      <c r="F315" s="115"/>
      <c r="G315" s="115"/>
      <c r="H315" s="897"/>
      <c r="I315" s="598"/>
    </row>
    <row r="316" spans="1:9" ht="15.75" thickBot="1">
      <c r="A316" s="904"/>
      <c r="B316" s="967">
        <v>75022</v>
      </c>
      <c r="C316" s="763"/>
      <c r="D316" s="958" t="s">
        <v>134</v>
      </c>
      <c r="E316" s="959">
        <v>248000</v>
      </c>
      <c r="F316" s="962">
        <f>SUM(F317:F330)</f>
        <v>237000</v>
      </c>
      <c r="G316" s="962">
        <f>G317+G319+G320+G321+G325+G326+G327+G328+G329+G330</f>
        <v>235266.61000000002</v>
      </c>
      <c r="H316" s="961">
        <f t="shared" si="10"/>
        <v>99.268611814346</v>
      </c>
      <c r="I316" s="598"/>
    </row>
    <row r="317" spans="1:9" ht="15">
      <c r="A317" s="904"/>
      <c r="B317" s="151"/>
      <c r="C317" s="796">
        <v>3030</v>
      </c>
      <c r="D317" s="218" t="s">
        <v>35</v>
      </c>
      <c r="E317" s="265">
        <v>227000</v>
      </c>
      <c r="F317" s="556">
        <v>209800</v>
      </c>
      <c r="G317" s="556">
        <v>208900</v>
      </c>
      <c r="H317" s="896">
        <f t="shared" si="10"/>
        <v>99.57102001906577</v>
      </c>
      <c r="I317" s="598"/>
    </row>
    <row r="318" spans="1:9" ht="15">
      <c r="A318" s="904"/>
      <c r="B318" s="151"/>
      <c r="C318" s="816"/>
      <c r="D318" s="11" t="s">
        <v>291</v>
      </c>
      <c r="E318" s="12"/>
      <c r="F318" s="13"/>
      <c r="G318" s="13"/>
      <c r="H318" s="901"/>
      <c r="I318" s="598"/>
    </row>
    <row r="319" spans="1:9" ht="15">
      <c r="A319" s="904"/>
      <c r="B319" s="151"/>
      <c r="C319" s="784">
        <v>4210</v>
      </c>
      <c r="D319" s="11" t="s">
        <v>115</v>
      </c>
      <c r="E319" s="12">
        <v>6300</v>
      </c>
      <c r="F319" s="27">
        <v>6900</v>
      </c>
      <c r="G319" s="27">
        <v>6900</v>
      </c>
      <c r="H319" s="901">
        <f t="shared" si="10"/>
        <v>100</v>
      </c>
      <c r="I319" s="598"/>
    </row>
    <row r="320" spans="1:9" ht="15">
      <c r="A320" s="904"/>
      <c r="B320" s="151"/>
      <c r="C320" s="784">
        <v>4270</v>
      </c>
      <c r="D320" s="11" t="s">
        <v>897</v>
      </c>
      <c r="E320" s="12">
        <v>1200</v>
      </c>
      <c r="F320" s="27">
        <v>1700</v>
      </c>
      <c r="G320" s="27">
        <v>1547.08</v>
      </c>
      <c r="H320" s="901">
        <f t="shared" si="10"/>
        <v>91.00470588235294</v>
      </c>
      <c r="I320" s="598"/>
    </row>
    <row r="321" spans="1:9" ht="15">
      <c r="A321" s="904"/>
      <c r="B321" s="151"/>
      <c r="C321" s="772">
        <v>4300</v>
      </c>
      <c r="D321" s="61" t="s">
        <v>946</v>
      </c>
      <c r="E321" s="122">
        <v>7000</v>
      </c>
      <c r="F321" s="143">
        <v>13500</v>
      </c>
      <c r="G321" s="143">
        <v>13143.04</v>
      </c>
      <c r="H321" s="901">
        <f t="shared" si="10"/>
        <v>97.35585185185185</v>
      </c>
      <c r="I321" s="598"/>
    </row>
    <row r="322" spans="1:9" ht="15">
      <c r="A322" s="904"/>
      <c r="B322" s="151"/>
      <c r="C322" s="789"/>
      <c r="D322" s="140" t="s">
        <v>23</v>
      </c>
      <c r="E322" s="141"/>
      <c r="F322" s="142"/>
      <c r="G322" s="142"/>
      <c r="H322" s="901"/>
      <c r="I322" s="598"/>
    </row>
    <row r="323" spans="1:9" ht="15">
      <c r="A323" s="904"/>
      <c r="B323" s="151"/>
      <c r="C323" s="776"/>
      <c r="D323" s="6" t="s">
        <v>261</v>
      </c>
      <c r="E323" s="7">
        <v>0</v>
      </c>
      <c r="F323" s="39"/>
      <c r="G323" s="39">
        <v>4000</v>
      </c>
      <c r="H323" s="901"/>
      <c r="I323" s="598"/>
    </row>
    <row r="324" spans="1:9" ht="15">
      <c r="A324" s="904"/>
      <c r="B324" s="151"/>
      <c r="C324" s="787"/>
      <c r="D324" s="61" t="s">
        <v>290</v>
      </c>
      <c r="E324" s="122">
        <v>7000</v>
      </c>
      <c r="F324" s="210"/>
      <c r="G324" s="210">
        <v>9143.04</v>
      </c>
      <c r="H324" s="901"/>
      <c r="I324" s="598"/>
    </row>
    <row r="325" spans="1:9" ht="30">
      <c r="A325" s="904"/>
      <c r="B325" s="151"/>
      <c r="C325" s="817">
        <v>4370</v>
      </c>
      <c r="D325" s="328" t="s">
        <v>82</v>
      </c>
      <c r="E325" s="126">
        <v>500</v>
      </c>
      <c r="F325" s="236">
        <v>700</v>
      </c>
      <c r="G325" s="236">
        <v>592.12</v>
      </c>
      <c r="H325" s="901">
        <f t="shared" si="10"/>
        <v>84.58857142857143</v>
      </c>
      <c r="I325" s="598"/>
    </row>
    <row r="326" spans="1:9" ht="15">
      <c r="A326" s="904"/>
      <c r="B326" s="151"/>
      <c r="C326" s="784">
        <v>4410</v>
      </c>
      <c r="D326" s="11" t="s">
        <v>699</v>
      </c>
      <c r="E326" s="12">
        <v>2000</v>
      </c>
      <c r="F326" s="27">
        <v>500</v>
      </c>
      <c r="G326" s="27">
        <v>285.73</v>
      </c>
      <c r="H326" s="901">
        <f t="shared" si="10"/>
        <v>57.146</v>
      </c>
      <c r="I326" s="598"/>
    </row>
    <row r="327" spans="1:9" ht="15">
      <c r="A327" s="904"/>
      <c r="B327" s="151"/>
      <c r="C327" s="816">
        <v>4420</v>
      </c>
      <c r="D327" s="11" t="s">
        <v>1016</v>
      </c>
      <c r="E327" s="12">
        <v>0</v>
      </c>
      <c r="F327" s="27">
        <v>1000</v>
      </c>
      <c r="G327" s="27">
        <v>998.64</v>
      </c>
      <c r="H327" s="901">
        <f t="shared" si="10"/>
        <v>99.864</v>
      </c>
      <c r="I327" s="598"/>
    </row>
    <row r="328" spans="1:9" ht="30">
      <c r="A328" s="904"/>
      <c r="B328" s="151"/>
      <c r="C328" s="772">
        <v>4700</v>
      </c>
      <c r="D328" s="161" t="s">
        <v>719</v>
      </c>
      <c r="E328" s="122">
        <v>2000</v>
      </c>
      <c r="F328" s="210">
        <v>0</v>
      </c>
      <c r="G328" s="210">
        <v>0</v>
      </c>
      <c r="H328" s="902"/>
      <c r="I328" s="598"/>
    </row>
    <row r="329" spans="1:9" ht="30">
      <c r="A329" s="904"/>
      <c r="B329" s="151"/>
      <c r="C329" s="813">
        <v>4740</v>
      </c>
      <c r="D329" s="417" t="s">
        <v>811</v>
      </c>
      <c r="E329" s="175">
        <v>1000</v>
      </c>
      <c r="F329" s="225">
        <v>1200</v>
      </c>
      <c r="G329" s="225">
        <v>1200</v>
      </c>
      <c r="H329" s="907">
        <f t="shared" si="10"/>
        <v>100</v>
      </c>
      <c r="I329" s="598"/>
    </row>
    <row r="330" spans="1:9" ht="30">
      <c r="A330" s="904"/>
      <c r="B330" s="151"/>
      <c r="C330" s="813">
        <v>4750</v>
      </c>
      <c r="D330" s="417" t="s">
        <v>710</v>
      </c>
      <c r="E330" s="175">
        <v>1000</v>
      </c>
      <c r="F330" s="225">
        <v>1700</v>
      </c>
      <c r="G330" s="225">
        <v>1700</v>
      </c>
      <c r="H330" s="907">
        <f t="shared" si="10"/>
        <v>100</v>
      </c>
      <c r="I330" s="598"/>
    </row>
    <row r="331" spans="1:9" ht="15.75" thickBot="1">
      <c r="A331" s="904"/>
      <c r="B331" s="151"/>
      <c r="C331" s="818"/>
      <c r="D331" s="212"/>
      <c r="E331" s="213"/>
      <c r="F331" s="214"/>
      <c r="G331" s="214"/>
      <c r="H331" s="937"/>
      <c r="I331" s="598"/>
    </row>
    <row r="332" spans="1:9" ht="15.75" thickBot="1">
      <c r="A332" s="904"/>
      <c r="B332" s="967">
        <v>75023</v>
      </c>
      <c r="C332" s="763"/>
      <c r="D332" s="958" t="s">
        <v>687</v>
      </c>
      <c r="E332" s="959">
        <v>3905763</v>
      </c>
      <c r="F332" s="968">
        <f>F333+F335+F337+F340+F341+F345+F348+F350+F355+F365+F369+F371+F373+F384+F385+F386+F387+F390+F391+F394+F395+F397+F399+F401+F403+F405+F408+F413</f>
        <v>4528462</v>
      </c>
      <c r="G332" s="968">
        <f>G333+G335+G337+G340+G341+G345+G348+G350+G355+G365+G369+G371+G373+G384+G385+G386+G387+G390+G391+G394+G395+G397+G399+G401+G403+G405+G408+G413</f>
        <v>4525752.760000001</v>
      </c>
      <c r="H332" s="961">
        <f t="shared" si="10"/>
        <v>99.9401730653807</v>
      </c>
      <c r="I332" s="598"/>
    </row>
    <row r="333" spans="1:9" ht="15">
      <c r="A333" s="904"/>
      <c r="B333" s="151"/>
      <c r="C333" s="796">
        <v>3020</v>
      </c>
      <c r="D333" s="218" t="s">
        <v>731</v>
      </c>
      <c r="E333" s="219">
        <v>3947</v>
      </c>
      <c r="F333" s="219">
        <v>4567</v>
      </c>
      <c r="G333" s="219">
        <v>4566.88</v>
      </c>
      <c r="H333" s="896">
        <f t="shared" si="10"/>
        <v>99.99737245456537</v>
      </c>
      <c r="I333" s="598"/>
    </row>
    <row r="334" spans="1:9" ht="15">
      <c r="A334" s="904"/>
      <c r="B334" s="151"/>
      <c r="C334" s="764"/>
      <c r="D334" s="6" t="s">
        <v>304</v>
      </c>
      <c r="E334" s="39"/>
      <c r="F334" s="39"/>
      <c r="G334" s="39"/>
      <c r="H334" s="901"/>
      <c r="I334" s="598"/>
    </row>
    <row r="335" spans="1:9" ht="15">
      <c r="A335" s="904"/>
      <c r="B335" s="151"/>
      <c r="C335" s="772">
        <v>3030</v>
      </c>
      <c r="D335" s="11" t="s">
        <v>35</v>
      </c>
      <c r="E335" s="31">
        <v>50000</v>
      </c>
      <c r="F335" s="31">
        <v>41420</v>
      </c>
      <c r="G335" s="31">
        <v>41420</v>
      </c>
      <c r="H335" s="901">
        <f t="shared" si="10"/>
        <v>100</v>
      </c>
      <c r="I335" s="598"/>
    </row>
    <row r="336" spans="1:9" ht="15">
      <c r="A336" s="904"/>
      <c r="B336" s="151"/>
      <c r="C336" s="764"/>
      <c r="D336" s="6" t="s">
        <v>882</v>
      </c>
      <c r="E336" s="26"/>
      <c r="F336" s="26"/>
      <c r="G336" s="26"/>
      <c r="H336" s="901"/>
      <c r="I336" s="598"/>
    </row>
    <row r="337" spans="1:9" ht="15">
      <c r="A337" s="904"/>
      <c r="B337" s="151"/>
      <c r="C337" s="772">
        <v>4010</v>
      </c>
      <c r="D337" s="11" t="s">
        <v>151</v>
      </c>
      <c r="E337" s="12">
        <v>2227971</v>
      </c>
      <c r="F337" s="220">
        <v>2307989</v>
      </c>
      <c r="G337" s="220">
        <v>2307981.97</v>
      </c>
      <c r="H337" s="901">
        <f t="shared" si="10"/>
        <v>99.99969540582734</v>
      </c>
      <c r="I337" s="598"/>
    </row>
    <row r="338" spans="1:9" ht="15">
      <c r="A338" s="904"/>
      <c r="B338" s="151"/>
      <c r="C338" s="776"/>
      <c r="D338" s="6" t="s">
        <v>263</v>
      </c>
      <c r="E338" s="7">
        <v>0</v>
      </c>
      <c r="F338" s="26"/>
      <c r="G338" s="26">
        <v>15031.63</v>
      </c>
      <c r="H338" s="901"/>
      <c r="I338" s="598"/>
    </row>
    <row r="339" spans="1:9" ht="15">
      <c r="A339" s="904"/>
      <c r="B339" s="151"/>
      <c r="C339" s="782"/>
      <c r="D339" s="6" t="s">
        <v>949</v>
      </c>
      <c r="E339" s="7">
        <v>2227971</v>
      </c>
      <c r="F339" s="133"/>
      <c r="G339" s="133">
        <v>2292950.34</v>
      </c>
      <c r="H339" s="901"/>
      <c r="I339" s="598"/>
    </row>
    <row r="340" spans="1:9" ht="15">
      <c r="A340" s="904"/>
      <c r="B340" s="151"/>
      <c r="C340" s="772">
        <v>4040</v>
      </c>
      <c r="D340" s="11" t="s">
        <v>86</v>
      </c>
      <c r="E340" s="12">
        <v>178288</v>
      </c>
      <c r="F340" s="13">
        <v>148000</v>
      </c>
      <c r="G340" s="13">
        <v>147958.25</v>
      </c>
      <c r="H340" s="901">
        <f t="shared" si="10"/>
        <v>99.97179054054054</v>
      </c>
      <c r="I340" s="598"/>
    </row>
    <row r="341" spans="1:9" ht="15">
      <c r="A341" s="904"/>
      <c r="B341" s="151"/>
      <c r="C341" s="772">
        <v>4110</v>
      </c>
      <c r="D341" s="11" t="s">
        <v>735</v>
      </c>
      <c r="E341" s="12">
        <v>384407</v>
      </c>
      <c r="F341" s="13">
        <v>336785</v>
      </c>
      <c r="G341" s="13">
        <v>336722.7</v>
      </c>
      <c r="H341" s="901">
        <f t="shared" si="10"/>
        <v>99.9815015514349</v>
      </c>
      <c r="I341" s="598"/>
    </row>
    <row r="342" spans="1:9" ht="15">
      <c r="A342" s="904"/>
      <c r="B342" s="151"/>
      <c r="C342" s="789"/>
      <c r="D342" s="6" t="s">
        <v>263</v>
      </c>
      <c r="E342" s="7">
        <v>0</v>
      </c>
      <c r="F342" s="39"/>
      <c r="G342" s="39">
        <v>2283.34</v>
      </c>
      <c r="H342" s="901"/>
      <c r="I342" s="598"/>
    </row>
    <row r="343" spans="1:9" ht="15">
      <c r="A343" s="904"/>
      <c r="B343" s="151"/>
      <c r="C343" s="768"/>
      <c r="D343" s="6" t="s">
        <v>949</v>
      </c>
      <c r="E343" s="7">
        <v>384407</v>
      </c>
      <c r="F343" s="8"/>
      <c r="G343" s="8">
        <v>333726.94</v>
      </c>
      <c r="H343" s="901"/>
      <c r="I343" s="598"/>
    </row>
    <row r="344" spans="1:9" ht="15">
      <c r="A344" s="904"/>
      <c r="B344" s="151"/>
      <c r="C344" s="771"/>
      <c r="D344" s="63" t="s">
        <v>838</v>
      </c>
      <c r="E344" s="58"/>
      <c r="F344" s="110"/>
      <c r="G344" s="110">
        <v>712.42</v>
      </c>
      <c r="H344" s="901"/>
      <c r="I344" s="598"/>
    </row>
    <row r="345" spans="1:9" ht="15">
      <c r="A345" s="904"/>
      <c r="B345" s="151"/>
      <c r="C345" s="772">
        <v>4120</v>
      </c>
      <c r="D345" s="11" t="s">
        <v>14</v>
      </c>
      <c r="E345" s="12">
        <v>60350</v>
      </c>
      <c r="F345" s="31">
        <v>56519</v>
      </c>
      <c r="G345" s="31">
        <v>56518.02</v>
      </c>
      <c r="H345" s="901">
        <f t="shared" si="10"/>
        <v>99.99826606981722</v>
      </c>
      <c r="I345" s="598"/>
    </row>
    <row r="346" spans="1:9" ht="15">
      <c r="A346" s="904"/>
      <c r="B346" s="151"/>
      <c r="C346" s="789"/>
      <c r="D346" s="6" t="s">
        <v>263</v>
      </c>
      <c r="E346" s="7">
        <v>0</v>
      </c>
      <c r="F346" s="37"/>
      <c r="G346" s="37">
        <v>368.31</v>
      </c>
      <c r="H346" s="901"/>
      <c r="I346" s="598"/>
    </row>
    <row r="347" spans="1:9" ht="15">
      <c r="A347" s="904"/>
      <c r="B347" s="151"/>
      <c r="C347" s="782"/>
      <c r="D347" s="6" t="s">
        <v>949</v>
      </c>
      <c r="E347" s="7">
        <v>60350</v>
      </c>
      <c r="F347" s="26"/>
      <c r="G347" s="26">
        <v>56149.71</v>
      </c>
      <c r="H347" s="901"/>
      <c r="I347" s="598"/>
    </row>
    <row r="348" spans="1:9" ht="30">
      <c r="A348" s="904"/>
      <c r="B348" s="151"/>
      <c r="C348" s="772">
        <v>4140</v>
      </c>
      <c r="D348" s="161" t="s">
        <v>819</v>
      </c>
      <c r="E348" s="122">
        <v>30200</v>
      </c>
      <c r="F348" s="143">
        <v>44267</v>
      </c>
      <c r="G348" s="143">
        <v>44264.93</v>
      </c>
      <c r="H348" s="901">
        <f t="shared" si="10"/>
        <v>99.99532383039283</v>
      </c>
      <c r="I348" s="598"/>
    </row>
    <row r="349" spans="1:9" ht="15">
      <c r="A349" s="904"/>
      <c r="B349" s="151"/>
      <c r="C349" s="782"/>
      <c r="D349" s="6" t="s">
        <v>949</v>
      </c>
      <c r="E349" s="7">
        <v>30200</v>
      </c>
      <c r="F349" s="26">
        <v>44267</v>
      </c>
      <c r="G349" s="26">
        <v>44264.93</v>
      </c>
      <c r="H349" s="901">
        <f t="shared" si="10"/>
        <v>99.99532383039283</v>
      </c>
      <c r="I349" s="598"/>
    </row>
    <row r="350" spans="1:9" ht="15">
      <c r="A350" s="904"/>
      <c r="B350" s="151"/>
      <c r="C350" s="772">
        <v>4170</v>
      </c>
      <c r="D350" s="11" t="s">
        <v>943</v>
      </c>
      <c r="E350" s="12">
        <v>50000</v>
      </c>
      <c r="F350" s="31">
        <v>59152</v>
      </c>
      <c r="G350" s="31">
        <v>59151.93</v>
      </c>
      <c r="H350" s="901">
        <f t="shared" si="10"/>
        <v>99.99988166080607</v>
      </c>
      <c r="I350" s="598"/>
    </row>
    <row r="351" spans="1:9" ht="15">
      <c r="A351" s="904"/>
      <c r="B351" s="151"/>
      <c r="C351" s="789"/>
      <c r="D351" s="6" t="s">
        <v>305</v>
      </c>
      <c r="E351" s="7"/>
      <c r="F351" s="7"/>
      <c r="G351" s="7">
        <v>3000</v>
      </c>
      <c r="H351" s="901"/>
      <c r="I351" s="598"/>
    </row>
    <row r="352" spans="1:9" ht="15">
      <c r="A352" s="904"/>
      <c r="B352" s="151"/>
      <c r="C352" s="786"/>
      <c r="D352" s="63" t="s">
        <v>634</v>
      </c>
      <c r="E352" s="58"/>
      <c r="F352" s="58"/>
      <c r="G352" s="58">
        <v>3373</v>
      </c>
      <c r="H352" s="901"/>
      <c r="I352" s="598"/>
    </row>
    <row r="353" spans="1:9" ht="15">
      <c r="A353" s="904"/>
      <c r="B353" s="151"/>
      <c r="C353" s="786"/>
      <c r="D353" s="63" t="s">
        <v>306</v>
      </c>
      <c r="E353" s="58"/>
      <c r="F353" s="58"/>
      <c r="G353" s="58">
        <v>40778.93</v>
      </c>
      <c r="H353" s="901"/>
      <c r="I353" s="598"/>
    </row>
    <row r="354" spans="1:9" ht="15">
      <c r="A354" s="904"/>
      <c r="B354" s="151"/>
      <c r="C354" s="786"/>
      <c r="D354" s="63" t="s">
        <v>973</v>
      </c>
      <c r="E354" s="58"/>
      <c r="F354" s="58"/>
      <c r="G354" s="58">
        <v>12000</v>
      </c>
      <c r="H354" s="901"/>
      <c r="I354" s="598"/>
    </row>
    <row r="355" spans="1:9" ht="15">
      <c r="A355" s="904"/>
      <c r="B355" s="151"/>
      <c r="C355" s="793">
        <v>4210</v>
      </c>
      <c r="D355" s="11" t="s">
        <v>115</v>
      </c>
      <c r="E355" s="12">
        <v>73900</v>
      </c>
      <c r="F355" s="31">
        <v>104500</v>
      </c>
      <c r="G355" s="31">
        <v>104439.64</v>
      </c>
      <c r="H355" s="901">
        <f>G355/F355%</f>
        <v>99.94223923444976</v>
      </c>
      <c r="I355" s="598"/>
    </row>
    <row r="356" spans="1:9" ht="15">
      <c r="A356" s="904"/>
      <c r="B356" s="201"/>
      <c r="C356" s="794"/>
      <c r="D356" s="348" t="s">
        <v>307</v>
      </c>
      <c r="E356" s="122"/>
      <c r="F356" s="143"/>
      <c r="G356" s="143">
        <v>33883.99</v>
      </c>
      <c r="H356" s="902"/>
      <c r="I356" s="598"/>
    </row>
    <row r="357" spans="1:9" ht="15">
      <c r="A357" s="904"/>
      <c r="B357" s="201"/>
      <c r="C357" s="795"/>
      <c r="D357" s="755" t="s">
        <v>308</v>
      </c>
      <c r="E357" s="213"/>
      <c r="F357" s="222"/>
      <c r="G357" s="222">
        <v>13782.28</v>
      </c>
      <c r="H357" s="903"/>
      <c r="I357" s="598"/>
    </row>
    <row r="358" spans="1:9" ht="15">
      <c r="A358" s="904"/>
      <c r="B358" s="201"/>
      <c r="C358" s="795"/>
      <c r="D358" s="348" t="s">
        <v>309</v>
      </c>
      <c r="E358" s="122"/>
      <c r="F358" s="143"/>
      <c r="G358" s="143">
        <v>12927.12</v>
      </c>
      <c r="H358" s="902"/>
      <c r="I358" s="598"/>
    </row>
    <row r="359" spans="1:9" ht="15">
      <c r="A359" s="904"/>
      <c r="B359" s="201"/>
      <c r="C359" s="795"/>
      <c r="D359" s="755" t="s">
        <v>310</v>
      </c>
      <c r="E359" s="213"/>
      <c r="F359" s="222"/>
      <c r="G359" s="222">
        <v>13900.8</v>
      </c>
      <c r="H359" s="903"/>
      <c r="I359" s="598"/>
    </row>
    <row r="360" spans="1:9" ht="15">
      <c r="A360" s="904"/>
      <c r="B360" s="201"/>
      <c r="C360" s="795"/>
      <c r="D360" s="529" t="s">
        <v>311</v>
      </c>
      <c r="E360" s="58"/>
      <c r="F360" s="59"/>
      <c r="G360" s="59">
        <v>3891.53</v>
      </c>
      <c r="H360" s="901"/>
      <c r="I360" s="598"/>
    </row>
    <row r="361" spans="1:9" ht="15">
      <c r="A361" s="904"/>
      <c r="B361" s="201"/>
      <c r="C361" s="795"/>
      <c r="D361" s="529" t="s">
        <v>312</v>
      </c>
      <c r="E361" s="58"/>
      <c r="F361" s="59"/>
      <c r="G361" s="59">
        <v>5601.51</v>
      </c>
      <c r="H361" s="901"/>
      <c r="I361" s="598"/>
    </row>
    <row r="362" spans="1:9" ht="15">
      <c r="A362" s="904"/>
      <c r="B362" s="201"/>
      <c r="C362" s="795"/>
      <c r="D362" s="529" t="s">
        <v>313</v>
      </c>
      <c r="E362" s="58"/>
      <c r="F362" s="59"/>
      <c r="G362" s="59">
        <v>7890.54</v>
      </c>
      <c r="H362" s="901"/>
      <c r="I362" s="598"/>
    </row>
    <row r="363" spans="1:9" ht="15">
      <c r="A363" s="904"/>
      <c r="B363" s="201"/>
      <c r="C363" s="795"/>
      <c r="D363" s="529" t="s">
        <v>315</v>
      </c>
      <c r="E363" s="58"/>
      <c r="F363" s="59"/>
      <c r="G363" s="59">
        <v>2705.12</v>
      </c>
      <c r="H363" s="901"/>
      <c r="I363" s="598"/>
    </row>
    <row r="364" spans="1:9" ht="15">
      <c r="A364" s="904"/>
      <c r="B364" s="201"/>
      <c r="C364" s="766"/>
      <c r="D364" s="529" t="s">
        <v>316</v>
      </c>
      <c r="E364" s="58"/>
      <c r="F364" s="59"/>
      <c r="G364" s="59">
        <v>9856.75</v>
      </c>
      <c r="H364" s="901"/>
      <c r="I364" s="598"/>
    </row>
    <row r="365" spans="1:9" ht="15">
      <c r="A365" s="904"/>
      <c r="B365" s="151"/>
      <c r="C365" s="796">
        <v>4260</v>
      </c>
      <c r="D365" s="61" t="s">
        <v>31</v>
      </c>
      <c r="E365" s="122">
        <v>84000</v>
      </c>
      <c r="F365" s="143">
        <v>105000</v>
      </c>
      <c r="G365" s="143">
        <v>104371.45</v>
      </c>
      <c r="H365" s="902">
        <f>G365/F365%</f>
        <v>99.40138095238095</v>
      </c>
      <c r="I365" s="598"/>
    </row>
    <row r="366" spans="1:9" ht="15">
      <c r="A366" s="904"/>
      <c r="B366" s="151"/>
      <c r="C366" s="803"/>
      <c r="D366" s="50" t="s">
        <v>317</v>
      </c>
      <c r="E366" s="51"/>
      <c r="F366" s="52"/>
      <c r="G366" s="52">
        <v>73703.07</v>
      </c>
      <c r="H366" s="902"/>
      <c r="I366" s="598"/>
    </row>
    <row r="367" spans="1:9" ht="15">
      <c r="A367" s="904"/>
      <c r="B367" s="151"/>
      <c r="C367" s="777"/>
      <c r="D367" s="61" t="s">
        <v>318</v>
      </c>
      <c r="E367" s="122"/>
      <c r="F367" s="143"/>
      <c r="G367" s="143">
        <v>29620.09</v>
      </c>
      <c r="H367" s="902"/>
      <c r="I367" s="598"/>
    </row>
    <row r="368" spans="1:9" ht="15">
      <c r="A368" s="904"/>
      <c r="B368" s="151"/>
      <c r="C368" s="786"/>
      <c r="D368" s="212" t="s">
        <v>319</v>
      </c>
      <c r="E368" s="213"/>
      <c r="F368" s="222"/>
      <c r="G368" s="222">
        <v>1048.29</v>
      </c>
      <c r="H368" s="902"/>
      <c r="I368" s="598"/>
    </row>
    <row r="369" spans="1:9" ht="15">
      <c r="A369" s="904"/>
      <c r="B369" s="151"/>
      <c r="C369" s="772">
        <v>4270</v>
      </c>
      <c r="D369" s="11" t="s">
        <v>897</v>
      </c>
      <c r="E369" s="12">
        <v>7000</v>
      </c>
      <c r="F369" s="31">
        <v>10560</v>
      </c>
      <c r="G369" s="31">
        <v>10553.41</v>
      </c>
      <c r="H369" s="902">
        <f>G369/F369%</f>
        <v>99.9375946969697</v>
      </c>
      <c r="I369" s="598"/>
    </row>
    <row r="370" spans="1:9" ht="15">
      <c r="A370" s="904"/>
      <c r="B370" s="151"/>
      <c r="C370" s="764"/>
      <c r="D370" s="6" t="s">
        <v>320</v>
      </c>
      <c r="E370" s="7"/>
      <c r="F370" s="26"/>
      <c r="G370" s="26"/>
      <c r="H370" s="902"/>
      <c r="I370" s="598"/>
    </row>
    <row r="371" spans="1:9" ht="15">
      <c r="A371" s="904"/>
      <c r="B371" s="151"/>
      <c r="C371" s="772">
        <v>4280</v>
      </c>
      <c r="D371" s="11" t="s">
        <v>714</v>
      </c>
      <c r="E371" s="12">
        <v>3600</v>
      </c>
      <c r="F371" s="27">
        <v>2325</v>
      </c>
      <c r="G371" s="27">
        <v>2325</v>
      </c>
      <c r="H371" s="902">
        <f>G371/F371%</f>
        <v>100</v>
      </c>
      <c r="I371" s="598"/>
    </row>
    <row r="372" spans="1:9" ht="15">
      <c r="A372" s="904"/>
      <c r="B372" s="151"/>
      <c r="C372" s="782"/>
      <c r="D372" s="6" t="s">
        <v>321</v>
      </c>
      <c r="E372" s="7"/>
      <c r="F372" s="39"/>
      <c r="G372" s="39"/>
      <c r="H372" s="902"/>
      <c r="I372" s="598"/>
    </row>
    <row r="373" spans="1:9" ht="15">
      <c r="A373" s="904"/>
      <c r="B373" s="151"/>
      <c r="C373" s="772">
        <v>4300</v>
      </c>
      <c r="D373" s="11" t="s">
        <v>946</v>
      </c>
      <c r="E373" s="12">
        <v>161600</v>
      </c>
      <c r="F373" s="13">
        <v>236590</v>
      </c>
      <c r="G373" s="13">
        <v>236588.23</v>
      </c>
      <c r="H373" s="902">
        <f>G373/F373%</f>
        <v>99.99925187032419</v>
      </c>
      <c r="I373" s="598"/>
    </row>
    <row r="374" spans="1:9" ht="15">
      <c r="A374" s="904"/>
      <c r="B374" s="151"/>
      <c r="C374" s="776"/>
      <c r="D374" s="6" t="s">
        <v>262</v>
      </c>
      <c r="E374" s="7">
        <v>0</v>
      </c>
      <c r="F374" s="26"/>
      <c r="G374" s="26">
        <v>12761.2</v>
      </c>
      <c r="H374" s="901"/>
      <c r="I374" s="598"/>
    </row>
    <row r="375" spans="1:9" ht="15">
      <c r="A375" s="904"/>
      <c r="B375" s="151"/>
      <c r="C375" s="768"/>
      <c r="D375" s="61" t="s">
        <v>749</v>
      </c>
      <c r="E375" s="122">
        <v>10000</v>
      </c>
      <c r="F375" s="143"/>
      <c r="G375" s="143">
        <v>0</v>
      </c>
      <c r="H375" s="902"/>
      <c r="I375" s="598"/>
    </row>
    <row r="376" spans="1:9" ht="15">
      <c r="A376" s="904"/>
      <c r="B376" s="151"/>
      <c r="C376" s="777"/>
      <c r="D376" s="50" t="s">
        <v>176</v>
      </c>
      <c r="E376" s="51">
        <v>151600</v>
      </c>
      <c r="F376" s="149">
        <v>236590</v>
      </c>
      <c r="G376" s="149">
        <f>G377+G378+G379+G380+G381+G382+G383</f>
        <v>223827.03</v>
      </c>
      <c r="H376" s="903"/>
      <c r="I376" s="598"/>
    </row>
    <row r="377" spans="1:9" ht="15">
      <c r="A377" s="904"/>
      <c r="B377" s="151"/>
      <c r="C377" s="786"/>
      <c r="D377" s="63" t="s">
        <v>177</v>
      </c>
      <c r="E377" s="58"/>
      <c r="F377" s="110"/>
      <c r="G377" s="110">
        <v>17723.59</v>
      </c>
      <c r="H377" s="901"/>
      <c r="I377" s="598"/>
    </row>
    <row r="378" spans="1:9" ht="15">
      <c r="A378" s="904"/>
      <c r="B378" s="151"/>
      <c r="C378" s="786"/>
      <c r="D378" s="63" t="s">
        <v>178</v>
      </c>
      <c r="E378" s="58"/>
      <c r="F378" s="110"/>
      <c r="G378" s="110">
        <v>17439.9</v>
      </c>
      <c r="H378" s="901"/>
      <c r="I378" s="598"/>
    </row>
    <row r="379" spans="1:9" ht="15">
      <c r="A379" s="904"/>
      <c r="B379" s="151"/>
      <c r="C379" s="786"/>
      <c r="D379" s="63" t="s">
        <v>179</v>
      </c>
      <c r="E379" s="58"/>
      <c r="F379" s="110"/>
      <c r="G379" s="110">
        <v>75690</v>
      </c>
      <c r="H379" s="901"/>
      <c r="I379" s="598"/>
    </row>
    <row r="380" spans="1:9" ht="15">
      <c r="A380" s="904"/>
      <c r="B380" s="151"/>
      <c r="C380" s="786"/>
      <c r="D380" s="63" t="s">
        <v>180</v>
      </c>
      <c r="E380" s="58"/>
      <c r="F380" s="110"/>
      <c r="G380" s="110">
        <v>69526.99</v>
      </c>
      <c r="H380" s="901"/>
      <c r="I380" s="598"/>
    </row>
    <row r="381" spans="1:9" ht="15">
      <c r="A381" s="904"/>
      <c r="B381" s="151"/>
      <c r="C381" s="786"/>
      <c r="D381" s="63" t="s">
        <v>189</v>
      </c>
      <c r="E381" s="58"/>
      <c r="F381" s="110"/>
      <c r="G381" s="110">
        <v>7900.65</v>
      </c>
      <c r="H381" s="901"/>
      <c r="I381" s="598"/>
    </row>
    <row r="382" spans="1:9" ht="15">
      <c r="A382" s="904"/>
      <c r="B382" s="151"/>
      <c r="C382" s="786"/>
      <c r="D382" s="63" t="s">
        <v>190</v>
      </c>
      <c r="E382" s="58"/>
      <c r="F382" s="110"/>
      <c r="G382" s="110">
        <v>34447.9</v>
      </c>
      <c r="H382" s="901"/>
      <c r="I382" s="598"/>
    </row>
    <row r="383" spans="1:9" ht="15">
      <c r="A383" s="904"/>
      <c r="B383" s="151"/>
      <c r="C383" s="786"/>
      <c r="D383" s="63" t="s">
        <v>635</v>
      </c>
      <c r="E383" s="58"/>
      <c r="F383" s="110"/>
      <c r="G383" s="110">
        <v>1098</v>
      </c>
      <c r="H383" s="901"/>
      <c r="I383" s="598"/>
    </row>
    <row r="384" spans="1:9" ht="15">
      <c r="A384" s="904"/>
      <c r="B384" s="151"/>
      <c r="C384" s="772">
        <v>4350</v>
      </c>
      <c r="D384" s="61" t="s">
        <v>724</v>
      </c>
      <c r="E384" s="122">
        <v>8000</v>
      </c>
      <c r="F384" s="210">
        <v>7800</v>
      </c>
      <c r="G384" s="210">
        <v>7442</v>
      </c>
      <c r="H384" s="902">
        <f>G384/F384%</f>
        <v>95.41025641025641</v>
      </c>
      <c r="I384" s="598"/>
    </row>
    <row r="385" spans="1:9" ht="30">
      <c r="A385" s="904"/>
      <c r="B385" s="151"/>
      <c r="C385" s="780">
        <v>4360</v>
      </c>
      <c r="D385" s="417" t="s">
        <v>114</v>
      </c>
      <c r="E385" s="175">
        <v>10000</v>
      </c>
      <c r="F385" s="178">
        <v>12783</v>
      </c>
      <c r="G385" s="178">
        <v>12782.65</v>
      </c>
      <c r="H385" s="907">
        <f aca="true" t="shared" si="11" ref="H385:H450">G385/F385%</f>
        <v>99.99726198857859</v>
      </c>
      <c r="I385" s="598"/>
    </row>
    <row r="386" spans="1:9" ht="30">
      <c r="A386" s="904"/>
      <c r="B386" s="151"/>
      <c r="C386" s="780">
        <v>4370</v>
      </c>
      <c r="D386" s="328" t="s">
        <v>82</v>
      </c>
      <c r="E386" s="126">
        <v>53800</v>
      </c>
      <c r="F386" s="127">
        <v>30300</v>
      </c>
      <c r="G386" s="591">
        <v>29577.19</v>
      </c>
      <c r="H386" s="919">
        <f t="shared" si="11"/>
        <v>97.61448844884488</v>
      </c>
      <c r="I386" s="598"/>
    </row>
    <row r="387" spans="1:9" ht="15">
      <c r="A387" s="904"/>
      <c r="B387" s="151"/>
      <c r="C387" s="772">
        <v>4410</v>
      </c>
      <c r="D387" s="11" t="s">
        <v>699</v>
      </c>
      <c r="E387" s="12">
        <v>19000</v>
      </c>
      <c r="F387" s="31">
        <v>26444</v>
      </c>
      <c r="G387" s="521">
        <v>26443.91</v>
      </c>
      <c r="H387" s="917">
        <f t="shared" si="11"/>
        <v>99.99965965814552</v>
      </c>
      <c r="I387" s="598"/>
    </row>
    <row r="388" spans="1:9" ht="15">
      <c r="A388" s="904"/>
      <c r="B388" s="151"/>
      <c r="C388" s="819"/>
      <c r="D388" s="11" t="s">
        <v>636</v>
      </c>
      <c r="E388" s="12"/>
      <c r="F388" s="31"/>
      <c r="G388" s="521">
        <v>17188.06</v>
      </c>
      <c r="H388" s="917"/>
      <c r="I388" s="598"/>
    </row>
    <row r="389" spans="1:9" ht="15">
      <c r="A389" s="904"/>
      <c r="B389" s="151"/>
      <c r="C389" s="796"/>
      <c r="D389" s="11" t="s">
        <v>637</v>
      </c>
      <c r="E389" s="12"/>
      <c r="F389" s="31"/>
      <c r="G389" s="521">
        <v>9255.85</v>
      </c>
      <c r="H389" s="917"/>
      <c r="I389" s="598"/>
    </row>
    <row r="390" spans="1:9" ht="15">
      <c r="A390" s="904"/>
      <c r="B390" s="151"/>
      <c r="C390" s="772">
        <v>4420</v>
      </c>
      <c r="D390" s="11" t="s">
        <v>1016</v>
      </c>
      <c r="E390" s="12">
        <v>2500</v>
      </c>
      <c r="F390" s="27">
        <v>5200</v>
      </c>
      <c r="G390" s="520">
        <v>5079.82</v>
      </c>
      <c r="H390" s="917">
        <f t="shared" si="11"/>
        <v>97.68884615384614</v>
      </c>
      <c r="I390" s="598"/>
    </row>
    <row r="391" spans="1:9" ht="15">
      <c r="A391" s="904"/>
      <c r="B391" s="151"/>
      <c r="C391" s="772">
        <v>4430</v>
      </c>
      <c r="D391" s="11" t="s">
        <v>697</v>
      </c>
      <c r="E391" s="12">
        <v>4500</v>
      </c>
      <c r="F391" s="27">
        <v>13000</v>
      </c>
      <c r="G391" s="520">
        <v>12648.72</v>
      </c>
      <c r="H391" s="917">
        <f t="shared" si="11"/>
        <v>97.29784615384615</v>
      </c>
      <c r="I391" s="598"/>
    </row>
    <row r="392" spans="1:9" ht="30">
      <c r="A392" s="904"/>
      <c r="B392" s="151"/>
      <c r="C392" s="789"/>
      <c r="D392" s="103" t="s">
        <v>322</v>
      </c>
      <c r="E392" s="7">
        <v>0</v>
      </c>
      <c r="F392" s="39"/>
      <c r="G392" s="578">
        <v>1500</v>
      </c>
      <c r="H392" s="917"/>
      <c r="I392" s="598"/>
    </row>
    <row r="393" spans="1:9" ht="15">
      <c r="A393" s="904"/>
      <c r="B393" s="151"/>
      <c r="C393" s="782"/>
      <c r="D393" s="6" t="s">
        <v>780</v>
      </c>
      <c r="E393" s="7">
        <v>4500</v>
      </c>
      <c r="F393" s="39"/>
      <c r="G393" s="578">
        <v>11148.72</v>
      </c>
      <c r="H393" s="917"/>
      <c r="I393" s="598"/>
    </row>
    <row r="394" spans="1:9" ht="15">
      <c r="A394" s="904"/>
      <c r="B394" s="151"/>
      <c r="C394" s="772">
        <v>4440</v>
      </c>
      <c r="D394" s="11" t="s">
        <v>709</v>
      </c>
      <c r="E394" s="12">
        <v>52700</v>
      </c>
      <c r="F394" s="31">
        <v>60241</v>
      </c>
      <c r="G394" s="521">
        <v>60241</v>
      </c>
      <c r="H394" s="917">
        <f t="shared" si="11"/>
        <v>100</v>
      </c>
      <c r="I394" s="598"/>
    </row>
    <row r="395" spans="1:9" ht="15">
      <c r="A395" s="904"/>
      <c r="B395" s="151"/>
      <c r="C395" s="772">
        <v>4510</v>
      </c>
      <c r="D395" s="11" t="s">
        <v>685</v>
      </c>
      <c r="E395" s="12">
        <v>4000</v>
      </c>
      <c r="F395" s="27">
        <v>209</v>
      </c>
      <c r="G395" s="520">
        <v>97</v>
      </c>
      <c r="H395" s="917">
        <f t="shared" si="11"/>
        <v>46.41148325358852</v>
      </c>
      <c r="I395" s="598"/>
    </row>
    <row r="396" spans="1:9" ht="15">
      <c r="A396" s="904"/>
      <c r="B396" s="151"/>
      <c r="C396" s="764"/>
      <c r="D396" s="6" t="s">
        <v>191</v>
      </c>
      <c r="E396" s="7"/>
      <c r="F396" s="39"/>
      <c r="G396" s="578"/>
      <c r="H396" s="917"/>
      <c r="I396" s="598"/>
    </row>
    <row r="397" spans="1:9" ht="15">
      <c r="A397" s="904"/>
      <c r="B397" s="151"/>
      <c r="C397" s="772">
        <v>4570</v>
      </c>
      <c r="D397" s="98" t="s">
        <v>244</v>
      </c>
      <c r="E397" s="12">
        <v>0</v>
      </c>
      <c r="F397" s="62">
        <v>291</v>
      </c>
      <c r="G397" s="587">
        <v>291</v>
      </c>
      <c r="H397" s="917">
        <f t="shared" si="11"/>
        <v>100</v>
      </c>
      <c r="I397" s="598"/>
    </row>
    <row r="398" spans="1:9" ht="15">
      <c r="A398" s="904"/>
      <c r="B398" s="151"/>
      <c r="C398" s="764"/>
      <c r="D398" s="6" t="s">
        <v>264</v>
      </c>
      <c r="E398" s="7"/>
      <c r="F398" s="37"/>
      <c r="G398" s="579"/>
      <c r="H398" s="917"/>
      <c r="I398" s="598"/>
    </row>
    <row r="399" spans="1:9" ht="15">
      <c r="A399" s="904"/>
      <c r="B399" s="151"/>
      <c r="C399" s="772">
        <v>4610</v>
      </c>
      <c r="D399" s="98" t="s">
        <v>90</v>
      </c>
      <c r="E399" s="12">
        <v>4000</v>
      </c>
      <c r="F399" s="27">
        <v>4965</v>
      </c>
      <c r="G399" s="520">
        <v>4964.29</v>
      </c>
      <c r="H399" s="917">
        <f t="shared" si="11"/>
        <v>99.98569989929507</v>
      </c>
      <c r="I399" s="598"/>
    </row>
    <row r="400" spans="1:9" ht="15">
      <c r="A400" s="904"/>
      <c r="B400" s="151"/>
      <c r="C400" s="764"/>
      <c r="D400" s="6" t="s">
        <v>192</v>
      </c>
      <c r="E400" s="7"/>
      <c r="F400" s="39"/>
      <c r="G400" s="578"/>
      <c r="H400" s="917"/>
      <c r="I400" s="598"/>
    </row>
    <row r="401" spans="1:9" ht="30">
      <c r="A401" s="904"/>
      <c r="B401" s="151"/>
      <c r="C401" s="772">
        <v>4700</v>
      </c>
      <c r="D401" s="161" t="s">
        <v>719</v>
      </c>
      <c r="E401" s="122">
        <v>12000</v>
      </c>
      <c r="F401" s="143">
        <v>13364</v>
      </c>
      <c r="G401" s="522">
        <v>13363.7</v>
      </c>
      <c r="H401" s="917">
        <f t="shared" si="11"/>
        <v>99.99775516312482</v>
      </c>
      <c r="I401" s="598"/>
    </row>
    <row r="402" spans="1:9" ht="15">
      <c r="A402" s="904"/>
      <c r="B402" s="151"/>
      <c r="C402" s="791"/>
      <c r="D402" s="50" t="s">
        <v>193</v>
      </c>
      <c r="E402" s="51"/>
      <c r="F402" s="52"/>
      <c r="G402" s="585"/>
      <c r="H402" s="917"/>
      <c r="I402" s="598"/>
    </row>
    <row r="403" spans="1:9" ht="30">
      <c r="A403" s="904"/>
      <c r="B403" s="151"/>
      <c r="C403" s="784">
        <v>4740</v>
      </c>
      <c r="D403" s="98" t="s">
        <v>811</v>
      </c>
      <c r="E403" s="12">
        <v>12000</v>
      </c>
      <c r="F403" s="31">
        <v>8020</v>
      </c>
      <c r="G403" s="582">
        <v>8009.15</v>
      </c>
      <c r="H403" s="917">
        <f t="shared" si="11"/>
        <v>99.8647132169576</v>
      </c>
      <c r="I403" s="598"/>
    </row>
    <row r="404" spans="1:9" ht="15">
      <c r="A404" s="904"/>
      <c r="B404" s="151"/>
      <c r="C404" s="764"/>
      <c r="D404" s="6" t="s">
        <v>194</v>
      </c>
      <c r="E404" s="7"/>
      <c r="F404" s="26"/>
      <c r="G404" s="521"/>
      <c r="H404" s="917"/>
      <c r="I404" s="598"/>
    </row>
    <row r="405" spans="1:9" ht="30">
      <c r="A405" s="904"/>
      <c r="B405" s="151"/>
      <c r="C405" s="772">
        <v>4750</v>
      </c>
      <c r="D405" s="98" t="s">
        <v>710</v>
      </c>
      <c r="E405" s="12">
        <v>40000</v>
      </c>
      <c r="F405" s="31">
        <v>29350</v>
      </c>
      <c r="G405" s="521">
        <v>29347.33</v>
      </c>
      <c r="H405" s="917">
        <f t="shared" si="11"/>
        <v>99.99090289608178</v>
      </c>
      <c r="I405" s="598"/>
    </row>
    <row r="406" spans="1:9" ht="15">
      <c r="A406" s="904"/>
      <c r="B406" s="151"/>
      <c r="C406" s="787"/>
      <c r="D406" s="61" t="s">
        <v>840</v>
      </c>
      <c r="E406" s="122"/>
      <c r="F406" s="143"/>
      <c r="G406" s="522">
        <v>16821.42</v>
      </c>
      <c r="H406" s="918"/>
      <c r="I406" s="598"/>
    </row>
    <row r="407" spans="1:9" ht="15">
      <c r="A407" s="904"/>
      <c r="B407" s="151"/>
      <c r="C407" s="792"/>
      <c r="D407" s="177" t="s">
        <v>839</v>
      </c>
      <c r="E407" s="175"/>
      <c r="F407" s="225"/>
      <c r="G407" s="226">
        <v>12525.91</v>
      </c>
      <c r="H407" s="919"/>
      <c r="I407" s="598"/>
    </row>
    <row r="408" spans="1:9" ht="15">
      <c r="A408" s="904"/>
      <c r="B408" s="151"/>
      <c r="C408" s="780">
        <v>6050</v>
      </c>
      <c r="D408" s="177" t="s">
        <v>130</v>
      </c>
      <c r="E408" s="175">
        <v>320000</v>
      </c>
      <c r="F408" s="176">
        <v>783603</v>
      </c>
      <c r="G408" s="575">
        <f>G409+G410+G411</f>
        <v>783385.16</v>
      </c>
      <c r="H408" s="918">
        <f t="shared" si="11"/>
        <v>99.97220020852397</v>
      </c>
      <c r="I408" s="598"/>
    </row>
    <row r="409" spans="1:9" ht="15">
      <c r="A409" s="904"/>
      <c r="B409" s="151"/>
      <c r="C409" s="783"/>
      <c r="D409" s="177" t="s">
        <v>265</v>
      </c>
      <c r="E409" s="175">
        <v>50000</v>
      </c>
      <c r="F409" s="178">
        <v>20000</v>
      </c>
      <c r="G409" s="581">
        <v>19992.27</v>
      </c>
      <c r="H409" s="919">
        <f t="shared" si="11"/>
        <v>99.96135</v>
      </c>
      <c r="I409" s="598"/>
    </row>
    <row r="410" spans="1:9" ht="15">
      <c r="A410" s="904"/>
      <c r="B410" s="151"/>
      <c r="C410" s="777"/>
      <c r="D410" s="212" t="s">
        <v>938</v>
      </c>
      <c r="E410" s="213">
        <v>20000</v>
      </c>
      <c r="F410" s="222">
        <v>20000</v>
      </c>
      <c r="G410" s="592">
        <v>19790</v>
      </c>
      <c r="H410" s="921">
        <f t="shared" si="11"/>
        <v>98.95</v>
      </c>
      <c r="I410" s="598"/>
    </row>
    <row r="411" spans="1:9" ht="15">
      <c r="A411" s="904"/>
      <c r="B411" s="151"/>
      <c r="C411" s="789"/>
      <c r="D411" s="50" t="s">
        <v>77</v>
      </c>
      <c r="E411" s="51">
        <v>250000</v>
      </c>
      <c r="F411" s="149">
        <v>743603</v>
      </c>
      <c r="G411" s="149">
        <v>743602.89</v>
      </c>
      <c r="H411" s="903">
        <f t="shared" si="11"/>
        <v>99.99998520716028</v>
      </c>
      <c r="I411" s="885"/>
    </row>
    <row r="412" spans="1:9" ht="15">
      <c r="A412" s="904"/>
      <c r="B412" s="151"/>
      <c r="C412" s="781"/>
      <c r="D412" s="638" t="s">
        <v>956</v>
      </c>
      <c r="E412" s="24"/>
      <c r="F412" s="463"/>
      <c r="G412" s="637">
        <v>590000</v>
      </c>
      <c r="H412" s="896"/>
      <c r="I412" s="885"/>
    </row>
    <row r="413" spans="1:9" ht="15">
      <c r="A413" s="904"/>
      <c r="B413" s="151"/>
      <c r="C413" s="774">
        <v>6060</v>
      </c>
      <c r="D413" s="103" t="s">
        <v>750</v>
      </c>
      <c r="E413" s="7">
        <v>48000</v>
      </c>
      <c r="F413" s="26">
        <v>75218</v>
      </c>
      <c r="G413" s="26">
        <v>75217.43</v>
      </c>
      <c r="H413" s="901">
        <f t="shared" si="11"/>
        <v>99.99924220266425</v>
      </c>
      <c r="I413" s="598"/>
    </row>
    <row r="414" spans="1:9" ht="15">
      <c r="A414" s="904"/>
      <c r="B414" s="151"/>
      <c r="C414" s="776"/>
      <c r="D414" s="6" t="s">
        <v>974</v>
      </c>
      <c r="E414" s="7">
        <v>30000</v>
      </c>
      <c r="F414" s="26">
        <v>32786</v>
      </c>
      <c r="G414" s="26">
        <v>32785.99</v>
      </c>
      <c r="H414" s="901">
        <f t="shared" si="11"/>
        <v>99.99996949917647</v>
      </c>
      <c r="I414" s="598"/>
    </row>
    <row r="415" spans="1:9" ht="15">
      <c r="A415" s="904"/>
      <c r="B415" s="151"/>
      <c r="C415" s="762"/>
      <c r="D415" s="6" t="s">
        <v>87</v>
      </c>
      <c r="E415" s="7">
        <v>18000</v>
      </c>
      <c r="F415" s="26">
        <v>18032</v>
      </c>
      <c r="G415" s="26">
        <v>18031.44</v>
      </c>
      <c r="H415" s="901">
        <f t="shared" si="11"/>
        <v>99.99689440993788</v>
      </c>
      <c r="I415" s="598"/>
    </row>
    <row r="416" spans="1:9" ht="15.75" thickBot="1">
      <c r="A416" s="904"/>
      <c r="B416" s="151"/>
      <c r="C416" s="781"/>
      <c r="D416" s="63" t="s">
        <v>841</v>
      </c>
      <c r="E416" s="58">
        <v>0</v>
      </c>
      <c r="F416" s="59">
        <v>24400</v>
      </c>
      <c r="G416" s="59">
        <v>24400</v>
      </c>
      <c r="H416" s="897">
        <f t="shared" si="11"/>
        <v>100</v>
      </c>
      <c r="I416" s="598"/>
    </row>
    <row r="417" spans="1:9" ht="15.75" thickBot="1">
      <c r="A417" s="904"/>
      <c r="B417" s="967">
        <v>75075</v>
      </c>
      <c r="C417" s="763"/>
      <c r="D417" s="958" t="s">
        <v>822</v>
      </c>
      <c r="E417" s="959">
        <v>70000</v>
      </c>
      <c r="F417" s="962">
        <f>SUM(F419:F429)</f>
        <v>165800</v>
      </c>
      <c r="G417" s="962">
        <f>G419+G420+G421+G427+G428+G429</f>
        <v>163816.04999999996</v>
      </c>
      <c r="H417" s="961">
        <f t="shared" si="11"/>
        <v>98.80340772014473</v>
      </c>
      <c r="I417" s="598"/>
    </row>
    <row r="418" spans="1:9" ht="15">
      <c r="A418" s="895"/>
      <c r="B418" s="55"/>
      <c r="C418" s="786"/>
      <c r="D418" s="229"/>
      <c r="E418" s="230"/>
      <c r="F418" s="465"/>
      <c r="G418" s="465"/>
      <c r="H418" s="896"/>
      <c r="I418" s="598"/>
    </row>
    <row r="419" spans="1:9" ht="15">
      <c r="A419" s="895"/>
      <c r="B419" s="34"/>
      <c r="C419" s="767">
        <v>4170</v>
      </c>
      <c r="D419" s="11" t="s">
        <v>943</v>
      </c>
      <c r="E419" s="12">
        <v>6500</v>
      </c>
      <c r="F419" s="27">
        <v>3208</v>
      </c>
      <c r="G419" s="27">
        <v>1252</v>
      </c>
      <c r="H419" s="901">
        <f t="shared" si="11"/>
        <v>39.02743142144639</v>
      </c>
      <c r="I419" s="598"/>
    </row>
    <row r="420" spans="1:9" ht="15">
      <c r="A420" s="895"/>
      <c r="B420" s="34"/>
      <c r="C420" s="767">
        <v>4210</v>
      </c>
      <c r="D420" s="11" t="s">
        <v>115</v>
      </c>
      <c r="E420" s="12">
        <v>6300</v>
      </c>
      <c r="F420" s="27">
        <v>8080</v>
      </c>
      <c r="G420" s="27">
        <v>8079.68</v>
      </c>
      <c r="H420" s="901">
        <f t="shared" si="11"/>
        <v>99.9960396039604</v>
      </c>
      <c r="I420" s="598"/>
    </row>
    <row r="421" spans="1:9" ht="15">
      <c r="A421" s="895"/>
      <c r="B421" s="34"/>
      <c r="C421" s="767">
        <v>4300</v>
      </c>
      <c r="D421" s="11" t="s">
        <v>946</v>
      </c>
      <c r="E421" s="12">
        <v>55150</v>
      </c>
      <c r="F421" s="13">
        <v>152200</v>
      </c>
      <c r="G421" s="13">
        <v>152186.34</v>
      </c>
      <c r="H421" s="901">
        <f t="shared" si="11"/>
        <v>99.99102496714849</v>
      </c>
      <c r="I421" s="598"/>
    </row>
    <row r="422" spans="1:9" ht="15">
      <c r="A422" s="895"/>
      <c r="B422" s="34"/>
      <c r="C422" s="789"/>
      <c r="D422" s="63" t="s">
        <v>661</v>
      </c>
      <c r="E422" s="58"/>
      <c r="F422" s="110"/>
      <c r="G422" s="110">
        <v>65901.09</v>
      </c>
      <c r="H422" s="901"/>
      <c r="I422" s="598"/>
    </row>
    <row r="423" spans="1:9" ht="15">
      <c r="A423" s="895"/>
      <c r="B423" s="34"/>
      <c r="C423" s="820"/>
      <c r="D423" s="174" t="s">
        <v>196</v>
      </c>
      <c r="E423" s="175"/>
      <c r="F423" s="225"/>
      <c r="G423" s="226">
        <v>10314.1</v>
      </c>
      <c r="H423" s="901"/>
      <c r="I423" s="886"/>
    </row>
    <row r="424" spans="1:9" ht="15">
      <c r="A424" s="895"/>
      <c r="B424" s="34"/>
      <c r="C424" s="768"/>
      <c r="D424" s="23" t="s">
        <v>197</v>
      </c>
      <c r="E424" s="24"/>
      <c r="F424" s="227"/>
      <c r="G424" s="228">
        <v>17607.88</v>
      </c>
      <c r="H424" s="901"/>
      <c r="I424" s="598"/>
    </row>
    <row r="425" spans="1:9" ht="15">
      <c r="A425" s="895"/>
      <c r="B425" s="34"/>
      <c r="C425" s="821"/>
      <c r="D425" s="61" t="s">
        <v>603</v>
      </c>
      <c r="E425" s="122"/>
      <c r="F425" s="562"/>
      <c r="G425" s="563">
        <v>42347.37</v>
      </c>
      <c r="H425" s="901"/>
      <c r="I425" s="598"/>
    </row>
    <row r="426" spans="1:9" ht="15">
      <c r="A426" s="895"/>
      <c r="B426" s="34"/>
      <c r="C426" s="821"/>
      <c r="D426" s="229" t="s">
        <v>604</v>
      </c>
      <c r="E426" s="230"/>
      <c r="F426" s="159"/>
      <c r="G426" s="156">
        <v>16015.9</v>
      </c>
      <c r="H426" s="901"/>
      <c r="I426" s="598"/>
    </row>
    <row r="427" spans="1:9" ht="15">
      <c r="A427" s="895"/>
      <c r="B427" s="34"/>
      <c r="C427" s="767">
        <v>4410</v>
      </c>
      <c r="D427" s="11" t="s">
        <v>699</v>
      </c>
      <c r="E427" s="12">
        <v>500</v>
      </c>
      <c r="F427" s="62">
        <v>500</v>
      </c>
      <c r="G427" s="62">
        <v>494.65</v>
      </c>
      <c r="H427" s="901">
        <f t="shared" si="11"/>
        <v>98.92999999999999</v>
      </c>
      <c r="I427" s="598"/>
    </row>
    <row r="428" spans="1:9" ht="15">
      <c r="A428" s="895"/>
      <c r="B428" s="256"/>
      <c r="C428" s="767">
        <v>4420</v>
      </c>
      <c r="D428" s="61" t="s">
        <v>1016</v>
      </c>
      <c r="E428" s="122">
        <v>1150</v>
      </c>
      <c r="F428" s="210">
        <v>1150</v>
      </c>
      <c r="G428" s="210">
        <v>1142.3</v>
      </c>
      <c r="H428" s="901">
        <f t="shared" si="11"/>
        <v>99.33043478260869</v>
      </c>
      <c r="I428" s="598"/>
    </row>
    <row r="429" spans="1:9" ht="15.75" thickBot="1">
      <c r="A429" s="895"/>
      <c r="B429" s="295"/>
      <c r="C429" s="980">
        <v>4430</v>
      </c>
      <c r="D429" s="212" t="s">
        <v>697</v>
      </c>
      <c r="E429" s="213">
        <v>400</v>
      </c>
      <c r="F429" s="542">
        <v>662</v>
      </c>
      <c r="G429" s="542">
        <v>661.08</v>
      </c>
      <c r="H429" s="897">
        <f t="shared" si="11"/>
        <v>99.86102719033234</v>
      </c>
      <c r="I429" s="598"/>
    </row>
    <row r="430" spans="1:9" ht="15.75" thickBot="1">
      <c r="A430" s="904"/>
      <c r="B430" s="967">
        <v>75095</v>
      </c>
      <c r="C430" s="763"/>
      <c r="D430" s="958" t="s">
        <v>126</v>
      </c>
      <c r="E430" s="959">
        <v>17690</v>
      </c>
      <c r="F430" s="972">
        <v>24127</v>
      </c>
      <c r="G430" s="972">
        <v>23773.68</v>
      </c>
      <c r="H430" s="961">
        <f t="shared" si="11"/>
        <v>98.5355825423799</v>
      </c>
      <c r="I430" s="598"/>
    </row>
    <row r="431" spans="1:9" ht="15">
      <c r="A431" s="904"/>
      <c r="B431" s="151"/>
      <c r="C431" s="828">
        <v>2900</v>
      </c>
      <c r="D431" s="1037" t="s">
        <v>813</v>
      </c>
      <c r="E431" s="265">
        <v>17690</v>
      </c>
      <c r="F431" s="464">
        <v>24127</v>
      </c>
      <c r="G431" s="464">
        <v>23773.68</v>
      </c>
      <c r="H431" s="929">
        <f t="shared" si="11"/>
        <v>98.5355825423799</v>
      </c>
      <c r="I431" s="598"/>
    </row>
    <row r="432" spans="1:9" ht="15">
      <c r="A432" s="904"/>
      <c r="B432" s="151"/>
      <c r="C432" s="776"/>
      <c r="D432" s="1038"/>
      <c r="E432" s="170"/>
      <c r="F432" s="171"/>
      <c r="G432" s="171"/>
      <c r="H432" s="929"/>
      <c r="I432" s="598"/>
    </row>
    <row r="433" spans="1:9" ht="15">
      <c r="A433" s="904"/>
      <c r="B433" s="151"/>
      <c r="C433" s="801"/>
      <c r="D433" s="1040"/>
      <c r="E433" s="45"/>
      <c r="F433" s="46"/>
      <c r="G433" s="46"/>
      <c r="H433" s="910"/>
      <c r="I433" s="598"/>
    </row>
    <row r="434" spans="1:9" ht="30">
      <c r="A434" s="904"/>
      <c r="B434" s="151"/>
      <c r="C434" s="783"/>
      <c r="D434" s="354" t="s">
        <v>814</v>
      </c>
      <c r="E434" s="51">
        <v>11445</v>
      </c>
      <c r="F434" s="52">
        <v>11445</v>
      </c>
      <c r="G434" s="52">
        <v>11091.85</v>
      </c>
      <c r="H434" s="903">
        <f t="shared" si="11"/>
        <v>96.91437308868501</v>
      </c>
      <c r="I434" s="598"/>
    </row>
    <row r="435" spans="1:9" ht="30.75" thickBot="1">
      <c r="A435" s="904"/>
      <c r="B435" s="151"/>
      <c r="C435" s="768"/>
      <c r="D435" s="145" t="s">
        <v>902</v>
      </c>
      <c r="E435" s="58">
        <v>6245</v>
      </c>
      <c r="F435" s="129">
        <v>12682</v>
      </c>
      <c r="G435" s="129">
        <v>12681.83</v>
      </c>
      <c r="H435" s="897">
        <f t="shared" si="11"/>
        <v>99.99865951742628</v>
      </c>
      <c r="I435" s="598"/>
    </row>
    <row r="436" spans="1:9" ht="32.25" thickBot="1">
      <c r="A436" s="694">
        <v>751</v>
      </c>
      <c r="B436" s="695"/>
      <c r="C436" s="763"/>
      <c r="D436" s="696" t="s">
        <v>886</v>
      </c>
      <c r="E436" s="692">
        <v>3437</v>
      </c>
      <c r="F436" s="724">
        <f>F437</f>
        <v>3049</v>
      </c>
      <c r="G436" s="725">
        <f>G437</f>
        <v>3049</v>
      </c>
      <c r="H436" s="706">
        <f t="shared" si="11"/>
        <v>100</v>
      </c>
      <c r="I436" s="598"/>
    </row>
    <row r="437" spans="1:9" ht="30.75" thickBot="1">
      <c r="A437" s="981"/>
      <c r="B437" s="967">
        <v>75101</v>
      </c>
      <c r="C437" s="763"/>
      <c r="D437" s="984" t="s">
        <v>770</v>
      </c>
      <c r="E437" s="959">
        <v>3437</v>
      </c>
      <c r="F437" s="960">
        <f>SUM(F440:F443)</f>
        <v>3049</v>
      </c>
      <c r="G437" s="985">
        <f>SUM(G440:G443)</f>
        <v>3049</v>
      </c>
      <c r="H437" s="971">
        <f t="shared" si="11"/>
        <v>100</v>
      </c>
      <c r="I437" s="598"/>
    </row>
    <row r="438" spans="1:9" ht="15.75">
      <c r="A438" s="931"/>
      <c r="B438" s="134"/>
      <c r="C438" s="786"/>
      <c r="D438" s="963" t="s">
        <v>883</v>
      </c>
      <c r="E438" s="964">
        <v>3437</v>
      </c>
      <c r="F438" s="982">
        <f>F437</f>
        <v>3049</v>
      </c>
      <c r="G438" s="983">
        <f>G437</f>
        <v>3049</v>
      </c>
      <c r="H438" s="927">
        <f t="shared" si="11"/>
        <v>100</v>
      </c>
      <c r="I438" s="598"/>
    </row>
    <row r="439" spans="1:9" ht="15.75">
      <c r="A439" s="931"/>
      <c r="B439" s="134"/>
      <c r="C439" s="769"/>
      <c r="D439" s="57" t="s">
        <v>884</v>
      </c>
      <c r="E439" s="58"/>
      <c r="F439" s="129"/>
      <c r="G439" s="586"/>
      <c r="H439" s="925"/>
      <c r="I439" s="598"/>
    </row>
    <row r="440" spans="1:9" ht="15">
      <c r="A440" s="931"/>
      <c r="B440" s="9"/>
      <c r="C440" s="767">
        <v>4010</v>
      </c>
      <c r="D440" s="11" t="s">
        <v>151</v>
      </c>
      <c r="E440" s="12">
        <v>2560</v>
      </c>
      <c r="F440" s="27">
        <v>2172</v>
      </c>
      <c r="G440" s="520">
        <v>2172</v>
      </c>
      <c r="H440" s="917">
        <f t="shared" si="11"/>
        <v>100</v>
      </c>
      <c r="I440" s="598"/>
    </row>
    <row r="441" spans="1:9" ht="15">
      <c r="A441" s="931"/>
      <c r="B441" s="9"/>
      <c r="C441" s="767">
        <v>4110</v>
      </c>
      <c r="D441" s="11" t="s">
        <v>735</v>
      </c>
      <c r="E441" s="12">
        <v>440</v>
      </c>
      <c r="F441" s="62">
        <v>440</v>
      </c>
      <c r="G441" s="587">
        <v>440</v>
      </c>
      <c r="H441" s="917">
        <f t="shared" si="11"/>
        <v>99.99999999999999</v>
      </c>
      <c r="I441" s="598"/>
    </row>
    <row r="442" spans="1:9" ht="15">
      <c r="A442" s="932"/>
      <c r="B442" s="65"/>
      <c r="C442" s="767">
        <v>4120</v>
      </c>
      <c r="D442" s="61" t="s">
        <v>14</v>
      </c>
      <c r="E442" s="122">
        <v>65</v>
      </c>
      <c r="F442" s="235">
        <v>65</v>
      </c>
      <c r="G442" s="589">
        <v>65</v>
      </c>
      <c r="H442" s="917">
        <f t="shared" si="11"/>
        <v>100</v>
      </c>
      <c r="I442" s="598"/>
    </row>
    <row r="443" spans="1:9" ht="15.75" thickBot="1">
      <c r="A443" s="933"/>
      <c r="B443" s="102"/>
      <c r="C443" s="823">
        <v>4210</v>
      </c>
      <c r="D443" s="212" t="s">
        <v>115</v>
      </c>
      <c r="E443" s="213">
        <v>372</v>
      </c>
      <c r="F443" s="542">
        <v>372</v>
      </c>
      <c r="G443" s="721">
        <v>372</v>
      </c>
      <c r="H443" s="921">
        <f t="shared" si="11"/>
        <v>100</v>
      </c>
      <c r="I443" s="598"/>
    </row>
    <row r="444" spans="1:9" ht="16.5" thickBot="1">
      <c r="A444" s="689">
        <v>752</v>
      </c>
      <c r="B444" s="690"/>
      <c r="C444" s="763"/>
      <c r="D444" s="691" t="s">
        <v>688</v>
      </c>
      <c r="E444" s="692">
        <v>750</v>
      </c>
      <c r="F444" s="722">
        <v>750</v>
      </c>
      <c r="G444" s="723">
        <v>750</v>
      </c>
      <c r="H444" s="706">
        <f t="shared" si="11"/>
        <v>100</v>
      </c>
      <c r="I444" s="598"/>
    </row>
    <row r="445" spans="1:9" ht="15.75" thickBot="1">
      <c r="A445" s="904"/>
      <c r="B445" s="967">
        <v>75212</v>
      </c>
      <c r="C445" s="763"/>
      <c r="D445" s="958" t="s">
        <v>110</v>
      </c>
      <c r="E445" s="986">
        <v>750</v>
      </c>
      <c r="F445" s="986">
        <v>750</v>
      </c>
      <c r="G445" s="987">
        <v>750</v>
      </c>
      <c r="H445" s="971">
        <f t="shared" si="11"/>
        <v>100</v>
      </c>
      <c r="I445" s="598"/>
    </row>
    <row r="446" spans="1:9" ht="15.75">
      <c r="A446" s="933"/>
      <c r="B446" s="134"/>
      <c r="C446" s="821"/>
      <c r="D446" s="245" t="s">
        <v>883</v>
      </c>
      <c r="E446" s="246">
        <v>750</v>
      </c>
      <c r="F446" s="246">
        <v>750</v>
      </c>
      <c r="G446" s="595">
        <v>750</v>
      </c>
      <c r="H446" s="935">
        <f t="shared" si="11"/>
        <v>100</v>
      </c>
      <c r="I446" s="598"/>
    </row>
    <row r="447" spans="1:9" ht="15.75">
      <c r="A447" s="930"/>
      <c r="B447" s="247"/>
      <c r="C447" s="769"/>
      <c r="D447" s="248" t="s">
        <v>885</v>
      </c>
      <c r="E447" s="249"/>
      <c r="F447" s="249"/>
      <c r="G447" s="596"/>
      <c r="H447" s="934"/>
      <c r="I447" s="598"/>
    </row>
    <row r="448" spans="1:9" ht="15">
      <c r="A448" s="931"/>
      <c r="B448" s="9"/>
      <c r="C448" s="767">
        <v>4300</v>
      </c>
      <c r="D448" s="11" t="s">
        <v>946</v>
      </c>
      <c r="E448" s="62">
        <v>450</v>
      </c>
      <c r="F448" s="62">
        <v>0</v>
      </c>
      <c r="G448" s="587">
        <v>0</v>
      </c>
      <c r="H448" s="918">
        <v>0</v>
      </c>
      <c r="I448" s="598"/>
    </row>
    <row r="449" spans="1:9" ht="30">
      <c r="A449" s="932"/>
      <c r="B449" s="65"/>
      <c r="C449" s="767">
        <v>4700</v>
      </c>
      <c r="D449" s="161" t="s">
        <v>719</v>
      </c>
      <c r="E449" s="123">
        <v>300</v>
      </c>
      <c r="F449" s="123">
        <v>0</v>
      </c>
      <c r="G449" s="594">
        <v>0</v>
      </c>
      <c r="H449" s="918">
        <v>0</v>
      </c>
      <c r="I449" s="598"/>
    </row>
    <row r="450" spans="1:9" ht="30">
      <c r="A450" s="933"/>
      <c r="B450" s="102"/>
      <c r="C450" s="824">
        <v>4750</v>
      </c>
      <c r="D450" s="528" t="s">
        <v>710</v>
      </c>
      <c r="E450" s="249">
        <v>0</v>
      </c>
      <c r="F450" s="249">
        <v>750</v>
      </c>
      <c r="G450" s="596">
        <v>750</v>
      </c>
      <c r="H450" s="918">
        <f t="shared" si="11"/>
        <v>100</v>
      </c>
      <c r="I450" s="598"/>
    </row>
    <row r="451" spans="1:9" ht="15.75" thickBot="1">
      <c r="A451" s="933"/>
      <c r="B451" s="102"/>
      <c r="C451" s="825"/>
      <c r="D451" s="718" t="s">
        <v>842</v>
      </c>
      <c r="E451" s="719"/>
      <c r="F451" s="719"/>
      <c r="G451" s="719"/>
      <c r="H451" s="924"/>
      <c r="I451" s="598"/>
    </row>
    <row r="452" spans="1:9" ht="32.25" thickBot="1">
      <c r="A452" s="704">
        <v>754</v>
      </c>
      <c r="B452" s="690"/>
      <c r="C452" s="763"/>
      <c r="D452" s="696" t="s">
        <v>703</v>
      </c>
      <c r="E452" s="692">
        <v>1174859</v>
      </c>
      <c r="F452" s="693">
        <f>F454+F484+F490+F521</f>
        <v>1151780</v>
      </c>
      <c r="G452" s="705">
        <f>G454+G484+G490+G521</f>
        <v>1147336.3199999998</v>
      </c>
      <c r="H452" s="706">
        <f>G452/F452%</f>
        <v>99.61419020993591</v>
      </c>
      <c r="I452" s="598"/>
    </row>
    <row r="453" spans="1:9" ht="16.5" thickBot="1">
      <c r="A453" s="926"/>
      <c r="B453" s="295"/>
      <c r="C453" s="781"/>
      <c r="D453" s="699"/>
      <c r="E453" s="700"/>
      <c r="F453" s="701"/>
      <c r="G453" s="988"/>
      <c r="H453" s="979"/>
      <c r="I453" s="598"/>
    </row>
    <row r="454" spans="1:9" ht="15.75" thickBot="1">
      <c r="A454" s="904"/>
      <c r="B454" s="967">
        <v>75412</v>
      </c>
      <c r="C454" s="763"/>
      <c r="D454" s="958" t="s">
        <v>723</v>
      </c>
      <c r="E454" s="959">
        <v>816453</v>
      </c>
      <c r="F454" s="962">
        <f>F455+F457+F458+F460+F464+F465+F466+F467+F470+F471+F473+F476+F478+F480+F474</f>
        <v>747893</v>
      </c>
      <c r="G454" s="970">
        <f>G455+G457+G458+G460+G464+G465+G466+G467+G470+G471+G473+G476+G478+G480+G474</f>
        <v>745863.7399999999</v>
      </c>
      <c r="H454" s="971">
        <f aca="true" t="shared" si="12" ref="H454:H516">G454/F454%</f>
        <v>99.72866974286427</v>
      </c>
      <c r="I454" s="598"/>
    </row>
    <row r="455" spans="1:9" ht="15">
      <c r="A455" s="904"/>
      <c r="B455" s="151"/>
      <c r="C455" s="989">
        <v>3030</v>
      </c>
      <c r="D455" s="383" t="s">
        <v>35</v>
      </c>
      <c r="E455" s="265">
        <v>50000</v>
      </c>
      <c r="F455" s="464">
        <v>60000</v>
      </c>
      <c r="G455" s="604">
        <v>59783.62</v>
      </c>
      <c r="H455" s="916">
        <f t="shared" si="12"/>
        <v>99.63936666666667</v>
      </c>
      <c r="I455" s="598"/>
    </row>
    <row r="456" spans="1:9" ht="15">
      <c r="A456" s="904"/>
      <c r="B456" s="151"/>
      <c r="C456" s="782"/>
      <c r="D456" s="6" t="s">
        <v>816</v>
      </c>
      <c r="E456" s="7"/>
      <c r="F456" s="26"/>
      <c r="G456" s="312"/>
      <c r="H456" s="919"/>
      <c r="I456" s="598"/>
    </row>
    <row r="457" spans="1:9" ht="15">
      <c r="A457" s="904"/>
      <c r="B457" s="151"/>
      <c r="C457" s="772">
        <v>4110</v>
      </c>
      <c r="D457" s="61" t="s">
        <v>735</v>
      </c>
      <c r="E457" s="123">
        <v>500</v>
      </c>
      <c r="F457" s="123">
        <v>57</v>
      </c>
      <c r="G457" s="594">
        <v>56.2</v>
      </c>
      <c r="H457" s="914">
        <f t="shared" si="12"/>
        <v>98.59649122807019</v>
      </c>
      <c r="I457" s="598"/>
    </row>
    <row r="458" spans="1:9" ht="15">
      <c r="A458" s="904"/>
      <c r="B458" s="151"/>
      <c r="C458" s="780">
        <v>4170</v>
      </c>
      <c r="D458" s="125" t="s">
        <v>943</v>
      </c>
      <c r="E458" s="298">
        <v>4700</v>
      </c>
      <c r="F458" s="298">
        <v>3530</v>
      </c>
      <c r="G458" s="590">
        <v>3530</v>
      </c>
      <c r="H458" s="919">
        <f t="shared" si="12"/>
        <v>100.00000000000001</v>
      </c>
      <c r="I458" s="598"/>
    </row>
    <row r="459" spans="1:9" ht="15">
      <c r="A459" s="904"/>
      <c r="B459" s="151"/>
      <c r="C459" s="782"/>
      <c r="D459" s="6" t="s">
        <v>416</v>
      </c>
      <c r="E459" s="39"/>
      <c r="F459" s="39"/>
      <c r="G459" s="578"/>
      <c r="H459" s="919"/>
      <c r="I459" s="598"/>
    </row>
    <row r="460" spans="1:9" ht="15">
      <c r="A460" s="904"/>
      <c r="B460" s="151"/>
      <c r="C460" s="772">
        <v>4210</v>
      </c>
      <c r="D460" s="11" t="s">
        <v>115</v>
      </c>
      <c r="E460" s="12">
        <v>51000</v>
      </c>
      <c r="F460" s="31">
        <v>91361</v>
      </c>
      <c r="G460" s="521">
        <v>91171.23</v>
      </c>
      <c r="H460" s="919">
        <f t="shared" si="12"/>
        <v>99.79228554853822</v>
      </c>
      <c r="I460" s="598"/>
    </row>
    <row r="461" spans="1:9" ht="15">
      <c r="A461" s="904"/>
      <c r="B461" s="151"/>
      <c r="C461" s="783"/>
      <c r="D461" s="6" t="s">
        <v>47</v>
      </c>
      <c r="E461" s="7">
        <v>51000</v>
      </c>
      <c r="F461" s="26">
        <v>65081</v>
      </c>
      <c r="G461" s="312">
        <v>65081</v>
      </c>
      <c r="H461" s="919">
        <f t="shared" si="12"/>
        <v>100.00000000000001</v>
      </c>
      <c r="I461" s="598"/>
    </row>
    <row r="462" spans="1:9" ht="15">
      <c r="A462" s="904"/>
      <c r="B462" s="151"/>
      <c r="C462" s="777"/>
      <c r="D462" s="643" t="s">
        <v>843</v>
      </c>
      <c r="E462" s="122"/>
      <c r="F462" s="143">
        <v>16290</v>
      </c>
      <c r="G462" s="522">
        <v>16290</v>
      </c>
      <c r="H462" s="919">
        <f t="shared" si="12"/>
        <v>100</v>
      </c>
      <c r="I462" s="598"/>
    </row>
    <row r="463" spans="1:9" ht="15">
      <c r="A463" s="904"/>
      <c r="B463" s="151"/>
      <c r="C463" s="777"/>
      <c r="D463" s="212" t="s">
        <v>844</v>
      </c>
      <c r="E463" s="213"/>
      <c r="F463" s="222">
        <v>9990</v>
      </c>
      <c r="G463" s="592">
        <v>9990</v>
      </c>
      <c r="H463" s="919">
        <f t="shared" si="12"/>
        <v>100</v>
      </c>
      <c r="I463" s="598"/>
    </row>
    <row r="464" spans="1:9" ht="15">
      <c r="A464" s="904"/>
      <c r="B464" s="151"/>
      <c r="C464" s="772">
        <v>4260</v>
      </c>
      <c r="D464" s="11" t="s">
        <v>31</v>
      </c>
      <c r="E464" s="12">
        <v>21000</v>
      </c>
      <c r="F464" s="31">
        <v>27000</v>
      </c>
      <c r="G464" s="521">
        <v>26014.16</v>
      </c>
      <c r="H464" s="919">
        <f t="shared" si="12"/>
        <v>96.34874074074074</v>
      </c>
      <c r="I464" s="598"/>
    </row>
    <row r="465" spans="1:9" ht="15">
      <c r="A465" s="904"/>
      <c r="B465" s="151"/>
      <c r="C465" s="772">
        <v>4270</v>
      </c>
      <c r="D465" s="11" t="s">
        <v>897</v>
      </c>
      <c r="E465" s="12">
        <v>9000</v>
      </c>
      <c r="F465" s="27">
        <v>3771</v>
      </c>
      <c r="G465" s="520">
        <v>3742.28</v>
      </c>
      <c r="H465" s="919">
        <f t="shared" si="12"/>
        <v>99.23839830283745</v>
      </c>
      <c r="I465" s="598"/>
    </row>
    <row r="466" spans="1:9" ht="15">
      <c r="A466" s="904"/>
      <c r="B466" s="151"/>
      <c r="C466" s="772">
        <v>4280</v>
      </c>
      <c r="D466" s="11" t="s">
        <v>714</v>
      </c>
      <c r="E466" s="12">
        <v>3500</v>
      </c>
      <c r="F466" s="27">
        <v>3780</v>
      </c>
      <c r="G466" s="520">
        <v>3780</v>
      </c>
      <c r="H466" s="919">
        <f t="shared" si="12"/>
        <v>100.00000000000001</v>
      </c>
      <c r="I466" s="598"/>
    </row>
    <row r="467" spans="1:9" ht="15">
      <c r="A467" s="904"/>
      <c r="B467" s="151"/>
      <c r="C467" s="772">
        <v>4300</v>
      </c>
      <c r="D467" s="11" t="s">
        <v>946</v>
      </c>
      <c r="E467" s="12">
        <v>7053</v>
      </c>
      <c r="F467" s="27">
        <v>20230</v>
      </c>
      <c r="G467" s="520">
        <v>19773.81</v>
      </c>
      <c r="H467" s="919">
        <f t="shared" si="12"/>
        <v>97.74498269896193</v>
      </c>
      <c r="I467" s="598"/>
    </row>
    <row r="468" spans="1:9" ht="15">
      <c r="A468" s="904"/>
      <c r="B468" s="151"/>
      <c r="C468" s="761"/>
      <c r="D468" s="50" t="s">
        <v>47</v>
      </c>
      <c r="E468" s="51"/>
      <c r="F468" s="179"/>
      <c r="G468" s="516"/>
      <c r="H468" s="919"/>
      <c r="I468" s="598"/>
    </row>
    <row r="469" spans="1:9" ht="30">
      <c r="A469" s="904"/>
      <c r="B469" s="151"/>
      <c r="C469" s="786"/>
      <c r="D469" s="640" t="s">
        <v>957</v>
      </c>
      <c r="E469" s="230"/>
      <c r="F469" s="547"/>
      <c r="G469" s="639">
        <v>8554</v>
      </c>
      <c r="H469" s="919"/>
      <c r="I469" s="598"/>
    </row>
    <row r="470" spans="1:9" ht="30">
      <c r="A470" s="904"/>
      <c r="B470" s="151"/>
      <c r="C470" s="772">
        <v>4370</v>
      </c>
      <c r="D470" s="98" t="s">
        <v>82</v>
      </c>
      <c r="E470" s="12">
        <v>1200</v>
      </c>
      <c r="F470" s="27">
        <v>1068</v>
      </c>
      <c r="G470" s="520">
        <v>1067.37</v>
      </c>
      <c r="H470" s="919">
        <f t="shared" si="12"/>
        <v>99.94101123595505</v>
      </c>
      <c r="I470" s="598"/>
    </row>
    <row r="471" spans="1:9" ht="15">
      <c r="A471" s="904"/>
      <c r="B471" s="151"/>
      <c r="C471" s="772">
        <v>4430</v>
      </c>
      <c r="D471" s="11" t="s">
        <v>697</v>
      </c>
      <c r="E471" s="12">
        <v>15000</v>
      </c>
      <c r="F471" s="31">
        <v>20567</v>
      </c>
      <c r="G471" s="521">
        <v>20521</v>
      </c>
      <c r="H471" s="919">
        <f t="shared" si="12"/>
        <v>99.77634074002043</v>
      </c>
      <c r="I471" s="598"/>
    </row>
    <row r="472" spans="1:9" ht="15">
      <c r="A472" s="904"/>
      <c r="B472" s="151"/>
      <c r="C472" s="782"/>
      <c r="D472" s="6" t="s">
        <v>417</v>
      </c>
      <c r="E472" s="7"/>
      <c r="F472" s="26"/>
      <c r="G472" s="312"/>
      <c r="H472" s="919"/>
      <c r="I472" s="598"/>
    </row>
    <row r="473" spans="1:9" ht="30">
      <c r="A473" s="904"/>
      <c r="B473" s="151"/>
      <c r="C473" s="772">
        <v>4700</v>
      </c>
      <c r="D473" s="161" t="s">
        <v>719</v>
      </c>
      <c r="E473" s="122">
        <v>3500</v>
      </c>
      <c r="F473" s="123">
        <v>0</v>
      </c>
      <c r="G473" s="594">
        <v>0</v>
      </c>
      <c r="H473" s="919">
        <v>0</v>
      </c>
      <c r="I473" s="598"/>
    </row>
    <row r="474" spans="1:9" ht="30">
      <c r="A474" s="904"/>
      <c r="B474" s="151"/>
      <c r="C474" s="772">
        <v>4750</v>
      </c>
      <c r="D474" s="161" t="s">
        <v>710</v>
      </c>
      <c r="E474" s="122">
        <v>0</v>
      </c>
      <c r="F474" s="123">
        <v>450</v>
      </c>
      <c r="G474" s="594">
        <v>353.57</v>
      </c>
      <c r="H474" s="919">
        <f t="shared" si="12"/>
        <v>78.57111111111111</v>
      </c>
      <c r="I474" s="598"/>
    </row>
    <row r="475" spans="1:9" ht="15">
      <c r="A475" s="904"/>
      <c r="B475" s="151"/>
      <c r="C475" s="791"/>
      <c r="D475" s="50" t="s">
        <v>47</v>
      </c>
      <c r="E475" s="51">
        <v>0</v>
      </c>
      <c r="F475" s="255"/>
      <c r="G475" s="597"/>
      <c r="H475" s="919"/>
      <c r="I475" s="598"/>
    </row>
    <row r="476" spans="1:9" ht="15">
      <c r="A476" s="904"/>
      <c r="B476" s="151"/>
      <c r="C476" s="812">
        <v>6060</v>
      </c>
      <c r="D476" s="11" t="s">
        <v>750</v>
      </c>
      <c r="E476" s="58">
        <v>650000</v>
      </c>
      <c r="F476" s="665">
        <v>8000</v>
      </c>
      <c r="G476" s="676">
        <v>7991.5</v>
      </c>
      <c r="H476" s="919">
        <f t="shared" si="12"/>
        <v>99.89375</v>
      </c>
      <c r="I476" s="598"/>
    </row>
    <row r="477" spans="1:9" ht="15">
      <c r="A477" s="904"/>
      <c r="B477" s="151"/>
      <c r="C477" s="790"/>
      <c r="D477" s="161" t="s">
        <v>845</v>
      </c>
      <c r="E477" s="122"/>
      <c r="F477" s="123"/>
      <c r="G477" s="594"/>
      <c r="H477" s="914"/>
      <c r="I477" s="598"/>
    </row>
    <row r="478" spans="1:9" ht="15">
      <c r="A478" s="904"/>
      <c r="B478" s="151"/>
      <c r="C478" s="780">
        <v>6069</v>
      </c>
      <c r="D478" s="125" t="s">
        <v>750</v>
      </c>
      <c r="E478" s="126">
        <v>0</v>
      </c>
      <c r="F478" s="223">
        <v>103079</v>
      </c>
      <c r="G478" s="512">
        <v>103079</v>
      </c>
      <c r="H478" s="919">
        <f t="shared" si="12"/>
        <v>100</v>
      </c>
      <c r="I478" s="598"/>
    </row>
    <row r="479" spans="1:9" ht="60">
      <c r="A479" s="904"/>
      <c r="B479" s="151"/>
      <c r="C479" s="787"/>
      <c r="D479" s="161" t="s">
        <v>958</v>
      </c>
      <c r="E479" s="362"/>
      <c r="F479" s="614"/>
      <c r="G479" s="641">
        <v>103079</v>
      </c>
      <c r="H479" s="914"/>
      <c r="I479" s="598"/>
    </row>
    <row r="480" spans="1:9" ht="60">
      <c r="A480" s="904"/>
      <c r="B480" s="151"/>
      <c r="C480" s="817">
        <v>6230</v>
      </c>
      <c r="D480" s="553" t="s">
        <v>456</v>
      </c>
      <c r="E480" s="615">
        <v>0</v>
      </c>
      <c r="F480" s="616">
        <v>405000</v>
      </c>
      <c r="G480" s="616">
        <v>405000</v>
      </c>
      <c r="H480" s="919">
        <f t="shared" si="12"/>
        <v>100</v>
      </c>
      <c r="I480" s="598"/>
    </row>
    <row r="481" spans="1:9" ht="15">
      <c r="A481" s="904"/>
      <c r="B481" s="151"/>
      <c r="C481" s="768"/>
      <c r="D481" s="103" t="s">
        <v>846</v>
      </c>
      <c r="E481" s="7">
        <v>0</v>
      </c>
      <c r="F481" s="26">
        <v>50000</v>
      </c>
      <c r="G481" s="312">
        <v>50000</v>
      </c>
      <c r="H481" s="919">
        <f t="shared" si="12"/>
        <v>100</v>
      </c>
      <c r="I481" s="598"/>
    </row>
    <row r="482" spans="1:9" ht="15">
      <c r="A482" s="904"/>
      <c r="B482" s="151"/>
      <c r="C482" s="777"/>
      <c r="D482" s="6" t="s">
        <v>662</v>
      </c>
      <c r="E482" s="7">
        <v>0</v>
      </c>
      <c r="F482" s="8">
        <v>355000</v>
      </c>
      <c r="G482" s="517">
        <v>355000</v>
      </c>
      <c r="H482" s="919">
        <f t="shared" si="12"/>
        <v>100</v>
      </c>
      <c r="I482" s="598"/>
    </row>
    <row r="483" spans="1:9" ht="15.75" thickBot="1">
      <c r="A483" s="904"/>
      <c r="B483" s="151"/>
      <c r="C483" s="777"/>
      <c r="D483" s="63"/>
      <c r="E483" s="58"/>
      <c r="F483" s="110"/>
      <c r="G483" s="580"/>
      <c r="H483" s="924"/>
      <c r="I483" s="598"/>
    </row>
    <row r="484" spans="1:9" ht="15.75" thickBot="1">
      <c r="A484" s="904"/>
      <c r="B484" s="967">
        <v>75414</v>
      </c>
      <c r="C484" s="763"/>
      <c r="D484" s="958" t="s">
        <v>700</v>
      </c>
      <c r="E484" s="959">
        <v>1000</v>
      </c>
      <c r="F484" s="960">
        <f>F487+F488+F489</f>
        <v>1000</v>
      </c>
      <c r="G484" s="985">
        <f>G487+G488+G489</f>
        <v>1000</v>
      </c>
      <c r="H484" s="971">
        <f t="shared" si="12"/>
        <v>100</v>
      </c>
      <c r="I484" s="598"/>
    </row>
    <row r="485" spans="1:9" ht="15.75">
      <c r="A485" s="895"/>
      <c r="B485" s="55"/>
      <c r="C485" s="786"/>
      <c r="D485" s="963" t="s">
        <v>883</v>
      </c>
      <c r="E485" s="964">
        <v>1000</v>
      </c>
      <c r="F485" s="982">
        <f>F484</f>
        <v>1000</v>
      </c>
      <c r="G485" s="982">
        <f>G484</f>
        <v>1000</v>
      </c>
      <c r="H485" s="928">
        <f t="shared" si="12"/>
        <v>100</v>
      </c>
      <c r="I485" s="598"/>
    </row>
    <row r="486" spans="1:9" ht="15">
      <c r="A486" s="895"/>
      <c r="B486" s="55"/>
      <c r="C486" s="769"/>
      <c r="D486" s="57" t="s">
        <v>887</v>
      </c>
      <c r="E486" s="58"/>
      <c r="F486" s="129"/>
      <c r="G486" s="129"/>
      <c r="H486" s="903"/>
      <c r="I486" s="598"/>
    </row>
    <row r="487" spans="1:9" ht="15">
      <c r="A487" s="895"/>
      <c r="B487" s="34"/>
      <c r="C487" s="767">
        <v>4300</v>
      </c>
      <c r="D487" s="11" t="s">
        <v>946</v>
      </c>
      <c r="E487" s="12">
        <v>700</v>
      </c>
      <c r="F487" s="62">
        <v>0</v>
      </c>
      <c r="G487" s="62">
        <v>0</v>
      </c>
      <c r="H487" s="903"/>
      <c r="I487" s="598"/>
    </row>
    <row r="488" spans="1:9" ht="30">
      <c r="A488" s="895"/>
      <c r="B488" s="34"/>
      <c r="C488" s="767">
        <v>4700</v>
      </c>
      <c r="D488" s="161" t="s">
        <v>719</v>
      </c>
      <c r="E488" s="122">
        <v>300</v>
      </c>
      <c r="F488" s="123">
        <v>585</v>
      </c>
      <c r="G488" s="123">
        <v>585</v>
      </c>
      <c r="H488" s="903">
        <f t="shared" si="12"/>
        <v>100</v>
      </c>
      <c r="I488" s="598"/>
    </row>
    <row r="489" spans="1:9" ht="30.75" thickBot="1">
      <c r="A489" s="895"/>
      <c r="B489" s="256"/>
      <c r="C489" s="781">
        <v>4750</v>
      </c>
      <c r="D489" s="145" t="s">
        <v>710</v>
      </c>
      <c r="E489" s="155">
        <v>0</v>
      </c>
      <c r="F489" s="159">
        <v>415</v>
      </c>
      <c r="G489" s="159">
        <v>415</v>
      </c>
      <c r="H489" s="937">
        <f t="shared" si="12"/>
        <v>99.99999999999999</v>
      </c>
      <c r="I489" s="598"/>
    </row>
    <row r="490" spans="1:9" ht="15.75" thickBot="1">
      <c r="A490" s="904"/>
      <c r="B490" s="967">
        <v>75416</v>
      </c>
      <c r="C490" s="763"/>
      <c r="D490" s="958" t="s">
        <v>880</v>
      </c>
      <c r="E490" s="959">
        <v>335406</v>
      </c>
      <c r="F490" s="962">
        <f>F492+F493+F494+F495+F496+F497+F498+F499+F500+F501+F502+F503+F504+F505+F506+F507+F508+F509+F511+F512+F514+F515+F518</f>
        <v>321974</v>
      </c>
      <c r="G490" s="962">
        <f>G492+G493+G494+G495+G496+G497+G498+G499+G500+G501+G502+G503+G504+G505+G506+G507+G508+G509+G510+G511+G512+G514+G515+G518</f>
        <v>319603.27</v>
      </c>
      <c r="H490" s="961">
        <f t="shared" si="12"/>
        <v>99.26368899352123</v>
      </c>
      <c r="I490" s="598"/>
    </row>
    <row r="491" spans="1:9" ht="15">
      <c r="A491" s="904"/>
      <c r="B491" s="623"/>
      <c r="C491" s="781"/>
      <c r="D491" s="229"/>
      <c r="E491" s="230"/>
      <c r="F491" s="465"/>
      <c r="G491" s="465"/>
      <c r="H491" s="896"/>
      <c r="I491" s="598"/>
    </row>
    <row r="492" spans="1:9" ht="15">
      <c r="A492" s="904"/>
      <c r="B492" s="151"/>
      <c r="C492" s="784">
        <v>3020</v>
      </c>
      <c r="D492" s="11" t="s">
        <v>731</v>
      </c>
      <c r="E492" s="27">
        <v>5000</v>
      </c>
      <c r="F492" s="27">
        <v>5000</v>
      </c>
      <c r="G492" s="27">
        <v>4242.19</v>
      </c>
      <c r="H492" s="903">
        <f t="shared" si="12"/>
        <v>84.84379999999999</v>
      </c>
      <c r="I492" s="598"/>
    </row>
    <row r="493" spans="1:9" ht="15">
      <c r="A493" s="904"/>
      <c r="B493" s="151"/>
      <c r="C493" s="784">
        <v>4010</v>
      </c>
      <c r="D493" s="11" t="s">
        <v>151</v>
      </c>
      <c r="E493" s="31">
        <v>92008</v>
      </c>
      <c r="F493" s="31">
        <v>89500</v>
      </c>
      <c r="G493" s="31">
        <v>89391.47</v>
      </c>
      <c r="H493" s="903">
        <f t="shared" si="12"/>
        <v>99.8787374301676</v>
      </c>
      <c r="I493" s="598"/>
    </row>
    <row r="494" spans="1:9" ht="15">
      <c r="A494" s="904"/>
      <c r="B494" s="151"/>
      <c r="C494" s="784">
        <v>4040</v>
      </c>
      <c r="D494" s="11" t="s">
        <v>86</v>
      </c>
      <c r="E494" s="31">
        <v>11472</v>
      </c>
      <c r="F494" s="31">
        <v>10906</v>
      </c>
      <c r="G494" s="31">
        <v>10129.16</v>
      </c>
      <c r="H494" s="903">
        <f t="shared" si="12"/>
        <v>92.8769484687328</v>
      </c>
      <c r="I494" s="598"/>
    </row>
    <row r="495" spans="1:9" ht="15">
      <c r="A495" s="904"/>
      <c r="B495" s="151"/>
      <c r="C495" s="784">
        <v>4110</v>
      </c>
      <c r="D495" s="11" t="s">
        <v>735</v>
      </c>
      <c r="E495" s="31">
        <v>17800</v>
      </c>
      <c r="F495" s="31">
        <v>15120</v>
      </c>
      <c r="G495" s="31">
        <v>15117.24</v>
      </c>
      <c r="H495" s="903">
        <f t="shared" si="12"/>
        <v>99.98174603174604</v>
      </c>
      <c r="I495" s="598"/>
    </row>
    <row r="496" spans="1:9" ht="15">
      <c r="A496" s="904"/>
      <c r="B496" s="151"/>
      <c r="C496" s="773">
        <v>4120</v>
      </c>
      <c r="D496" s="61" t="s">
        <v>14</v>
      </c>
      <c r="E496" s="210">
        <v>2536</v>
      </c>
      <c r="F496" s="210">
        <v>2536</v>
      </c>
      <c r="G496" s="210">
        <v>2438.27</v>
      </c>
      <c r="H496" s="907">
        <f t="shared" si="12"/>
        <v>96.14629337539432</v>
      </c>
      <c r="I496" s="598"/>
    </row>
    <row r="497" spans="1:9" ht="30">
      <c r="A497" s="904"/>
      <c r="B497" s="151"/>
      <c r="C497" s="817">
        <v>4140</v>
      </c>
      <c r="D497" s="328" t="s">
        <v>819</v>
      </c>
      <c r="E497" s="298">
        <v>1260</v>
      </c>
      <c r="F497" s="298">
        <v>2260</v>
      </c>
      <c r="G497" s="298">
        <v>2235.91</v>
      </c>
      <c r="H497" s="903">
        <f t="shared" si="12"/>
        <v>98.93407079646016</v>
      </c>
      <c r="I497" s="598"/>
    </row>
    <row r="498" spans="1:9" ht="15">
      <c r="A498" s="904"/>
      <c r="B498" s="151"/>
      <c r="C498" s="773">
        <v>4210</v>
      </c>
      <c r="D498" s="61" t="s">
        <v>115</v>
      </c>
      <c r="E498" s="12">
        <v>7930</v>
      </c>
      <c r="F498" s="27">
        <v>7760</v>
      </c>
      <c r="G498" s="27">
        <v>7756.29</v>
      </c>
      <c r="H498" s="903">
        <f t="shared" si="12"/>
        <v>99.95219072164949</v>
      </c>
      <c r="I498" s="598"/>
    </row>
    <row r="499" spans="1:9" ht="15">
      <c r="A499" s="904"/>
      <c r="B499" s="151"/>
      <c r="C499" s="784">
        <v>4260</v>
      </c>
      <c r="D499" s="11" t="s">
        <v>31</v>
      </c>
      <c r="E499" s="27">
        <v>2000</v>
      </c>
      <c r="F499" s="27">
        <v>2000</v>
      </c>
      <c r="G499" s="27">
        <v>2000</v>
      </c>
      <c r="H499" s="903">
        <f t="shared" si="12"/>
        <v>100</v>
      </c>
      <c r="I499" s="598"/>
    </row>
    <row r="500" spans="1:9" ht="15">
      <c r="A500" s="904"/>
      <c r="B500" s="151"/>
      <c r="C500" s="772">
        <v>4270</v>
      </c>
      <c r="D500" s="11" t="s">
        <v>897</v>
      </c>
      <c r="E500" s="27">
        <v>2000</v>
      </c>
      <c r="F500" s="27">
        <v>1300</v>
      </c>
      <c r="G500" s="27">
        <v>1180</v>
      </c>
      <c r="H500" s="903">
        <f t="shared" si="12"/>
        <v>90.76923076923077</v>
      </c>
      <c r="I500" s="598"/>
    </row>
    <row r="501" spans="1:9" ht="15">
      <c r="A501" s="904"/>
      <c r="B501" s="151"/>
      <c r="C501" s="784">
        <v>4280</v>
      </c>
      <c r="D501" s="11" t="s">
        <v>714</v>
      </c>
      <c r="E501" s="62">
        <v>500</v>
      </c>
      <c r="F501" s="62">
        <v>150</v>
      </c>
      <c r="G501" s="62">
        <v>150</v>
      </c>
      <c r="H501" s="903">
        <f t="shared" si="12"/>
        <v>100</v>
      </c>
      <c r="I501" s="598"/>
    </row>
    <row r="502" spans="1:9" ht="15">
      <c r="A502" s="904"/>
      <c r="B502" s="151"/>
      <c r="C502" s="772">
        <v>4300</v>
      </c>
      <c r="D502" s="61" t="s">
        <v>946</v>
      </c>
      <c r="E502" s="210">
        <v>3000</v>
      </c>
      <c r="F502" s="210">
        <v>2887</v>
      </c>
      <c r="G502" s="210">
        <v>2702.36</v>
      </c>
      <c r="H502" s="907">
        <f t="shared" si="12"/>
        <v>93.60443366816764</v>
      </c>
      <c r="I502" s="598"/>
    </row>
    <row r="503" spans="1:9" ht="15">
      <c r="A503" s="904"/>
      <c r="B503" s="151"/>
      <c r="C503" s="817">
        <v>4350</v>
      </c>
      <c r="D503" s="125" t="s">
        <v>724</v>
      </c>
      <c r="E503" s="298">
        <v>1000</v>
      </c>
      <c r="F503" s="298">
        <v>732</v>
      </c>
      <c r="G503" s="298">
        <v>732</v>
      </c>
      <c r="H503" s="903">
        <f t="shared" si="12"/>
        <v>100</v>
      </c>
      <c r="I503" s="598"/>
    </row>
    <row r="504" spans="1:9" ht="30">
      <c r="A504" s="904"/>
      <c r="B504" s="151"/>
      <c r="C504" s="784">
        <v>4360</v>
      </c>
      <c r="D504" s="98" t="s">
        <v>114</v>
      </c>
      <c r="E504" s="27">
        <v>4500</v>
      </c>
      <c r="F504" s="27">
        <v>2805</v>
      </c>
      <c r="G504" s="27">
        <v>2778.18</v>
      </c>
      <c r="H504" s="903">
        <f t="shared" si="12"/>
        <v>99.04385026737967</v>
      </c>
      <c r="I504" s="598"/>
    </row>
    <row r="505" spans="1:9" ht="30">
      <c r="A505" s="904"/>
      <c r="B505" s="151"/>
      <c r="C505" s="784">
        <v>4370</v>
      </c>
      <c r="D505" s="98" t="s">
        <v>82</v>
      </c>
      <c r="E505" s="27">
        <v>1500</v>
      </c>
      <c r="F505" s="27">
        <v>700</v>
      </c>
      <c r="G505" s="27">
        <v>570.21</v>
      </c>
      <c r="H505" s="903">
        <f t="shared" si="12"/>
        <v>81.45857142857143</v>
      </c>
      <c r="I505" s="598"/>
    </row>
    <row r="506" spans="1:9" ht="30">
      <c r="A506" s="904"/>
      <c r="B506" s="151"/>
      <c r="C506" s="815">
        <v>4440</v>
      </c>
      <c r="D506" s="145" t="s">
        <v>847</v>
      </c>
      <c r="E506" s="129">
        <v>0</v>
      </c>
      <c r="F506" s="129">
        <v>4763</v>
      </c>
      <c r="G506" s="129">
        <v>4762.91</v>
      </c>
      <c r="H506" s="903">
        <f t="shared" si="12"/>
        <v>99.99811043460004</v>
      </c>
      <c r="I506" s="598"/>
    </row>
    <row r="507" spans="1:9" ht="15">
      <c r="A507" s="904"/>
      <c r="B507" s="151"/>
      <c r="C507" s="773">
        <v>4410</v>
      </c>
      <c r="D507" s="61" t="s">
        <v>699</v>
      </c>
      <c r="E507" s="210">
        <v>1000</v>
      </c>
      <c r="F507" s="210">
        <v>600</v>
      </c>
      <c r="G507" s="210">
        <v>493.93</v>
      </c>
      <c r="H507" s="903">
        <f t="shared" si="12"/>
        <v>82.32166666666667</v>
      </c>
      <c r="I507" s="598"/>
    </row>
    <row r="508" spans="1:9" ht="15">
      <c r="A508" s="904"/>
      <c r="B508" s="151"/>
      <c r="C508" s="828">
        <v>4430</v>
      </c>
      <c r="D508" s="218" t="s">
        <v>697</v>
      </c>
      <c r="E508" s="265">
        <v>1500</v>
      </c>
      <c r="F508" s="219">
        <v>3100</v>
      </c>
      <c r="G508" s="219">
        <v>3081</v>
      </c>
      <c r="H508" s="903">
        <f t="shared" si="12"/>
        <v>99.38709677419355</v>
      </c>
      <c r="I508" s="598"/>
    </row>
    <row r="509" spans="1:9" ht="15">
      <c r="A509" s="904"/>
      <c r="B509" s="151"/>
      <c r="C509" s="773">
        <v>4440</v>
      </c>
      <c r="D509" s="61" t="s">
        <v>709</v>
      </c>
      <c r="E509" s="122">
        <v>2200</v>
      </c>
      <c r="F509" s="210">
        <v>2911</v>
      </c>
      <c r="G509" s="210">
        <v>2911</v>
      </c>
      <c r="H509" s="907">
        <f t="shared" si="12"/>
        <v>100</v>
      </c>
      <c r="I509" s="598"/>
    </row>
    <row r="510" spans="1:9" ht="15">
      <c r="A510" s="904"/>
      <c r="B510" s="151"/>
      <c r="C510" s="817">
        <v>4510</v>
      </c>
      <c r="D510" s="125" t="s">
        <v>685</v>
      </c>
      <c r="E510" s="236">
        <v>200</v>
      </c>
      <c r="F510" s="236">
        <v>0</v>
      </c>
      <c r="G510" s="236">
        <v>0</v>
      </c>
      <c r="H510" s="903">
        <v>0</v>
      </c>
      <c r="I510" s="598"/>
    </row>
    <row r="511" spans="1:9" ht="30">
      <c r="A511" s="904"/>
      <c r="B511" s="151"/>
      <c r="C511" s="773">
        <v>4700</v>
      </c>
      <c r="D511" s="161" t="s">
        <v>719</v>
      </c>
      <c r="E511" s="210">
        <v>1000</v>
      </c>
      <c r="F511" s="210">
        <v>840</v>
      </c>
      <c r="G511" s="210">
        <v>840</v>
      </c>
      <c r="H511" s="903">
        <f t="shared" si="12"/>
        <v>100</v>
      </c>
      <c r="I511" s="598"/>
    </row>
    <row r="512" spans="1:9" ht="15">
      <c r="A512" s="904"/>
      <c r="B512" s="151"/>
      <c r="C512" s="828">
        <v>4740</v>
      </c>
      <c r="D512" s="218" t="s">
        <v>820</v>
      </c>
      <c r="E512" s="267">
        <v>500</v>
      </c>
      <c r="F512" s="267">
        <v>300</v>
      </c>
      <c r="G512" s="267">
        <v>300</v>
      </c>
      <c r="H512" s="937">
        <f t="shared" si="12"/>
        <v>100</v>
      </c>
      <c r="I512" s="598"/>
    </row>
    <row r="513" spans="1:9" ht="15">
      <c r="A513" s="904"/>
      <c r="B513" s="151"/>
      <c r="C513" s="776"/>
      <c r="D513" s="169" t="s">
        <v>91</v>
      </c>
      <c r="E513" s="171"/>
      <c r="F513" s="171"/>
      <c r="G513" s="171"/>
      <c r="H513" s="896"/>
      <c r="I513" s="598"/>
    </row>
    <row r="514" spans="1:9" ht="30">
      <c r="A514" s="904"/>
      <c r="B514" s="151"/>
      <c r="C514" s="784">
        <v>4750</v>
      </c>
      <c r="D514" s="98" t="s">
        <v>710</v>
      </c>
      <c r="E514" s="27">
        <v>1500</v>
      </c>
      <c r="F514" s="27">
        <v>400</v>
      </c>
      <c r="G514" s="27">
        <v>388</v>
      </c>
      <c r="H514" s="903">
        <f t="shared" si="12"/>
        <v>97</v>
      </c>
      <c r="I514" s="598"/>
    </row>
    <row r="515" spans="1:9" ht="15">
      <c r="A515" s="904"/>
      <c r="B515" s="151"/>
      <c r="C515" s="772">
        <v>6050</v>
      </c>
      <c r="D515" s="11" t="s">
        <v>130</v>
      </c>
      <c r="E515" s="13">
        <v>135000</v>
      </c>
      <c r="F515" s="13">
        <v>130000</v>
      </c>
      <c r="G515" s="13">
        <v>129999.63</v>
      </c>
      <c r="H515" s="903">
        <f t="shared" si="12"/>
        <v>99.99971538461539</v>
      </c>
      <c r="I515" s="598"/>
    </row>
    <row r="516" spans="1:9" ht="30">
      <c r="A516" s="904"/>
      <c r="B516" s="151"/>
      <c r="C516" s="782"/>
      <c r="D516" s="103" t="s">
        <v>1011</v>
      </c>
      <c r="E516" s="8">
        <v>135000</v>
      </c>
      <c r="F516" s="8">
        <v>130000</v>
      </c>
      <c r="G516" s="8">
        <v>129999.63</v>
      </c>
      <c r="H516" s="903">
        <f t="shared" si="12"/>
        <v>99.99971538461539</v>
      </c>
      <c r="I516" s="598"/>
    </row>
    <row r="517" spans="1:9" ht="15">
      <c r="A517" s="904"/>
      <c r="B517" s="151"/>
      <c r="C517" s="786"/>
      <c r="D517" s="642" t="s">
        <v>1012</v>
      </c>
      <c r="E517" s="110"/>
      <c r="F517" s="110"/>
      <c r="G517" s="541">
        <v>117042</v>
      </c>
      <c r="H517" s="937"/>
      <c r="I517" s="598"/>
    </row>
    <row r="518" spans="1:9" ht="15">
      <c r="A518" s="904"/>
      <c r="B518" s="151"/>
      <c r="C518" s="772">
        <v>6060</v>
      </c>
      <c r="D518" s="61" t="s">
        <v>750</v>
      </c>
      <c r="E518" s="143">
        <v>40000</v>
      </c>
      <c r="F518" s="143">
        <v>35404</v>
      </c>
      <c r="G518" s="143">
        <v>35403.52</v>
      </c>
      <c r="H518" s="907">
        <f aca="true" t="shared" si="13" ref="H518:H532">G518/F518%</f>
        <v>99.99864422099196</v>
      </c>
      <c r="I518" s="598"/>
    </row>
    <row r="519" spans="1:9" ht="15">
      <c r="A519" s="904"/>
      <c r="B519" s="151"/>
      <c r="C519" s="783"/>
      <c r="D519" s="50" t="s">
        <v>3</v>
      </c>
      <c r="E519" s="52">
        <v>40000</v>
      </c>
      <c r="F519" s="52">
        <v>35404</v>
      </c>
      <c r="G519" s="52">
        <v>35403.52</v>
      </c>
      <c r="H519" s="903">
        <f t="shared" si="13"/>
        <v>99.99864422099196</v>
      </c>
      <c r="I519" s="598"/>
    </row>
    <row r="520" spans="1:9" ht="15.75" thickBot="1">
      <c r="A520" s="904"/>
      <c r="B520" s="151"/>
      <c r="C520" s="781"/>
      <c r="D520" s="63"/>
      <c r="E520" s="59"/>
      <c r="F520" s="59"/>
      <c r="G520" s="59"/>
      <c r="H520" s="937"/>
      <c r="I520" s="598"/>
    </row>
    <row r="521" spans="1:9" ht="15.75" thickBot="1">
      <c r="A521" s="904"/>
      <c r="B521" s="967">
        <v>75495</v>
      </c>
      <c r="C521" s="993"/>
      <c r="D521" s="994" t="s">
        <v>126</v>
      </c>
      <c r="E521" s="995">
        <v>22000</v>
      </c>
      <c r="F521" s="996">
        <f>F522+F530</f>
        <v>80913</v>
      </c>
      <c r="G521" s="996">
        <f>G522+G530</f>
        <v>80869.31000000001</v>
      </c>
      <c r="H521" s="961">
        <f t="shared" si="13"/>
        <v>99.94600373240395</v>
      </c>
      <c r="I521" s="598"/>
    </row>
    <row r="522" spans="1:9" ht="30">
      <c r="A522" s="895"/>
      <c r="B522" s="55"/>
      <c r="C522" s="786"/>
      <c r="D522" s="990" t="s">
        <v>975</v>
      </c>
      <c r="E522" s="991">
        <v>22000</v>
      </c>
      <c r="F522" s="992">
        <f>F523+F524+F525+F526+F527+F528+F529</f>
        <v>73998</v>
      </c>
      <c r="G522" s="992">
        <f>SUM(G523:G529)</f>
        <v>73954.57</v>
      </c>
      <c r="H522" s="896">
        <f t="shared" si="13"/>
        <v>99.94130922457364</v>
      </c>
      <c r="I522" s="598"/>
    </row>
    <row r="523" spans="1:9" ht="15">
      <c r="A523" s="895"/>
      <c r="B523" s="34"/>
      <c r="C523" s="767">
        <v>4010</v>
      </c>
      <c r="D523" s="11" t="s">
        <v>151</v>
      </c>
      <c r="E523" s="270">
        <v>14040</v>
      </c>
      <c r="F523" s="271">
        <v>55510</v>
      </c>
      <c r="G523" s="311">
        <v>55493.27</v>
      </c>
      <c r="H523" s="903">
        <f t="shared" si="13"/>
        <v>99.96986128625471</v>
      </c>
      <c r="I523" s="598"/>
    </row>
    <row r="524" spans="1:9" ht="15">
      <c r="A524" s="895"/>
      <c r="B524" s="256"/>
      <c r="C524" s="767">
        <v>4110</v>
      </c>
      <c r="D524" s="61" t="s">
        <v>735</v>
      </c>
      <c r="E524" s="122">
        <v>2448</v>
      </c>
      <c r="F524" s="210">
        <v>8571</v>
      </c>
      <c r="G524" s="210">
        <v>8547.86</v>
      </c>
      <c r="H524" s="907">
        <f t="shared" si="13"/>
        <v>99.73001983432506</v>
      </c>
      <c r="I524" s="598"/>
    </row>
    <row r="525" spans="1:9" ht="15">
      <c r="A525" s="895"/>
      <c r="B525" s="231"/>
      <c r="C525" s="829">
        <v>4120</v>
      </c>
      <c r="D525" s="125" t="s">
        <v>14</v>
      </c>
      <c r="E525" s="126">
        <v>344</v>
      </c>
      <c r="F525" s="236">
        <v>1360</v>
      </c>
      <c r="G525" s="236">
        <v>1356.44</v>
      </c>
      <c r="H525" s="903">
        <f t="shared" si="13"/>
        <v>99.73823529411766</v>
      </c>
      <c r="I525" s="598"/>
    </row>
    <row r="526" spans="1:9" ht="15">
      <c r="A526" s="895"/>
      <c r="B526" s="256"/>
      <c r="C526" s="767">
        <v>4210</v>
      </c>
      <c r="D526" s="61" t="s">
        <v>115</v>
      </c>
      <c r="E526" s="122">
        <v>3583</v>
      </c>
      <c r="F526" s="210">
        <v>5285</v>
      </c>
      <c r="G526" s="210">
        <v>5285</v>
      </c>
      <c r="H526" s="903">
        <f t="shared" si="13"/>
        <v>100</v>
      </c>
      <c r="I526" s="598"/>
    </row>
    <row r="527" spans="1:9" ht="15">
      <c r="A527" s="895"/>
      <c r="B527" s="231"/>
      <c r="C527" s="767">
        <v>4300</v>
      </c>
      <c r="D527" s="11" t="s">
        <v>946</v>
      </c>
      <c r="E527" s="58">
        <v>500</v>
      </c>
      <c r="F527" s="129">
        <v>0</v>
      </c>
      <c r="G527" s="129">
        <v>0</v>
      </c>
      <c r="H527" s="903">
        <v>0</v>
      </c>
      <c r="I527" s="598"/>
    </row>
    <row r="528" spans="1:9" ht="15">
      <c r="A528" s="895"/>
      <c r="B528" s="34"/>
      <c r="C528" s="830">
        <v>4410</v>
      </c>
      <c r="D528" s="177" t="s">
        <v>336</v>
      </c>
      <c r="E528" s="213">
        <v>80</v>
      </c>
      <c r="F528" s="214">
        <v>0</v>
      </c>
      <c r="G528" s="214">
        <v>0</v>
      </c>
      <c r="H528" s="903">
        <v>0</v>
      </c>
      <c r="I528" s="598"/>
    </row>
    <row r="529" spans="1:9" ht="15">
      <c r="A529" s="895"/>
      <c r="B529" s="34"/>
      <c r="C529" s="767">
        <v>4440</v>
      </c>
      <c r="D529" s="11" t="s">
        <v>709</v>
      </c>
      <c r="E529" s="12">
        <v>1005</v>
      </c>
      <c r="F529" s="27">
        <v>3272</v>
      </c>
      <c r="G529" s="27">
        <v>3272</v>
      </c>
      <c r="H529" s="903">
        <f t="shared" si="13"/>
        <v>100</v>
      </c>
      <c r="I529" s="598"/>
    </row>
    <row r="530" spans="1:9" ht="15">
      <c r="A530" s="895"/>
      <c r="B530" s="34"/>
      <c r="C530" s="765">
        <v>4300</v>
      </c>
      <c r="D530" s="11" t="s">
        <v>946</v>
      </c>
      <c r="E530" s="12">
        <v>0</v>
      </c>
      <c r="F530" s="27">
        <v>6915</v>
      </c>
      <c r="G530" s="27">
        <v>6914.74</v>
      </c>
      <c r="H530" s="903">
        <f t="shared" si="13"/>
        <v>99.99624005784526</v>
      </c>
      <c r="I530" s="598"/>
    </row>
    <row r="531" spans="1:9" ht="30.75" thickBot="1">
      <c r="A531" s="895"/>
      <c r="B531" s="256"/>
      <c r="C531" s="765"/>
      <c r="D531" s="145" t="s">
        <v>976</v>
      </c>
      <c r="E531" s="58"/>
      <c r="F531" s="129"/>
      <c r="G531" s="129"/>
      <c r="H531" s="937"/>
      <c r="I531" s="598"/>
    </row>
    <row r="532" spans="1:9" ht="31.5">
      <c r="A532" s="710">
        <v>756</v>
      </c>
      <c r="B532" s="711"/>
      <c r="C532" s="831"/>
      <c r="D532" s="712" t="s">
        <v>831</v>
      </c>
      <c r="E532" s="1041">
        <v>119500</v>
      </c>
      <c r="F532" s="1035">
        <f>F535</f>
        <v>99855</v>
      </c>
      <c r="G532" s="1035">
        <f>G535</f>
        <v>99852.70000000001</v>
      </c>
      <c r="H532" s="713">
        <f t="shared" si="13"/>
        <v>99.99769666015725</v>
      </c>
      <c r="I532" s="598"/>
    </row>
    <row r="533" spans="1:9" ht="32.25" thickBot="1">
      <c r="A533" s="714"/>
      <c r="B533" s="715"/>
      <c r="C533" s="832"/>
      <c r="D533" s="716" t="s">
        <v>337</v>
      </c>
      <c r="E533" s="1042"/>
      <c r="F533" s="1036"/>
      <c r="G533" s="1036"/>
      <c r="H533" s="717"/>
      <c r="I533" s="598"/>
    </row>
    <row r="534" spans="1:9" ht="16.5" thickBot="1">
      <c r="A534" s="895"/>
      <c r="B534" s="295"/>
      <c r="C534" s="795"/>
      <c r="D534" s="997"/>
      <c r="E534" s="998"/>
      <c r="F534" s="295"/>
      <c r="G534" s="295"/>
      <c r="H534" s="922"/>
      <c r="I534" s="598"/>
    </row>
    <row r="535" spans="1:9" ht="30.75" thickBot="1">
      <c r="A535" s="904"/>
      <c r="B535" s="967">
        <v>75647</v>
      </c>
      <c r="C535" s="861"/>
      <c r="D535" s="999" t="s">
        <v>7</v>
      </c>
      <c r="E535" s="959">
        <v>119500</v>
      </c>
      <c r="F535" s="962">
        <f>F537+F538+F539+F540+F541+F542+F545+F547+F548</f>
        <v>99855</v>
      </c>
      <c r="G535" s="970">
        <f>G537+G538+G539+G540+G541+G542+G545+G547+G548</f>
        <v>99852.70000000001</v>
      </c>
      <c r="H535" s="971">
        <f>G535/F535%</f>
        <v>99.99769666015725</v>
      </c>
      <c r="I535" s="598"/>
    </row>
    <row r="536" spans="1:9" ht="15">
      <c r="A536" s="904"/>
      <c r="B536" s="623"/>
      <c r="C536" s="781"/>
      <c r="D536" s="248" t="s">
        <v>888</v>
      </c>
      <c r="E536" s="230"/>
      <c r="F536" s="465"/>
      <c r="G536" s="731"/>
      <c r="H536" s="916"/>
      <c r="I536" s="598"/>
    </row>
    <row r="537" spans="1:9" ht="15">
      <c r="A537" s="904"/>
      <c r="B537" s="151"/>
      <c r="C537" s="773">
        <v>4100</v>
      </c>
      <c r="D537" s="61" t="s">
        <v>747</v>
      </c>
      <c r="E537" s="122">
        <v>30700</v>
      </c>
      <c r="F537" s="143">
        <v>38130</v>
      </c>
      <c r="G537" s="522">
        <v>38129.97</v>
      </c>
      <c r="H537" s="917">
        <f aca="true" t="shared" si="14" ref="H537:H548">G537/F537%</f>
        <v>99.99992132179386</v>
      </c>
      <c r="I537" s="598"/>
    </row>
    <row r="538" spans="1:9" ht="15">
      <c r="A538" s="904"/>
      <c r="B538" s="151"/>
      <c r="C538" s="817">
        <v>4110</v>
      </c>
      <c r="D538" s="125" t="s">
        <v>735</v>
      </c>
      <c r="E538" s="126">
        <v>0</v>
      </c>
      <c r="F538" s="236">
        <v>710</v>
      </c>
      <c r="G538" s="593">
        <v>709.05</v>
      </c>
      <c r="H538" s="917">
        <f t="shared" si="14"/>
        <v>99.86619718309859</v>
      </c>
      <c r="I538" s="598"/>
    </row>
    <row r="539" spans="1:9" ht="15">
      <c r="A539" s="904"/>
      <c r="B539" s="151"/>
      <c r="C539" s="784">
        <v>4120</v>
      </c>
      <c r="D539" s="11" t="s">
        <v>14</v>
      </c>
      <c r="E539" s="12">
        <v>0</v>
      </c>
      <c r="F539" s="111">
        <v>56</v>
      </c>
      <c r="G539" s="588">
        <v>55.57</v>
      </c>
      <c r="H539" s="917">
        <f t="shared" si="14"/>
        <v>99.23214285714285</v>
      </c>
      <c r="I539" s="598"/>
    </row>
    <row r="540" spans="1:9" ht="15">
      <c r="A540" s="904"/>
      <c r="B540" s="151"/>
      <c r="C540" s="784">
        <v>4170</v>
      </c>
      <c r="D540" s="11" t="s">
        <v>943</v>
      </c>
      <c r="E540" s="12">
        <v>0</v>
      </c>
      <c r="F540" s="27">
        <v>2268</v>
      </c>
      <c r="G540" s="520">
        <v>2268</v>
      </c>
      <c r="H540" s="917">
        <f t="shared" si="14"/>
        <v>100</v>
      </c>
      <c r="I540" s="598"/>
    </row>
    <row r="541" spans="1:9" ht="15">
      <c r="A541" s="904"/>
      <c r="B541" s="151"/>
      <c r="C541" s="773">
        <v>4210</v>
      </c>
      <c r="D541" s="61" t="s">
        <v>115</v>
      </c>
      <c r="E541" s="122">
        <v>15000</v>
      </c>
      <c r="F541" s="143">
        <v>1500</v>
      </c>
      <c r="G541" s="522">
        <v>1500</v>
      </c>
      <c r="H541" s="918">
        <f t="shared" si="14"/>
        <v>100</v>
      </c>
      <c r="I541" s="598"/>
    </row>
    <row r="542" spans="1:9" ht="15">
      <c r="A542" s="904"/>
      <c r="B542" s="151"/>
      <c r="C542" s="780">
        <v>4300</v>
      </c>
      <c r="D542" s="125" t="s">
        <v>946</v>
      </c>
      <c r="E542" s="126">
        <v>51000</v>
      </c>
      <c r="F542" s="127">
        <v>52671</v>
      </c>
      <c r="G542" s="591">
        <v>52670.11</v>
      </c>
      <c r="H542" s="919">
        <f t="shared" si="14"/>
        <v>99.99831026561105</v>
      </c>
      <c r="I542" s="598"/>
    </row>
    <row r="543" spans="1:9" ht="15">
      <c r="A543" s="904"/>
      <c r="B543" s="151"/>
      <c r="C543" s="789"/>
      <c r="D543" s="6" t="s">
        <v>728</v>
      </c>
      <c r="E543" s="7">
        <v>36000</v>
      </c>
      <c r="F543" s="26">
        <v>39889</v>
      </c>
      <c r="G543" s="312">
        <v>39888.5</v>
      </c>
      <c r="H543" s="917">
        <f t="shared" si="14"/>
        <v>99.99874652159744</v>
      </c>
      <c r="I543" s="598"/>
    </row>
    <row r="544" spans="1:9" ht="15">
      <c r="A544" s="904"/>
      <c r="B544" s="151"/>
      <c r="C544" s="782"/>
      <c r="D544" s="6" t="s">
        <v>848</v>
      </c>
      <c r="E544" s="7">
        <v>15000</v>
      </c>
      <c r="F544" s="26">
        <v>12782</v>
      </c>
      <c r="G544" s="312">
        <v>12781.61</v>
      </c>
      <c r="H544" s="917">
        <f t="shared" si="14"/>
        <v>99.99694883429824</v>
      </c>
      <c r="I544" s="598"/>
    </row>
    <row r="545" spans="1:9" ht="15">
      <c r="A545" s="904"/>
      <c r="B545" s="151"/>
      <c r="C545" s="772">
        <v>4510</v>
      </c>
      <c r="D545" s="11" t="s">
        <v>685</v>
      </c>
      <c r="E545" s="12">
        <v>15000</v>
      </c>
      <c r="F545" s="31">
        <v>720</v>
      </c>
      <c r="G545" s="521">
        <v>720</v>
      </c>
      <c r="H545" s="917">
        <f t="shared" si="14"/>
        <v>100</v>
      </c>
      <c r="I545" s="598"/>
    </row>
    <row r="546" spans="1:9" ht="15">
      <c r="A546" s="904"/>
      <c r="B546" s="151"/>
      <c r="C546" s="764"/>
      <c r="D546" s="6" t="s">
        <v>9</v>
      </c>
      <c r="E546" s="7"/>
      <c r="F546" s="26"/>
      <c r="G546" s="312"/>
      <c r="H546" s="917"/>
      <c r="I546" s="598"/>
    </row>
    <row r="547" spans="1:9" ht="30">
      <c r="A547" s="904"/>
      <c r="B547" s="151"/>
      <c r="C547" s="772">
        <v>4740</v>
      </c>
      <c r="D547" s="161" t="s">
        <v>811</v>
      </c>
      <c r="E547" s="122">
        <v>1000</v>
      </c>
      <c r="F547" s="210">
        <v>1000</v>
      </c>
      <c r="G547" s="515">
        <v>1000</v>
      </c>
      <c r="H547" s="918">
        <f t="shared" si="14"/>
        <v>100</v>
      </c>
      <c r="I547" s="598"/>
    </row>
    <row r="548" spans="1:9" ht="30.75" thickBot="1">
      <c r="A548" s="904"/>
      <c r="B548" s="151"/>
      <c r="C548" s="818">
        <v>4750</v>
      </c>
      <c r="D548" s="343" t="s">
        <v>710</v>
      </c>
      <c r="E548" s="213">
        <v>6800</v>
      </c>
      <c r="F548" s="214">
        <v>2800</v>
      </c>
      <c r="G548" s="708">
        <v>2800</v>
      </c>
      <c r="H548" s="924">
        <f t="shared" si="14"/>
        <v>100</v>
      </c>
      <c r="I548" s="598"/>
    </row>
    <row r="549" spans="1:9" ht="16.5" thickBot="1">
      <c r="A549" s="704">
        <v>757</v>
      </c>
      <c r="B549" s="690"/>
      <c r="C549" s="763"/>
      <c r="D549" s="691" t="s">
        <v>684</v>
      </c>
      <c r="E549" s="692">
        <v>1961608</v>
      </c>
      <c r="F549" s="693">
        <f>F550+F559</f>
        <v>2143320</v>
      </c>
      <c r="G549" s="705">
        <f>G550+G559</f>
        <v>2097532.5</v>
      </c>
      <c r="H549" s="706">
        <f>G549/F549%</f>
        <v>97.86371143832932</v>
      </c>
      <c r="I549" s="598"/>
    </row>
    <row r="550" spans="1:9" ht="30">
      <c r="A550" s="904"/>
      <c r="B550" s="1001">
        <v>75702</v>
      </c>
      <c r="C550" s="831"/>
      <c r="D550" s="1002" t="s">
        <v>942</v>
      </c>
      <c r="E550" s="1033">
        <v>441300</v>
      </c>
      <c r="F550" s="1003">
        <v>547612</v>
      </c>
      <c r="G550" s="1004">
        <f>G552</f>
        <v>521310.26</v>
      </c>
      <c r="H550" s="1005">
        <f>G550/F550%</f>
        <v>95.1970117528469</v>
      </c>
      <c r="I550" s="598"/>
    </row>
    <row r="551" spans="1:9" ht="15.75" thickBot="1">
      <c r="A551" s="904"/>
      <c r="B551" s="1006"/>
      <c r="C551" s="1007"/>
      <c r="D551" s="1008" t="s">
        <v>817</v>
      </c>
      <c r="E551" s="1034"/>
      <c r="F551" s="1009"/>
      <c r="G551" s="715"/>
      <c r="H551" s="1010"/>
      <c r="I551" s="598"/>
    </row>
    <row r="552" spans="1:9" ht="30">
      <c r="A552" s="895"/>
      <c r="B552" s="231"/>
      <c r="C552" s="828">
        <v>8070</v>
      </c>
      <c r="D552" s="432" t="s">
        <v>754</v>
      </c>
      <c r="E552" s="1000">
        <v>441300</v>
      </c>
      <c r="F552" s="556">
        <v>547612</v>
      </c>
      <c r="G552" s="709">
        <v>521310.26</v>
      </c>
      <c r="H552" s="922">
        <f>G552/F552%</f>
        <v>95.1970117528469</v>
      </c>
      <c r="I552" s="598"/>
    </row>
    <row r="553" spans="1:9" ht="15">
      <c r="A553" s="895"/>
      <c r="B553" s="34"/>
      <c r="C553" s="833"/>
      <c r="D553" s="288" t="s">
        <v>825</v>
      </c>
      <c r="E553" s="289"/>
      <c r="F553" s="171"/>
      <c r="G553" s="9"/>
      <c r="H553" s="923"/>
      <c r="I553" s="598"/>
    </row>
    <row r="554" spans="1:9" ht="15">
      <c r="A554" s="895"/>
      <c r="B554" s="34"/>
      <c r="C554" s="776"/>
      <c r="D554" s="6" t="s">
        <v>739</v>
      </c>
      <c r="E554" s="7">
        <v>175200</v>
      </c>
      <c r="F554" s="8"/>
      <c r="G554" s="517">
        <v>210754.48</v>
      </c>
      <c r="H554" s="917"/>
      <c r="I554" s="598"/>
    </row>
    <row r="555" spans="1:9" ht="15">
      <c r="A555" s="895"/>
      <c r="B555" s="34"/>
      <c r="C555" s="776"/>
      <c r="D555" s="6" t="s">
        <v>12</v>
      </c>
      <c r="E555" s="7">
        <v>107200</v>
      </c>
      <c r="F555" s="8"/>
      <c r="G555" s="517">
        <v>129233.36</v>
      </c>
      <c r="H555" s="917"/>
      <c r="I555" s="598"/>
    </row>
    <row r="556" spans="1:9" ht="15">
      <c r="A556" s="895"/>
      <c r="B556" s="34"/>
      <c r="C556" s="776"/>
      <c r="D556" s="6" t="s">
        <v>2</v>
      </c>
      <c r="E556" s="7">
        <v>53900</v>
      </c>
      <c r="F556" s="26"/>
      <c r="G556" s="312">
        <v>64105.4</v>
      </c>
      <c r="H556" s="917"/>
      <c r="I556" s="598"/>
    </row>
    <row r="557" spans="1:9" ht="15">
      <c r="A557" s="895"/>
      <c r="B557" s="34"/>
      <c r="C557" s="776"/>
      <c r="D557" s="6" t="s">
        <v>92</v>
      </c>
      <c r="E557" s="7">
        <v>100400</v>
      </c>
      <c r="F557" s="8"/>
      <c r="G557" s="517">
        <v>116140.73</v>
      </c>
      <c r="H557" s="917"/>
      <c r="I557" s="598"/>
    </row>
    <row r="558" spans="1:9" ht="15.75" thickBot="1">
      <c r="A558" s="895"/>
      <c r="B558" s="256"/>
      <c r="C558" s="768"/>
      <c r="D558" s="63" t="s">
        <v>102</v>
      </c>
      <c r="E558" s="58">
        <v>4600</v>
      </c>
      <c r="F558" s="129"/>
      <c r="G558" s="586">
        <v>1076.29</v>
      </c>
      <c r="H558" s="921"/>
      <c r="I558" s="887"/>
    </row>
    <row r="559" spans="1:10" ht="30.75" thickBot="1">
      <c r="A559" s="904"/>
      <c r="B559" s="967">
        <v>75704</v>
      </c>
      <c r="C559" s="763"/>
      <c r="D559" s="984" t="s">
        <v>782</v>
      </c>
      <c r="E559" s="959">
        <v>1520308</v>
      </c>
      <c r="F559" s="968">
        <v>1595708</v>
      </c>
      <c r="G559" s="968">
        <v>1576222.24</v>
      </c>
      <c r="H559" s="961">
        <f>G559/F559%</f>
        <v>98.77886430349412</v>
      </c>
      <c r="I559" s="888"/>
      <c r="J559" s="598"/>
    </row>
    <row r="560" spans="1:10" ht="15">
      <c r="A560" s="904"/>
      <c r="B560" s="151"/>
      <c r="C560" s="799">
        <v>8020</v>
      </c>
      <c r="D560" s="218" t="s">
        <v>689</v>
      </c>
      <c r="E560" s="1011">
        <v>1520308</v>
      </c>
      <c r="F560" s="1011">
        <v>1595708</v>
      </c>
      <c r="G560" s="1011">
        <v>1576222.24</v>
      </c>
      <c r="H560" s="896">
        <f>G560/F560%</f>
        <v>98.77886430349412</v>
      </c>
      <c r="I560" s="707"/>
      <c r="J560" s="598"/>
    </row>
    <row r="561" spans="1:10" ht="15">
      <c r="A561" s="904"/>
      <c r="B561" s="201"/>
      <c r="C561" s="794"/>
      <c r="D561" s="152" t="s">
        <v>738</v>
      </c>
      <c r="E561" s="26">
        <v>32700</v>
      </c>
      <c r="F561" s="26"/>
      <c r="G561" s="26">
        <v>34496.59</v>
      </c>
      <c r="H561" s="901"/>
      <c r="I561" s="707"/>
      <c r="J561" s="598"/>
    </row>
    <row r="562" spans="1:10" ht="15.75">
      <c r="A562" s="904"/>
      <c r="B562" s="201"/>
      <c r="C562" s="795"/>
      <c r="D562" s="152" t="s">
        <v>706</v>
      </c>
      <c r="E562" s="8">
        <v>625008</v>
      </c>
      <c r="F562" s="8"/>
      <c r="G562" s="8">
        <v>624999.96</v>
      </c>
      <c r="H562" s="900"/>
      <c r="I562" s="707"/>
      <c r="J562" s="598"/>
    </row>
    <row r="563" spans="1:10" ht="15.75">
      <c r="A563" s="904"/>
      <c r="B563" s="201"/>
      <c r="C563" s="795"/>
      <c r="D563" s="348" t="s">
        <v>39</v>
      </c>
      <c r="E563" s="148">
        <v>600000</v>
      </c>
      <c r="F563" s="148"/>
      <c r="G563" s="148">
        <v>600000</v>
      </c>
      <c r="H563" s="938"/>
      <c r="I563" s="707"/>
      <c r="J563" s="598"/>
    </row>
    <row r="564" spans="1:10" ht="15.75">
      <c r="A564" s="904"/>
      <c r="B564" s="201"/>
      <c r="C564" s="795"/>
      <c r="D564" s="573" t="s">
        <v>725</v>
      </c>
      <c r="E564" s="149">
        <v>262600</v>
      </c>
      <c r="F564" s="149"/>
      <c r="G564" s="149">
        <v>316725.69</v>
      </c>
      <c r="H564" s="936"/>
      <c r="I564" s="707"/>
      <c r="J564" s="598"/>
    </row>
    <row r="565" spans="1:10" ht="15.75" thickBot="1">
      <c r="A565" s="904"/>
      <c r="B565" s="201"/>
      <c r="C565" s="795"/>
      <c r="D565" s="529"/>
      <c r="E565" s="110"/>
      <c r="F565" s="110"/>
      <c r="G565" s="110"/>
      <c r="H565" s="897"/>
      <c r="I565" s="707"/>
      <c r="J565" s="598"/>
    </row>
    <row r="566" spans="1:10" ht="16.5" thickBot="1">
      <c r="A566" s="689">
        <v>758</v>
      </c>
      <c r="B566" s="690"/>
      <c r="C566" s="763"/>
      <c r="D566" s="691" t="s">
        <v>96</v>
      </c>
      <c r="E566" s="692">
        <v>2061245</v>
      </c>
      <c r="F566" s="702">
        <f>F567+F576+F589</f>
        <v>519694</v>
      </c>
      <c r="G566" s="702">
        <f>G567+G576</f>
        <v>513530.97</v>
      </c>
      <c r="H566" s="688">
        <f>G566/F566%</f>
        <v>98.81410406893288</v>
      </c>
      <c r="I566" s="707"/>
      <c r="J566" s="598"/>
    </row>
    <row r="567" spans="1:10" ht="16.5" thickBot="1">
      <c r="A567" s="904"/>
      <c r="B567" s="967">
        <v>75809</v>
      </c>
      <c r="C567" s="763"/>
      <c r="D567" s="984" t="s">
        <v>695</v>
      </c>
      <c r="E567" s="959">
        <v>1245</v>
      </c>
      <c r="F567" s="962">
        <f>F568</f>
        <v>308185</v>
      </c>
      <c r="G567" s="962">
        <f>G568</f>
        <v>308184.5</v>
      </c>
      <c r="H567" s="688">
        <f aca="true" t="shared" si="15" ref="H567:H590">G567/F567%</f>
        <v>99.99983775978714</v>
      </c>
      <c r="I567" s="707"/>
      <c r="J567" s="598"/>
    </row>
    <row r="568" spans="1:10" ht="30">
      <c r="A568" s="904"/>
      <c r="B568" s="151"/>
      <c r="C568" s="843">
        <v>2710</v>
      </c>
      <c r="D568" s="452" t="s">
        <v>826</v>
      </c>
      <c r="E568" s="315">
        <v>0</v>
      </c>
      <c r="F568" s="527">
        <v>308185</v>
      </c>
      <c r="G568" s="527">
        <f>G570+G572+G574+G575</f>
        <v>308184.5</v>
      </c>
      <c r="H568" s="910">
        <f t="shared" si="15"/>
        <v>99.99983775978714</v>
      </c>
      <c r="I568" s="707"/>
      <c r="J568" s="598"/>
    </row>
    <row r="569" spans="1:10" ht="15">
      <c r="A569" s="904"/>
      <c r="B569" s="151"/>
      <c r="C569" s="807"/>
      <c r="D569" s="328" t="s">
        <v>904</v>
      </c>
      <c r="E569" s="126"/>
      <c r="F569" s="79"/>
      <c r="G569" s="617"/>
      <c r="H569" s="939"/>
      <c r="I569" s="707"/>
      <c r="J569" s="598"/>
    </row>
    <row r="570" spans="1:10" ht="30">
      <c r="A570" s="904"/>
      <c r="B570" s="151"/>
      <c r="C570" s="768"/>
      <c r="D570" s="145" t="s">
        <v>460</v>
      </c>
      <c r="E570" s="58">
        <v>1245</v>
      </c>
      <c r="F570" s="129">
        <v>1245</v>
      </c>
      <c r="G570" s="129">
        <v>1245</v>
      </c>
      <c r="H570" s="897">
        <f t="shared" si="15"/>
        <v>100</v>
      </c>
      <c r="I570" s="707"/>
      <c r="J570" s="598"/>
    </row>
    <row r="571" spans="1:10" ht="15">
      <c r="A571" s="904"/>
      <c r="B571" s="151"/>
      <c r="C571" s="786"/>
      <c r="D571" s="229"/>
      <c r="E571" s="230"/>
      <c r="F571" s="159"/>
      <c r="G571" s="159"/>
      <c r="H571" s="929"/>
      <c r="I571" s="707"/>
      <c r="J571" s="598"/>
    </row>
    <row r="572" spans="1:10" ht="30">
      <c r="A572" s="904"/>
      <c r="B572" s="151"/>
      <c r="C572" s="781"/>
      <c r="D572" s="161" t="s">
        <v>959</v>
      </c>
      <c r="E572" s="122">
        <v>0</v>
      </c>
      <c r="F572" s="148">
        <v>298940</v>
      </c>
      <c r="G572" s="148">
        <v>298939.5</v>
      </c>
      <c r="H572" s="901">
        <f t="shared" si="15"/>
        <v>99.99983274235632</v>
      </c>
      <c r="I572" s="707"/>
      <c r="J572" s="598"/>
    </row>
    <row r="573" spans="1:10" ht="15">
      <c r="A573" s="904"/>
      <c r="B573" s="151"/>
      <c r="C573" s="781"/>
      <c r="D573" s="642" t="s">
        <v>960</v>
      </c>
      <c r="E573" s="58"/>
      <c r="F573" s="110"/>
      <c r="G573" s="541">
        <v>151411</v>
      </c>
      <c r="H573" s="901"/>
      <c r="I573" s="707"/>
      <c r="J573" s="598"/>
    </row>
    <row r="574" spans="1:10" ht="15">
      <c r="A574" s="904"/>
      <c r="B574" s="151"/>
      <c r="C574" s="781"/>
      <c r="D574" s="145" t="s">
        <v>850</v>
      </c>
      <c r="E574" s="58">
        <v>0</v>
      </c>
      <c r="F574" s="110">
        <v>3000</v>
      </c>
      <c r="G574" s="110">
        <v>3000</v>
      </c>
      <c r="H574" s="901">
        <f t="shared" si="15"/>
        <v>100</v>
      </c>
      <c r="I574" s="707"/>
      <c r="J574" s="598"/>
    </row>
    <row r="575" spans="1:10" ht="15.75" thickBot="1">
      <c r="A575" s="904"/>
      <c r="B575" s="151"/>
      <c r="C575" s="781"/>
      <c r="D575" s="145" t="s">
        <v>849</v>
      </c>
      <c r="E575" s="58">
        <v>0</v>
      </c>
      <c r="F575" s="110">
        <v>5000</v>
      </c>
      <c r="G575" s="110">
        <v>5000</v>
      </c>
      <c r="H575" s="897">
        <f t="shared" si="15"/>
        <v>100</v>
      </c>
      <c r="I575" s="707"/>
      <c r="J575" s="598"/>
    </row>
    <row r="576" spans="1:10" ht="15.75" thickBot="1">
      <c r="A576" s="904"/>
      <c r="B576" s="967">
        <v>75814</v>
      </c>
      <c r="C576" s="763"/>
      <c r="D576" s="958" t="s">
        <v>5</v>
      </c>
      <c r="E576" s="959">
        <v>100000</v>
      </c>
      <c r="F576" s="962">
        <f>F577+F584</f>
        <v>207502</v>
      </c>
      <c r="G576" s="962">
        <f>G577+G584</f>
        <v>205346.47</v>
      </c>
      <c r="H576" s="961">
        <f t="shared" si="15"/>
        <v>98.9612003739723</v>
      </c>
      <c r="I576" s="707"/>
      <c r="J576" s="598"/>
    </row>
    <row r="577" spans="1:10" ht="15">
      <c r="A577" s="904"/>
      <c r="B577" s="151"/>
      <c r="C577" s="796">
        <v>4270</v>
      </c>
      <c r="D577" s="218" t="s">
        <v>897</v>
      </c>
      <c r="E577" s="265"/>
      <c r="F577" s="556">
        <v>160655</v>
      </c>
      <c r="G577" s="556">
        <f>G578+G581+G582</f>
        <v>158499.47</v>
      </c>
      <c r="H577" s="896">
        <f t="shared" si="15"/>
        <v>98.65828639009057</v>
      </c>
      <c r="I577" s="707"/>
      <c r="J577" s="598"/>
    </row>
    <row r="578" spans="1:10" ht="15" customHeight="1">
      <c r="A578" s="904"/>
      <c r="B578" s="151"/>
      <c r="C578" s="776"/>
      <c r="D578" s="98" t="s">
        <v>935</v>
      </c>
      <c r="E578" s="12">
        <v>100000</v>
      </c>
      <c r="F578" s="13">
        <v>100000</v>
      </c>
      <c r="G578" s="13">
        <v>97846.96</v>
      </c>
      <c r="H578" s="897">
        <f t="shared" si="15"/>
        <v>97.84696000000001</v>
      </c>
      <c r="I578" s="707"/>
      <c r="J578" s="598"/>
    </row>
    <row r="579" spans="1:10" ht="18" customHeight="1">
      <c r="A579" s="904"/>
      <c r="B579" s="151"/>
      <c r="C579" s="762"/>
      <c r="D579" s="286" t="s">
        <v>97</v>
      </c>
      <c r="E579" s="29"/>
      <c r="F579" s="30"/>
      <c r="G579" s="30"/>
      <c r="H579" s="898"/>
      <c r="I579" s="707"/>
      <c r="J579" s="598"/>
    </row>
    <row r="580" spans="1:10" ht="18" customHeight="1">
      <c r="A580" s="904"/>
      <c r="B580" s="151"/>
      <c r="C580" s="786"/>
      <c r="D580" s="644" t="s">
        <v>960</v>
      </c>
      <c r="E580" s="24"/>
      <c r="F580" s="227"/>
      <c r="G580" s="661">
        <v>97600</v>
      </c>
      <c r="H580" s="929"/>
      <c r="I580" s="707"/>
      <c r="J580" s="598"/>
    </row>
    <row r="581" spans="1:10" ht="15">
      <c r="A581" s="904"/>
      <c r="B581" s="151"/>
      <c r="C581" s="781"/>
      <c r="D581" s="356" t="s">
        <v>851</v>
      </c>
      <c r="E581" s="24">
        <v>0</v>
      </c>
      <c r="F581" s="228">
        <v>32985</v>
      </c>
      <c r="G581" s="561">
        <v>32984.46</v>
      </c>
      <c r="H581" s="901">
        <f t="shared" si="15"/>
        <v>99.99836289222372</v>
      </c>
      <c r="I581" s="707"/>
      <c r="J581" s="598"/>
    </row>
    <row r="582" spans="1:10" ht="15">
      <c r="A582" s="904"/>
      <c r="B582" s="151"/>
      <c r="C582" s="777"/>
      <c r="D582" s="452" t="s">
        <v>852</v>
      </c>
      <c r="E582" s="315">
        <v>0</v>
      </c>
      <c r="F582" s="317">
        <v>27670</v>
      </c>
      <c r="G582" s="599">
        <v>27668.05</v>
      </c>
      <c r="H582" s="902">
        <f t="shared" si="15"/>
        <v>99.99295265630647</v>
      </c>
      <c r="I582" s="889"/>
      <c r="J582" s="598"/>
    </row>
    <row r="583" spans="1:9" ht="15">
      <c r="A583" s="904"/>
      <c r="B583" s="151"/>
      <c r="C583" s="771"/>
      <c r="D583" s="354"/>
      <c r="E583" s="51"/>
      <c r="F583" s="600"/>
      <c r="G583" s="601"/>
      <c r="H583" s="916"/>
      <c r="I583" s="890"/>
    </row>
    <row r="584" spans="1:9" ht="15">
      <c r="A584" s="904"/>
      <c r="B584" s="151"/>
      <c r="C584" s="764">
        <v>4300</v>
      </c>
      <c r="D584" s="356" t="s">
        <v>946</v>
      </c>
      <c r="E584" s="24">
        <v>0</v>
      </c>
      <c r="F584" s="228">
        <v>46847</v>
      </c>
      <c r="G584" s="602">
        <v>46847</v>
      </c>
      <c r="H584" s="917">
        <f t="shared" si="15"/>
        <v>100</v>
      </c>
      <c r="I584" s="598"/>
    </row>
    <row r="585" spans="1:9" ht="15">
      <c r="A585" s="904"/>
      <c r="B585" s="151"/>
      <c r="C585" s="781"/>
      <c r="D585" s="356" t="s">
        <v>853</v>
      </c>
      <c r="E585" s="24">
        <v>0</v>
      </c>
      <c r="F585" s="228">
        <v>19398</v>
      </c>
      <c r="G585" s="602">
        <v>19398</v>
      </c>
      <c r="H585" s="917">
        <f t="shared" si="15"/>
        <v>100</v>
      </c>
      <c r="I585" s="598"/>
    </row>
    <row r="586" spans="1:9" ht="15">
      <c r="A586" s="904"/>
      <c r="B586" s="151"/>
      <c r="C586" s="834"/>
      <c r="D586" s="452" t="s">
        <v>854</v>
      </c>
      <c r="E586" s="315">
        <v>0</v>
      </c>
      <c r="F586" s="317">
        <v>4025</v>
      </c>
      <c r="G586" s="649">
        <v>4025</v>
      </c>
      <c r="H586" s="918">
        <f t="shared" si="15"/>
        <v>100</v>
      </c>
      <c r="I586" s="598"/>
    </row>
    <row r="587" spans="1:9" ht="15">
      <c r="A587" s="904"/>
      <c r="B587" s="151"/>
      <c r="C587" s="803"/>
      <c r="D587" s="354" t="s">
        <v>855</v>
      </c>
      <c r="E587" s="51">
        <v>0</v>
      </c>
      <c r="F587" s="600">
        <v>23424</v>
      </c>
      <c r="G587" s="601">
        <v>23424</v>
      </c>
      <c r="H587" s="919">
        <f t="shared" si="15"/>
        <v>100</v>
      </c>
      <c r="I587" s="598"/>
    </row>
    <row r="588" spans="1:9" ht="15.75" thickBot="1">
      <c r="A588" s="904"/>
      <c r="B588" s="151"/>
      <c r="C588" s="777"/>
      <c r="D588" s="444"/>
      <c r="E588" s="230"/>
      <c r="F588" s="156"/>
      <c r="G588" s="1012"/>
      <c r="H588" s="921"/>
      <c r="I588" s="598"/>
    </row>
    <row r="589" spans="1:9" ht="15.75" thickBot="1">
      <c r="A589" s="904"/>
      <c r="B589" s="967">
        <v>75818</v>
      </c>
      <c r="C589" s="763"/>
      <c r="D589" s="958" t="s">
        <v>947</v>
      </c>
      <c r="E589" s="959">
        <v>1960000</v>
      </c>
      <c r="F589" s="962">
        <v>4007</v>
      </c>
      <c r="G589" s="970">
        <v>0</v>
      </c>
      <c r="H589" s="971">
        <f t="shared" si="15"/>
        <v>0</v>
      </c>
      <c r="I589" s="598"/>
    </row>
    <row r="590" spans="1:9" ht="15">
      <c r="A590" s="895"/>
      <c r="B590" s="231"/>
      <c r="C590" s="842">
        <v>4810</v>
      </c>
      <c r="D590" s="314" t="s">
        <v>139</v>
      </c>
      <c r="E590" s="315">
        <v>460000</v>
      </c>
      <c r="F590" s="527">
        <v>4007</v>
      </c>
      <c r="G590" s="557">
        <v>0</v>
      </c>
      <c r="H590" s="916">
        <f t="shared" si="15"/>
        <v>0</v>
      </c>
      <c r="I590" s="598"/>
    </row>
    <row r="591" spans="1:9" ht="15">
      <c r="A591" s="895"/>
      <c r="B591" s="34"/>
      <c r="C591" s="789">
        <v>6050</v>
      </c>
      <c r="D591" s="229" t="s">
        <v>130</v>
      </c>
      <c r="E591" s="58">
        <v>1500000</v>
      </c>
      <c r="F591" s="294">
        <v>0</v>
      </c>
      <c r="G591" s="603">
        <v>0</v>
      </c>
      <c r="H591" s="917">
        <v>0</v>
      </c>
      <c r="I591" s="598"/>
    </row>
    <row r="592" spans="1:9" ht="15.75" thickBot="1">
      <c r="A592" s="895"/>
      <c r="B592" s="295"/>
      <c r="C592" s="816"/>
      <c r="D592" s="63"/>
      <c r="E592" s="58"/>
      <c r="F592" s="110"/>
      <c r="G592" s="580"/>
      <c r="H592" s="921"/>
      <c r="I592" s="598"/>
    </row>
    <row r="593" spans="1:9" ht="16.5" thickBot="1">
      <c r="A593" s="704">
        <v>801</v>
      </c>
      <c r="B593" s="690"/>
      <c r="C593" s="763"/>
      <c r="D593" s="691" t="s">
        <v>112</v>
      </c>
      <c r="E593" s="692">
        <v>9301863</v>
      </c>
      <c r="F593" s="693">
        <f>F594+F639+F653+F685+F713+F740+F744+F747+F779</f>
        <v>8883735</v>
      </c>
      <c r="G593" s="705">
        <f>G594+G639+G653+G685+G713+G740+G744+G747+G779</f>
        <v>8840704.910000002</v>
      </c>
      <c r="H593" s="706">
        <f>G593/F593%</f>
        <v>99.51563064409284</v>
      </c>
      <c r="I593" s="598"/>
    </row>
    <row r="594" spans="1:9" ht="15.75" thickBot="1">
      <c r="A594" s="904"/>
      <c r="B594" s="967">
        <v>80101</v>
      </c>
      <c r="C594" s="763"/>
      <c r="D594" s="958" t="s">
        <v>827</v>
      </c>
      <c r="E594" s="959">
        <v>4765672</v>
      </c>
      <c r="F594" s="968">
        <f>F595+F597+F600+F601+F602+F603+F604+F605+F607+F608+F609+F610+F611+F619+F620+F621+F622+F623+F624+F625+F626+F627+F628+F629+F630</f>
        <v>5184933</v>
      </c>
      <c r="G594" s="977">
        <f>G595+G597+G600+G601+G602+G603+G604+G605+G607+G608+G609+G610+G611+G619+G620+G621+G622+G623+G624+G625+G626+G627+G628+G629+G630</f>
        <v>5171165.780000001</v>
      </c>
      <c r="H594" s="971">
        <f>G594/F594%</f>
        <v>99.73447641464222</v>
      </c>
      <c r="I594" s="598"/>
    </row>
    <row r="595" spans="1:9" ht="30">
      <c r="A595" s="904"/>
      <c r="B595" s="623"/>
      <c r="C595" s="1013">
        <v>2540</v>
      </c>
      <c r="D595" s="530" t="s">
        <v>977</v>
      </c>
      <c r="E595" s="230">
        <v>0</v>
      </c>
      <c r="F595" s="416">
        <v>50950</v>
      </c>
      <c r="G595" s="976">
        <v>50950</v>
      </c>
      <c r="H595" s="916">
        <f aca="true" t="shared" si="16" ref="H595:H635">G595/F595%</f>
        <v>100</v>
      </c>
      <c r="I595" s="598"/>
    </row>
    <row r="596" spans="1:9" ht="15">
      <c r="A596" s="904"/>
      <c r="B596" s="623"/>
      <c r="C596" s="836"/>
      <c r="D596" s="526" t="s">
        <v>856</v>
      </c>
      <c r="E596" s="58">
        <v>0</v>
      </c>
      <c r="F596" s="135">
        <v>50950</v>
      </c>
      <c r="G596" s="583">
        <v>50950</v>
      </c>
      <c r="H596" s="917">
        <f t="shared" si="16"/>
        <v>100</v>
      </c>
      <c r="I596" s="598"/>
    </row>
    <row r="597" spans="1:9" ht="30">
      <c r="A597" s="904"/>
      <c r="B597" s="151"/>
      <c r="C597" s="784">
        <v>2590</v>
      </c>
      <c r="D597" s="98" t="s">
        <v>463</v>
      </c>
      <c r="E597" s="12">
        <v>319500</v>
      </c>
      <c r="F597" s="13">
        <v>319500</v>
      </c>
      <c r="G597" s="518">
        <v>314852.82</v>
      </c>
      <c r="H597" s="921">
        <f t="shared" si="16"/>
        <v>98.54548356807511</v>
      </c>
      <c r="I597" s="598"/>
    </row>
    <row r="598" spans="1:9" ht="30">
      <c r="A598" s="904"/>
      <c r="B598" s="151"/>
      <c r="C598" s="776"/>
      <c r="D598" s="532" t="s">
        <v>860</v>
      </c>
      <c r="E598" s="16"/>
      <c r="F598" s="17"/>
      <c r="G598" s="65"/>
      <c r="H598" s="923"/>
      <c r="I598" s="598"/>
    </row>
    <row r="599" spans="1:9" ht="30">
      <c r="A599" s="904"/>
      <c r="B599" s="151"/>
      <c r="C599" s="837"/>
      <c r="D599" s="531" t="s">
        <v>131</v>
      </c>
      <c r="E599" s="533">
        <v>319500</v>
      </c>
      <c r="F599" s="534">
        <v>319500</v>
      </c>
      <c r="G599" s="534">
        <v>314852.82</v>
      </c>
      <c r="H599" s="917">
        <f t="shared" si="16"/>
        <v>98.54548356807511</v>
      </c>
      <c r="I599" s="598"/>
    </row>
    <row r="600" spans="1:9" ht="15">
      <c r="A600" s="904"/>
      <c r="B600" s="151"/>
      <c r="C600" s="772">
        <v>3020</v>
      </c>
      <c r="D600" s="218" t="s">
        <v>731</v>
      </c>
      <c r="E600" s="265">
        <v>83887</v>
      </c>
      <c r="F600" s="464">
        <v>84645</v>
      </c>
      <c r="G600" s="604">
        <v>84610.62</v>
      </c>
      <c r="H600" s="917">
        <f t="shared" si="16"/>
        <v>99.95938330675172</v>
      </c>
      <c r="I600" s="598"/>
    </row>
    <row r="601" spans="1:9" ht="15">
      <c r="A601" s="904"/>
      <c r="B601" s="151"/>
      <c r="C601" s="772">
        <v>4010</v>
      </c>
      <c r="D601" s="11" t="s">
        <v>151</v>
      </c>
      <c r="E601" s="12">
        <v>2733632</v>
      </c>
      <c r="F601" s="220">
        <v>2932510</v>
      </c>
      <c r="G601" s="605">
        <v>2930565.06</v>
      </c>
      <c r="H601" s="917">
        <f t="shared" si="16"/>
        <v>99.93367661150346</v>
      </c>
      <c r="I601" s="598"/>
    </row>
    <row r="602" spans="1:9" ht="15">
      <c r="A602" s="904"/>
      <c r="B602" s="151"/>
      <c r="C602" s="772">
        <v>4040</v>
      </c>
      <c r="D602" s="11" t="s">
        <v>86</v>
      </c>
      <c r="E602" s="12">
        <v>242440</v>
      </c>
      <c r="F602" s="13">
        <v>233748</v>
      </c>
      <c r="G602" s="518">
        <v>233744.99</v>
      </c>
      <c r="H602" s="917">
        <f t="shared" si="16"/>
        <v>99.99871228844738</v>
      </c>
      <c r="I602" s="598"/>
    </row>
    <row r="603" spans="1:9" ht="15">
      <c r="A603" s="904"/>
      <c r="B603" s="151"/>
      <c r="C603" s="774">
        <v>4110</v>
      </c>
      <c r="D603" s="6" t="s">
        <v>735</v>
      </c>
      <c r="E603" s="7">
        <v>520275</v>
      </c>
      <c r="F603" s="8">
        <v>481952</v>
      </c>
      <c r="G603" s="517">
        <v>481930.6</v>
      </c>
      <c r="H603" s="917">
        <f t="shared" si="16"/>
        <v>99.99555972378991</v>
      </c>
      <c r="I603" s="598"/>
    </row>
    <row r="604" spans="1:9" ht="15">
      <c r="A604" s="904"/>
      <c r="B604" s="151"/>
      <c r="C604" s="772">
        <v>4120</v>
      </c>
      <c r="D604" s="11" t="s">
        <v>14</v>
      </c>
      <c r="E604" s="12">
        <v>70815</v>
      </c>
      <c r="F604" s="31">
        <v>76902</v>
      </c>
      <c r="G604" s="521">
        <v>76794.63</v>
      </c>
      <c r="H604" s="917">
        <f t="shared" si="16"/>
        <v>99.86038074432395</v>
      </c>
      <c r="I604" s="598"/>
    </row>
    <row r="605" spans="1:9" ht="46.5" customHeight="1">
      <c r="A605" s="904"/>
      <c r="B605" s="151"/>
      <c r="C605" s="816">
        <v>4160</v>
      </c>
      <c r="D605" s="145" t="s">
        <v>857</v>
      </c>
      <c r="E605" s="58">
        <v>0</v>
      </c>
      <c r="F605" s="59">
        <v>2470</v>
      </c>
      <c r="G605" s="582">
        <v>2469.79</v>
      </c>
      <c r="H605" s="921">
        <f t="shared" si="16"/>
        <v>99.9914979757085</v>
      </c>
      <c r="I605" s="598"/>
    </row>
    <row r="606" spans="1:9" ht="30" customHeight="1">
      <c r="A606" s="904"/>
      <c r="B606" s="151"/>
      <c r="C606" s="838"/>
      <c r="D606" s="417" t="s">
        <v>858</v>
      </c>
      <c r="E606" s="175"/>
      <c r="F606" s="178"/>
      <c r="G606" s="178"/>
      <c r="H606" s="907"/>
      <c r="I606" s="598"/>
    </row>
    <row r="607" spans="1:9" ht="15">
      <c r="A607" s="904"/>
      <c r="B607" s="151"/>
      <c r="C607" s="813">
        <v>4170</v>
      </c>
      <c r="D607" s="177" t="s">
        <v>943</v>
      </c>
      <c r="E607" s="175">
        <v>54800</v>
      </c>
      <c r="F607" s="178">
        <v>34956</v>
      </c>
      <c r="G607" s="178">
        <v>34955.78</v>
      </c>
      <c r="H607" s="903">
        <f t="shared" si="16"/>
        <v>99.99937063737269</v>
      </c>
      <c r="I607" s="598"/>
    </row>
    <row r="608" spans="1:9" ht="15">
      <c r="A608" s="904"/>
      <c r="B608" s="151"/>
      <c r="C608" s="780">
        <v>4210</v>
      </c>
      <c r="D608" s="125" t="s">
        <v>115</v>
      </c>
      <c r="E608" s="126">
        <v>130483</v>
      </c>
      <c r="F608" s="223">
        <v>129087</v>
      </c>
      <c r="G608" s="223">
        <v>126234.69</v>
      </c>
      <c r="H608" s="901">
        <f t="shared" si="16"/>
        <v>97.79039717399894</v>
      </c>
      <c r="I608" s="598"/>
    </row>
    <row r="609" spans="1:9" ht="15">
      <c r="A609" s="904"/>
      <c r="B609" s="151"/>
      <c r="C609" s="774">
        <v>4240</v>
      </c>
      <c r="D609" s="6" t="s">
        <v>85</v>
      </c>
      <c r="E609" s="7">
        <v>11601</v>
      </c>
      <c r="F609" s="26">
        <v>9168</v>
      </c>
      <c r="G609" s="26">
        <v>8987.95</v>
      </c>
      <c r="H609" s="901">
        <f t="shared" si="16"/>
        <v>98.03610383944154</v>
      </c>
      <c r="I609" s="598"/>
    </row>
    <row r="610" spans="1:9" ht="15">
      <c r="A610" s="904"/>
      <c r="B610" s="151"/>
      <c r="C610" s="772">
        <v>4260</v>
      </c>
      <c r="D610" s="11" t="s">
        <v>31</v>
      </c>
      <c r="E610" s="12">
        <v>122102</v>
      </c>
      <c r="F610" s="13">
        <v>113763</v>
      </c>
      <c r="G610" s="13">
        <v>113655.25</v>
      </c>
      <c r="H610" s="901">
        <f t="shared" si="16"/>
        <v>99.90528554978331</v>
      </c>
      <c r="I610" s="598"/>
    </row>
    <row r="611" spans="1:9" ht="15">
      <c r="A611" s="904"/>
      <c r="B611" s="151"/>
      <c r="C611" s="774">
        <v>4270</v>
      </c>
      <c r="D611" s="6" t="s">
        <v>897</v>
      </c>
      <c r="E611" s="7">
        <v>17609</v>
      </c>
      <c r="F611" s="8">
        <v>281958</v>
      </c>
      <c r="G611" s="8">
        <v>281123.9</v>
      </c>
      <c r="H611" s="901">
        <f t="shared" si="16"/>
        <v>99.70417579923252</v>
      </c>
      <c r="I611" s="598"/>
    </row>
    <row r="612" spans="1:9" ht="15">
      <c r="A612" s="904"/>
      <c r="B612" s="151"/>
      <c r="C612" s="816"/>
      <c r="D612" s="63" t="s">
        <v>950</v>
      </c>
      <c r="E612" s="58"/>
      <c r="F612" s="110"/>
      <c r="G612" s="110">
        <v>199381.74</v>
      </c>
      <c r="H612" s="901"/>
      <c r="I612" s="885"/>
    </row>
    <row r="613" spans="1:9" ht="15">
      <c r="A613" s="904"/>
      <c r="B613" s="151"/>
      <c r="C613" s="799"/>
      <c r="D613" s="63" t="s">
        <v>951</v>
      </c>
      <c r="E613" s="58"/>
      <c r="F613" s="110"/>
      <c r="G613" s="110">
        <v>11545</v>
      </c>
      <c r="H613" s="901"/>
      <c r="I613" s="891"/>
    </row>
    <row r="614" spans="1:9" ht="15">
      <c r="A614" s="904"/>
      <c r="B614" s="151"/>
      <c r="C614" s="825"/>
      <c r="D614" s="61" t="s">
        <v>646</v>
      </c>
      <c r="E614" s="122"/>
      <c r="F614" s="148"/>
      <c r="G614" s="148">
        <v>19998.08</v>
      </c>
      <c r="H614" s="902"/>
      <c r="I614" s="598"/>
    </row>
    <row r="615" spans="1:9" ht="15">
      <c r="A615" s="904"/>
      <c r="B615" s="151"/>
      <c r="C615" s="799"/>
      <c r="D615" s="212" t="s">
        <v>649</v>
      </c>
      <c r="E615" s="213"/>
      <c r="F615" s="325"/>
      <c r="G615" s="325">
        <v>21424</v>
      </c>
      <c r="H615" s="903"/>
      <c r="I615" s="598"/>
    </row>
    <row r="616" spans="1:9" ht="15">
      <c r="A616" s="904"/>
      <c r="B616" s="151"/>
      <c r="C616" s="799"/>
      <c r="D616" s="63" t="s">
        <v>650</v>
      </c>
      <c r="E616" s="58"/>
      <c r="F616" s="110"/>
      <c r="G616" s="110">
        <v>1323</v>
      </c>
      <c r="H616" s="901"/>
      <c r="I616" s="598"/>
    </row>
    <row r="617" spans="1:9" ht="15">
      <c r="A617" s="904"/>
      <c r="B617" s="151"/>
      <c r="C617" s="825"/>
      <c r="D617" s="63" t="s">
        <v>651</v>
      </c>
      <c r="E617" s="58"/>
      <c r="F617" s="110"/>
      <c r="G617" s="110">
        <v>4735</v>
      </c>
      <c r="H617" s="901"/>
      <c r="I617" s="598"/>
    </row>
    <row r="618" spans="1:9" ht="15">
      <c r="A618" s="904"/>
      <c r="B618" s="151"/>
      <c r="C618" s="839"/>
      <c r="D618" s="63" t="s">
        <v>952</v>
      </c>
      <c r="E618" s="58"/>
      <c r="F618" s="110"/>
      <c r="G618" s="110">
        <v>22717.08</v>
      </c>
      <c r="H618" s="901"/>
      <c r="I618" s="598"/>
    </row>
    <row r="619" spans="1:9" ht="15">
      <c r="A619" s="904"/>
      <c r="B619" s="151"/>
      <c r="C619" s="772">
        <v>4280</v>
      </c>
      <c r="D619" s="11" t="s">
        <v>714</v>
      </c>
      <c r="E619" s="12">
        <v>3691</v>
      </c>
      <c r="F619" s="27">
        <v>2943</v>
      </c>
      <c r="G619" s="27">
        <v>2652.99</v>
      </c>
      <c r="H619" s="901">
        <f t="shared" si="16"/>
        <v>90.14576962283384</v>
      </c>
      <c r="I619" s="598"/>
    </row>
    <row r="620" spans="1:9" ht="15">
      <c r="A620" s="904"/>
      <c r="B620" s="151"/>
      <c r="C620" s="774">
        <v>4300</v>
      </c>
      <c r="D620" s="6" t="s">
        <v>946</v>
      </c>
      <c r="E620" s="7">
        <v>99060</v>
      </c>
      <c r="F620" s="26">
        <v>100059</v>
      </c>
      <c r="G620" s="26">
        <v>99460.88</v>
      </c>
      <c r="H620" s="901">
        <f t="shared" si="16"/>
        <v>99.4022326827172</v>
      </c>
      <c r="I620" s="598"/>
    </row>
    <row r="621" spans="1:9" ht="15">
      <c r="A621" s="904"/>
      <c r="B621" s="151"/>
      <c r="C621" s="772">
        <v>4350</v>
      </c>
      <c r="D621" s="11" t="s">
        <v>724</v>
      </c>
      <c r="E621" s="12">
        <v>5475</v>
      </c>
      <c r="F621" s="27">
        <v>2836</v>
      </c>
      <c r="G621" s="27">
        <v>2793.62</v>
      </c>
      <c r="H621" s="901">
        <f t="shared" si="16"/>
        <v>98.50564174894217</v>
      </c>
      <c r="I621" s="598"/>
    </row>
    <row r="622" spans="1:9" ht="30">
      <c r="A622" s="904"/>
      <c r="B622" s="151"/>
      <c r="C622" s="774">
        <v>4360</v>
      </c>
      <c r="D622" s="103" t="s">
        <v>114</v>
      </c>
      <c r="E622" s="7">
        <v>750</v>
      </c>
      <c r="F622" s="37">
        <v>550</v>
      </c>
      <c r="G622" s="37">
        <v>511.89</v>
      </c>
      <c r="H622" s="901">
        <f t="shared" si="16"/>
        <v>93.07090909090908</v>
      </c>
      <c r="I622" s="598"/>
    </row>
    <row r="623" spans="1:9" ht="30">
      <c r="A623" s="904"/>
      <c r="B623" s="151"/>
      <c r="C623" s="784">
        <v>4370</v>
      </c>
      <c r="D623" s="98" t="s">
        <v>82</v>
      </c>
      <c r="E623" s="12">
        <v>14883</v>
      </c>
      <c r="F623" s="31">
        <v>12714</v>
      </c>
      <c r="G623" s="31">
        <v>11737.45</v>
      </c>
      <c r="H623" s="901">
        <f t="shared" si="16"/>
        <v>92.31909705836087</v>
      </c>
      <c r="I623" s="598"/>
    </row>
    <row r="624" spans="1:9" ht="15">
      <c r="A624" s="904"/>
      <c r="B624" s="151"/>
      <c r="C624" s="774">
        <v>4410</v>
      </c>
      <c r="D624" s="6" t="s">
        <v>699</v>
      </c>
      <c r="E624" s="7">
        <v>3756</v>
      </c>
      <c r="F624" s="39">
        <v>4900</v>
      </c>
      <c r="G624" s="39">
        <v>4675.91</v>
      </c>
      <c r="H624" s="901">
        <f t="shared" si="16"/>
        <v>95.42673469387755</v>
      </c>
      <c r="I624" s="598"/>
    </row>
    <row r="625" spans="1:9" ht="15">
      <c r="A625" s="904"/>
      <c r="B625" s="151"/>
      <c r="C625" s="774">
        <v>4430</v>
      </c>
      <c r="D625" s="6" t="s">
        <v>697</v>
      </c>
      <c r="E625" s="7">
        <v>5976</v>
      </c>
      <c r="F625" s="26">
        <v>12752</v>
      </c>
      <c r="G625" s="26">
        <v>12690.83</v>
      </c>
      <c r="H625" s="901">
        <f t="shared" si="16"/>
        <v>99.52031053952321</v>
      </c>
      <c r="I625" s="598"/>
    </row>
    <row r="626" spans="1:9" ht="15">
      <c r="A626" s="904"/>
      <c r="B626" s="151"/>
      <c r="C626" s="778">
        <v>4440</v>
      </c>
      <c r="D626" s="120" t="s">
        <v>709</v>
      </c>
      <c r="E626" s="12">
        <v>186764</v>
      </c>
      <c r="F626" s="13">
        <v>192401</v>
      </c>
      <c r="G626" s="13">
        <v>192401</v>
      </c>
      <c r="H626" s="901">
        <f t="shared" si="16"/>
        <v>100</v>
      </c>
      <c r="I626" s="598"/>
    </row>
    <row r="627" spans="1:9" ht="30">
      <c r="A627" s="904"/>
      <c r="B627" s="151"/>
      <c r="C627" s="774">
        <v>4700</v>
      </c>
      <c r="D627" s="103" t="s">
        <v>719</v>
      </c>
      <c r="E627" s="7">
        <v>180</v>
      </c>
      <c r="F627" s="37">
        <v>82</v>
      </c>
      <c r="G627" s="37">
        <v>82</v>
      </c>
      <c r="H627" s="901">
        <f t="shared" si="16"/>
        <v>100</v>
      </c>
      <c r="I627" s="598"/>
    </row>
    <row r="628" spans="1:9" ht="30">
      <c r="A628" s="904"/>
      <c r="B628" s="151"/>
      <c r="C628" s="784">
        <v>4740</v>
      </c>
      <c r="D628" s="98" t="s">
        <v>811</v>
      </c>
      <c r="E628" s="12">
        <v>5347</v>
      </c>
      <c r="F628" s="27">
        <v>6150</v>
      </c>
      <c r="G628" s="27">
        <v>5509.05</v>
      </c>
      <c r="H628" s="901">
        <f t="shared" si="16"/>
        <v>89.5780487804878</v>
      </c>
      <c r="I628" s="598"/>
    </row>
    <row r="629" spans="1:9" ht="15">
      <c r="A629" s="904"/>
      <c r="B629" s="151"/>
      <c r="C629" s="817">
        <v>4750</v>
      </c>
      <c r="D629" s="125" t="s">
        <v>710</v>
      </c>
      <c r="E629" s="126">
        <v>7646</v>
      </c>
      <c r="F629" s="298">
        <v>6542</v>
      </c>
      <c r="G629" s="298">
        <v>6382.54</v>
      </c>
      <c r="H629" s="901">
        <f t="shared" si="16"/>
        <v>97.56251910730663</v>
      </c>
      <c r="I629" s="598"/>
    </row>
    <row r="630" spans="1:9" ht="15">
      <c r="A630" s="904"/>
      <c r="B630" s="151"/>
      <c r="C630" s="815">
        <v>6050</v>
      </c>
      <c r="D630" s="6" t="s">
        <v>130</v>
      </c>
      <c r="E630" s="7">
        <v>95000</v>
      </c>
      <c r="F630" s="26">
        <v>91395</v>
      </c>
      <c r="G630" s="26">
        <v>91391.54</v>
      </c>
      <c r="H630" s="901">
        <f t="shared" si="16"/>
        <v>99.99621423491438</v>
      </c>
      <c r="I630" s="598"/>
    </row>
    <row r="631" spans="1:9" ht="15">
      <c r="A631" s="904"/>
      <c r="B631" s="201"/>
      <c r="C631" s="794"/>
      <c r="D631" s="756" t="s">
        <v>23</v>
      </c>
      <c r="E631" s="659"/>
      <c r="F631" s="46"/>
      <c r="G631" s="660"/>
      <c r="H631" s="902"/>
      <c r="I631" s="598"/>
    </row>
    <row r="632" spans="1:9" ht="15">
      <c r="A632" s="904"/>
      <c r="B632" s="201"/>
      <c r="C632" s="795"/>
      <c r="D632" s="757" t="s">
        <v>116</v>
      </c>
      <c r="E632" s="175">
        <v>45000</v>
      </c>
      <c r="F632" s="178">
        <v>57460</v>
      </c>
      <c r="G632" s="178">
        <v>57459.9</v>
      </c>
      <c r="H632" s="907">
        <f t="shared" si="16"/>
        <v>99.99982596588931</v>
      </c>
      <c r="I632" s="598"/>
    </row>
    <row r="633" spans="1:9" ht="15">
      <c r="A633" s="904"/>
      <c r="B633" s="201"/>
      <c r="C633" s="795"/>
      <c r="D633" s="741" t="s">
        <v>94</v>
      </c>
      <c r="E633" s="51">
        <v>30000</v>
      </c>
      <c r="F633" s="52">
        <v>27210</v>
      </c>
      <c r="G633" s="585">
        <v>27207</v>
      </c>
      <c r="H633" s="916">
        <f t="shared" si="16"/>
        <v>99.98897464167585</v>
      </c>
      <c r="I633" s="598"/>
    </row>
    <row r="634" spans="1:9" ht="15">
      <c r="A634" s="904"/>
      <c r="B634" s="201"/>
      <c r="C634" s="795"/>
      <c r="D634" s="152" t="s">
        <v>16</v>
      </c>
      <c r="E634" s="7">
        <v>20000</v>
      </c>
      <c r="F634" s="39">
        <v>0</v>
      </c>
      <c r="G634" s="578">
        <v>0</v>
      </c>
      <c r="H634" s="917">
        <v>0</v>
      </c>
      <c r="I634" s="598"/>
    </row>
    <row r="635" spans="1:9" ht="15">
      <c r="A635" s="904"/>
      <c r="B635" s="201"/>
      <c r="C635" s="766"/>
      <c r="D635" s="529" t="s">
        <v>17</v>
      </c>
      <c r="E635" s="58">
        <v>0</v>
      </c>
      <c r="F635" s="129">
        <v>6725</v>
      </c>
      <c r="G635" s="586">
        <v>6725</v>
      </c>
      <c r="H635" s="917">
        <f t="shared" si="16"/>
        <v>100</v>
      </c>
      <c r="I635" s="598"/>
    </row>
    <row r="636" spans="1:9" ht="15">
      <c r="A636" s="904"/>
      <c r="B636" s="151"/>
      <c r="C636" s="796">
        <v>6060</v>
      </c>
      <c r="D636" s="11" t="s">
        <v>750</v>
      </c>
      <c r="E636" s="12">
        <v>30000</v>
      </c>
      <c r="F636" s="31">
        <v>0</v>
      </c>
      <c r="G636" s="521">
        <v>0</v>
      </c>
      <c r="H636" s="917">
        <v>0</v>
      </c>
      <c r="I636" s="598"/>
    </row>
    <row r="637" spans="1:9" ht="15">
      <c r="A637" s="904"/>
      <c r="B637" s="151"/>
      <c r="C637" s="776"/>
      <c r="D637" s="6" t="s">
        <v>323</v>
      </c>
      <c r="E637" s="7">
        <v>10000</v>
      </c>
      <c r="F637" s="26">
        <v>0</v>
      </c>
      <c r="G637" s="312">
        <v>0</v>
      </c>
      <c r="H637" s="917">
        <v>0</v>
      </c>
      <c r="I637" s="598"/>
    </row>
    <row r="638" spans="1:9" ht="15.75" thickBot="1">
      <c r="A638" s="904"/>
      <c r="B638" s="151"/>
      <c r="C638" s="768"/>
      <c r="D638" s="63" t="s">
        <v>15</v>
      </c>
      <c r="E638" s="58">
        <v>20000</v>
      </c>
      <c r="F638" s="59">
        <v>0</v>
      </c>
      <c r="G638" s="582">
        <v>0</v>
      </c>
      <c r="H638" s="921">
        <v>0</v>
      </c>
      <c r="I638" s="598"/>
    </row>
    <row r="639" spans="1:9" ht="15.75" thickBot="1">
      <c r="A639" s="904"/>
      <c r="B639" s="967">
        <v>80103</v>
      </c>
      <c r="C639" s="763"/>
      <c r="D639" s="958" t="s">
        <v>720</v>
      </c>
      <c r="E639" s="959">
        <v>163151</v>
      </c>
      <c r="F639" s="962">
        <f>SUM(F641:F651)</f>
        <v>187527</v>
      </c>
      <c r="G639" s="970">
        <f>G640+G641+G645+G646+G647+G648+G649+G650+G651</f>
        <v>182888.9</v>
      </c>
      <c r="H639" s="971">
        <f>G639/F639%</f>
        <v>97.52670282146038</v>
      </c>
      <c r="I639" s="598"/>
    </row>
    <row r="640" spans="1:9" ht="30">
      <c r="A640" s="895"/>
      <c r="B640" s="55"/>
      <c r="C640" s="781">
        <v>2540</v>
      </c>
      <c r="D640" s="444" t="s">
        <v>338</v>
      </c>
      <c r="E640" s="230">
        <v>29061</v>
      </c>
      <c r="F640" s="465">
        <v>0</v>
      </c>
      <c r="G640" s="731">
        <v>0</v>
      </c>
      <c r="H640" s="911">
        <v>0</v>
      </c>
      <c r="I640" s="598"/>
    </row>
    <row r="641" spans="1:9" ht="30">
      <c r="A641" s="895"/>
      <c r="B641" s="34"/>
      <c r="C641" s="784">
        <v>2590</v>
      </c>
      <c r="D641" s="98" t="s">
        <v>463</v>
      </c>
      <c r="E641" s="12">
        <v>0</v>
      </c>
      <c r="F641" s="31">
        <v>29061</v>
      </c>
      <c r="G641" s="521">
        <v>26073.66</v>
      </c>
      <c r="H641" s="921">
        <f aca="true" t="shared" si="17" ref="H641:H703">G641/F641%</f>
        <v>89.72045008774646</v>
      </c>
      <c r="I641" s="598"/>
    </row>
    <row r="642" spans="1:9" ht="30">
      <c r="A642" s="895"/>
      <c r="B642" s="34"/>
      <c r="C642" s="768"/>
      <c r="D642" s="288" t="s">
        <v>859</v>
      </c>
      <c r="E642" s="170"/>
      <c r="F642" s="171"/>
      <c r="G642" s="9"/>
      <c r="H642" s="923"/>
      <c r="I642" s="598"/>
    </row>
    <row r="643" spans="1:9" ht="30">
      <c r="A643" s="895"/>
      <c r="B643" s="34"/>
      <c r="C643" s="840"/>
      <c r="D643" s="606" t="s">
        <v>788</v>
      </c>
      <c r="E643" s="122">
        <v>0</v>
      </c>
      <c r="F643" s="143"/>
      <c r="G643" s="522">
        <v>11937.66</v>
      </c>
      <c r="H643" s="918"/>
      <c r="I643" s="598"/>
    </row>
    <row r="644" spans="1:9" ht="30">
      <c r="A644" s="895"/>
      <c r="B644" s="34"/>
      <c r="C644" s="841"/>
      <c r="D644" s="628" t="s">
        <v>789</v>
      </c>
      <c r="E644" s="24">
        <v>0</v>
      </c>
      <c r="F644" s="227"/>
      <c r="G644" s="602">
        <v>14136</v>
      </c>
      <c r="H644" s="918"/>
      <c r="I644" s="598"/>
    </row>
    <row r="645" spans="1:9" ht="15">
      <c r="A645" s="895"/>
      <c r="B645" s="34"/>
      <c r="C645" s="842">
        <v>3020</v>
      </c>
      <c r="D645" s="11" t="s">
        <v>731</v>
      </c>
      <c r="E645" s="12">
        <v>5099</v>
      </c>
      <c r="F645" s="27">
        <v>8093</v>
      </c>
      <c r="G645" s="520">
        <v>8054.69</v>
      </c>
      <c r="H645" s="918">
        <f t="shared" si="17"/>
        <v>99.5266279500803</v>
      </c>
      <c r="I645" s="598"/>
    </row>
    <row r="646" spans="1:9" ht="15">
      <c r="A646" s="895"/>
      <c r="B646" s="34"/>
      <c r="C646" s="767">
        <v>4010</v>
      </c>
      <c r="D646" s="11" t="s">
        <v>151</v>
      </c>
      <c r="E646" s="12">
        <v>95359</v>
      </c>
      <c r="F646" s="31">
        <v>112978</v>
      </c>
      <c r="G646" s="521">
        <v>111706.62</v>
      </c>
      <c r="H646" s="918">
        <f t="shared" si="17"/>
        <v>98.87466586415054</v>
      </c>
      <c r="I646" s="598"/>
    </row>
    <row r="647" spans="1:9" ht="15">
      <c r="A647" s="895"/>
      <c r="B647" s="34"/>
      <c r="C647" s="774">
        <v>4040</v>
      </c>
      <c r="D647" s="6" t="s">
        <v>86</v>
      </c>
      <c r="E647" s="7">
        <v>7884</v>
      </c>
      <c r="F647" s="39">
        <v>7582</v>
      </c>
      <c r="G647" s="578">
        <v>7580.45</v>
      </c>
      <c r="H647" s="918">
        <f t="shared" si="17"/>
        <v>99.97955684515959</v>
      </c>
      <c r="I647" s="598"/>
    </row>
    <row r="648" spans="1:9" ht="15">
      <c r="A648" s="895"/>
      <c r="B648" s="34"/>
      <c r="C648" s="774">
        <v>4110</v>
      </c>
      <c r="D648" s="6" t="s">
        <v>735</v>
      </c>
      <c r="E648" s="7">
        <v>18316</v>
      </c>
      <c r="F648" s="26">
        <v>19082</v>
      </c>
      <c r="G648" s="312">
        <v>18914.5</v>
      </c>
      <c r="H648" s="918">
        <f t="shared" si="17"/>
        <v>99.12220941201133</v>
      </c>
      <c r="I648" s="598"/>
    </row>
    <row r="649" spans="1:9" ht="15">
      <c r="A649" s="895"/>
      <c r="B649" s="34"/>
      <c r="C649" s="774">
        <v>4120</v>
      </c>
      <c r="D649" s="6" t="s">
        <v>14</v>
      </c>
      <c r="E649" s="7">
        <v>2596</v>
      </c>
      <c r="F649" s="39">
        <v>3066</v>
      </c>
      <c r="G649" s="578">
        <v>3030.87</v>
      </c>
      <c r="H649" s="918">
        <f t="shared" si="17"/>
        <v>98.85420743639921</v>
      </c>
      <c r="I649" s="598"/>
    </row>
    <row r="650" spans="1:9" ht="15">
      <c r="A650" s="895"/>
      <c r="B650" s="34"/>
      <c r="C650" s="774">
        <v>4210</v>
      </c>
      <c r="D650" s="6" t="s">
        <v>115</v>
      </c>
      <c r="E650" s="7">
        <v>500</v>
      </c>
      <c r="F650" s="37">
        <v>500</v>
      </c>
      <c r="G650" s="579">
        <v>363.11</v>
      </c>
      <c r="H650" s="918">
        <f t="shared" si="17"/>
        <v>72.622</v>
      </c>
      <c r="I650" s="598"/>
    </row>
    <row r="651" spans="1:9" ht="15">
      <c r="A651" s="895"/>
      <c r="B651" s="34"/>
      <c r="C651" s="784">
        <v>4440</v>
      </c>
      <c r="D651" s="11" t="s">
        <v>709</v>
      </c>
      <c r="E651" s="12">
        <v>4336</v>
      </c>
      <c r="F651" s="27">
        <v>7165</v>
      </c>
      <c r="G651" s="520">
        <v>7165</v>
      </c>
      <c r="H651" s="918">
        <f t="shared" si="17"/>
        <v>99.99999999999999</v>
      </c>
      <c r="I651" s="598"/>
    </row>
    <row r="652" spans="1:9" ht="15.75" thickBot="1">
      <c r="A652" s="895"/>
      <c r="B652" s="295"/>
      <c r="C652" s="815"/>
      <c r="D652" s="63"/>
      <c r="E652" s="58"/>
      <c r="F652" s="129"/>
      <c r="G652" s="586"/>
      <c r="H652" s="921"/>
      <c r="I652" s="598"/>
    </row>
    <row r="653" spans="1:9" ht="15.75" thickBot="1">
      <c r="A653" s="904"/>
      <c r="B653" s="967">
        <v>80104</v>
      </c>
      <c r="C653" s="763"/>
      <c r="D653" s="958" t="s">
        <v>123</v>
      </c>
      <c r="E653" s="959">
        <v>1209460</v>
      </c>
      <c r="F653" s="968">
        <f>F654+F655+F656+F657+F658+F659+F660+F661+F662+F663+F664+F665+F669+F670+F671+F672+F673+F674+F675+F676+F677+F679+F680+F682</f>
        <v>1383911</v>
      </c>
      <c r="G653" s="977">
        <f>G654+G655+G656+G657+G658+G659+G660+G661+G662+G663+G664+G665+G669+G670+G671+G672+G673+G674+G675+G676+G677+G679+G680+G682</f>
        <v>1383648.0099999998</v>
      </c>
      <c r="H653" s="971">
        <f t="shared" si="17"/>
        <v>99.98099661033113</v>
      </c>
      <c r="I653" s="598"/>
    </row>
    <row r="654" spans="1:9" ht="15">
      <c r="A654" s="904"/>
      <c r="B654" s="151"/>
      <c r="C654" s="843">
        <v>3020</v>
      </c>
      <c r="D654" s="314" t="s">
        <v>731</v>
      </c>
      <c r="E654" s="315">
        <v>4700</v>
      </c>
      <c r="F654" s="486">
        <v>4608</v>
      </c>
      <c r="G654" s="608">
        <v>4607.03</v>
      </c>
      <c r="H654" s="911">
        <f t="shared" si="17"/>
        <v>99.97894965277777</v>
      </c>
      <c r="I654" s="598"/>
    </row>
    <row r="655" spans="1:9" ht="15">
      <c r="A655" s="904"/>
      <c r="B655" s="151"/>
      <c r="C655" s="780">
        <v>4010</v>
      </c>
      <c r="D655" s="125" t="s">
        <v>151</v>
      </c>
      <c r="E655" s="126">
        <v>700980</v>
      </c>
      <c r="F655" s="223">
        <v>758551</v>
      </c>
      <c r="G655" s="512">
        <v>758550.13</v>
      </c>
      <c r="H655" s="914">
        <f t="shared" si="17"/>
        <v>99.99988530764576</v>
      </c>
      <c r="I655" s="598"/>
    </row>
    <row r="656" spans="1:9" ht="15">
      <c r="A656" s="904"/>
      <c r="B656" s="151"/>
      <c r="C656" s="784">
        <v>4040</v>
      </c>
      <c r="D656" s="11" t="s">
        <v>86</v>
      </c>
      <c r="E656" s="12">
        <v>56100</v>
      </c>
      <c r="F656" s="31">
        <v>49812</v>
      </c>
      <c r="G656" s="521">
        <v>49806.71</v>
      </c>
      <c r="H656" s="918">
        <f t="shared" si="17"/>
        <v>99.98938006905966</v>
      </c>
      <c r="I656" s="598"/>
    </row>
    <row r="657" spans="1:9" ht="15">
      <c r="A657" s="904"/>
      <c r="B657" s="151"/>
      <c r="C657" s="773">
        <v>4110</v>
      </c>
      <c r="D657" s="61" t="s">
        <v>735</v>
      </c>
      <c r="E657" s="122">
        <v>131062</v>
      </c>
      <c r="F657" s="148">
        <v>122685</v>
      </c>
      <c r="G657" s="574">
        <v>122684.92</v>
      </c>
      <c r="H657" s="918">
        <f t="shared" si="17"/>
        <v>99.99993479235441</v>
      </c>
      <c r="I657" s="598"/>
    </row>
    <row r="658" spans="1:9" ht="15">
      <c r="A658" s="904"/>
      <c r="B658" s="151"/>
      <c r="C658" s="817">
        <v>4120</v>
      </c>
      <c r="D658" s="125" t="s">
        <v>14</v>
      </c>
      <c r="E658" s="126">
        <v>18538</v>
      </c>
      <c r="F658" s="127">
        <v>19263</v>
      </c>
      <c r="G658" s="591">
        <v>19262.98</v>
      </c>
      <c r="H658" s="918">
        <f t="shared" si="17"/>
        <v>99.99989617401235</v>
      </c>
      <c r="I658" s="598"/>
    </row>
    <row r="659" spans="1:9" ht="30">
      <c r="A659" s="904"/>
      <c r="B659" s="151"/>
      <c r="C659" s="784">
        <v>4140</v>
      </c>
      <c r="D659" s="98" t="s">
        <v>819</v>
      </c>
      <c r="E659" s="12">
        <v>1600</v>
      </c>
      <c r="F659" s="27">
        <v>0</v>
      </c>
      <c r="G659" s="520">
        <v>0</v>
      </c>
      <c r="H659" s="918"/>
      <c r="I659" s="598"/>
    </row>
    <row r="660" spans="1:9" ht="15">
      <c r="A660" s="904"/>
      <c r="B660" s="151"/>
      <c r="C660" s="784">
        <v>4170</v>
      </c>
      <c r="D660" s="11" t="s">
        <v>943</v>
      </c>
      <c r="E660" s="12">
        <v>2160</v>
      </c>
      <c r="F660" s="27">
        <v>6692</v>
      </c>
      <c r="G660" s="520">
        <v>6691.33</v>
      </c>
      <c r="H660" s="918">
        <f t="shared" si="17"/>
        <v>99.98998804542737</v>
      </c>
      <c r="I660" s="598"/>
    </row>
    <row r="661" spans="1:9" ht="15">
      <c r="A661" s="904"/>
      <c r="B661" s="151"/>
      <c r="C661" s="784">
        <v>4210</v>
      </c>
      <c r="D661" s="11" t="s">
        <v>115</v>
      </c>
      <c r="E661" s="12">
        <v>68710</v>
      </c>
      <c r="F661" s="31">
        <v>72742</v>
      </c>
      <c r="G661" s="521">
        <v>72733.67</v>
      </c>
      <c r="H661" s="918">
        <f t="shared" si="17"/>
        <v>99.9885485689148</v>
      </c>
      <c r="I661" s="598"/>
    </row>
    <row r="662" spans="1:9" ht="15">
      <c r="A662" s="904"/>
      <c r="B662" s="151"/>
      <c r="C662" s="773">
        <v>4220</v>
      </c>
      <c r="D662" s="61" t="s">
        <v>711</v>
      </c>
      <c r="E662" s="122">
        <v>81900</v>
      </c>
      <c r="F662" s="143">
        <v>92727</v>
      </c>
      <c r="G662" s="522">
        <v>92726.58</v>
      </c>
      <c r="H662" s="918">
        <f t="shared" si="17"/>
        <v>99.99954705749136</v>
      </c>
      <c r="I662" s="598"/>
    </row>
    <row r="663" spans="1:9" ht="15">
      <c r="A663" s="904"/>
      <c r="B663" s="151"/>
      <c r="C663" s="817">
        <v>4240</v>
      </c>
      <c r="D663" s="125" t="s">
        <v>85</v>
      </c>
      <c r="E663" s="126">
        <v>1600</v>
      </c>
      <c r="F663" s="298">
        <v>499</v>
      </c>
      <c r="G663" s="590">
        <v>498.88</v>
      </c>
      <c r="H663" s="914">
        <f t="shared" si="17"/>
        <v>99.97595190380761</v>
      </c>
      <c r="I663" s="598"/>
    </row>
    <row r="664" spans="1:9" ht="15">
      <c r="A664" s="904"/>
      <c r="B664" s="151"/>
      <c r="C664" s="784">
        <v>4260</v>
      </c>
      <c r="D664" s="11" t="s">
        <v>31</v>
      </c>
      <c r="E664" s="12">
        <v>15150</v>
      </c>
      <c r="F664" s="31">
        <v>16604</v>
      </c>
      <c r="G664" s="521">
        <v>16603.4</v>
      </c>
      <c r="H664" s="918">
        <f t="shared" si="17"/>
        <v>99.99638641291257</v>
      </c>
      <c r="I664" s="598"/>
    </row>
    <row r="665" spans="1:9" ht="15">
      <c r="A665" s="904"/>
      <c r="B665" s="151"/>
      <c r="C665" s="772">
        <v>4270</v>
      </c>
      <c r="D665" s="11" t="s">
        <v>897</v>
      </c>
      <c r="E665" s="12">
        <v>2164</v>
      </c>
      <c r="F665" s="27">
        <v>8293</v>
      </c>
      <c r="G665" s="520">
        <v>8293</v>
      </c>
      <c r="H665" s="918">
        <f t="shared" si="17"/>
        <v>99.99999999999999</v>
      </c>
      <c r="I665" s="598"/>
    </row>
    <row r="666" spans="1:9" ht="15">
      <c r="A666" s="904"/>
      <c r="B666" s="151"/>
      <c r="C666" s="768"/>
      <c r="D666" s="61" t="s">
        <v>324</v>
      </c>
      <c r="E666" s="122"/>
      <c r="F666" s="210"/>
      <c r="G666" s="515">
        <v>4400</v>
      </c>
      <c r="H666" s="918"/>
      <c r="I666" s="598"/>
    </row>
    <row r="667" spans="1:9" ht="15">
      <c r="A667" s="904"/>
      <c r="B667" s="151"/>
      <c r="C667" s="788"/>
      <c r="D667" s="50" t="s">
        <v>978</v>
      </c>
      <c r="E667" s="51"/>
      <c r="F667" s="179"/>
      <c r="G667" s="516">
        <v>2623</v>
      </c>
      <c r="H667" s="918"/>
      <c r="I667" s="598"/>
    </row>
    <row r="668" spans="1:9" ht="15">
      <c r="A668" s="904"/>
      <c r="B668" s="151"/>
      <c r="C668" s="782"/>
      <c r="D668" s="6" t="s">
        <v>8</v>
      </c>
      <c r="E668" s="7"/>
      <c r="F668" s="39"/>
      <c r="G668" s="578">
        <v>1270</v>
      </c>
      <c r="H668" s="918"/>
      <c r="I668" s="598"/>
    </row>
    <row r="669" spans="1:9" ht="15">
      <c r="A669" s="904"/>
      <c r="B669" s="151"/>
      <c r="C669" s="784">
        <v>4280</v>
      </c>
      <c r="D669" s="11" t="s">
        <v>714</v>
      </c>
      <c r="E669" s="12">
        <v>2250</v>
      </c>
      <c r="F669" s="27">
        <v>1490</v>
      </c>
      <c r="G669" s="520">
        <v>1490</v>
      </c>
      <c r="H669" s="918">
        <f t="shared" si="17"/>
        <v>100</v>
      </c>
      <c r="I669" s="598"/>
    </row>
    <row r="670" spans="1:9" ht="15">
      <c r="A670" s="904"/>
      <c r="B670" s="151"/>
      <c r="C670" s="784">
        <v>4300</v>
      </c>
      <c r="D670" s="11" t="s">
        <v>946</v>
      </c>
      <c r="E670" s="12">
        <v>17900</v>
      </c>
      <c r="F670" s="31">
        <v>23678</v>
      </c>
      <c r="G670" s="521">
        <v>23677.71</v>
      </c>
      <c r="H670" s="918">
        <f t="shared" si="17"/>
        <v>99.9987752343948</v>
      </c>
      <c r="I670" s="598"/>
    </row>
    <row r="671" spans="1:9" ht="15">
      <c r="A671" s="904"/>
      <c r="B671" s="151"/>
      <c r="C671" s="784">
        <v>4350</v>
      </c>
      <c r="D671" s="11" t="s">
        <v>724</v>
      </c>
      <c r="E671" s="12">
        <v>1344</v>
      </c>
      <c r="F671" s="27">
        <v>1344</v>
      </c>
      <c r="G671" s="520">
        <v>1344</v>
      </c>
      <c r="H671" s="918">
        <f t="shared" si="17"/>
        <v>100</v>
      </c>
      <c r="I671" s="598"/>
    </row>
    <row r="672" spans="1:9" ht="30">
      <c r="A672" s="904"/>
      <c r="B672" s="151"/>
      <c r="C672" s="784">
        <v>4370</v>
      </c>
      <c r="D672" s="98" t="s">
        <v>82</v>
      </c>
      <c r="E672" s="12">
        <v>3800</v>
      </c>
      <c r="F672" s="27">
        <v>3001</v>
      </c>
      <c r="G672" s="520">
        <v>3000.38</v>
      </c>
      <c r="H672" s="918">
        <f t="shared" si="17"/>
        <v>99.97934021992668</v>
      </c>
      <c r="I672" s="598"/>
    </row>
    <row r="673" spans="1:9" ht="15">
      <c r="A673" s="904"/>
      <c r="B673" s="151"/>
      <c r="C673" s="784">
        <v>4410</v>
      </c>
      <c r="D673" s="11" t="s">
        <v>699</v>
      </c>
      <c r="E673" s="12">
        <v>400</v>
      </c>
      <c r="F673" s="62">
        <v>216</v>
      </c>
      <c r="G673" s="587">
        <v>215.7</v>
      </c>
      <c r="H673" s="918">
        <f t="shared" si="17"/>
        <v>99.8611111111111</v>
      </c>
      <c r="I673" s="598"/>
    </row>
    <row r="674" spans="1:9" ht="15">
      <c r="A674" s="904"/>
      <c r="B674" s="151"/>
      <c r="C674" s="784">
        <v>4430</v>
      </c>
      <c r="D674" s="11" t="s">
        <v>697</v>
      </c>
      <c r="E674" s="12">
        <v>3600</v>
      </c>
      <c r="F674" s="27">
        <v>2536</v>
      </c>
      <c r="G674" s="520">
        <v>2535.54</v>
      </c>
      <c r="H674" s="918">
        <f t="shared" si="17"/>
        <v>99.98186119873817</v>
      </c>
      <c r="I674" s="598"/>
    </row>
    <row r="675" spans="1:9" ht="15">
      <c r="A675" s="904"/>
      <c r="B675" s="151"/>
      <c r="C675" s="784">
        <v>4440</v>
      </c>
      <c r="D675" s="11" t="s">
        <v>709</v>
      </c>
      <c r="E675" s="12">
        <v>48102</v>
      </c>
      <c r="F675" s="31">
        <v>54334</v>
      </c>
      <c r="G675" s="521">
        <v>54334</v>
      </c>
      <c r="H675" s="918">
        <f t="shared" si="17"/>
        <v>100</v>
      </c>
      <c r="I675" s="598"/>
    </row>
    <row r="676" spans="1:9" ht="30">
      <c r="A676" s="904"/>
      <c r="B676" s="151"/>
      <c r="C676" s="784">
        <v>4700</v>
      </c>
      <c r="D676" s="98" t="s">
        <v>719</v>
      </c>
      <c r="E676" s="12">
        <v>300</v>
      </c>
      <c r="F676" s="62">
        <v>190</v>
      </c>
      <c r="G676" s="587">
        <v>190</v>
      </c>
      <c r="H676" s="918">
        <f t="shared" si="17"/>
        <v>100</v>
      </c>
      <c r="I676" s="598"/>
    </row>
    <row r="677" spans="1:9" ht="30">
      <c r="A677" s="904"/>
      <c r="B677" s="151"/>
      <c r="C677" s="784">
        <v>4740</v>
      </c>
      <c r="D677" s="98" t="s">
        <v>820</v>
      </c>
      <c r="E677" s="12">
        <v>1100</v>
      </c>
      <c r="F677" s="27">
        <v>760</v>
      </c>
      <c r="G677" s="520">
        <v>759.03</v>
      </c>
      <c r="H677" s="921">
        <f t="shared" si="17"/>
        <v>99.87236842105263</v>
      </c>
      <c r="I677" s="598"/>
    </row>
    <row r="678" spans="1:9" ht="15">
      <c r="A678" s="904"/>
      <c r="B678" s="151"/>
      <c r="C678" s="787"/>
      <c r="D678" s="450" t="s">
        <v>466</v>
      </c>
      <c r="E678" s="45"/>
      <c r="F678" s="46"/>
      <c r="G678" s="42"/>
      <c r="H678" s="911"/>
      <c r="I678" s="598"/>
    </row>
    <row r="679" spans="1:9" ht="30">
      <c r="A679" s="904"/>
      <c r="B679" s="151"/>
      <c r="C679" s="818">
        <v>4750</v>
      </c>
      <c r="D679" s="328" t="s">
        <v>710</v>
      </c>
      <c r="E679" s="126">
        <v>800</v>
      </c>
      <c r="F679" s="236">
        <v>686</v>
      </c>
      <c r="G679" s="593">
        <v>685.2</v>
      </c>
      <c r="H679" s="924">
        <f t="shared" si="17"/>
        <v>99.88338192419825</v>
      </c>
      <c r="I679" s="598"/>
    </row>
    <row r="680" spans="1:9" ht="18.75" customHeight="1">
      <c r="A680" s="904"/>
      <c r="B680" s="151"/>
      <c r="C680" s="778">
        <v>6050</v>
      </c>
      <c r="D680" s="6" t="s">
        <v>130</v>
      </c>
      <c r="E680" s="12">
        <v>0</v>
      </c>
      <c r="F680" s="12">
        <v>98000</v>
      </c>
      <c r="G680" s="420">
        <v>97757.82</v>
      </c>
      <c r="H680" s="940">
        <f t="shared" si="17"/>
        <v>99.75287755102042</v>
      </c>
      <c r="I680" s="598"/>
    </row>
    <row r="681" spans="1:9" ht="24" customHeight="1">
      <c r="A681" s="904"/>
      <c r="B681" s="151"/>
      <c r="C681" s="778"/>
      <c r="D681" s="529" t="s">
        <v>629</v>
      </c>
      <c r="E681" s="12"/>
      <c r="F681" s="62">
        <v>98000</v>
      </c>
      <c r="G681" s="587">
        <v>97757.82</v>
      </c>
      <c r="H681" s="940">
        <f t="shared" si="17"/>
        <v>99.75287755102042</v>
      </c>
      <c r="I681" s="598"/>
    </row>
    <row r="682" spans="1:9" ht="15">
      <c r="A682" s="904"/>
      <c r="B682" s="151"/>
      <c r="C682" s="778">
        <v>6060</v>
      </c>
      <c r="D682" s="606" t="s">
        <v>750</v>
      </c>
      <c r="E682" s="122">
        <v>45200</v>
      </c>
      <c r="F682" s="143">
        <v>45200</v>
      </c>
      <c r="G682" s="522">
        <v>45200</v>
      </c>
      <c r="H682" s="921">
        <f t="shared" si="17"/>
        <v>100</v>
      </c>
      <c r="I682" s="598"/>
    </row>
    <row r="683" spans="1:9" ht="30">
      <c r="A683" s="904"/>
      <c r="B683" s="151"/>
      <c r="C683" s="803"/>
      <c r="D683" s="354" t="s">
        <v>414</v>
      </c>
      <c r="E683" s="51">
        <v>45200</v>
      </c>
      <c r="F683" s="52">
        <v>45200</v>
      </c>
      <c r="G683" s="585">
        <v>45200</v>
      </c>
      <c r="H683" s="921">
        <f t="shared" si="17"/>
        <v>100</v>
      </c>
      <c r="I683" s="598"/>
    </row>
    <row r="684" spans="1:9" ht="15.75" thickBot="1">
      <c r="A684" s="904"/>
      <c r="B684" s="151"/>
      <c r="C684" s="777"/>
      <c r="D684" s="63"/>
      <c r="E684" s="58"/>
      <c r="F684" s="59"/>
      <c r="G684" s="582"/>
      <c r="H684" s="921"/>
      <c r="I684" s="598"/>
    </row>
    <row r="685" spans="1:9" ht="15.75" thickBot="1">
      <c r="A685" s="904"/>
      <c r="B685" s="967">
        <v>80110</v>
      </c>
      <c r="C685" s="763"/>
      <c r="D685" s="958" t="s">
        <v>878</v>
      </c>
      <c r="E685" s="959">
        <v>2478991</v>
      </c>
      <c r="F685" s="968">
        <f>SUM(F687:F712)</f>
        <v>1311934</v>
      </c>
      <c r="G685" s="977">
        <f>SUM(G687:G712)-G700-G701</f>
        <v>1309986.4799999997</v>
      </c>
      <c r="H685" s="971">
        <f t="shared" si="17"/>
        <v>99.85155350802707</v>
      </c>
      <c r="I685" s="598"/>
    </row>
    <row r="686" spans="1:9" ht="15">
      <c r="A686" s="904"/>
      <c r="B686" s="623"/>
      <c r="C686" s="790"/>
      <c r="D686" s="314"/>
      <c r="E686" s="315"/>
      <c r="F686" s="698"/>
      <c r="G686" s="703"/>
      <c r="H686" s="922"/>
      <c r="I686" s="598"/>
    </row>
    <row r="687" spans="1:9" ht="30">
      <c r="A687" s="904"/>
      <c r="B687" s="623"/>
      <c r="C687" s="835">
        <v>2320</v>
      </c>
      <c r="D687" s="343" t="s">
        <v>339</v>
      </c>
      <c r="E687" s="213">
        <v>1256000</v>
      </c>
      <c r="F687" s="344">
        <v>0</v>
      </c>
      <c r="G687" s="607">
        <v>0</v>
      </c>
      <c r="H687" s="921"/>
      <c r="I687" s="598"/>
    </row>
    <row r="688" spans="1:9" ht="15">
      <c r="A688" s="904"/>
      <c r="B688" s="151"/>
      <c r="C688" s="784">
        <v>3020</v>
      </c>
      <c r="D688" s="11" t="s">
        <v>731</v>
      </c>
      <c r="E688" s="12">
        <v>55746</v>
      </c>
      <c r="F688" s="31">
        <v>55352</v>
      </c>
      <c r="G688" s="521">
        <v>55352</v>
      </c>
      <c r="H688" s="921">
        <f t="shared" si="17"/>
        <v>100</v>
      </c>
      <c r="I688" s="598"/>
    </row>
    <row r="689" spans="1:9" ht="15">
      <c r="A689" s="904"/>
      <c r="B689" s="151"/>
      <c r="C689" s="772">
        <v>4010</v>
      </c>
      <c r="D689" s="11" t="s">
        <v>151</v>
      </c>
      <c r="E689" s="12">
        <v>692038</v>
      </c>
      <c r="F689" s="13">
        <v>753647</v>
      </c>
      <c r="G689" s="518">
        <v>753646.23</v>
      </c>
      <c r="H689" s="921">
        <f t="shared" si="17"/>
        <v>99.99989783015124</v>
      </c>
      <c r="I689" s="598"/>
    </row>
    <row r="690" spans="1:9" ht="15">
      <c r="A690" s="904"/>
      <c r="B690" s="151"/>
      <c r="C690" s="774">
        <v>4040</v>
      </c>
      <c r="D690" s="6" t="s">
        <v>86</v>
      </c>
      <c r="E690" s="7">
        <v>72197</v>
      </c>
      <c r="F690" s="26">
        <v>75397</v>
      </c>
      <c r="G690" s="312">
        <v>75396.93</v>
      </c>
      <c r="H690" s="921">
        <f t="shared" si="17"/>
        <v>99.99990715810972</v>
      </c>
      <c r="I690" s="598"/>
    </row>
    <row r="691" spans="1:9" ht="15">
      <c r="A691" s="904"/>
      <c r="B691" s="151"/>
      <c r="C691" s="784">
        <v>4110</v>
      </c>
      <c r="D691" s="11" t="s">
        <v>735</v>
      </c>
      <c r="E691" s="12">
        <v>134795</v>
      </c>
      <c r="F691" s="13">
        <v>134825</v>
      </c>
      <c r="G691" s="518">
        <v>134170.83</v>
      </c>
      <c r="H691" s="921">
        <f t="shared" si="17"/>
        <v>99.51480066753197</v>
      </c>
      <c r="I691" s="598"/>
    </row>
    <row r="692" spans="1:9" ht="15">
      <c r="A692" s="904"/>
      <c r="B692" s="151"/>
      <c r="C692" s="784">
        <v>4120</v>
      </c>
      <c r="D692" s="11" t="s">
        <v>14</v>
      </c>
      <c r="E692" s="12">
        <v>18775</v>
      </c>
      <c r="F692" s="31">
        <v>22707</v>
      </c>
      <c r="G692" s="521">
        <v>22672.08</v>
      </c>
      <c r="H692" s="921">
        <f t="shared" si="17"/>
        <v>99.84621482362269</v>
      </c>
      <c r="I692" s="598"/>
    </row>
    <row r="693" spans="1:9" ht="47.25" customHeight="1">
      <c r="A693" s="904"/>
      <c r="B693" s="151"/>
      <c r="C693" s="784">
        <v>4160</v>
      </c>
      <c r="D693" s="145" t="s">
        <v>857</v>
      </c>
      <c r="E693" s="12">
        <v>0</v>
      </c>
      <c r="F693" s="31">
        <v>4462</v>
      </c>
      <c r="G693" s="521">
        <v>4460.39</v>
      </c>
      <c r="H693" s="921">
        <f t="shared" si="17"/>
        <v>99.96391752577321</v>
      </c>
      <c r="I693" s="598"/>
    </row>
    <row r="694" spans="1:9" ht="16.5" customHeight="1">
      <c r="A694" s="904"/>
      <c r="B694" s="151"/>
      <c r="C694" s="784"/>
      <c r="D694" s="145" t="s">
        <v>862</v>
      </c>
      <c r="E694" s="12"/>
      <c r="F694" s="31"/>
      <c r="G694" s="521"/>
      <c r="H694" s="921"/>
      <c r="I694" s="598"/>
    </row>
    <row r="695" spans="1:9" ht="15">
      <c r="A695" s="904"/>
      <c r="B695" s="151"/>
      <c r="C695" s="784">
        <v>4170</v>
      </c>
      <c r="D695" s="11" t="s">
        <v>943</v>
      </c>
      <c r="E695" s="12">
        <v>9286</v>
      </c>
      <c r="F695" s="27">
        <v>13524</v>
      </c>
      <c r="G695" s="520">
        <v>13062.24</v>
      </c>
      <c r="H695" s="921">
        <f t="shared" si="17"/>
        <v>96.58562555456965</v>
      </c>
      <c r="I695" s="598"/>
    </row>
    <row r="696" spans="1:9" ht="15">
      <c r="A696" s="904"/>
      <c r="B696" s="151"/>
      <c r="C696" s="772">
        <v>4210</v>
      </c>
      <c r="D696" s="11" t="s">
        <v>115</v>
      </c>
      <c r="E696" s="12">
        <v>83452</v>
      </c>
      <c r="F696" s="31">
        <v>81967</v>
      </c>
      <c r="G696" s="521">
        <v>81868.74</v>
      </c>
      <c r="H696" s="921">
        <f t="shared" si="17"/>
        <v>99.88012248831848</v>
      </c>
      <c r="I696" s="598"/>
    </row>
    <row r="697" spans="1:9" ht="15">
      <c r="A697" s="904"/>
      <c r="B697" s="151"/>
      <c r="C697" s="784">
        <v>4240</v>
      </c>
      <c r="D697" s="11" t="s">
        <v>85</v>
      </c>
      <c r="E697" s="12">
        <v>3600</v>
      </c>
      <c r="F697" s="27">
        <v>2900</v>
      </c>
      <c r="G697" s="520">
        <v>2897.75</v>
      </c>
      <c r="H697" s="921">
        <f t="shared" si="17"/>
        <v>99.92241379310344</v>
      </c>
      <c r="I697" s="598"/>
    </row>
    <row r="698" spans="1:9" ht="15">
      <c r="A698" s="904"/>
      <c r="B698" s="151"/>
      <c r="C698" s="773">
        <v>4260</v>
      </c>
      <c r="D698" s="61" t="s">
        <v>31</v>
      </c>
      <c r="E698" s="122">
        <v>14814</v>
      </c>
      <c r="F698" s="143">
        <v>12719</v>
      </c>
      <c r="G698" s="522">
        <v>12718.45</v>
      </c>
      <c r="H698" s="918">
        <f t="shared" si="17"/>
        <v>99.99567576067301</v>
      </c>
      <c r="I698" s="598"/>
    </row>
    <row r="699" spans="1:9" ht="15">
      <c r="A699" s="904"/>
      <c r="B699" s="151"/>
      <c r="C699" s="780">
        <v>4270</v>
      </c>
      <c r="D699" s="125" t="s">
        <v>897</v>
      </c>
      <c r="E699" s="126">
        <v>2200</v>
      </c>
      <c r="F699" s="127">
        <v>19767</v>
      </c>
      <c r="G699" s="591">
        <v>19766.6</v>
      </c>
      <c r="H699" s="924">
        <f t="shared" si="17"/>
        <v>99.99797642535539</v>
      </c>
      <c r="I699" s="598"/>
    </row>
    <row r="700" spans="1:9" ht="15">
      <c r="A700" s="904"/>
      <c r="B700" s="151"/>
      <c r="C700" s="776"/>
      <c r="D700" s="6" t="s">
        <v>6</v>
      </c>
      <c r="E700" s="7"/>
      <c r="F700" s="39"/>
      <c r="G700" s="578">
        <v>2066.6</v>
      </c>
      <c r="H700" s="921"/>
      <c r="I700" s="598"/>
    </row>
    <row r="701" spans="1:9" ht="15">
      <c r="A701" s="904"/>
      <c r="B701" s="151"/>
      <c r="C701" s="776"/>
      <c r="D701" s="98" t="s">
        <v>630</v>
      </c>
      <c r="E701" s="12"/>
      <c r="F701" s="31"/>
      <c r="G701" s="521">
        <v>17700</v>
      </c>
      <c r="H701" s="921"/>
      <c r="I701" s="598"/>
    </row>
    <row r="702" spans="1:9" ht="15">
      <c r="A702" s="904"/>
      <c r="B702" s="151"/>
      <c r="C702" s="784">
        <v>4280</v>
      </c>
      <c r="D702" s="11" t="s">
        <v>714</v>
      </c>
      <c r="E702" s="12">
        <v>520</v>
      </c>
      <c r="F702" s="62">
        <v>961</v>
      </c>
      <c r="G702" s="587">
        <v>961</v>
      </c>
      <c r="H702" s="921">
        <f t="shared" si="17"/>
        <v>100</v>
      </c>
      <c r="I702" s="598"/>
    </row>
    <row r="703" spans="1:9" ht="15">
      <c r="A703" s="904"/>
      <c r="B703" s="151"/>
      <c r="C703" s="784">
        <v>4300</v>
      </c>
      <c r="D703" s="11" t="s">
        <v>946</v>
      </c>
      <c r="E703" s="12">
        <v>63366</v>
      </c>
      <c r="F703" s="31">
        <v>57725</v>
      </c>
      <c r="G703" s="521">
        <v>57724.72</v>
      </c>
      <c r="H703" s="921">
        <f t="shared" si="17"/>
        <v>99.99951494153314</v>
      </c>
      <c r="I703" s="598"/>
    </row>
    <row r="704" spans="1:9" ht="15">
      <c r="A704" s="904"/>
      <c r="B704" s="151"/>
      <c r="C704" s="774">
        <v>4350</v>
      </c>
      <c r="D704" s="6" t="s">
        <v>724</v>
      </c>
      <c r="E704" s="7">
        <v>470</v>
      </c>
      <c r="F704" s="37">
        <v>66</v>
      </c>
      <c r="G704" s="579">
        <v>36.32</v>
      </c>
      <c r="H704" s="921">
        <f aca="true" t="shared" si="18" ref="H704:H741">G704/F704%</f>
        <v>55.03030303030303</v>
      </c>
      <c r="I704" s="598"/>
    </row>
    <row r="705" spans="1:9" ht="30">
      <c r="A705" s="904"/>
      <c r="B705" s="151"/>
      <c r="C705" s="773">
        <v>4370</v>
      </c>
      <c r="D705" s="161" t="s">
        <v>82</v>
      </c>
      <c r="E705" s="122">
        <v>3200</v>
      </c>
      <c r="F705" s="210">
        <v>2691</v>
      </c>
      <c r="G705" s="515">
        <v>2690.92</v>
      </c>
      <c r="H705" s="918">
        <f t="shared" si="18"/>
        <v>99.9970271274619</v>
      </c>
      <c r="I705" s="892"/>
    </row>
    <row r="706" spans="1:9" ht="15">
      <c r="A706" s="904"/>
      <c r="B706" s="151"/>
      <c r="C706" s="843">
        <v>4410</v>
      </c>
      <c r="D706" s="314" t="s">
        <v>699</v>
      </c>
      <c r="E706" s="315">
        <v>1000</v>
      </c>
      <c r="F706" s="486">
        <v>2794</v>
      </c>
      <c r="G706" s="608">
        <v>2793.39</v>
      </c>
      <c r="H706" s="918">
        <f t="shared" si="18"/>
        <v>99.97816750178954</v>
      </c>
      <c r="I706" s="890"/>
    </row>
    <row r="707" spans="1:9" ht="15">
      <c r="A707" s="904"/>
      <c r="B707" s="151"/>
      <c r="C707" s="813">
        <v>4430</v>
      </c>
      <c r="D707" s="177" t="s">
        <v>697</v>
      </c>
      <c r="E707" s="175">
        <v>3058</v>
      </c>
      <c r="F707" s="225">
        <v>2810</v>
      </c>
      <c r="G707" s="225">
        <v>2810</v>
      </c>
      <c r="H707" s="907">
        <f t="shared" si="18"/>
        <v>100</v>
      </c>
      <c r="I707" s="598"/>
    </row>
    <row r="708" spans="1:9" ht="15">
      <c r="A708" s="904"/>
      <c r="B708" s="151"/>
      <c r="C708" s="817">
        <v>4440</v>
      </c>
      <c r="D708" s="125" t="s">
        <v>709</v>
      </c>
      <c r="E708" s="126">
        <v>60074</v>
      </c>
      <c r="F708" s="127">
        <v>63392</v>
      </c>
      <c r="G708" s="127">
        <v>62730</v>
      </c>
      <c r="H708" s="907">
        <f t="shared" si="18"/>
        <v>98.95570418980314</v>
      </c>
      <c r="I708" s="598"/>
    </row>
    <row r="709" spans="1:9" ht="30">
      <c r="A709" s="904"/>
      <c r="B709" s="151"/>
      <c r="C709" s="772">
        <v>4700</v>
      </c>
      <c r="D709" s="161" t="s">
        <v>719</v>
      </c>
      <c r="E709" s="122">
        <v>200</v>
      </c>
      <c r="F709" s="123">
        <v>300</v>
      </c>
      <c r="G709" s="123">
        <v>300</v>
      </c>
      <c r="H709" s="902">
        <f t="shared" si="18"/>
        <v>100</v>
      </c>
      <c r="I709" s="598"/>
    </row>
    <row r="710" spans="1:9" ht="15">
      <c r="A710" s="904"/>
      <c r="B710" s="151"/>
      <c r="C710" s="764"/>
      <c r="D710" s="50" t="s">
        <v>6</v>
      </c>
      <c r="E710" s="51"/>
      <c r="F710" s="255"/>
      <c r="G710" s="255"/>
      <c r="H710" s="902"/>
      <c r="I710" s="598"/>
    </row>
    <row r="711" spans="1:9" ht="30">
      <c r="A711" s="904"/>
      <c r="B711" s="151"/>
      <c r="C711" s="784">
        <v>4740</v>
      </c>
      <c r="D711" s="98" t="s">
        <v>811</v>
      </c>
      <c r="E711" s="12">
        <v>1500</v>
      </c>
      <c r="F711" s="27">
        <v>1500</v>
      </c>
      <c r="G711" s="27">
        <v>1500</v>
      </c>
      <c r="H711" s="902">
        <f t="shared" si="18"/>
        <v>100</v>
      </c>
      <c r="I711" s="598"/>
    </row>
    <row r="712" spans="1:9" ht="30.75" thickBot="1">
      <c r="A712" s="904"/>
      <c r="B712" s="151"/>
      <c r="C712" s="815">
        <v>4750</v>
      </c>
      <c r="D712" s="145" t="s">
        <v>710</v>
      </c>
      <c r="E712" s="58">
        <v>2700</v>
      </c>
      <c r="F712" s="129">
        <v>2428</v>
      </c>
      <c r="G712" s="129">
        <v>2427.89</v>
      </c>
      <c r="H712" s="897">
        <f t="shared" si="18"/>
        <v>99.99546952224051</v>
      </c>
      <c r="I712" s="598"/>
    </row>
    <row r="713" spans="1:9" ht="22.5" customHeight="1" thickBot="1">
      <c r="A713" s="904"/>
      <c r="B713" s="967">
        <v>80113</v>
      </c>
      <c r="C713" s="763"/>
      <c r="D713" s="958" t="s">
        <v>934</v>
      </c>
      <c r="E713" s="959">
        <v>490100</v>
      </c>
      <c r="F713" s="962">
        <f>SUM(F716:F739)</f>
        <v>535812</v>
      </c>
      <c r="G713" s="962">
        <f>SUM(G716:G739)-G725-G726-G731-G732-G733</f>
        <v>524415.93</v>
      </c>
      <c r="H713" s="961">
        <f t="shared" si="18"/>
        <v>97.87312154263064</v>
      </c>
      <c r="I713" s="598"/>
    </row>
    <row r="714" spans="1:9" ht="15">
      <c r="A714" s="904"/>
      <c r="B714" s="623"/>
      <c r="C714" s="781"/>
      <c r="D714" s="229"/>
      <c r="E714" s="230"/>
      <c r="F714" s="465"/>
      <c r="G714" s="465"/>
      <c r="H714" s="910"/>
      <c r="I714" s="598"/>
    </row>
    <row r="715" spans="1:9" ht="30">
      <c r="A715" s="904"/>
      <c r="B715" s="151"/>
      <c r="C715" s="784">
        <v>2310</v>
      </c>
      <c r="D715" s="98" t="s">
        <v>469</v>
      </c>
      <c r="E715" s="12">
        <v>0</v>
      </c>
      <c r="F715" s="31">
        <v>15536</v>
      </c>
      <c r="G715" s="31">
        <v>15529.1</v>
      </c>
      <c r="H715" s="902">
        <f t="shared" si="18"/>
        <v>99.95558702368692</v>
      </c>
      <c r="I715" s="598"/>
    </row>
    <row r="716" spans="1:9" ht="30">
      <c r="A716" s="904"/>
      <c r="B716" s="151"/>
      <c r="C716" s="764"/>
      <c r="D716" s="103" t="s">
        <v>864</v>
      </c>
      <c r="E716" s="7">
        <v>0</v>
      </c>
      <c r="F716" s="26">
        <v>15536</v>
      </c>
      <c r="G716" s="26">
        <v>15529.1</v>
      </c>
      <c r="H716" s="902">
        <f t="shared" si="18"/>
        <v>99.95558702368692</v>
      </c>
      <c r="I716" s="598"/>
    </row>
    <row r="717" spans="1:9" ht="15">
      <c r="A717" s="904"/>
      <c r="B717" s="151"/>
      <c r="C717" s="784">
        <v>3020</v>
      </c>
      <c r="D717" s="98" t="s">
        <v>731</v>
      </c>
      <c r="E717" s="12">
        <v>700</v>
      </c>
      <c r="F717" s="62">
        <v>700</v>
      </c>
      <c r="G717" s="62">
        <v>542.2</v>
      </c>
      <c r="H717" s="902">
        <f t="shared" si="18"/>
        <v>77.45714285714287</v>
      </c>
      <c r="I717" s="598"/>
    </row>
    <row r="718" spans="1:9" ht="15">
      <c r="A718" s="904"/>
      <c r="B718" s="151"/>
      <c r="C718" s="784">
        <v>4010</v>
      </c>
      <c r="D718" s="11" t="s">
        <v>151</v>
      </c>
      <c r="E718" s="12">
        <v>149576</v>
      </c>
      <c r="F718" s="13">
        <v>143924</v>
      </c>
      <c r="G718" s="13">
        <v>143684.61</v>
      </c>
      <c r="H718" s="902">
        <f t="shared" si="18"/>
        <v>99.83366915872264</v>
      </c>
      <c r="I718" s="598"/>
    </row>
    <row r="719" spans="1:9" ht="15">
      <c r="A719" s="904"/>
      <c r="B719" s="151"/>
      <c r="C719" s="773">
        <v>4040</v>
      </c>
      <c r="D719" s="61" t="s">
        <v>86</v>
      </c>
      <c r="E719" s="122">
        <v>11780</v>
      </c>
      <c r="F719" s="143">
        <v>8210</v>
      </c>
      <c r="G719" s="143">
        <v>8209.39</v>
      </c>
      <c r="H719" s="902">
        <f t="shared" si="18"/>
        <v>99.9925700365408</v>
      </c>
      <c r="I719" s="598"/>
    </row>
    <row r="720" spans="1:9" ht="15">
      <c r="A720" s="904"/>
      <c r="B720" s="151"/>
      <c r="C720" s="817">
        <v>4110</v>
      </c>
      <c r="D720" s="125" t="s">
        <v>735</v>
      </c>
      <c r="E720" s="126">
        <v>25559</v>
      </c>
      <c r="F720" s="127">
        <v>24099</v>
      </c>
      <c r="G720" s="127">
        <v>22374.81</v>
      </c>
      <c r="H720" s="907">
        <f t="shared" si="18"/>
        <v>92.84538777542637</v>
      </c>
      <c r="I720" s="598"/>
    </row>
    <row r="721" spans="1:9" ht="15">
      <c r="A721" s="904"/>
      <c r="B721" s="151"/>
      <c r="C721" s="784">
        <v>4120</v>
      </c>
      <c r="D721" s="11" t="s">
        <v>14</v>
      </c>
      <c r="E721" s="12">
        <v>3735</v>
      </c>
      <c r="F721" s="27">
        <v>3735</v>
      </c>
      <c r="G721" s="27">
        <v>3332.89</v>
      </c>
      <c r="H721" s="902">
        <f t="shared" si="18"/>
        <v>89.23400267737617</v>
      </c>
      <c r="I721" s="598"/>
    </row>
    <row r="722" spans="1:9" ht="30">
      <c r="A722" s="904"/>
      <c r="B722" s="151"/>
      <c r="C722" s="784">
        <v>4140</v>
      </c>
      <c r="D722" s="98" t="s">
        <v>819</v>
      </c>
      <c r="E722" s="12">
        <v>1680</v>
      </c>
      <c r="F722" s="27">
        <v>2800</v>
      </c>
      <c r="G722" s="27">
        <v>2732.83</v>
      </c>
      <c r="H722" s="902">
        <f t="shared" si="18"/>
        <v>97.60107142857143</v>
      </c>
      <c r="I722" s="598"/>
    </row>
    <row r="723" spans="1:9" ht="15">
      <c r="A723" s="904"/>
      <c r="B723" s="151"/>
      <c r="C723" s="784">
        <v>4170</v>
      </c>
      <c r="D723" s="11" t="s">
        <v>943</v>
      </c>
      <c r="E723" s="12">
        <v>0</v>
      </c>
      <c r="F723" s="31">
        <v>13302</v>
      </c>
      <c r="G723" s="31">
        <v>13300.24</v>
      </c>
      <c r="H723" s="902">
        <f t="shared" si="18"/>
        <v>99.98676890693127</v>
      </c>
      <c r="I723" s="598"/>
    </row>
    <row r="724" spans="1:9" ht="15">
      <c r="A724" s="904"/>
      <c r="B724" s="151"/>
      <c r="C724" s="784">
        <v>4210</v>
      </c>
      <c r="D724" s="11" t="s">
        <v>115</v>
      </c>
      <c r="E724" s="12">
        <v>132010</v>
      </c>
      <c r="F724" s="13">
        <v>159943</v>
      </c>
      <c r="G724" s="13">
        <v>153675.72</v>
      </c>
      <c r="H724" s="902">
        <f t="shared" si="18"/>
        <v>96.0815540536316</v>
      </c>
      <c r="I724" s="598"/>
    </row>
    <row r="725" spans="1:9" ht="15">
      <c r="A725" s="904"/>
      <c r="B725" s="151"/>
      <c r="C725" s="815"/>
      <c r="D725" s="11" t="s">
        <v>631</v>
      </c>
      <c r="E725" s="12"/>
      <c r="F725" s="13"/>
      <c r="G725" s="13">
        <v>130573.18</v>
      </c>
      <c r="H725" s="902"/>
      <c r="I725" s="598"/>
    </row>
    <row r="726" spans="1:9" ht="15">
      <c r="A726" s="904"/>
      <c r="B726" s="151"/>
      <c r="C726" s="839"/>
      <c r="D726" s="11" t="s">
        <v>200</v>
      </c>
      <c r="E726" s="12"/>
      <c r="F726" s="13"/>
      <c r="G726" s="13">
        <v>23102.54</v>
      </c>
      <c r="H726" s="902"/>
      <c r="I726" s="598"/>
    </row>
    <row r="727" spans="1:9" ht="15">
      <c r="A727" s="904"/>
      <c r="B727" s="151"/>
      <c r="C727" s="784">
        <v>4260</v>
      </c>
      <c r="D727" s="11" t="s">
        <v>31</v>
      </c>
      <c r="E727" s="12">
        <v>250</v>
      </c>
      <c r="F727" s="62">
        <v>250</v>
      </c>
      <c r="G727" s="62">
        <v>53.58</v>
      </c>
      <c r="H727" s="902">
        <f t="shared" si="18"/>
        <v>21.432</v>
      </c>
      <c r="I727" s="598"/>
    </row>
    <row r="728" spans="1:9" ht="15">
      <c r="A728" s="904"/>
      <c r="B728" s="151"/>
      <c r="C728" s="773">
        <v>4270</v>
      </c>
      <c r="D728" s="61" t="s">
        <v>897</v>
      </c>
      <c r="E728" s="122">
        <v>10000</v>
      </c>
      <c r="F728" s="143">
        <v>7260</v>
      </c>
      <c r="G728" s="143">
        <v>5602.7</v>
      </c>
      <c r="H728" s="902">
        <f t="shared" si="18"/>
        <v>77.17217630853995</v>
      </c>
      <c r="I728" s="598"/>
    </row>
    <row r="729" spans="1:9" ht="15">
      <c r="A729" s="904"/>
      <c r="B729" s="151"/>
      <c r="C729" s="813">
        <v>4280</v>
      </c>
      <c r="D729" s="177" t="s">
        <v>714</v>
      </c>
      <c r="E729" s="175">
        <v>400</v>
      </c>
      <c r="F729" s="489">
        <v>400</v>
      </c>
      <c r="G729" s="489">
        <v>80</v>
      </c>
      <c r="H729" s="907">
        <f t="shared" si="18"/>
        <v>20</v>
      </c>
      <c r="I729" s="598"/>
    </row>
    <row r="730" spans="1:9" ht="15">
      <c r="A730" s="904"/>
      <c r="B730" s="151"/>
      <c r="C730" s="813">
        <v>4300</v>
      </c>
      <c r="D730" s="177" t="s">
        <v>946</v>
      </c>
      <c r="E730" s="175">
        <v>142200</v>
      </c>
      <c r="F730" s="176">
        <v>130067</v>
      </c>
      <c r="G730" s="176">
        <v>130063.42</v>
      </c>
      <c r="H730" s="907">
        <f t="shared" si="18"/>
        <v>99.99724757240499</v>
      </c>
      <c r="I730" s="598"/>
    </row>
    <row r="731" spans="1:9" ht="15">
      <c r="A731" s="904"/>
      <c r="B731" s="151"/>
      <c r="C731" s="818"/>
      <c r="D731" s="125" t="s">
        <v>201</v>
      </c>
      <c r="E731" s="126"/>
      <c r="F731" s="223"/>
      <c r="G731" s="223">
        <v>111190.6</v>
      </c>
      <c r="H731" s="902"/>
      <c r="I731" s="598"/>
    </row>
    <row r="732" spans="1:9" ht="15">
      <c r="A732" s="904"/>
      <c r="B732" s="151"/>
      <c r="C732" s="799"/>
      <c r="D732" s="98" t="s">
        <v>632</v>
      </c>
      <c r="E732" s="12"/>
      <c r="F732" s="13"/>
      <c r="G732" s="13">
        <v>4704.78</v>
      </c>
      <c r="H732" s="902"/>
      <c r="I732" s="598"/>
    </row>
    <row r="733" spans="1:9" ht="15">
      <c r="A733" s="904"/>
      <c r="B733" s="151"/>
      <c r="C733" s="839"/>
      <c r="D733" s="11" t="s">
        <v>633</v>
      </c>
      <c r="E733" s="12"/>
      <c r="F733" s="13"/>
      <c r="G733" s="13">
        <v>14168.04</v>
      </c>
      <c r="H733" s="902"/>
      <c r="I733" s="598"/>
    </row>
    <row r="734" spans="1:9" ht="30">
      <c r="A734" s="904"/>
      <c r="B734" s="151"/>
      <c r="C734" s="784">
        <v>4360</v>
      </c>
      <c r="D734" s="98" t="s">
        <v>114</v>
      </c>
      <c r="E734" s="12">
        <v>2000</v>
      </c>
      <c r="F734" s="27">
        <v>2089</v>
      </c>
      <c r="G734" s="27">
        <v>2088.28</v>
      </c>
      <c r="H734" s="902">
        <f t="shared" si="18"/>
        <v>99.96553374820489</v>
      </c>
      <c r="I734" s="598"/>
    </row>
    <row r="735" spans="1:9" ht="15">
      <c r="A735" s="904"/>
      <c r="B735" s="151"/>
      <c r="C735" s="784">
        <v>4410</v>
      </c>
      <c r="D735" s="11" t="s">
        <v>699</v>
      </c>
      <c r="E735" s="12">
        <v>150</v>
      </c>
      <c r="F735" s="62">
        <v>463</v>
      </c>
      <c r="G735" s="62">
        <v>462.66</v>
      </c>
      <c r="H735" s="902">
        <f t="shared" si="18"/>
        <v>99.92656587473003</v>
      </c>
      <c r="I735" s="598"/>
    </row>
    <row r="736" spans="1:9" ht="15">
      <c r="A736" s="904"/>
      <c r="B736" s="151"/>
      <c r="C736" s="784">
        <v>4430</v>
      </c>
      <c r="D736" s="11" t="s">
        <v>697</v>
      </c>
      <c r="E736" s="12">
        <v>7000</v>
      </c>
      <c r="F736" s="27">
        <v>10125</v>
      </c>
      <c r="G736" s="27">
        <v>10124.5</v>
      </c>
      <c r="H736" s="902">
        <f t="shared" si="18"/>
        <v>99.99506172839506</v>
      </c>
      <c r="I736" s="598"/>
    </row>
    <row r="737" spans="1:9" ht="15">
      <c r="A737" s="904"/>
      <c r="B737" s="151"/>
      <c r="C737" s="784">
        <v>4440</v>
      </c>
      <c r="D737" s="11" t="s">
        <v>709</v>
      </c>
      <c r="E737" s="12">
        <v>3060</v>
      </c>
      <c r="F737" s="27">
        <v>3609</v>
      </c>
      <c r="G737" s="27">
        <v>3609</v>
      </c>
      <c r="H737" s="902">
        <f t="shared" si="18"/>
        <v>99.99999999999999</v>
      </c>
      <c r="I737" s="598"/>
    </row>
    <row r="738" spans="1:9" ht="15">
      <c r="A738" s="904"/>
      <c r="B738" s="151"/>
      <c r="C738" s="784">
        <v>4500</v>
      </c>
      <c r="D738" s="11" t="s">
        <v>863</v>
      </c>
      <c r="E738" s="12">
        <v>0</v>
      </c>
      <c r="F738" s="27">
        <v>6000</v>
      </c>
      <c r="G738" s="27">
        <v>5800</v>
      </c>
      <c r="H738" s="902">
        <f t="shared" si="18"/>
        <v>96.66666666666667</v>
      </c>
      <c r="I738" s="598"/>
    </row>
    <row r="739" spans="1:9" ht="30.75" thickBot="1">
      <c r="A739" s="904"/>
      <c r="B739" s="151"/>
      <c r="C739" s="815">
        <v>4700</v>
      </c>
      <c r="D739" s="145" t="s">
        <v>719</v>
      </c>
      <c r="E739" s="58">
        <v>0</v>
      </c>
      <c r="F739" s="129">
        <v>3300</v>
      </c>
      <c r="G739" s="129">
        <v>3150</v>
      </c>
      <c r="H739" s="897">
        <f t="shared" si="18"/>
        <v>95.45454545454545</v>
      </c>
      <c r="I739" s="598"/>
    </row>
    <row r="740" spans="1:9" ht="15.75" thickBot="1">
      <c r="A740" s="904"/>
      <c r="B740" s="967">
        <v>80142</v>
      </c>
      <c r="C740" s="763"/>
      <c r="D740" s="984" t="s">
        <v>898</v>
      </c>
      <c r="E740" s="959">
        <v>3560</v>
      </c>
      <c r="F740" s="960">
        <f>F741</f>
        <v>4500</v>
      </c>
      <c r="G740" s="960">
        <f>G741</f>
        <v>4500</v>
      </c>
      <c r="H740" s="961">
        <f t="shared" si="18"/>
        <v>100</v>
      </c>
      <c r="I740" s="598"/>
    </row>
    <row r="741" spans="1:9" ht="30">
      <c r="A741" s="904"/>
      <c r="B741" s="151"/>
      <c r="C741" s="799">
        <v>2710</v>
      </c>
      <c r="D741" s="432" t="s">
        <v>826</v>
      </c>
      <c r="E741" s="265">
        <v>3560</v>
      </c>
      <c r="F741" s="219">
        <v>4500</v>
      </c>
      <c r="G741" s="219">
        <v>4500</v>
      </c>
      <c r="H741" s="929">
        <f t="shared" si="18"/>
        <v>100</v>
      </c>
      <c r="I741" s="598"/>
    </row>
    <row r="742" spans="1:9" ht="15">
      <c r="A742" s="904"/>
      <c r="B742" s="151"/>
      <c r="C742" s="798"/>
      <c r="D742" s="100" t="s">
        <v>904</v>
      </c>
      <c r="E742" s="45"/>
      <c r="F742" s="46"/>
      <c r="G742" s="46"/>
      <c r="H742" s="910"/>
      <c r="I742" s="598"/>
    </row>
    <row r="743" spans="1:9" ht="30.75" thickBot="1">
      <c r="A743" s="904"/>
      <c r="B743" s="151"/>
      <c r="C743" s="777"/>
      <c r="D743" s="444" t="s">
        <v>743</v>
      </c>
      <c r="E743" s="230"/>
      <c r="F743" s="547"/>
      <c r="G743" s="547"/>
      <c r="H743" s="929"/>
      <c r="I743" s="598"/>
    </row>
    <row r="744" spans="1:9" ht="15.75" thickBot="1">
      <c r="A744" s="904"/>
      <c r="B744" s="967">
        <v>80145</v>
      </c>
      <c r="C744" s="763"/>
      <c r="D744" s="958" t="s">
        <v>1018</v>
      </c>
      <c r="E744" s="959">
        <v>400</v>
      </c>
      <c r="F744" s="986">
        <f>F745</f>
        <v>400</v>
      </c>
      <c r="G744" s="986">
        <f>G745</f>
        <v>200</v>
      </c>
      <c r="H744" s="961">
        <f>G744/F744%</f>
        <v>50</v>
      </c>
      <c r="I744" s="598"/>
    </row>
    <row r="745" spans="1:9" ht="15">
      <c r="A745" s="895"/>
      <c r="B745" s="231"/>
      <c r="C745" s="842">
        <v>4170</v>
      </c>
      <c r="D745" s="218" t="s">
        <v>943</v>
      </c>
      <c r="E745" s="265">
        <v>400</v>
      </c>
      <c r="F745" s="267">
        <v>400</v>
      </c>
      <c r="G745" s="267">
        <v>200</v>
      </c>
      <c r="H745" s="929">
        <f>G745/F745%</f>
        <v>50</v>
      </c>
      <c r="I745" s="598"/>
    </row>
    <row r="746" spans="1:9" ht="30.75" thickBot="1">
      <c r="A746" s="895"/>
      <c r="B746" s="256"/>
      <c r="C746" s="781"/>
      <c r="D746" s="145" t="s">
        <v>663</v>
      </c>
      <c r="E746" s="58">
        <v>400</v>
      </c>
      <c r="F746" s="115">
        <v>400</v>
      </c>
      <c r="G746" s="115">
        <v>200</v>
      </c>
      <c r="H746" s="897">
        <f>G746/F746%</f>
        <v>50</v>
      </c>
      <c r="I746" s="598"/>
    </row>
    <row r="747" spans="1:9" ht="15.75" thickBot="1">
      <c r="A747" s="904"/>
      <c r="B747" s="967">
        <v>80146</v>
      </c>
      <c r="C747" s="763"/>
      <c r="D747" s="958" t="s">
        <v>27</v>
      </c>
      <c r="E747" s="959">
        <v>40870</v>
      </c>
      <c r="F747" s="972">
        <f>F748+F754+F766</f>
        <v>33814</v>
      </c>
      <c r="G747" s="972">
        <f>G748+G754+G766</f>
        <v>28525.25</v>
      </c>
      <c r="H747" s="961">
        <f aca="true" t="shared" si="19" ref="H747:H810">G747/F747%</f>
        <v>84.35928905187201</v>
      </c>
      <c r="I747" s="885"/>
    </row>
    <row r="748" spans="1:9" ht="15">
      <c r="A748" s="904"/>
      <c r="B748" s="151"/>
      <c r="C748" s="796">
        <v>4300</v>
      </c>
      <c r="D748" s="314" t="s">
        <v>946</v>
      </c>
      <c r="E748" s="315">
        <v>0</v>
      </c>
      <c r="F748" s="486">
        <v>3954</v>
      </c>
      <c r="G748" s="486">
        <v>3920.5</v>
      </c>
      <c r="H748" s="929">
        <f t="shared" si="19"/>
        <v>99.15275670207384</v>
      </c>
      <c r="I748" s="893"/>
    </row>
    <row r="749" spans="1:9" ht="15">
      <c r="A749" s="904"/>
      <c r="B749" s="151"/>
      <c r="C749" s="776"/>
      <c r="D749" s="103" t="s">
        <v>865</v>
      </c>
      <c r="E749" s="7"/>
      <c r="F749" s="39">
        <v>375</v>
      </c>
      <c r="G749" s="39">
        <v>375</v>
      </c>
      <c r="H749" s="897">
        <f t="shared" si="19"/>
        <v>100</v>
      </c>
      <c r="I749" s="885"/>
    </row>
    <row r="750" spans="1:9" ht="15">
      <c r="A750" s="904"/>
      <c r="B750" s="151"/>
      <c r="C750" s="768"/>
      <c r="D750" s="161" t="s">
        <v>866</v>
      </c>
      <c r="E750" s="122">
        <v>1700</v>
      </c>
      <c r="F750" s="210">
        <v>1479</v>
      </c>
      <c r="G750" s="210">
        <v>1479</v>
      </c>
      <c r="H750" s="902">
        <f t="shared" si="19"/>
        <v>100</v>
      </c>
      <c r="I750" s="598"/>
    </row>
    <row r="751" spans="1:9" ht="15">
      <c r="A751" s="904"/>
      <c r="B751" s="151"/>
      <c r="C751" s="788"/>
      <c r="D751" s="354" t="s">
        <v>867</v>
      </c>
      <c r="E751" s="51"/>
      <c r="F751" s="255">
        <v>840</v>
      </c>
      <c r="G751" s="255">
        <v>840</v>
      </c>
      <c r="H751" s="937">
        <f t="shared" si="19"/>
        <v>100</v>
      </c>
      <c r="I751" s="598"/>
    </row>
    <row r="752" spans="1:9" ht="19.5" customHeight="1">
      <c r="A752" s="904"/>
      <c r="B752" s="151"/>
      <c r="C752" s="762"/>
      <c r="D752" s="161" t="s">
        <v>868</v>
      </c>
      <c r="E752" s="122"/>
      <c r="F752" s="123">
        <v>720</v>
      </c>
      <c r="G752" s="123">
        <v>686.5</v>
      </c>
      <c r="H752" s="902">
        <f t="shared" si="19"/>
        <v>95.34722222222221</v>
      </c>
      <c r="I752" s="598"/>
    </row>
    <row r="753" spans="1:9" ht="19.5" customHeight="1">
      <c r="A753" s="904"/>
      <c r="B753" s="151"/>
      <c r="C753" s="781"/>
      <c r="D753" s="354" t="s">
        <v>652</v>
      </c>
      <c r="E753" s="51"/>
      <c r="F753" s="255">
        <v>540</v>
      </c>
      <c r="G753" s="255">
        <v>540</v>
      </c>
      <c r="H753" s="937">
        <f t="shared" si="19"/>
        <v>100</v>
      </c>
      <c r="I753" s="598"/>
    </row>
    <row r="754" spans="1:9" ht="15">
      <c r="A754" s="904"/>
      <c r="B754" s="151"/>
      <c r="C754" s="774">
        <v>4410</v>
      </c>
      <c r="D754" s="6" t="s">
        <v>699</v>
      </c>
      <c r="E754" s="7">
        <v>0</v>
      </c>
      <c r="F754" s="39">
        <v>4154</v>
      </c>
      <c r="G754" s="39">
        <v>3690.75</v>
      </c>
      <c r="H754" s="897">
        <f t="shared" si="19"/>
        <v>88.8480982185845</v>
      </c>
      <c r="I754" s="598"/>
    </row>
    <row r="755" spans="1:9" ht="15">
      <c r="A755" s="904"/>
      <c r="B755" s="151"/>
      <c r="C755" s="785"/>
      <c r="D755" s="6" t="s">
        <v>472</v>
      </c>
      <c r="E755" s="7"/>
      <c r="F755" s="39"/>
      <c r="G755" s="39"/>
      <c r="H755" s="897"/>
      <c r="I755" s="598"/>
    </row>
    <row r="756" spans="1:9" ht="15">
      <c r="A756" s="904"/>
      <c r="B756" s="151"/>
      <c r="C756" s="776"/>
      <c r="D756" s="6" t="s">
        <v>473</v>
      </c>
      <c r="E756" s="7"/>
      <c r="F756" s="37">
        <v>150</v>
      </c>
      <c r="G756" s="37">
        <v>0</v>
      </c>
      <c r="H756" s="897"/>
      <c r="I756" s="894"/>
    </row>
    <row r="757" spans="1:9" ht="15">
      <c r="A757" s="904"/>
      <c r="B757" s="151"/>
      <c r="C757" s="776"/>
      <c r="D757" s="6" t="s">
        <v>478</v>
      </c>
      <c r="E757" s="7"/>
      <c r="F757" s="37">
        <v>240</v>
      </c>
      <c r="G757" s="37">
        <v>235.92</v>
      </c>
      <c r="H757" s="897"/>
      <c r="I757" s="598"/>
    </row>
    <row r="758" spans="1:9" ht="15">
      <c r="A758" s="904"/>
      <c r="B758" s="151"/>
      <c r="C758" s="776"/>
      <c r="D758" s="6" t="s">
        <v>477</v>
      </c>
      <c r="E758" s="7"/>
      <c r="F758" s="37">
        <v>79</v>
      </c>
      <c r="G758" s="37">
        <v>78.4</v>
      </c>
      <c r="H758" s="897"/>
      <c r="I758" s="598"/>
    </row>
    <row r="759" spans="1:9" ht="15">
      <c r="A759" s="904"/>
      <c r="B759" s="151"/>
      <c r="C759" s="776"/>
      <c r="D759" s="6" t="s">
        <v>480</v>
      </c>
      <c r="E759" s="7"/>
      <c r="F759" s="37">
        <v>654</v>
      </c>
      <c r="G759" s="37">
        <v>653.83</v>
      </c>
      <c r="H759" s="897">
        <f t="shared" si="19"/>
        <v>99.97400611620796</v>
      </c>
      <c r="I759" s="598"/>
    </row>
    <row r="760" spans="1:9" ht="15">
      <c r="A760" s="904"/>
      <c r="B760" s="151"/>
      <c r="C760" s="776"/>
      <c r="D760" s="6" t="s">
        <v>479</v>
      </c>
      <c r="E760" s="7"/>
      <c r="F760" s="37">
        <v>100</v>
      </c>
      <c r="G760" s="37">
        <v>0</v>
      </c>
      <c r="H760" s="897">
        <f t="shared" si="19"/>
        <v>0</v>
      </c>
      <c r="I760" s="598"/>
    </row>
    <row r="761" spans="1:9" ht="15">
      <c r="A761" s="904"/>
      <c r="B761" s="151"/>
      <c r="C761" s="776"/>
      <c r="D761" s="6" t="s">
        <v>475</v>
      </c>
      <c r="E761" s="7">
        <v>500</v>
      </c>
      <c r="F761" s="37">
        <v>721</v>
      </c>
      <c r="G761" s="37">
        <v>713.99</v>
      </c>
      <c r="H761" s="897">
        <f t="shared" si="19"/>
        <v>99.02773925104022</v>
      </c>
      <c r="I761" s="598"/>
    </row>
    <row r="762" spans="1:9" ht="15">
      <c r="A762" s="904"/>
      <c r="B762" s="151"/>
      <c r="C762" s="776"/>
      <c r="D762" s="6" t="s">
        <v>481</v>
      </c>
      <c r="E762" s="7"/>
      <c r="F762" s="37">
        <v>550</v>
      </c>
      <c r="G762" s="37">
        <v>507.7</v>
      </c>
      <c r="H762" s="897">
        <f t="shared" si="19"/>
        <v>92.30909090909091</v>
      </c>
      <c r="I762" s="598"/>
    </row>
    <row r="763" spans="1:9" ht="15">
      <c r="A763" s="904"/>
      <c r="B763" s="151"/>
      <c r="C763" s="776"/>
      <c r="D763" s="6" t="s">
        <v>482</v>
      </c>
      <c r="E763" s="7"/>
      <c r="F763" s="37">
        <v>360</v>
      </c>
      <c r="G763" s="37">
        <v>347.11</v>
      </c>
      <c r="H763" s="897">
        <f t="shared" si="19"/>
        <v>96.41944444444445</v>
      </c>
      <c r="I763" s="598"/>
    </row>
    <row r="764" spans="1:9" ht="15">
      <c r="A764" s="904"/>
      <c r="B764" s="151"/>
      <c r="C764" s="776"/>
      <c r="D764" s="6" t="s">
        <v>483</v>
      </c>
      <c r="E764" s="7"/>
      <c r="F764" s="37">
        <v>1200</v>
      </c>
      <c r="G764" s="37">
        <v>953.8</v>
      </c>
      <c r="H764" s="897">
        <f t="shared" si="19"/>
        <v>79.48333333333333</v>
      </c>
      <c r="I764" s="598"/>
    </row>
    <row r="765" spans="1:9" ht="15">
      <c r="A765" s="904"/>
      <c r="B765" s="151"/>
      <c r="C765" s="776"/>
      <c r="D765" s="6" t="s">
        <v>484</v>
      </c>
      <c r="E765" s="7"/>
      <c r="F765" s="37">
        <v>200</v>
      </c>
      <c r="G765" s="37">
        <v>200</v>
      </c>
      <c r="H765" s="897">
        <f t="shared" si="19"/>
        <v>100</v>
      </c>
      <c r="I765" s="598"/>
    </row>
    <row r="766" spans="1:9" ht="30">
      <c r="A766" s="904"/>
      <c r="B766" s="151"/>
      <c r="C766" s="815">
        <v>4700</v>
      </c>
      <c r="D766" s="161" t="s">
        <v>719</v>
      </c>
      <c r="E766" s="122">
        <v>40870</v>
      </c>
      <c r="F766" s="143">
        <v>25706</v>
      </c>
      <c r="G766" s="143">
        <v>20914</v>
      </c>
      <c r="H766" s="897">
        <f t="shared" si="19"/>
        <v>81.35843771882051</v>
      </c>
      <c r="I766" s="598"/>
    </row>
    <row r="767" spans="1:9" ht="15">
      <c r="A767" s="904"/>
      <c r="B767" s="201"/>
      <c r="C767" s="794"/>
      <c r="D767" s="758" t="s">
        <v>23</v>
      </c>
      <c r="E767" s="155"/>
      <c r="F767" s="159"/>
      <c r="G767" s="159"/>
      <c r="H767" s="897"/>
      <c r="I767" s="894"/>
    </row>
    <row r="768" spans="1:9" ht="15">
      <c r="A768" s="904"/>
      <c r="B768" s="201"/>
      <c r="C768" s="795"/>
      <c r="D768" s="573" t="s">
        <v>473</v>
      </c>
      <c r="E768" s="51"/>
      <c r="F768" s="255">
        <v>450</v>
      </c>
      <c r="G768" s="255">
        <v>450</v>
      </c>
      <c r="H768" s="937"/>
      <c r="I768" s="598"/>
    </row>
    <row r="769" spans="1:9" ht="15">
      <c r="A769" s="904"/>
      <c r="B769" s="201"/>
      <c r="C769" s="795"/>
      <c r="D769" s="152" t="s">
        <v>474</v>
      </c>
      <c r="E769" s="7"/>
      <c r="F769" s="39">
        <v>2891</v>
      </c>
      <c r="G769" s="39">
        <v>2799</v>
      </c>
      <c r="H769" s="897"/>
      <c r="I769" s="598"/>
    </row>
    <row r="770" spans="1:9" ht="15">
      <c r="A770" s="904"/>
      <c r="B770" s="201"/>
      <c r="C770" s="795"/>
      <c r="D770" s="348" t="s">
        <v>914</v>
      </c>
      <c r="E770" s="122"/>
      <c r="F770" s="210">
        <v>2200</v>
      </c>
      <c r="G770" s="210">
        <v>2200</v>
      </c>
      <c r="H770" s="897"/>
      <c r="I770" s="598"/>
    </row>
    <row r="771" spans="1:9" ht="15">
      <c r="A771" s="904"/>
      <c r="B771" s="201"/>
      <c r="C771" s="795"/>
      <c r="D771" s="573" t="s">
        <v>480</v>
      </c>
      <c r="E771" s="51"/>
      <c r="F771" s="179">
        <v>3546</v>
      </c>
      <c r="G771" s="179">
        <v>2995</v>
      </c>
      <c r="H771" s="897">
        <f t="shared" si="19"/>
        <v>84.46136491821771</v>
      </c>
      <c r="I771" s="598"/>
    </row>
    <row r="772" spans="1:9" ht="15">
      <c r="A772" s="904"/>
      <c r="B772" s="201"/>
      <c r="C772" s="795"/>
      <c r="D772" s="348" t="s">
        <v>479</v>
      </c>
      <c r="E772" s="122"/>
      <c r="F772" s="123">
        <v>500</v>
      </c>
      <c r="G772" s="123">
        <v>290</v>
      </c>
      <c r="H772" s="897">
        <f t="shared" si="19"/>
        <v>58</v>
      </c>
      <c r="I772" s="598"/>
    </row>
    <row r="773" spans="1:9" ht="15">
      <c r="A773" s="904"/>
      <c r="B773" s="201"/>
      <c r="C773" s="795"/>
      <c r="D773" s="573" t="s">
        <v>475</v>
      </c>
      <c r="E773" s="51">
        <v>3100</v>
      </c>
      <c r="F773" s="179">
        <v>3100</v>
      </c>
      <c r="G773" s="179">
        <v>2515</v>
      </c>
      <c r="H773" s="897">
        <f t="shared" si="19"/>
        <v>81.12903225806451</v>
      </c>
      <c r="I773" s="598"/>
    </row>
    <row r="774" spans="1:9" ht="15">
      <c r="A774" s="904"/>
      <c r="B774" s="201"/>
      <c r="C774" s="795"/>
      <c r="D774" s="152" t="s">
        <v>481</v>
      </c>
      <c r="E774" s="7"/>
      <c r="F774" s="39">
        <v>3500</v>
      </c>
      <c r="G774" s="39">
        <v>2010</v>
      </c>
      <c r="H774" s="897">
        <f t="shared" si="19"/>
        <v>57.42857142857143</v>
      </c>
      <c r="I774" s="598"/>
    </row>
    <row r="775" spans="1:9" ht="15">
      <c r="A775" s="904"/>
      <c r="B775" s="201"/>
      <c r="C775" s="795"/>
      <c r="D775" s="152" t="s">
        <v>482</v>
      </c>
      <c r="E775" s="7"/>
      <c r="F775" s="39">
        <v>3000</v>
      </c>
      <c r="G775" s="39">
        <v>2995</v>
      </c>
      <c r="H775" s="897">
        <f t="shared" si="19"/>
        <v>99.83333333333333</v>
      </c>
      <c r="I775" s="598"/>
    </row>
    <row r="776" spans="1:9" ht="15">
      <c r="A776" s="904"/>
      <c r="B776" s="201"/>
      <c r="C776" s="795"/>
      <c r="D776" s="152" t="s">
        <v>483</v>
      </c>
      <c r="E776" s="7"/>
      <c r="F776" s="39">
        <v>3000</v>
      </c>
      <c r="G776" s="39">
        <v>2950</v>
      </c>
      <c r="H776" s="897">
        <f t="shared" si="19"/>
        <v>98.33333333333333</v>
      </c>
      <c r="I776" s="598"/>
    </row>
    <row r="777" spans="1:9" ht="15">
      <c r="A777" s="904"/>
      <c r="B777" s="201"/>
      <c r="C777" s="795"/>
      <c r="D777" s="348" t="s">
        <v>484</v>
      </c>
      <c r="E777" s="122"/>
      <c r="F777" s="210">
        <v>3045</v>
      </c>
      <c r="G777" s="210">
        <v>1710</v>
      </c>
      <c r="H777" s="902">
        <f t="shared" si="19"/>
        <v>56.1576354679803</v>
      </c>
      <c r="I777" s="598"/>
    </row>
    <row r="778" spans="1:9" ht="30.75" thickBot="1">
      <c r="A778" s="904"/>
      <c r="B778" s="201"/>
      <c r="C778" s="795"/>
      <c r="D778" s="759" t="s">
        <v>730</v>
      </c>
      <c r="E778" s="213">
        <v>40870</v>
      </c>
      <c r="F778" s="214">
        <v>684</v>
      </c>
      <c r="G778" s="214">
        <v>0</v>
      </c>
      <c r="H778" s="937">
        <f t="shared" si="19"/>
        <v>0</v>
      </c>
      <c r="I778" s="598"/>
    </row>
    <row r="779" spans="1:9" ht="15.75" thickBot="1">
      <c r="A779" s="904"/>
      <c r="B779" s="967">
        <v>80195</v>
      </c>
      <c r="C779" s="763"/>
      <c r="D779" s="958" t="s">
        <v>126</v>
      </c>
      <c r="E779" s="959">
        <v>149659</v>
      </c>
      <c r="F779" s="962">
        <f>F780+F782+F801</f>
        <v>240904</v>
      </c>
      <c r="G779" s="962">
        <f>G780+G782+G801</f>
        <v>235374.56</v>
      </c>
      <c r="H779" s="961">
        <f t="shared" si="19"/>
        <v>97.70471225052303</v>
      </c>
      <c r="I779" s="598"/>
    </row>
    <row r="780" spans="1:9" ht="30">
      <c r="A780" s="904"/>
      <c r="B780" s="623"/>
      <c r="C780" s="790">
        <v>2710</v>
      </c>
      <c r="D780" s="452" t="s">
        <v>869</v>
      </c>
      <c r="E780" s="315">
        <v>0</v>
      </c>
      <c r="F780" s="527">
        <v>453</v>
      </c>
      <c r="G780" s="527">
        <v>453</v>
      </c>
      <c r="H780" s="910">
        <f t="shared" si="19"/>
        <v>100</v>
      </c>
      <c r="I780" s="598"/>
    </row>
    <row r="781" spans="1:9" ht="30">
      <c r="A781" s="904"/>
      <c r="B781" s="623"/>
      <c r="C781" s="781"/>
      <c r="D781" s="444" t="s">
        <v>979</v>
      </c>
      <c r="E781" s="230"/>
      <c r="F781" s="465">
        <v>453</v>
      </c>
      <c r="G781" s="465">
        <v>453</v>
      </c>
      <c r="H781" s="929">
        <f t="shared" si="19"/>
        <v>100</v>
      </c>
      <c r="I781" s="598"/>
    </row>
    <row r="782" spans="1:9" ht="15">
      <c r="A782" s="904"/>
      <c r="B782" s="623"/>
      <c r="C782" s="771"/>
      <c r="D782" s="537" t="s">
        <v>106</v>
      </c>
      <c r="E782" s="540">
        <f>E784+E788+E790+E792+E795+E798</f>
        <v>147209</v>
      </c>
      <c r="F782" s="541">
        <f>F783+F785+F788+F790+F792+F795+F798+F794</f>
        <v>104001</v>
      </c>
      <c r="G782" s="541">
        <f>G783+G785+G788+G790+G792+G795+G798</f>
        <v>100716.13</v>
      </c>
      <c r="H782" s="897">
        <f t="shared" si="19"/>
        <v>96.84150152402381</v>
      </c>
      <c r="I782" s="598"/>
    </row>
    <row r="783" spans="1:9" ht="15">
      <c r="A783" s="904"/>
      <c r="B783" s="151"/>
      <c r="C783" s="772">
        <v>3020</v>
      </c>
      <c r="D783" s="11" t="s">
        <v>731</v>
      </c>
      <c r="E783" s="12">
        <v>8800</v>
      </c>
      <c r="F783" s="27">
        <v>16</v>
      </c>
      <c r="G783" s="27">
        <v>0</v>
      </c>
      <c r="H783" s="897">
        <f t="shared" si="19"/>
        <v>0</v>
      </c>
      <c r="I783" s="598"/>
    </row>
    <row r="784" spans="1:9" ht="15">
      <c r="A784" s="904"/>
      <c r="B784" s="151"/>
      <c r="C784" s="764"/>
      <c r="D784" s="6" t="s">
        <v>113</v>
      </c>
      <c r="E784" s="7">
        <v>8800</v>
      </c>
      <c r="F784" s="39">
        <v>16</v>
      </c>
      <c r="G784" s="39">
        <v>0</v>
      </c>
      <c r="H784" s="897">
        <f t="shared" si="19"/>
        <v>0</v>
      </c>
      <c r="I784" s="598"/>
    </row>
    <row r="785" spans="1:9" ht="15">
      <c r="A785" s="904"/>
      <c r="B785" s="151"/>
      <c r="C785" s="772">
        <v>3260</v>
      </c>
      <c r="D785" s="11" t="s">
        <v>333</v>
      </c>
      <c r="E785" s="12">
        <v>0</v>
      </c>
      <c r="F785" s="31">
        <v>10750</v>
      </c>
      <c r="G785" s="31">
        <v>8500.03</v>
      </c>
      <c r="H785" s="897">
        <f t="shared" si="19"/>
        <v>79.07004651162791</v>
      </c>
      <c r="I785" s="598"/>
    </row>
    <row r="786" spans="1:9" ht="45">
      <c r="A786" s="904"/>
      <c r="B786" s="151"/>
      <c r="C786" s="789"/>
      <c r="D786" s="98" t="s">
        <v>486</v>
      </c>
      <c r="E786" s="12">
        <v>0</v>
      </c>
      <c r="F786" s="27">
        <v>6250</v>
      </c>
      <c r="G786" s="27">
        <v>6250.01</v>
      </c>
      <c r="H786" s="897">
        <f t="shared" si="19"/>
        <v>100.00016000000001</v>
      </c>
      <c r="I786" s="433"/>
    </row>
    <row r="787" spans="1:9" ht="45">
      <c r="A787" s="904"/>
      <c r="B787" s="151"/>
      <c r="C787" s="789"/>
      <c r="D787" s="98" t="s">
        <v>870</v>
      </c>
      <c r="E787" s="12">
        <v>0</v>
      </c>
      <c r="F787" s="27">
        <v>4500</v>
      </c>
      <c r="G787" s="27">
        <v>2250.02</v>
      </c>
      <c r="H787" s="897">
        <f t="shared" si="19"/>
        <v>50.00044444444445</v>
      </c>
      <c r="I787" s="628"/>
    </row>
    <row r="788" spans="1:9" ht="15">
      <c r="A788" s="904"/>
      <c r="B788" s="151"/>
      <c r="C788" s="806">
        <v>4010</v>
      </c>
      <c r="D788" s="666" t="s">
        <v>151</v>
      </c>
      <c r="E788" s="667">
        <v>13330</v>
      </c>
      <c r="F788" s="371">
        <v>0</v>
      </c>
      <c r="G788" s="522">
        <v>0</v>
      </c>
      <c r="H788" s="902"/>
      <c r="I788" s="598"/>
    </row>
    <row r="789" spans="1:9" ht="15">
      <c r="A789" s="904"/>
      <c r="B789" s="151"/>
      <c r="C789" s="791"/>
      <c r="D789" s="354" t="s">
        <v>915</v>
      </c>
      <c r="E789" s="668"/>
      <c r="F789" s="52"/>
      <c r="G789" s="52"/>
      <c r="H789" s="937"/>
      <c r="I789" s="598"/>
    </row>
    <row r="790" spans="1:9" ht="15">
      <c r="A790" s="904"/>
      <c r="B790" s="151"/>
      <c r="C790" s="772">
        <v>4110</v>
      </c>
      <c r="D790" s="11" t="s">
        <v>735</v>
      </c>
      <c r="E790" s="12">
        <v>2376</v>
      </c>
      <c r="F790" s="27">
        <v>150</v>
      </c>
      <c r="G790" s="27">
        <v>0</v>
      </c>
      <c r="H790" s="897">
        <f t="shared" si="19"/>
        <v>0</v>
      </c>
      <c r="I790" s="598"/>
    </row>
    <row r="791" spans="1:9" ht="15">
      <c r="A791" s="904"/>
      <c r="B791" s="151"/>
      <c r="C791" s="764"/>
      <c r="D791" s="6" t="s">
        <v>915</v>
      </c>
      <c r="E791" s="12"/>
      <c r="F791" s="39"/>
      <c r="G791" s="39"/>
      <c r="H791" s="897"/>
      <c r="I791" s="598"/>
    </row>
    <row r="792" spans="1:9" ht="15">
      <c r="A792" s="904"/>
      <c r="B792" s="151"/>
      <c r="C792" s="772">
        <v>4120</v>
      </c>
      <c r="D792" s="61" t="s">
        <v>14</v>
      </c>
      <c r="E792" s="122">
        <v>330</v>
      </c>
      <c r="F792" s="123">
        <v>0</v>
      </c>
      <c r="G792" s="123">
        <v>0</v>
      </c>
      <c r="H792" s="897"/>
      <c r="I792" s="598"/>
    </row>
    <row r="793" spans="1:9" ht="15">
      <c r="A793" s="904"/>
      <c r="B793" s="151"/>
      <c r="C793" s="792"/>
      <c r="D793" s="417" t="s">
        <v>893</v>
      </c>
      <c r="E793" s="175"/>
      <c r="F793" s="489"/>
      <c r="G793" s="489"/>
      <c r="H793" s="897"/>
      <c r="I793" s="598"/>
    </row>
    <row r="794" spans="1:9" ht="15">
      <c r="A794" s="904"/>
      <c r="B794" s="151"/>
      <c r="C794" s="844">
        <v>4170</v>
      </c>
      <c r="D794" s="343" t="s">
        <v>943</v>
      </c>
      <c r="E794" s="213">
        <v>0</v>
      </c>
      <c r="F794" s="542">
        <v>132</v>
      </c>
      <c r="G794" s="542">
        <v>0</v>
      </c>
      <c r="H794" s="897">
        <f t="shared" si="19"/>
        <v>0</v>
      </c>
      <c r="I794" s="598"/>
    </row>
    <row r="795" spans="1:9" ht="15">
      <c r="A795" s="904"/>
      <c r="B795" s="151"/>
      <c r="C795" s="780">
        <v>4300</v>
      </c>
      <c r="D795" s="125" t="s">
        <v>946</v>
      </c>
      <c r="E795" s="126">
        <v>13335</v>
      </c>
      <c r="F795" s="127">
        <v>92567</v>
      </c>
      <c r="G795" s="127">
        <v>92216.1</v>
      </c>
      <c r="H795" s="897">
        <f t="shared" si="19"/>
        <v>99.62092322317889</v>
      </c>
      <c r="I795" s="598"/>
    </row>
    <row r="796" spans="1:9" ht="30">
      <c r="A796" s="904"/>
      <c r="B796" s="151"/>
      <c r="C796" s="781"/>
      <c r="D796" s="161" t="s">
        <v>691</v>
      </c>
      <c r="E796" s="122"/>
      <c r="F796" s="143">
        <v>88141</v>
      </c>
      <c r="G796" s="143">
        <v>88138.42</v>
      </c>
      <c r="H796" s="902">
        <f t="shared" si="19"/>
        <v>99.99707287187574</v>
      </c>
      <c r="I796" s="598"/>
    </row>
    <row r="797" spans="1:9" ht="15">
      <c r="A797" s="904"/>
      <c r="B797" s="151"/>
      <c r="C797" s="771"/>
      <c r="D797" s="50" t="s">
        <v>708</v>
      </c>
      <c r="E797" s="126">
        <v>13335</v>
      </c>
      <c r="F797" s="179">
        <v>4426</v>
      </c>
      <c r="G797" s="179">
        <v>4077.68</v>
      </c>
      <c r="H797" s="937">
        <f t="shared" si="19"/>
        <v>92.13014008133756</v>
      </c>
      <c r="I797" s="598"/>
    </row>
    <row r="798" spans="1:9" ht="15">
      <c r="A798" s="904"/>
      <c r="B798" s="151"/>
      <c r="C798" s="772">
        <v>4440</v>
      </c>
      <c r="D798" s="11" t="s">
        <v>709</v>
      </c>
      <c r="E798" s="58">
        <v>109038</v>
      </c>
      <c r="F798" s="115">
        <v>386</v>
      </c>
      <c r="G798" s="115">
        <v>0</v>
      </c>
      <c r="H798" s="897">
        <f t="shared" si="19"/>
        <v>0</v>
      </c>
      <c r="I798" s="598"/>
    </row>
    <row r="799" spans="1:9" ht="15">
      <c r="A799" s="904"/>
      <c r="B799" s="151"/>
      <c r="C799" s="781"/>
      <c r="D799" s="6" t="s">
        <v>748</v>
      </c>
      <c r="E799" s="58"/>
      <c r="F799" s="115"/>
      <c r="G799" s="115"/>
      <c r="H799" s="897"/>
      <c r="I799" s="598"/>
    </row>
    <row r="800" spans="1:9" ht="15">
      <c r="A800" s="904"/>
      <c r="B800" s="151"/>
      <c r="C800" s="781"/>
      <c r="D800" s="63"/>
      <c r="E800" s="58"/>
      <c r="F800" s="115"/>
      <c r="G800" s="115"/>
      <c r="H800" s="897"/>
      <c r="I800" s="598"/>
    </row>
    <row r="801" spans="1:9" ht="15">
      <c r="A801" s="904"/>
      <c r="B801" s="151"/>
      <c r="C801" s="796"/>
      <c r="D801" s="537" t="s">
        <v>443</v>
      </c>
      <c r="E801" s="538">
        <f>E831+E835+E837</f>
        <v>2450</v>
      </c>
      <c r="F801" s="539">
        <f>F802+F813+F819+F825+F831+F835+F837+F839</f>
        <v>136450</v>
      </c>
      <c r="G801" s="539">
        <f>G802+G813+G819+G825+G831+G835+G837+G839</f>
        <v>134205.43</v>
      </c>
      <c r="H801" s="897">
        <f t="shared" si="19"/>
        <v>98.35502381824844</v>
      </c>
      <c r="I801" s="598"/>
    </row>
    <row r="802" spans="1:9" ht="15">
      <c r="A802" s="904"/>
      <c r="B802" s="151"/>
      <c r="C802" s="796">
        <v>3020</v>
      </c>
      <c r="D802" s="11" t="s">
        <v>731</v>
      </c>
      <c r="E802" s="58">
        <v>0</v>
      </c>
      <c r="F802" s="129">
        <v>7164</v>
      </c>
      <c r="G802" s="129">
        <v>4926</v>
      </c>
      <c r="H802" s="897">
        <f t="shared" si="19"/>
        <v>68.76046901172529</v>
      </c>
      <c r="I802" s="598"/>
    </row>
    <row r="803" spans="1:9" ht="15">
      <c r="A803" s="904"/>
      <c r="B803" s="151"/>
      <c r="C803" s="799"/>
      <c r="D803" s="6" t="s">
        <v>871</v>
      </c>
      <c r="E803" s="58"/>
      <c r="F803" s="129"/>
      <c r="G803" s="129"/>
      <c r="H803" s="897"/>
      <c r="I803" s="598"/>
    </row>
    <row r="804" spans="1:9" ht="15">
      <c r="A804" s="904"/>
      <c r="B804" s="151"/>
      <c r="C804" s="799"/>
      <c r="D804" s="568" t="s">
        <v>640</v>
      </c>
      <c r="E804" s="58"/>
      <c r="F804" s="129">
        <v>1975</v>
      </c>
      <c r="G804" s="129">
        <v>1975</v>
      </c>
      <c r="H804" s="897">
        <f t="shared" si="19"/>
        <v>100</v>
      </c>
      <c r="I804" s="598"/>
    </row>
    <row r="805" spans="1:9" ht="15">
      <c r="A805" s="904"/>
      <c r="B805" s="151"/>
      <c r="C805" s="799"/>
      <c r="D805" s="568" t="s">
        <v>641</v>
      </c>
      <c r="E805" s="58"/>
      <c r="F805" s="129">
        <v>1429</v>
      </c>
      <c r="G805" s="129">
        <v>0</v>
      </c>
      <c r="H805" s="897">
        <f t="shared" si="19"/>
        <v>0</v>
      </c>
      <c r="I805" s="598"/>
    </row>
    <row r="806" spans="1:9" ht="15">
      <c r="A806" s="904"/>
      <c r="B806" s="151"/>
      <c r="C806" s="799"/>
      <c r="D806" s="568" t="s">
        <v>644</v>
      </c>
      <c r="E806" s="58"/>
      <c r="F806" s="129">
        <v>638</v>
      </c>
      <c r="G806" s="129">
        <v>638</v>
      </c>
      <c r="H806" s="897">
        <f t="shared" si="19"/>
        <v>100</v>
      </c>
      <c r="I806" s="598"/>
    </row>
    <row r="807" spans="1:9" ht="15">
      <c r="A807" s="904"/>
      <c r="B807" s="151"/>
      <c r="C807" s="799"/>
      <c r="D807" s="568" t="s">
        <v>482</v>
      </c>
      <c r="E807" s="58"/>
      <c r="F807" s="129">
        <v>663</v>
      </c>
      <c r="G807" s="129">
        <v>663</v>
      </c>
      <c r="H807" s="897">
        <f t="shared" si="19"/>
        <v>100</v>
      </c>
      <c r="I807" s="598"/>
    </row>
    <row r="808" spans="1:9" ht="15">
      <c r="A808" s="904"/>
      <c r="B808" s="151"/>
      <c r="C808" s="799"/>
      <c r="D808" s="568" t="s">
        <v>648</v>
      </c>
      <c r="E808" s="58"/>
      <c r="F808" s="129">
        <v>483</v>
      </c>
      <c r="G808" s="129">
        <v>0</v>
      </c>
      <c r="H808" s="897">
        <f t="shared" si="19"/>
        <v>0</v>
      </c>
      <c r="I808" s="598"/>
    </row>
    <row r="809" spans="1:9" ht="15">
      <c r="A809" s="904"/>
      <c r="B809" s="151"/>
      <c r="C809" s="799"/>
      <c r="D809" s="568" t="s">
        <v>484</v>
      </c>
      <c r="E809" s="58"/>
      <c r="F809" s="129">
        <v>668</v>
      </c>
      <c r="G809" s="129">
        <v>500</v>
      </c>
      <c r="H809" s="897">
        <f t="shared" si="19"/>
        <v>74.8502994011976</v>
      </c>
      <c r="I809" s="598"/>
    </row>
    <row r="810" spans="1:9" ht="15">
      <c r="A810" s="904"/>
      <c r="B810" s="151"/>
      <c r="C810" s="799"/>
      <c r="D810" s="568" t="s">
        <v>914</v>
      </c>
      <c r="E810" s="58"/>
      <c r="F810" s="129">
        <v>650</v>
      </c>
      <c r="G810" s="129">
        <v>650</v>
      </c>
      <c r="H810" s="897">
        <f t="shared" si="19"/>
        <v>100</v>
      </c>
      <c r="I810" s="598"/>
    </row>
    <row r="811" spans="1:9" ht="15">
      <c r="A811" s="904"/>
      <c r="B811" s="151"/>
      <c r="C811" s="799"/>
      <c r="D811" s="6" t="s">
        <v>474</v>
      </c>
      <c r="E811" s="58"/>
      <c r="F811" s="129">
        <v>500</v>
      </c>
      <c r="G811" s="129">
        <v>500</v>
      </c>
      <c r="H811" s="897">
        <f aca="true" t="shared" si="20" ref="H811:H850">G811/F811%</f>
        <v>100</v>
      </c>
      <c r="I811" s="598"/>
    </row>
    <row r="812" spans="1:9" ht="15">
      <c r="A812" s="904"/>
      <c r="B812" s="151"/>
      <c r="C812" s="796"/>
      <c r="D812" s="568" t="s">
        <v>368</v>
      </c>
      <c r="E812" s="58"/>
      <c r="F812" s="129">
        <v>158</v>
      </c>
      <c r="G812" s="129">
        <v>0</v>
      </c>
      <c r="H812" s="897">
        <f t="shared" si="20"/>
        <v>0</v>
      </c>
      <c r="I812" s="598"/>
    </row>
    <row r="813" spans="1:9" ht="15">
      <c r="A813" s="904"/>
      <c r="B813" s="151"/>
      <c r="C813" s="799">
        <v>4010</v>
      </c>
      <c r="D813" s="307" t="s">
        <v>151</v>
      </c>
      <c r="E813" s="58">
        <v>0</v>
      </c>
      <c r="F813" s="129">
        <v>13500</v>
      </c>
      <c r="G813" s="129">
        <v>13500</v>
      </c>
      <c r="H813" s="897">
        <f t="shared" si="20"/>
        <v>100</v>
      </c>
      <c r="I813" s="598"/>
    </row>
    <row r="814" spans="1:9" ht="15">
      <c r="A814" s="904"/>
      <c r="B814" s="201"/>
      <c r="C814" s="800"/>
      <c r="D814" s="430" t="s">
        <v>915</v>
      </c>
      <c r="E814" s="58"/>
      <c r="F814" s="129"/>
      <c r="G814" s="129"/>
      <c r="H814" s="897"/>
      <c r="I814" s="598"/>
    </row>
    <row r="815" spans="1:9" ht="15">
      <c r="A815" s="904"/>
      <c r="B815" s="201"/>
      <c r="C815" s="845"/>
      <c r="D815" s="606" t="s">
        <v>640</v>
      </c>
      <c r="E815" s="122"/>
      <c r="F815" s="210">
        <v>3000</v>
      </c>
      <c r="G815" s="210">
        <v>3000</v>
      </c>
      <c r="H815" s="902">
        <f t="shared" si="20"/>
        <v>100</v>
      </c>
      <c r="I815" s="598"/>
    </row>
    <row r="816" spans="1:9" ht="15">
      <c r="A816" s="904"/>
      <c r="B816" s="201"/>
      <c r="C816" s="845"/>
      <c r="D816" s="759" t="s">
        <v>641</v>
      </c>
      <c r="E816" s="213"/>
      <c r="F816" s="214">
        <v>4500</v>
      </c>
      <c r="G816" s="214">
        <v>4500</v>
      </c>
      <c r="H816" s="937">
        <f t="shared" si="20"/>
        <v>100</v>
      </c>
      <c r="I816" s="598"/>
    </row>
    <row r="817" spans="1:9" ht="15">
      <c r="A817" s="904"/>
      <c r="B817" s="201"/>
      <c r="C817" s="845"/>
      <c r="D817" s="568" t="s">
        <v>644</v>
      </c>
      <c r="E817" s="58"/>
      <c r="F817" s="129">
        <v>4500</v>
      </c>
      <c r="G817" s="129">
        <v>4500</v>
      </c>
      <c r="H817" s="897">
        <f t="shared" si="20"/>
        <v>100</v>
      </c>
      <c r="I817" s="598"/>
    </row>
    <row r="818" spans="1:9" ht="15">
      <c r="A818" s="904"/>
      <c r="B818" s="201"/>
      <c r="C818" s="846"/>
      <c r="D818" s="152" t="s">
        <v>474</v>
      </c>
      <c r="E818" s="58"/>
      <c r="F818" s="129">
        <v>1500</v>
      </c>
      <c r="G818" s="129">
        <v>1500</v>
      </c>
      <c r="H818" s="897">
        <f t="shared" si="20"/>
        <v>100</v>
      </c>
      <c r="I818" s="598"/>
    </row>
    <row r="819" spans="1:9" ht="15">
      <c r="A819" s="904"/>
      <c r="B819" s="151"/>
      <c r="C819" s="796">
        <v>4110</v>
      </c>
      <c r="D819" s="11" t="s">
        <v>735</v>
      </c>
      <c r="E819" s="58">
        <v>0</v>
      </c>
      <c r="F819" s="129">
        <v>2055</v>
      </c>
      <c r="G819" s="129">
        <v>2054.7</v>
      </c>
      <c r="H819" s="897">
        <f t="shared" si="20"/>
        <v>99.985401459854</v>
      </c>
      <c r="I819" s="598"/>
    </row>
    <row r="820" spans="1:9" ht="15">
      <c r="A820" s="904"/>
      <c r="B820" s="151"/>
      <c r="C820" s="781"/>
      <c r="D820" s="6" t="s">
        <v>915</v>
      </c>
      <c r="E820" s="58"/>
      <c r="F820" s="129"/>
      <c r="G820" s="129"/>
      <c r="H820" s="897"/>
      <c r="I820" s="598"/>
    </row>
    <row r="821" spans="1:9" ht="15">
      <c r="A821" s="904"/>
      <c r="B821" s="151"/>
      <c r="C821" s="786"/>
      <c r="D821" s="63" t="s">
        <v>475</v>
      </c>
      <c r="E821" s="58"/>
      <c r="F821" s="129">
        <v>457</v>
      </c>
      <c r="G821" s="129">
        <v>456.6</v>
      </c>
      <c r="H821" s="897">
        <f t="shared" si="20"/>
        <v>99.9124726477024</v>
      </c>
      <c r="I821" s="598"/>
    </row>
    <row r="822" spans="1:9" ht="15">
      <c r="A822" s="904"/>
      <c r="B822" s="151"/>
      <c r="C822" s="786"/>
      <c r="D822" s="63" t="s">
        <v>643</v>
      </c>
      <c r="E822" s="58"/>
      <c r="F822" s="129">
        <v>685</v>
      </c>
      <c r="G822" s="129">
        <v>685</v>
      </c>
      <c r="H822" s="897">
        <f t="shared" si="20"/>
        <v>100</v>
      </c>
      <c r="I822" s="598"/>
    </row>
    <row r="823" spans="1:9" ht="15">
      <c r="A823" s="904"/>
      <c r="B823" s="151"/>
      <c r="C823" s="797"/>
      <c r="D823" s="568" t="s">
        <v>644</v>
      </c>
      <c r="E823" s="58"/>
      <c r="F823" s="129">
        <v>685</v>
      </c>
      <c r="G823" s="129">
        <v>684.9</v>
      </c>
      <c r="H823" s="897">
        <f t="shared" si="20"/>
        <v>99.98540145985402</v>
      </c>
      <c r="I823" s="598"/>
    </row>
    <row r="824" spans="1:9" ht="15">
      <c r="A824" s="904"/>
      <c r="B824" s="151"/>
      <c r="C824" s="834"/>
      <c r="D824" s="6" t="s">
        <v>474</v>
      </c>
      <c r="E824" s="58"/>
      <c r="F824" s="129">
        <v>228</v>
      </c>
      <c r="G824" s="129">
        <v>228.3</v>
      </c>
      <c r="H824" s="897">
        <f t="shared" si="20"/>
        <v>100.13157894736844</v>
      </c>
      <c r="I824" s="598"/>
    </row>
    <row r="825" spans="1:9" ht="15">
      <c r="A825" s="904"/>
      <c r="B825" s="151"/>
      <c r="C825" s="811">
        <v>4120</v>
      </c>
      <c r="D825" s="61" t="s">
        <v>14</v>
      </c>
      <c r="E825" s="122">
        <v>0</v>
      </c>
      <c r="F825" s="210">
        <v>332</v>
      </c>
      <c r="G825" s="210">
        <v>330.75</v>
      </c>
      <c r="H825" s="902">
        <f t="shared" si="20"/>
        <v>99.62349397590361</v>
      </c>
      <c r="I825" s="598"/>
    </row>
    <row r="826" spans="1:9" ht="15">
      <c r="A826" s="904"/>
      <c r="B826" s="151"/>
      <c r="C826" s="826"/>
      <c r="D826" s="417" t="s">
        <v>893</v>
      </c>
      <c r="E826" s="213"/>
      <c r="F826" s="214"/>
      <c r="G826" s="214"/>
      <c r="H826" s="937"/>
      <c r="I826" s="598"/>
    </row>
    <row r="827" spans="1:9" ht="15">
      <c r="A827" s="904"/>
      <c r="B827" s="151"/>
      <c r="C827" s="786"/>
      <c r="D827" s="417" t="s">
        <v>640</v>
      </c>
      <c r="E827" s="58"/>
      <c r="F827" s="129">
        <v>74</v>
      </c>
      <c r="G827" s="129">
        <v>73.5</v>
      </c>
      <c r="H827" s="897">
        <f t="shared" si="20"/>
        <v>99.32432432432432</v>
      </c>
      <c r="I827" s="598"/>
    </row>
    <row r="828" spans="1:9" ht="15">
      <c r="A828" s="904"/>
      <c r="B828" s="151"/>
      <c r="C828" s="786"/>
      <c r="D828" s="444" t="s">
        <v>641</v>
      </c>
      <c r="E828" s="58"/>
      <c r="F828" s="129">
        <v>110</v>
      </c>
      <c r="G828" s="129">
        <v>110.25</v>
      </c>
      <c r="H828" s="897">
        <f t="shared" si="20"/>
        <v>100.22727272727272</v>
      </c>
      <c r="I828" s="598"/>
    </row>
    <row r="829" spans="1:9" ht="15">
      <c r="A829" s="904"/>
      <c r="B829" s="151"/>
      <c r="C829" s="797"/>
      <c r="D829" s="568" t="s">
        <v>644</v>
      </c>
      <c r="E829" s="58"/>
      <c r="F829" s="129">
        <v>111</v>
      </c>
      <c r="G829" s="129">
        <v>110.25</v>
      </c>
      <c r="H829" s="897">
        <f t="shared" si="20"/>
        <v>99.32432432432431</v>
      </c>
      <c r="I829" s="598"/>
    </row>
    <row r="830" spans="1:9" ht="15">
      <c r="A830" s="904"/>
      <c r="B830" s="151"/>
      <c r="C830" s="847"/>
      <c r="D830" s="6" t="s">
        <v>474</v>
      </c>
      <c r="E830" s="58"/>
      <c r="F830" s="129">
        <v>37</v>
      </c>
      <c r="G830" s="129">
        <v>36.75</v>
      </c>
      <c r="H830" s="897">
        <f t="shared" si="20"/>
        <v>99.32432432432432</v>
      </c>
      <c r="I830" s="598"/>
    </row>
    <row r="831" spans="1:9" ht="15">
      <c r="A831" s="904"/>
      <c r="B831" s="151"/>
      <c r="C831" s="807">
        <v>4210</v>
      </c>
      <c r="D831" s="11" t="s">
        <v>115</v>
      </c>
      <c r="E831" s="7">
        <v>1950</v>
      </c>
      <c r="F831" s="37">
        <v>2150</v>
      </c>
      <c r="G831" s="37">
        <v>2149.14</v>
      </c>
      <c r="H831" s="897">
        <f t="shared" si="20"/>
        <v>99.96</v>
      </c>
      <c r="I831" s="598"/>
    </row>
    <row r="832" spans="1:9" ht="15">
      <c r="A832" s="904"/>
      <c r="B832" s="151"/>
      <c r="C832" s="789"/>
      <c r="D832" s="103" t="s">
        <v>412</v>
      </c>
      <c r="E832" s="7">
        <v>950</v>
      </c>
      <c r="F832" s="37">
        <v>950</v>
      </c>
      <c r="G832" s="37">
        <v>949.25</v>
      </c>
      <c r="H832" s="897">
        <f t="shared" si="20"/>
        <v>99.92105263157895</v>
      </c>
      <c r="I832" s="598"/>
    </row>
    <row r="833" spans="1:9" ht="15">
      <c r="A833" s="904"/>
      <c r="B833" s="151"/>
      <c r="C833" s="762"/>
      <c r="D833" s="61" t="s">
        <v>411</v>
      </c>
      <c r="E833" s="122">
        <v>1000</v>
      </c>
      <c r="F833" s="210">
        <v>1000</v>
      </c>
      <c r="G833" s="210">
        <v>999.89</v>
      </c>
      <c r="H833" s="897">
        <f t="shared" si="20"/>
        <v>99.989</v>
      </c>
      <c r="I833" s="598"/>
    </row>
    <row r="834" spans="1:9" ht="15">
      <c r="A834" s="904"/>
      <c r="B834" s="151"/>
      <c r="C834" s="777"/>
      <c r="D834" s="63" t="s">
        <v>369</v>
      </c>
      <c r="E834" s="58"/>
      <c r="F834" s="129">
        <v>200</v>
      </c>
      <c r="G834" s="129">
        <v>200</v>
      </c>
      <c r="H834" s="897">
        <f t="shared" si="20"/>
        <v>100</v>
      </c>
      <c r="I834" s="598"/>
    </row>
    <row r="835" spans="1:9" ht="15">
      <c r="A835" s="904"/>
      <c r="B835" s="151"/>
      <c r="C835" s="772">
        <v>4300</v>
      </c>
      <c r="D835" s="11" t="s">
        <v>946</v>
      </c>
      <c r="E835" s="12">
        <v>0</v>
      </c>
      <c r="F835" s="31">
        <v>2997</v>
      </c>
      <c r="G835" s="31">
        <v>2992.84</v>
      </c>
      <c r="H835" s="897">
        <f t="shared" si="20"/>
        <v>99.8611945278612</v>
      </c>
      <c r="I835" s="598"/>
    </row>
    <row r="836" spans="1:9" ht="30">
      <c r="A836" s="904"/>
      <c r="B836" s="151"/>
      <c r="C836" s="776"/>
      <c r="D836" s="103" t="s">
        <v>638</v>
      </c>
      <c r="E836" s="7">
        <v>0</v>
      </c>
      <c r="F836" s="39">
        <v>2997</v>
      </c>
      <c r="G836" s="39">
        <v>2992.84</v>
      </c>
      <c r="H836" s="897">
        <f t="shared" si="20"/>
        <v>99.8611945278612</v>
      </c>
      <c r="I836" s="598"/>
    </row>
    <row r="837" spans="1:9" ht="15">
      <c r="A837" s="904"/>
      <c r="B837" s="151"/>
      <c r="C837" s="774">
        <v>4430</v>
      </c>
      <c r="D837" s="6" t="s">
        <v>697</v>
      </c>
      <c r="E837" s="7">
        <v>500</v>
      </c>
      <c r="F837" s="37">
        <v>53</v>
      </c>
      <c r="G837" s="37">
        <v>53</v>
      </c>
      <c r="H837" s="897">
        <f t="shared" si="20"/>
        <v>100</v>
      </c>
      <c r="I837" s="598"/>
    </row>
    <row r="838" spans="1:9" ht="15">
      <c r="A838" s="904"/>
      <c r="B838" s="151"/>
      <c r="C838" s="799"/>
      <c r="D838" s="61" t="s">
        <v>413</v>
      </c>
      <c r="E838" s="122">
        <v>500</v>
      </c>
      <c r="F838" s="148">
        <v>53</v>
      </c>
      <c r="G838" s="148">
        <v>53</v>
      </c>
      <c r="H838" s="897">
        <f t="shared" si="20"/>
        <v>100</v>
      </c>
      <c r="I838" s="598"/>
    </row>
    <row r="839" spans="1:9" ht="15">
      <c r="A839" s="904"/>
      <c r="B839" s="151"/>
      <c r="C839" s="783">
        <v>4440</v>
      </c>
      <c r="D839" s="314" t="s">
        <v>709</v>
      </c>
      <c r="E839" s="316">
        <v>0</v>
      </c>
      <c r="F839" s="317">
        <v>108199</v>
      </c>
      <c r="G839" s="317">
        <v>108199</v>
      </c>
      <c r="H839" s="897">
        <f t="shared" si="20"/>
        <v>100</v>
      </c>
      <c r="I839" s="598"/>
    </row>
    <row r="840" spans="1:9" ht="15">
      <c r="A840" s="904"/>
      <c r="B840" s="201"/>
      <c r="C840" s="794"/>
      <c r="D840" s="760" t="s">
        <v>487</v>
      </c>
      <c r="E840" s="24"/>
      <c r="F840" s="306"/>
      <c r="G840" s="306"/>
      <c r="H840" s="897"/>
      <c r="I840" s="152"/>
    </row>
    <row r="841" spans="1:9" ht="15">
      <c r="A841" s="904"/>
      <c r="B841" s="201"/>
      <c r="C841" s="795"/>
      <c r="D841" s="657" t="s">
        <v>473</v>
      </c>
      <c r="E841" s="122"/>
      <c r="F841" s="210">
        <v>2131</v>
      </c>
      <c r="G841" s="210">
        <v>2131</v>
      </c>
      <c r="H841" s="902">
        <f t="shared" si="20"/>
        <v>100</v>
      </c>
      <c r="I841" s="598"/>
    </row>
    <row r="842" spans="1:9" ht="15">
      <c r="A842" s="904"/>
      <c r="B842" s="201"/>
      <c r="C842" s="795"/>
      <c r="D842" s="573" t="s">
        <v>474</v>
      </c>
      <c r="E842" s="51"/>
      <c r="F842" s="179">
        <v>1672</v>
      </c>
      <c r="G842" s="179">
        <v>1672</v>
      </c>
      <c r="H842" s="937">
        <f t="shared" si="20"/>
        <v>100</v>
      </c>
      <c r="I842" s="598"/>
    </row>
    <row r="843" spans="1:9" ht="15">
      <c r="A843" s="904"/>
      <c r="B843" s="201"/>
      <c r="C843" s="795"/>
      <c r="D843" s="152" t="s">
        <v>476</v>
      </c>
      <c r="E843" s="7"/>
      <c r="F843" s="39">
        <v>2741</v>
      </c>
      <c r="G843" s="39">
        <v>2741</v>
      </c>
      <c r="H843" s="897">
        <f t="shared" si="20"/>
        <v>100</v>
      </c>
      <c r="I843" s="598"/>
    </row>
    <row r="844" spans="1:9" ht="15">
      <c r="A844" s="904"/>
      <c r="B844" s="201"/>
      <c r="C844" s="795"/>
      <c r="D844" s="152" t="s">
        <v>480</v>
      </c>
      <c r="E844" s="7"/>
      <c r="F844" s="39">
        <v>4265</v>
      </c>
      <c r="G844" s="39">
        <v>4265</v>
      </c>
      <c r="H844" s="897">
        <f t="shared" si="20"/>
        <v>100</v>
      </c>
      <c r="I844" s="598"/>
    </row>
    <row r="845" spans="1:9" ht="15">
      <c r="A845" s="904"/>
      <c r="B845" s="201"/>
      <c r="C845" s="795"/>
      <c r="D845" s="152" t="s">
        <v>479</v>
      </c>
      <c r="E845" s="7"/>
      <c r="F845" s="26">
        <v>6253</v>
      </c>
      <c r="G845" s="26">
        <v>6253</v>
      </c>
      <c r="H845" s="897">
        <f t="shared" si="20"/>
        <v>100</v>
      </c>
      <c r="I845" s="598"/>
    </row>
    <row r="846" spans="1:9" ht="15">
      <c r="A846" s="904"/>
      <c r="B846" s="201"/>
      <c r="C846" s="795"/>
      <c r="D846" s="152" t="s">
        <v>475</v>
      </c>
      <c r="E846" s="7"/>
      <c r="F846" s="26">
        <v>49230</v>
      </c>
      <c r="G846" s="26">
        <v>49230</v>
      </c>
      <c r="H846" s="897">
        <f t="shared" si="20"/>
        <v>100</v>
      </c>
      <c r="I846" s="598"/>
    </row>
    <row r="847" spans="1:9" ht="15">
      <c r="A847" s="904"/>
      <c r="B847" s="201"/>
      <c r="C847" s="795"/>
      <c r="D847" s="348" t="s">
        <v>481</v>
      </c>
      <c r="E847" s="122"/>
      <c r="F847" s="210">
        <v>23755</v>
      </c>
      <c r="G847" s="210">
        <v>23755</v>
      </c>
      <c r="H847" s="897">
        <f t="shared" si="20"/>
        <v>100</v>
      </c>
      <c r="I847" s="598"/>
    </row>
    <row r="848" spans="1:9" ht="15">
      <c r="A848" s="904"/>
      <c r="B848" s="201"/>
      <c r="C848" s="795"/>
      <c r="D848" s="573" t="s">
        <v>482</v>
      </c>
      <c r="E848" s="51"/>
      <c r="F848" s="179">
        <v>5625</v>
      </c>
      <c r="G848" s="179">
        <v>5625</v>
      </c>
      <c r="H848" s="897">
        <f t="shared" si="20"/>
        <v>100</v>
      </c>
      <c r="I848" s="598"/>
    </row>
    <row r="849" spans="1:9" ht="15">
      <c r="A849" s="904"/>
      <c r="B849" s="201"/>
      <c r="C849" s="795"/>
      <c r="D849" s="152" t="s">
        <v>483</v>
      </c>
      <c r="E849" s="7"/>
      <c r="F849" s="39">
        <v>3219</v>
      </c>
      <c r="G849" s="39">
        <v>3219</v>
      </c>
      <c r="H849" s="897">
        <f t="shared" si="20"/>
        <v>100</v>
      </c>
      <c r="I849" s="598"/>
    </row>
    <row r="850" spans="1:9" ht="15.75" thickBot="1">
      <c r="A850" s="904"/>
      <c r="B850" s="201"/>
      <c r="C850" s="795"/>
      <c r="D850" s="529" t="s">
        <v>484</v>
      </c>
      <c r="E850" s="58"/>
      <c r="F850" s="59">
        <v>9308</v>
      </c>
      <c r="G850" s="59">
        <v>9308</v>
      </c>
      <c r="H850" s="897">
        <f t="shared" si="20"/>
        <v>100</v>
      </c>
      <c r="I850" s="598"/>
    </row>
    <row r="851" spans="1:9" ht="16.5" thickBot="1">
      <c r="A851" s="689">
        <v>851</v>
      </c>
      <c r="B851" s="690"/>
      <c r="C851" s="763"/>
      <c r="D851" s="691" t="s">
        <v>690</v>
      </c>
      <c r="E851" s="692">
        <v>511000</v>
      </c>
      <c r="F851" s="702">
        <f>F852+F861+F865+F878</f>
        <v>1204576</v>
      </c>
      <c r="G851" s="702">
        <f>G852+G861+G865+G878</f>
        <v>1204566.23</v>
      </c>
      <c r="H851" s="688">
        <f>G851/F851%</f>
        <v>99.99918892622799</v>
      </c>
      <c r="I851" s="598"/>
    </row>
    <row r="852" spans="1:9" ht="15.75" thickBot="1">
      <c r="A852" s="904"/>
      <c r="B852" s="967">
        <v>85111</v>
      </c>
      <c r="C852" s="763"/>
      <c r="D852" s="958" t="s">
        <v>335</v>
      </c>
      <c r="E852" s="959">
        <v>0</v>
      </c>
      <c r="F852" s="962">
        <f>F853</f>
        <v>666000</v>
      </c>
      <c r="G852" s="962">
        <f>G853</f>
        <v>666000</v>
      </c>
      <c r="H852" s="961">
        <f>G852/F852%</f>
        <v>100</v>
      </c>
      <c r="I852" s="598"/>
    </row>
    <row r="853" spans="1:9" ht="30">
      <c r="A853" s="895"/>
      <c r="B853" s="231"/>
      <c r="C853" s="828">
        <v>4160</v>
      </c>
      <c r="D853" s="432" t="s">
        <v>488</v>
      </c>
      <c r="E853" s="265">
        <v>0</v>
      </c>
      <c r="F853" s="556">
        <v>666000</v>
      </c>
      <c r="G853" s="465">
        <v>666000</v>
      </c>
      <c r="H853" s="929">
        <f>G853/F853%</f>
        <v>100</v>
      </c>
      <c r="I853" s="598"/>
    </row>
    <row r="854" spans="1:9" ht="30">
      <c r="A854" s="895"/>
      <c r="B854" s="34"/>
      <c r="C854" s="776"/>
      <c r="D854" s="288" t="s">
        <v>489</v>
      </c>
      <c r="E854" s="170"/>
      <c r="F854" s="171"/>
      <c r="G854" s="227"/>
      <c r="H854" s="929"/>
      <c r="I854" s="598"/>
    </row>
    <row r="855" spans="1:9" ht="15">
      <c r="A855" s="895"/>
      <c r="B855" s="256"/>
      <c r="C855" s="794"/>
      <c r="D855" s="152" t="s">
        <v>342</v>
      </c>
      <c r="E855" s="7"/>
      <c r="F855" s="8">
        <v>666000</v>
      </c>
      <c r="G855" s="8">
        <v>666000</v>
      </c>
      <c r="H855" s="897">
        <f>G855/F855%</f>
        <v>100</v>
      </c>
      <c r="I855" s="598"/>
    </row>
    <row r="856" spans="1:9" ht="15">
      <c r="A856" s="895"/>
      <c r="B856" s="295"/>
      <c r="C856" s="795"/>
      <c r="D856" s="152" t="s">
        <v>982</v>
      </c>
      <c r="E856" s="7"/>
      <c r="F856" s="8"/>
      <c r="G856" s="8">
        <v>320000</v>
      </c>
      <c r="H856" s="897"/>
      <c r="I856" s="598"/>
    </row>
    <row r="857" spans="1:9" ht="15">
      <c r="A857" s="895"/>
      <c r="B857" s="295"/>
      <c r="C857" s="795"/>
      <c r="D857" s="152" t="s">
        <v>980</v>
      </c>
      <c r="E857" s="7"/>
      <c r="F857" s="8"/>
      <c r="G857" s="8">
        <v>68389.66</v>
      </c>
      <c r="H857" s="897"/>
      <c r="I857" s="598"/>
    </row>
    <row r="858" spans="1:9" ht="15">
      <c r="A858" s="895"/>
      <c r="B858" s="295"/>
      <c r="C858" s="795"/>
      <c r="D858" s="152" t="s">
        <v>981</v>
      </c>
      <c r="E858" s="7"/>
      <c r="F858" s="8"/>
      <c r="G858" s="8">
        <v>112813.22</v>
      </c>
      <c r="H858" s="897"/>
      <c r="I858" s="885"/>
    </row>
    <row r="859" spans="1:9" ht="15">
      <c r="A859" s="895"/>
      <c r="B859" s="295"/>
      <c r="C859" s="795"/>
      <c r="D859" s="152" t="s">
        <v>984</v>
      </c>
      <c r="E859" s="7"/>
      <c r="F859" s="8"/>
      <c r="G859" s="8">
        <v>143178.12</v>
      </c>
      <c r="H859" s="897"/>
      <c r="I859" s="598"/>
    </row>
    <row r="860" spans="1:9" ht="15.75" thickBot="1">
      <c r="A860" s="895"/>
      <c r="B860" s="295"/>
      <c r="C860" s="795"/>
      <c r="D860" s="529" t="s">
        <v>983</v>
      </c>
      <c r="E860" s="58"/>
      <c r="F860" s="110"/>
      <c r="G860" s="110">
        <v>21619</v>
      </c>
      <c r="H860" s="897"/>
      <c r="I860" s="598"/>
    </row>
    <row r="861" spans="1:9" ht="15.75" thickBot="1">
      <c r="A861" s="904"/>
      <c r="B861" s="967">
        <v>85149</v>
      </c>
      <c r="C861" s="763"/>
      <c r="D861" s="958" t="s">
        <v>729</v>
      </c>
      <c r="E861" s="959">
        <v>13000</v>
      </c>
      <c r="F861" s="972">
        <f>F862</f>
        <v>13000</v>
      </c>
      <c r="G861" s="972">
        <f>G862</f>
        <v>13000</v>
      </c>
      <c r="H861" s="961">
        <f aca="true" t="shared" si="21" ref="H861:H920">G861/F861%</f>
        <v>100</v>
      </c>
      <c r="I861" s="598"/>
    </row>
    <row r="862" spans="1:9" ht="30">
      <c r="A862" s="895"/>
      <c r="B862" s="231"/>
      <c r="C862" s="828">
        <v>2820</v>
      </c>
      <c r="D862" s="432" t="s">
        <v>490</v>
      </c>
      <c r="E862" s="265">
        <v>13000</v>
      </c>
      <c r="F862" s="464">
        <v>13000</v>
      </c>
      <c r="G862" s="464">
        <v>13000</v>
      </c>
      <c r="H862" s="929">
        <f t="shared" si="21"/>
        <v>100</v>
      </c>
      <c r="I862" s="598"/>
    </row>
    <row r="863" spans="1:9" ht="15">
      <c r="A863" s="895"/>
      <c r="B863" s="34"/>
      <c r="C863" s="833"/>
      <c r="D863" s="169" t="s">
        <v>491</v>
      </c>
      <c r="E863" s="170"/>
      <c r="F863" s="171"/>
      <c r="G863" s="171"/>
      <c r="H863" s="898"/>
      <c r="I863" s="598"/>
    </row>
    <row r="864" spans="1:9" ht="30.75" thickBot="1">
      <c r="A864" s="895"/>
      <c r="B864" s="256"/>
      <c r="C864" s="768"/>
      <c r="D864" s="145" t="s">
        <v>340</v>
      </c>
      <c r="E864" s="58">
        <v>13000</v>
      </c>
      <c r="F864" s="59">
        <v>13000</v>
      </c>
      <c r="G864" s="59">
        <v>13000</v>
      </c>
      <c r="H864" s="897">
        <f t="shared" si="21"/>
        <v>100</v>
      </c>
      <c r="I864" s="598"/>
    </row>
    <row r="865" spans="1:9" ht="15.75" thickBot="1">
      <c r="A865" s="904"/>
      <c r="B865" s="967">
        <v>85153</v>
      </c>
      <c r="C865" s="763"/>
      <c r="D865" s="958" t="s">
        <v>818</v>
      </c>
      <c r="E865" s="959">
        <v>19000</v>
      </c>
      <c r="F865" s="972">
        <f>F866+F868+F870+F875</f>
        <v>19000</v>
      </c>
      <c r="G865" s="972">
        <f>G866+G868+G870+G875</f>
        <v>19000</v>
      </c>
      <c r="H865" s="961">
        <f t="shared" si="21"/>
        <v>100</v>
      </c>
      <c r="I865" s="598"/>
    </row>
    <row r="866" spans="1:9" ht="30">
      <c r="A866" s="895"/>
      <c r="B866" s="231"/>
      <c r="C866" s="842">
        <v>2480</v>
      </c>
      <c r="D866" s="432" t="s">
        <v>1</v>
      </c>
      <c r="E866" s="265">
        <v>8000</v>
      </c>
      <c r="F866" s="219">
        <v>3000</v>
      </c>
      <c r="G866" s="219">
        <v>3000</v>
      </c>
      <c r="H866" s="929">
        <f t="shared" si="21"/>
        <v>100</v>
      </c>
      <c r="I866" s="598"/>
    </row>
    <row r="867" spans="1:9" ht="30">
      <c r="A867" s="895"/>
      <c r="B867" s="34"/>
      <c r="C867" s="782"/>
      <c r="D867" s="103" t="s">
        <v>916</v>
      </c>
      <c r="E867" s="7"/>
      <c r="F867" s="39">
        <v>3000</v>
      </c>
      <c r="G867" s="39">
        <v>3000</v>
      </c>
      <c r="H867" s="897">
        <f t="shared" si="21"/>
        <v>100</v>
      </c>
      <c r="I867" s="598"/>
    </row>
    <row r="868" spans="1:9" ht="30">
      <c r="A868" s="895"/>
      <c r="B868" s="256"/>
      <c r="C868" s="773">
        <v>2570</v>
      </c>
      <c r="D868" s="161" t="s">
        <v>492</v>
      </c>
      <c r="E868" s="122">
        <v>6000</v>
      </c>
      <c r="F868" s="210">
        <v>6000</v>
      </c>
      <c r="G868" s="210">
        <v>6000</v>
      </c>
      <c r="H868" s="897">
        <f t="shared" si="21"/>
        <v>100</v>
      </c>
      <c r="I868" s="598"/>
    </row>
    <row r="869" spans="1:9" ht="33.75" customHeight="1">
      <c r="A869" s="895"/>
      <c r="B869" s="34"/>
      <c r="C869" s="848"/>
      <c r="D869" s="103" t="s">
        <v>570</v>
      </c>
      <c r="E869" s="7"/>
      <c r="F869" s="39">
        <v>6000</v>
      </c>
      <c r="G869" s="39">
        <v>6000</v>
      </c>
      <c r="H869" s="897">
        <f t="shared" si="21"/>
        <v>100</v>
      </c>
      <c r="I869" s="598"/>
    </row>
    <row r="870" spans="1:9" ht="30">
      <c r="A870" s="895"/>
      <c r="B870" s="34"/>
      <c r="C870" s="784">
        <v>2820</v>
      </c>
      <c r="D870" s="98" t="s">
        <v>490</v>
      </c>
      <c r="E870" s="12">
        <v>0</v>
      </c>
      <c r="F870" s="27">
        <v>5000</v>
      </c>
      <c r="G870" s="27">
        <v>5000</v>
      </c>
      <c r="H870" s="897">
        <f t="shared" si="21"/>
        <v>100</v>
      </c>
      <c r="I870" s="598"/>
    </row>
    <row r="871" spans="1:9" ht="15">
      <c r="A871" s="895"/>
      <c r="B871" s="34"/>
      <c r="C871" s="833"/>
      <c r="D871" s="288" t="s">
        <v>491</v>
      </c>
      <c r="E871" s="170"/>
      <c r="F871" s="171"/>
      <c r="G871" s="171"/>
      <c r="H871" s="898"/>
      <c r="I871" s="598"/>
    </row>
    <row r="872" spans="1:9" ht="30">
      <c r="A872" s="895"/>
      <c r="B872" s="256"/>
      <c r="C872" s="849"/>
      <c r="D872" s="161" t="s">
        <v>917</v>
      </c>
      <c r="E872" s="122"/>
      <c r="F872" s="210">
        <v>2000</v>
      </c>
      <c r="G872" s="210">
        <v>2000</v>
      </c>
      <c r="H872" s="902">
        <f t="shared" si="21"/>
        <v>100</v>
      </c>
      <c r="I872" s="598"/>
    </row>
    <row r="873" spans="1:9" ht="30">
      <c r="A873" s="895"/>
      <c r="B873" s="231"/>
      <c r="C873" s="789"/>
      <c r="D873" s="328" t="s">
        <v>985</v>
      </c>
      <c r="E873" s="126"/>
      <c r="F873" s="298">
        <v>1500</v>
      </c>
      <c r="G873" s="298">
        <v>1500</v>
      </c>
      <c r="H873" s="937">
        <f t="shared" si="21"/>
        <v>100</v>
      </c>
      <c r="I873" s="598"/>
    </row>
    <row r="874" spans="1:9" ht="30">
      <c r="A874" s="895"/>
      <c r="B874" s="34"/>
      <c r="C874" s="848"/>
      <c r="D874" s="98" t="s">
        <v>986</v>
      </c>
      <c r="E874" s="12"/>
      <c r="F874" s="27">
        <v>1500</v>
      </c>
      <c r="G874" s="27">
        <v>1500</v>
      </c>
      <c r="H874" s="897">
        <f t="shared" si="21"/>
        <v>100</v>
      </c>
      <c r="I874" s="598"/>
    </row>
    <row r="875" spans="1:9" ht="15">
      <c r="A875" s="895"/>
      <c r="B875" s="34"/>
      <c r="C875" s="767">
        <v>4300</v>
      </c>
      <c r="D875" s="11" t="s">
        <v>946</v>
      </c>
      <c r="E875" s="12">
        <v>5000</v>
      </c>
      <c r="F875" s="27">
        <v>5000</v>
      </c>
      <c r="G875" s="27">
        <v>5000</v>
      </c>
      <c r="H875" s="897">
        <f t="shared" si="21"/>
        <v>100</v>
      </c>
      <c r="I875" s="598"/>
    </row>
    <row r="876" spans="1:9" ht="30">
      <c r="A876" s="895"/>
      <c r="B876" s="34"/>
      <c r="C876" s="776"/>
      <c r="D876" s="98" t="s">
        <v>496</v>
      </c>
      <c r="E876" s="12"/>
      <c r="F876" s="27">
        <v>5000</v>
      </c>
      <c r="G876" s="27">
        <v>5000</v>
      </c>
      <c r="H876" s="897">
        <f t="shared" si="21"/>
        <v>100</v>
      </c>
      <c r="I876" s="598"/>
    </row>
    <row r="877" spans="1:9" ht="15.75" thickBot="1">
      <c r="A877" s="895"/>
      <c r="B877" s="256"/>
      <c r="C877" s="768"/>
      <c r="D877" s="15" t="s">
        <v>497</v>
      </c>
      <c r="E877" s="16"/>
      <c r="F877" s="17"/>
      <c r="G877" s="17"/>
      <c r="H877" s="929"/>
      <c r="I877" s="598"/>
    </row>
    <row r="878" spans="1:9" ht="15.75" thickBot="1">
      <c r="A878" s="904"/>
      <c r="B878" s="967">
        <v>85154</v>
      </c>
      <c r="C878" s="763"/>
      <c r="D878" s="958" t="s">
        <v>896</v>
      </c>
      <c r="E878" s="959">
        <v>479000</v>
      </c>
      <c r="F878" s="962">
        <f>F879+F882+F886+F888+F898+F900+F903+F906+F909+F913+F917+F920</f>
        <v>506576</v>
      </c>
      <c r="G878" s="962">
        <f>G879+G882+G886+G888+G898+G900+G903+G906+G909+G913+G917+G920</f>
        <v>506566.23</v>
      </c>
      <c r="H878" s="961">
        <f t="shared" si="21"/>
        <v>99.99807136540223</v>
      </c>
      <c r="I878" s="598"/>
    </row>
    <row r="879" spans="1:9" ht="30">
      <c r="A879" s="904"/>
      <c r="B879" s="151"/>
      <c r="C879" s="796">
        <v>2480</v>
      </c>
      <c r="D879" s="432" t="s">
        <v>1</v>
      </c>
      <c r="E879" s="265">
        <v>0</v>
      </c>
      <c r="F879" s="464">
        <v>12000</v>
      </c>
      <c r="G879" s="464">
        <v>12000</v>
      </c>
      <c r="H879" s="929">
        <f t="shared" si="21"/>
        <v>100</v>
      </c>
      <c r="I879" s="598"/>
    </row>
    <row r="880" spans="1:9" ht="30">
      <c r="A880" s="904"/>
      <c r="B880" s="151"/>
      <c r="C880" s="787"/>
      <c r="D880" s="161" t="s">
        <v>498</v>
      </c>
      <c r="E880" s="122"/>
      <c r="F880" s="143">
        <v>12000</v>
      </c>
      <c r="G880" s="143">
        <v>12000</v>
      </c>
      <c r="H880" s="902">
        <f t="shared" si="21"/>
        <v>100</v>
      </c>
      <c r="I880" s="598"/>
    </row>
    <row r="881" spans="1:9" ht="15">
      <c r="A881" s="904"/>
      <c r="B881" s="151"/>
      <c r="C881" s="791"/>
      <c r="D881" s="50" t="s">
        <v>499</v>
      </c>
      <c r="E881" s="51"/>
      <c r="F881" s="292"/>
      <c r="G881" s="292"/>
      <c r="H881" s="939"/>
      <c r="I881" s="598"/>
    </row>
    <row r="882" spans="1:9" ht="30">
      <c r="A882" s="904"/>
      <c r="B882" s="151"/>
      <c r="C882" s="784">
        <v>2570</v>
      </c>
      <c r="D882" s="98" t="s">
        <v>74</v>
      </c>
      <c r="E882" s="12">
        <v>29551</v>
      </c>
      <c r="F882" s="27">
        <v>5127</v>
      </c>
      <c r="G882" s="27">
        <v>5127</v>
      </c>
      <c r="H882" s="897">
        <f t="shared" si="21"/>
        <v>100</v>
      </c>
      <c r="I882" s="598"/>
    </row>
    <row r="883" spans="1:9" ht="15">
      <c r="A883" s="904"/>
      <c r="B883" s="151"/>
      <c r="C883" s="801"/>
      <c r="D883" s="169" t="s">
        <v>21</v>
      </c>
      <c r="E883" s="170"/>
      <c r="F883" s="171"/>
      <c r="G883" s="171"/>
      <c r="H883" s="898"/>
      <c r="I883" s="598"/>
    </row>
    <row r="884" spans="1:9" ht="30">
      <c r="A884" s="904"/>
      <c r="B884" s="151"/>
      <c r="C884" s="776"/>
      <c r="D884" s="98" t="s">
        <v>873</v>
      </c>
      <c r="E884" s="12"/>
      <c r="F884" s="27">
        <v>1231</v>
      </c>
      <c r="G884" s="27">
        <v>1231</v>
      </c>
      <c r="H884" s="897">
        <f t="shared" si="21"/>
        <v>100</v>
      </c>
      <c r="I884" s="598"/>
    </row>
    <row r="885" spans="1:9" ht="30" customHeight="1">
      <c r="A885" s="904"/>
      <c r="B885" s="151"/>
      <c r="C885" s="762"/>
      <c r="D885" s="161" t="s">
        <v>872</v>
      </c>
      <c r="E885" s="122"/>
      <c r="F885" s="210">
        <v>3896</v>
      </c>
      <c r="G885" s="210">
        <v>3896</v>
      </c>
      <c r="H885" s="897">
        <f t="shared" si="21"/>
        <v>100</v>
      </c>
      <c r="I885" s="598"/>
    </row>
    <row r="886" spans="1:9" ht="30">
      <c r="A886" s="904"/>
      <c r="B886" s="151"/>
      <c r="C886" s="772">
        <v>2660</v>
      </c>
      <c r="D886" s="98" t="s">
        <v>876</v>
      </c>
      <c r="E886" s="12">
        <v>352000</v>
      </c>
      <c r="F886" s="13">
        <v>384000</v>
      </c>
      <c r="G886" s="13">
        <v>384000</v>
      </c>
      <c r="H886" s="897">
        <f t="shared" si="21"/>
        <v>100</v>
      </c>
      <c r="I886" s="598"/>
    </row>
    <row r="887" spans="1:9" ht="15">
      <c r="A887" s="904"/>
      <c r="B887" s="151"/>
      <c r="C887" s="782"/>
      <c r="D887" s="6" t="s">
        <v>149</v>
      </c>
      <c r="E887" s="7"/>
      <c r="F887" s="8">
        <v>384000</v>
      </c>
      <c r="G887" s="8">
        <v>384000</v>
      </c>
      <c r="H887" s="897">
        <f t="shared" si="21"/>
        <v>100</v>
      </c>
      <c r="I887" s="598"/>
    </row>
    <row r="888" spans="1:9" ht="30">
      <c r="A888" s="904"/>
      <c r="B888" s="151"/>
      <c r="C888" s="784">
        <v>2820</v>
      </c>
      <c r="D888" s="98" t="s">
        <v>505</v>
      </c>
      <c r="E888" s="12">
        <v>31000</v>
      </c>
      <c r="F888" s="31">
        <v>31000</v>
      </c>
      <c r="G888" s="31">
        <v>31000</v>
      </c>
      <c r="H888" s="897">
        <f t="shared" si="21"/>
        <v>100</v>
      </c>
      <c r="I888" s="598"/>
    </row>
    <row r="889" spans="1:9" ht="15">
      <c r="A889" s="904"/>
      <c r="B889" s="151"/>
      <c r="C889" s="801"/>
      <c r="D889" s="44" t="s">
        <v>491</v>
      </c>
      <c r="E889" s="45"/>
      <c r="F889" s="46"/>
      <c r="G889" s="46"/>
      <c r="H889" s="910"/>
      <c r="I889" s="598"/>
    </row>
    <row r="890" spans="1:9" ht="30">
      <c r="A890" s="904"/>
      <c r="B890" s="151"/>
      <c r="C890" s="850"/>
      <c r="D890" s="454" t="s">
        <v>506</v>
      </c>
      <c r="E890" s="175"/>
      <c r="F890" s="226">
        <v>5000</v>
      </c>
      <c r="G890" s="627">
        <v>5000</v>
      </c>
      <c r="H890" s="937">
        <f t="shared" si="21"/>
        <v>100</v>
      </c>
      <c r="I890" s="598"/>
    </row>
    <row r="891" spans="1:9" ht="30">
      <c r="A891" s="941"/>
      <c r="B891" s="680"/>
      <c r="C891" s="851"/>
      <c r="D891" s="444" t="s">
        <v>343</v>
      </c>
      <c r="E891" s="456"/>
      <c r="F891" s="445">
        <v>15000</v>
      </c>
      <c r="G891" s="446">
        <v>15000</v>
      </c>
      <c r="H891" s="897">
        <f t="shared" si="21"/>
        <v>100</v>
      </c>
      <c r="I891" s="598"/>
    </row>
    <row r="892" spans="1:9" ht="15">
      <c r="A892" s="904"/>
      <c r="B892" s="151"/>
      <c r="C892" s="788"/>
      <c r="D892" s="23" t="s">
        <v>0</v>
      </c>
      <c r="E892" s="24"/>
      <c r="F892" s="227"/>
      <c r="G892" s="227"/>
      <c r="H892" s="898"/>
      <c r="I892" s="598"/>
    </row>
    <row r="893" spans="1:9" ht="30">
      <c r="A893" s="904"/>
      <c r="B893" s="151"/>
      <c r="C893" s="776"/>
      <c r="D893" s="98" t="s">
        <v>507</v>
      </c>
      <c r="E893" s="12"/>
      <c r="F893" s="27">
        <v>8000</v>
      </c>
      <c r="G893" s="27">
        <v>8000</v>
      </c>
      <c r="H893" s="897">
        <f t="shared" si="21"/>
        <v>100</v>
      </c>
      <c r="I893" s="598"/>
    </row>
    <row r="894" spans="1:9" ht="30">
      <c r="A894" s="904"/>
      <c r="B894" s="151"/>
      <c r="C894" s="776"/>
      <c r="D894" s="98" t="s">
        <v>508</v>
      </c>
      <c r="E894" s="12"/>
      <c r="F894" s="27">
        <v>1500</v>
      </c>
      <c r="G894" s="27">
        <v>1500</v>
      </c>
      <c r="H894" s="897">
        <f t="shared" si="21"/>
        <v>100</v>
      </c>
      <c r="I894" s="598"/>
    </row>
    <row r="895" spans="1:9" ht="15">
      <c r="A895" s="904"/>
      <c r="B895" s="151"/>
      <c r="C895" s="776"/>
      <c r="D895" s="28" t="s">
        <v>344</v>
      </c>
      <c r="E895" s="29"/>
      <c r="F895" s="30"/>
      <c r="G895" s="30"/>
      <c r="H895" s="898"/>
      <c r="I895" s="598"/>
    </row>
    <row r="896" spans="1:9" ht="30">
      <c r="A896" s="904"/>
      <c r="B896" s="151"/>
      <c r="C896" s="776"/>
      <c r="D896" s="98" t="s">
        <v>495</v>
      </c>
      <c r="E896" s="12"/>
      <c r="F896" s="27">
        <v>1500</v>
      </c>
      <c r="G896" s="27">
        <v>1500</v>
      </c>
      <c r="H896" s="897">
        <f t="shared" si="21"/>
        <v>100</v>
      </c>
      <c r="I896" s="598"/>
    </row>
    <row r="897" spans="1:9" ht="15">
      <c r="A897" s="904"/>
      <c r="B897" s="151"/>
      <c r="C897" s="801"/>
      <c r="D897" s="44" t="s">
        <v>664</v>
      </c>
      <c r="E897" s="45"/>
      <c r="F897" s="46"/>
      <c r="G897" s="46"/>
      <c r="H897" s="898"/>
      <c r="I897" s="598"/>
    </row>
    <row r="898" spans="1:9" ht="15">
      <c r="A898" s="904"/>
      <c r="B898" s="151"/>
      <c r="C898" s="796">
        <v>3030</v>
      </c>
      <c r="D898" s="218" t="s">
        <v>35</v>
      </c>
      <c r="E898" s="265">
        <v>22140</v>
      </c>
      <c r="F898" s="464">
        <v>24000</v>
      </c>
      <c r="G898" s="464">
        <v>24000</v>
      </c>
      <c r="H898" s="897">
        <f t="shared" si="21"/>
        <v>100</v>
      </c>
      <c r="I898" s="598"/>
    </row>
    <row r="899" spans="1:9" ht="15">
      <c r="A899" s="904"/>
      <c r="B899" s="151"/>
      <c r="C899" s="787"/>
      <c r="D899" s="61" t="s">
        <v>33</v>
      </c>
      <c r="E899" s="122"/>
      <c r="F899" s="143"/>
      <c r="G899" s="143"/>
      <c r="H899" s="902"/>
      <c r="I899" s="598"/>
    </row>
    <row r="900" spans="1:9" ht="15">
      <c r="A900" s="904"/>
      <c r="B900" s="151"/>
      <c r="C900" s="780">
        <v>3110</v>
      </c>
      <c r="D900" s="125" t="s">
        <v>737</v>
      </c>
      <c r="E900" s="126">
        <v>30000</v>
      </c>
      <c r="F900" s="127">
        <v>30000</v>
      </c>
      <c r="G900" s="127">
        <v>30000</v>
      </c>
      <c r="H900" s="937">
        <f t="shared" si="21"/>
        <v>100</v>
      </c>
      <c r="I900" s="598"/>
    </row>
    <row r="901" spans="1:9" ht="15">
      <c r="A901" s="904"/>
      <c r="B901" s="151"/>
      <c r="C901" s="776"/>
      <c r="D901" s="11" t="s">
        <v>143</v>
      </c>
      <c r="E901" s="12"/>
      <c r="F901" s="31"/>
      <c r="G901" s="31"/>
      <c r="H901" s="897"/>
      <c r="I901" s="598"/>
    </row>
    <row r="902" spans="1:9" ht="30">
      <c r="A902" s="904"/>
      <c r="B902" s="151"/>
      <c r="C902" s="782"/>
      <c r="D902" s="286" t="s">
        <v>930</v>
      </c>
      <c r="E902" s="29"/>
      <c r="F902" s="30"/>
      <c r="G902" s="30"/>
      <c r="H902" s="929"/>
      <c r="I902" s="598"/>
    </row>
    <row r="903" spans="1:9" ht="15">
      <c r="A903" s="904"/>
      <c r="B903" s="151"/>
      <c r="C903" s="772">
        <v>4110</v>
      </c>
      <c r="D903" s="11" t="s">
        <v>735</v>
      </c>
      <c r="E903" s="12">
        <v>0</v>
      </c>
      <c r="F903" s="62">
        <v>982</v>
      </c>
      <c r="G903" s="62">
        <v>972.43</v>
      </c>
      <c r="H903" s="897">
        <f t="shared" si="21"/>
        <v>99.0254582484725</v>
      </c>
      <c r="I903" s="598"/>
    </row>
    <row r="904" spans="1:9" ht="15">
      <c r="A904" s="904"/>
      <c r="B904" s="151"/>
      <c r="C904" s="776"/>
      <c r="D904" s="11" t="s">
        <v>345</v>
      </c>
      <c r="E904" s="12"/>
      <c r="F904" s="62">
        <v>982</v>
      </c>
      <c r="G904" s="62">
        <v>972.43</v>
      </c>
      <c r="H904" s="897">
        <f t="shared" si="21"/>
        <v>99.0254582484725</v>
      </c>
      <c r="I904" s="598"/>
    </row>
    <row r="905" spans="1:9" ht="30">
      <c r="A905" s="904"/>
      <c r="B905" s="151"/>
      <c r="C905" s="782"/>
      <c r="D905" s="286" t="s">
        <v>377</v>
      </c>
      <c r="E905" s="29"/>
      <c r="F905" s="30"/>
      <c r="G905" s="30"/>
      <c r="H905" s="929"/>
      <c r="I905" s="598"/>
    </row>
    <row r="906" spans="1:9" ht="15">
      <c r="A906" s="904"/>
      <c r="B906" s="151"/>
      <c r="C906" s="772">
        <v>4120</v>
      </c>
      <c r="D906" s="11" t="s">
        <v>14</v>
      </c>
      <c r="E906" s="12">
        <v>0</v>
      </c>
      <c r="F906" s="62">
        <v>157</v>
      </c>
      <c r="G906" s="62">
        <v>156.8</v>
      </c>
      <c r="H906" s="897">
        <f t="shared" si="21"/>
        <v>99.87261146496816</v>
      </c>
      <c r="I906" s="598"/>
    </row>
    <row r="907" spans="1:9" ht="15">
      <c r="A907" s="904"/>
      <c r="B907" s="151"/>
      <c r="C907" s="776"/>
      <c r="D907" s="11" t="s">
        <v>345</v>
      </c>
      <c r="E907" s="12"/>
      <c r="F907" s="62">
        <v>157</v>
      </c>
      <c r="G907" s="62">
        <v>156.8</v>
      </c>
      <c r="H907" s="897">
        <f t="shared" si="21"/>
        <v>99.87261146496816</v>
      </c>
      <c r="I907" s="598"/>
    </row>
    <row r="908" spans="1:9" ht="30">
      <c r="A908" s="904"/>
      <c r="B908" s="151"/>
      <c r="C908" s="782"/>
      <c r="D908" s="286" t="s">
        <v>377</v>
      </c>
      <c r="E908" s="29"/>
      <c r="F908" s="30"/>
      <c r="G908" s="30"/>
      <c r="H908" s="929"/>
      <c r="I908" s="598"/>
    </row>
    <row r="909" spans="1:9" ht="15">
      <c r="A909" s="904"/>
      <c r="B909" s="151"/>
      <c r="C909" s="772">
        <v>4170</v>
      </c>
      <c r="D909" s="11" t="s">
        <v>943</v>
      </c>
      <c r="E909" s="12">
        <v>9500</v>
      </c>
      <c r="F909" s="31">
        <v>6400</v>
      </c>
      <c r="G909" s="31">
        <v>6400</v>
      </c>
      <c r="H909" s="897">
        <f t="shared" si="21"/>
        <v>100</v>
      </c>
      <c r="I909" s="598"/>
    </row>
    <row r="910" spans="1:9" ht="15">
      <c r="A910" s="904"/>
      <c r="B910" s="151"/>
      <c r="C910" s="783"/>
      <c r="D910" s="61" t="s">
        <v>33</v>
      </c>
      <c r="E910" s="122">
        <v>9500</v>
      </c>
      <c r="F910" s="210">
        <v>0</v>
      </c>
      <c r="G910" s="210">
        <v>0</v>
      </c>
      <c r="H910" s="902"/>
      <c r="I910" s="598"/>
    </row>
    <row r="911" spans="1:9" ht="15">
      <c r="A911" s="904"/>
      <c r="B911" s="151"/>
      <c r="C911" s="789"/>
      <c r="D911" s="125" t="s">
        <v>345</v>
      </c>
      <c r="E911" s="126"/>
      <c r="F911" s="298">
        <v>6400</v>
      </c>
      <c r="G911" s="298">
        <v>6400</v>
      </c>
      <c r="H911" s="937">
        <f t="shared" si="21"/>
        <v>100</v>
      </c>
      <c r="I911" s="598"/>
    </row>
    <row r="912" spans="1:9" ht="30">
      <c r="A912" s="904"/>
      <c r="B912" s="151"/>
      <c r="C912" s="782"/>
      <c r="D912" s="286" t="s">
        <v>377</v>
      </c>
      <c r="E912" s="29"/>
      <c r="F912" s="30"/>
      <c r="G912" s="30"/>
      <c r="H912" s="898"/>
      <c r="I912" s="598"/>
    </row>
    <row r="913" spans="1:9" ht="15">
      <c r="A913" s="904"/>
      <c r="B913" s="151"/>
      <c r="C913" s="772">
        <v>4210</v>
      </c>
      <c r="D913" s="11" t="s">
        <v>115</v>
      </c>
      <c r="E913" s="12">
        <v>809</v>
      </c>
      <c r="F913" s="27">
        <v>710</v>
      </c>
      <c r="G913" s="27">
        <v>710</v>
      </c>
      <c r="H913" s="897">
        <f t="shared" si="21"/>
        <v>100</v>
      </c>
      <c r="I913" s="598"/>
    </row>
    <row r="914" spans="1:9" ht="15">
      <c r="A914" s="904"/>
      <c r="B914" s="151"/>
      <c r="C914" s="776"/>
      <c r="D914" s="6" t="s">
        <v>205</v>
      </c>
      <c r="E914" s="7">
        <v>809</v>
      </c>
      <c r="F914" s="37">
        <v>249</v>
      </c>
      <c r="G914" s="37">
        <v>249</v>
      </c>
      <c r="H914" s="897">
        <f t="shared" si="21"/>
        <v>99.99999999999999</v>
      </c>
      <c r="I914" s="598"/>
    </row>
    <row r="915" spans="1:9" ht="15">
      <c r="A915" s="904"/>
      <c r="B915" s="151"/>
      <c r="C915" s="776"/>
      <c r="D915" s="11" t="s">
        <v>345</v>
      </c>
      <c r="E915" s="12">
        <v>0</v>
      </c>
      <c r="F915" s="62">
        <v>461</v>
      </c>
      <c r="G915" s="62">
        <v>461</v>
      </c>
      <c r="H915" s="897">
        <f t="shared" si="21"/>
        <v>100</v>
      </c>
      <c r="I915" s="598"/>
    </row>
    <row r="916" spans="1:9" ht="30">
      <c r="A916" s="904"/>
      <c r="B916" s="151"/>
      <c r="C916" s="782"/>
      <c r="D916" s="286" t="s">
        <v>377</v>
      </c>
      <c r="E916" s="29"/>
      <c r="F916" s="30"/>
      <c r="G916" s="30"/>
      <c r="H916" s="898"/>
      <c r="I916" s="598"/>
    </row>
    <row r="917" spans="1:9" ht="15">
      <c r="A917" s="904"/>
      <c r="B917" s="151"/>
      <c r="C917" s="772">
        <v>4300</v>
      </c>
      <c r="D917" s="11" t="s">
        <v>946</v>
      </c>
      <c r="E917" s="12">
        <v>3500</v>
      </c>
      <c r="F917" s="27">
        <v>11145</v>
      </c>
      <c r="G917" s="27">
        <v>11145</v>
      </c>
      <c r="H917" s="897">
        <f t="shared" si="21"/>
        <v>100</v>
      </c>
      <c r="I917" s="598"/>
    </row>
    <row r="918" spans="1:9" ht="30">
      <c r="A918" s="904"/>
      <c r="B918" s="151"/>
      <c r="C918" s="776"/>
      <c r="D918" s="98" t="s">
        <v>204</v>
      </c>
      <c r="E918" s="12"/>
      <c r="F918" s="27"/>
      <c r="G918" s="27">
        <v>1390</v>
      </c>
      <c r="H918" s="897"/>
      <c r="I918" s="598"/>
    </row>
    <row r="919" spans="1:9" ht="15">
      <c r="A919" s="904"/>
      <c r="B919" s="151"/>
      <c r="C919" s="776"/>
      <c r="D919" s="6" t="s">
        <v>378</v>
      </c>
      <c r="E919" s="7"/>
      <c r="F919" s="39"/>
      <c r="G919" s="39">
        <v>9755</v>
      </c>
      <c r="H919" s="897"/>
      <c r="I919" s="598"/>
    </row>
    <row r="920" spans="1:9" ht="15">
      <c r="A920" s="904"/>
      <c r="B920" s="151"/>
      <c r="C920" s="772">
        <v>4410</v>
      </c>
      <c r="D920" s="11" t="s">
        <v>699</v>
      </c>
      <c r="E920" s="12">
        <v>500</v>
      </c>
      <c r="F920" s="12">
        <v>1055</v>
      </c>
      <c r="G920" s="12">
        <v>1055</v>
      </c>
      <c r="H920" s="897">
        <f t="shared" si="21"/>
        <v>100</v>
      </c>
      <c r="I920" s="598"/>
    </row>
    <row r="921" spans="1:9" ht="15.75" thickBot="1">
      <c r="A921" s="904"/>
      <c r="B921" s="151"/>
      <c r="C921" s="768"/>
      <c r="D921" s="63" t="s">
        <v>206</v>
      </c>
      <c r="E921" s="58"/>
      <c r="F921" s="115"/>
      <c r="G921" s="115"/>
      <c r="H921" s="897"/>
      <c r="I921" s="598"/>
    </row>
    <row r="922" spans="1:9" ht="16.5" thickBot="1">
      <c r="A922" s="689">
        <v>852</v>
      </c>
      <c r="B922" s="690"/>
      <c r="C922" s="763"/>
      <c r="D922" s="691" t="s">
        <v>142</v>
      </c>
      <c r="E922" s="692">
        <v>9519684</v>
      </c>
      <c r="F922" s="693">
        <f>F924+F931+F970+F1001+F1006+F1013+F1017+F1043+F1082+F1087</f>
        <v>9781006</v>
      </c>
      <c r="G922" s="693">
        <f>G924+G931+G970+G1001+G1006+G1013+G1017+G1043+G1082+G1087</f>
        <v>9388236.959999999</v>
      </c>
      <c r="H922" s="688">
        <f aca="true" t="shared" si="22" ref="H922:H927">G922/F922%</f>
        <v>95.98436970593822</v>
      </c>
      <c r="I922" s="598"/>
    </row>
    <row r="923" spans="1:9" ht="16.5" thickBot="1">
      <c r="A923" s="926"/>
      <c r="B923" s="295"/>
      <c r="C923" s="781"/>
      <c r="D923" s="699"/>
      <c r="E923" s="700"/>
      <c r="F923" s="701"/>
      <c r="G923" s="701"/>
      <c r="H923" s="942"/>
      <c r="I923" s="598"/>
    </row>
    <row r="924" spans="1:9" ht="15.75" thickBot="1">
      <c r="A924" s="904"/>
      <c r="B924" s="967">
        <v>85202</v>
      </c>
      <c r="C924" s="763"/>
      <c r="D924" s="958" t="s">
        <v>733</v>
      </c>
      <c r="E924" s="959">
        <v>439500</v>
      </c>
      <c r="F924" s="962">
        <f>F927</f>
        <v>403000</v>
      </c>
      <c r="G924" s="962">
        <f>G927</f>
        <v>397997.29</v>
      </c>
      <c r="H924" s="961">
        <f t="shared" si="22"/>
        <v>98.75863275434243</v>
      </c>
      <c r="I924" s="598"/>
    </row>
    <row r="925" spans="1:9" ht="15">
      <c r="A925" s="895"/>
      <c r="B925" s="55"/>
      <c r="C925" s="781"/>
      <c r="D925" s="229"/>
      <c r="E925" s="230"/>
      <c r="F925" s="465"/>
      <c r="G925" s="465"/>
      <c r="H925" s="929"/>
      <c r="I925" s="598"/>
    </row>
    <row r="926" spans="1:9" ht="15">
      <c r="A926" s="895"/>
      <c r="B926" s="681"/>
      <c r="C926" s="827">
        <v>4300</v>
      </c>
      <c r="D926" s="11" t="s">
        <v>946</v>
      </c>
      <c r="E926" s="58">
        <v>439500</v>
      </c>
      <c r="F926" s="110">
        <v>0</v>
      </c>
      <c r="G926" s="110">
        <v>0</v>
      </c>
      <c r="H926" s="897"/>
      <c r="I926" s="598"/>
    </row>
    <row r="927" spans="1:9" ht="15">
      <c r="A927" s="895"/>
      <c r="B927" s="34"/>
      <c r="C927" s="784">
        <v>4330</v>
      </c>
      <c r="D927" s="11" t="s">
        <v>38</v>
      </c>
      <c r="E927" s="12">
        <v>0</v>
      </c>
      <c r="F927" s="13">
        <v>403000</v>
      </c>
      <c r="G927" s="13">
        <v>397997.29</v>
      </c>
      <c r="H927" s="897">
        <f t="shared" si="22"/>
        <v>98.75863275434243</v>
      </c>
      <c r="I927" s="598"/>
    </row>
    <row r="928" spans="1:9" ht="15">
      <c r="A928" s="895"/>
      <c r="B928" s="34"/>
      <c r="C928" s="833"/>
      <c r="D928" s="288" t="s">
        <v>509</v>
      </c>
      <c r="E928" s="170"/>
      <c r="F928" s="171"/>
      <c r="G928" s="171"/>
      <c r="H928" s="929"/>
      <c r="I928" s="598"/>
    </row>
    <row r="929" spans="1:9" ht="15">
      <c r="A929" s="895"/>
      <c r="B929" s="34"/>
      <c r="C929" s="852"/>
      <c r="D929" s="6" t="s">
        <v>987</v>
      </c>
      <c r="E929" s="7"/>
      <c r="F929" s="8"/>
      <c r="G929" s="8"/>
      <c r="H929" s="897"/>
      <c r="I929" s="598"/>
    </row>
    <row r="930" spans="1:9" ht="15.75" thickBot="1">
      <c r="A930" s="895"/>
      <c r="B930" s="295"/>
      <c r="C930" s="781"/>
      <c r="D930" s="63"/>
      <c r="E930" s="58"/>
      <c r="F930" s="110"/>
      <c r="G930" s="110"/>
      <c r="H930" s="897"/>
      <c r="I930" s="598"/>
    </row>
    <row r="931" spans="1:9" ht="15.75" thickBot="1">
      <c r="A931" s="904"/>
      <c r="B931" s="967">
        <v>85203</v>
      </c>
      <c r="C931" s="763"/>
      <c r="D931" s="958" t="s">
        <v>120</v>
      </c>
      <c r="E931" s="959">
        <v>444000</v>
      </c>
      <c r="F931" s="962">
        <f>F932</f>
        <v>486353</v>
      </c>
      <c r="G931" s="962">
        <f>G932</f>
        <v>486351.24</v>
      </c>
      <c r="H931" s="961">
        <f>G931/F931%</f>
        <v>99.99963812292718</v>
      </c>
      <c r="I931" s="598"/>
    </row>
    <row r="932" spans="1:9" ht="15.75">
      <c r="A932" s="904"/>
      <c r="B932" s="623"/>
      <c r="C932" s="786"/>
      <c r="D932" s="963" t="s">
        <v>103</v>
      </c>
      <c r="E932" s="964">
        <v>444000</v>
      </c>
      <c r="F932" s="965">
        <f>SUM(F933:F967)</f>
        <v>486353</v>
      </c>
      <c r="G932" s="965">
        <f>G933+G934+G936+G938+G940+G942+G944+G949+G951+G953+G955+G961+G963+G965+G967</f>
        <v>486351.24</v>
      </c>
      <c r="H932" s="942">
        <f>G932/F932%</f>
        <v>99.99963812292718</v>
      </c>
      <c r="I932" s="598"/>
    </row>
    <row r="933" spans="1:9" ht="15">
      <c r="A933" s="904"/>
      <c r="B933" s="623"/>
      <c r="C933" s="770">
        <v>3020</v>
      </c>
      <c r="D933" s="11" t="s">
        <v>731</v>
      </c>
      <c r="E933" s="545">
        <v>0</v>
      </c>
      <c r="F933" s="546">
        <v>1391</v>
      </c>
      <c r="G933" s="546">
        <v>1391</v>
      </c>
      <c r="H933" s="897">
        <f>G933/F933%</f>
        <v>100</v>
      </c>
      <c r="I933" s="598"/>
    </row>
    <row r="934" spans="1:9" ht="15">
      <c r="A934" s="904"/>
      <c r="B934" s="151"/>
      <c r="C934" s="772">
        <v>4010</v>
      </c>
      <c r="D934" s="11" t="s">
        <v>151</v>
      </c>
      <c r="E934" s="13">
        <v>215307</v>
      </c>
      <c r="F934" s="13">
        <v>235355</v>
      </c>
      <c r="G934" s="13">
        <v>235355</v>
      </c>
      <c r="H934" s="897">
        <f>G934/F934%</f>
        <v>99.99999999999999</v>
      </c>
      <c r="I934" s="598"/>
    </row>
    <row r="935" spans="1:9" ht="15">
      <c r="A935" s="904"/>
      <c r="B935" s="151"/>
      <c r="C935" s="787"/>
      <c r="D935" s="61" t="s">
        <v>727</v>
      </c>
      <c r="E935" s="148"/>
      <c r="F935" s="148"/>
      <c r="G935" s="148"/>
      <c r="H935" s="902"/>
      <c r="I935" s="598"/>
    </row>
    <row r="936" spans="1:9" ht="15">
      <c r="A936" s="904"/>
      <c r="B936" s="151"/>
      <c r="C936" s="780">
        <v>4040</v>
      </c>
      <c r="D936" s="125" t="s">
        <v>86</v>
      </c>
      <c r="E936" s="127">
        <v>16300</v>
      </c>
      <c r="F936" s="127">
        <v>16300</v>
      </c>
      <c r="G936" s="127">
        <v>16300</v>
      </c>
      <c r="H936" s="937">
        <f>G936/F936%</f>
        <v>100</v>
      </c>
      <c r="I936" s="598"/>
    </row>
    <row r="937" spans="1:9" ht="15">
      <c r="A937" s="904"/>
      <c r="B937" s="151"/>
      <c r="C937" s="782"/>
      <c r="D937" s="6" t="s">
        <v>727</v>
      </c>
      <c r="E937" s="26"/>
      <c r="F937" s="26"/>
      <c r="G937" s="26"/>
      <c r="H937" s="897"/>
      <c r="I937" s="598"/>
    </row>
    <row r="938" spans="1:9" ht="15">
      <c r="A938" s="904"/>
      <c r="B938" s="151"/>
      <c r="C938" s="772">
        <v>4110</v>
      </c>
      <c r="D938" s="11" t="s">
        <v>735</v>
      </c>
      <c r="E938" s="31">
        <v>41000</v>
      </c>
      <c r="F938" s="31">
        <v>37152</v>
      </c>
      <c r="G938" s="31">
        <v>37152</v>
      </c>
      <c r="H938" s="897">
        <f>G938/F938%</f>
        <v>100</v>
      </c>
      <c r="I938" s="598"/>
    </row>
    <row r="939" spans="1:9" ht="15">
      <c r="A939" s="904"/>
      <c r="B939" s="151"/>
      <c r="C939" s="782"/>
      <c r="D939" s="6" t="s">
        <v>727</v>
      </c>
      <c r="E939" s="26"/>
      <c r="F939" s="26"/>
      <c r="G939" s="26"/>
      <c r="H939" s="897"/>
      <c r="I939" s="598"/>
    </row>
    <row r="940" spans="1:9" ht="15">
      <c r="A940" s="904"/>
      <c r="B940" s="151"/>
      <c r="C940" s="772">
        <v>4120</v>
      </c>
      <c r="D940" s="11" t="s">
        <v>14</v>
      </c>
      <c r="E940" s="27">
        <v>5670</v>
      </c>
      <c r="F940" s="27">
        <v>5880</v>
      </c>
      <c r="G940" s="27">
        <v>5880</v>
      </c>
      <c r="H940" s="897">
        <f>G940/F940%</f>
        <v>100</v>
      </c>
      <c r="I940" s="598"/>
    </row>
    <row r="941" spans="1:9" ht="15">
      <c r="A941" s="904"/>
      <c r="B941" s="151"/>
      <c r="C941" s="782"/>
      <c r="D941" s="6" t="s">
        <v>727</v>
      </c>
      <c r="E941" s="39"/>
      <c r="F941" s="39"/>
      <c r="G941" s="39"/>
      <c r="H941" s="897"/>
      <c r="I941" s="598"/>
    </row>
    <row r="942" spans="1:9" ht="15">
      <c r="A942" s="904"/>
      <c r="B942" s="151"/>
      <c r="C942" s="772">
        <v>4170</v>
      </c>
      <c r="D942" s="11" t="s">
        <v>943</v>
      </c>
      <c r="E942" s="12">
        <v>4433</v>
      </c>
      <c r="F942" s="27">
        <v>4544</v>
      </c>
      <c r="G942" s="27">
        <v>4543.19</v>
      </c>
      <c r="H942" s="897">
        <f>G942/F942%</f>
        <v>99.98217429577464</v>
      </c>
      <c r="I942" s="598"/>
    </row>
    <row r="943" spans="1:9" ht="15">
      <c r="A943" s="904"/>
      <c r="B943" s="151"/>
      <c r="C943" s="782"/>
      <c r="D943" s="6" t="s">
        <v>727</v>
      </c>
      <c r="E943" s="7"/>
      <c r="F943" s="39"/>
      <c r="G943" s="39"/>
      <c r="H943" s="897"/>
      <c r="I943" s="598"/>
    </row>
    <row r="944" spans="1:9" ht="15">
      <c r="A944" s="904"/>
      <c r="B944" s="151"/>
      <c r="C944" s="772">
        <v>4210</v>
      </c>
      <c r="D944" s="11" t="s">
        <v>115</v>
      </c>
      <c r="E944" s="12">
        <v>39363</v>
      </c>
      <c r="F944" s="31">
        <v>53714</v>
      </c>
      <c r="G944" s="31">
        <v>53714</v>
      </c>
      <c r="H944" s="897">
        <f>G944/F944%</f>
        <v>100</v>
      </c>
      <c r="I944" s="598"/>
    </row>
    <row r="945" spans="1:9" ht="15">
      <c r="A945" s="904"/>
      <c r="B945" s="151"/>
      <c r="C945" s="783"/>
      <c r="D945" s="6" t="s">
        <v>207</v>
      </c>
      <c r="E945" s="7"/>
      <c r="F945" s="26"/>
      <c r="G945" s="26">
        <v>27794</v>
      </c>
      <c r="H945" s="897"/>
      <c r="I945" s="598"/>
    </row>
    <row r="946" spans="1:9" ht="15">
      <c r="A946" s="904"/>
      <c r="B946" s="151"/>
      <c r="C946" s="786"/>
      <c r="D946" s="63" t="s">
        <v>208</v>
      </c>
      <c r="E946" s="58"/>
      <c r="F946" s="59"/>
      <c r="G946" s="59">
        <v>5959</v>
      </c>
      <c r="H946" s="897"/>
      <c r="I946" s="598"/>
    </row>
    <row r="947" spans="1:9" ht="15">
      <c r="A947" s="904"/>
      <c r="B947" s="151"/>
      <c r="C947" s="786"/>
      <c r="D947" s="63" t="s">
        <v>209</v>
      </c>
      <c r="E947" s="58"/>
      <c r="F947" s="59"/>
      <c r="G947" s="59">
        <v>8058.5</v>
      </c>
      <c r="H947" s="897"/>
      <c r="I947" s="598"/>
    </row>
    <row r="948" spans="1:9" ht="15">
      <c r="A948" s="904"/>
      <c r="B948" s="151"/>
      <c r="C948" s="786"/>
      <c r="D948" s="63" t="s">
        <v>210</v>
      </c>
      <c r="E948" s="58"/>
      <c r="F948" s="59"/>
      <c r="G948" s="59">
        <v>11902.5</v>
      </c>
      <c r="H948" s="897"/>
      <c r="I948" s="598"/>
    </row>
    <row r="949" spans="1:9" ht="15">
      <c r="A949" s="904"/>
      <c r="B949" s="151"/>
      <c r="C949" s="772">
        <v>4220</v>
      </c>
      <c r="D949" s="11" t="s">
        <v>711</v>
      </c>
      <c r="E949" s="12">
        <v>500</v>
      </c>
      <c r="F949" s="62">
        <v>1181</v>
      </c>
      <c r="G949" s="62">
        <v>1180.99</v>
      </c>
      <c r="H949" s="897">
        <f>G949/F949%</f>
        <v>99.9991532599492</v>
      </c>
      <c r="I949" s="598"/>
    </row>
    <row r="950" spans="1:9" ht="15">
      <c r="A950" s="904"/>
      <c r="B950" s="151"/>
      <c r="C950" s="787"/>
      <c r="D950" s="61" t="s">
        <v>727</v>
      </c>
      <c r="E950" s="122"/>
      <c r="F950" s="123"/>
      <c r="G950" s="123"/>
      <c r="H950" s="902"/>
      <c r="I950" s="598"/>
    </row>
    <row r="951" spans="1:9" ht="15">
      <c r="A951" s="904"/>
      <c r="B951" s="151"/>
      <c r="C951" s="778">
        <v>4260</v>
      </c>
      <c r="D951" s="669" t="s">
        <v>31</v>
      </c>
      <c r="E951" s="126">
        <v>5500</v>
      </c>
      <c r="F951" s="298">
        <v>11423</v>
      </c>
      <c r="G951" s="298">
        <v>11423</v>
      </c>
      <c r="H951" s="937">
        <f>G951/F951%</f>
        <v>100</v>
      </c>
      <c r="I951" s="598"/>
    </row>
    <row r="952" spans="1:9" ht="15">
      <c r="A952" s="904"/>
      <c r="B952" s="151"/>
      <c r="C952" s="782"/>
      <c r="D952" s="6" t="s">
        <v>727</v>
      </c>
      <c r="E952" s="7"/>
      <c r="F952" s="39"/>
      <c r="G952" s="39"/>
      <c r="H952" s="897"/>
      <c r="I952" s="598"/>
    </row>
    <row r="953" spans="1:9" ht="15">
      <c r="A953" s="904"/>
      <c r="B953" s="151"/>
      <c r="C953" s="772">
        <v>4280</v>
      </c>
      <c r="D953" s="11" t="s">
        <v>714</v>
      </c>
      <c r="E953" s="12">
        <v>300</v>
      </c>
      <c r="F953" s="62">
        <v>300</v>
      </c>
      <c r="G953" s="62">
        <v>300</v>
      </c>
      <c r="H953" s="897">
        <f>G953/F953%</f>
        <v>100</v>
      </c>
      <c r="I953" s="598"/>
    </row>
    <row r="954" spans="1:9" ht="15">
      <c r="A954" s="904"/>
      <c r="B954" s="151"/>
      <c r="C954" s="782"/>
      <c r="D954" s="6" t="s">
        <v>727</v>
      </c>
      <c r="E954" s="7"/>
      <c r="F954" s="37"/>
      <c r="G954" s="37"/>
      <c r="H954" s="897"/>
      <c r="I954" s="598"/>
    </row>
    <row r="955" spans="1:9" ht="15">
      <c r="A955" s="904"/>
      <c r="B955" s="151"/>
      <c r="C955" s="772">
        <v>4300</v>
      </c>
      <c r="D955" s="11" t="s">
        <v>946</v>
      </c>
      <c r="E955" s="12">
        <v>103856</v>
      </c>
      <c r="F955" s="13">
        <v>105940</v>
      </c>
      <c r="G955" s="13">
        <v>105939.06</v>
      </c>
      <c r="H955" s="897">
        <f>G955/F955%</f>
        <v>99.99911270530488</v>
      </c>
      <c r="I955" s="598"/>
    </row>
    <row r="956" spans="1:9" ht="15">
      <c r="A956" s="904"/>
      <c r="B956" s="151"/>
      <c r="C956" s="762"/>
      <c r="D956" s="6" t="s">
        <v>676</v>
      </c>
      <c r="E956" s="7"/>
      <c r="F956" s="8"/>
      <c r="G956" s="8">
        <v>71143.5</v>
      </c>
      <c r="H956" s="897"/>
      <c r="I956" s="598"/>
    </row>
    <row r="957" spans="1:9" ht="15">
      <c r="A957" s="904"/>
      <c r="B957" s="151"/>
      <c r="C957" s="786"/>
      <c r="D957" s="63" t="s">
        <v>212</v>
      </c>
      <c r="E957" s="58"/>
      <c r="F957" s="110"/>
      <c r="G957" s="110">
        <v>9517.44</v>
      </c>
      <c r="H957" s="897"/>
      <c r="I957" s="598"/>
    </row>
    <row r="958" spans="1:9" ht="15">
      <c r="A958" s="904"/>
      <c r="B958" s="151"/>
      <c r="C958" s="786"/>
      <c r="D958" s="63" t="s">
        <v>213</v>
      </c>
      <c r="E958" s="58"/>
      <c r="F958" s="110"/>
      <c r="G958" s="110">
        <v>5113</v>
      </c>
      <c r="H958" s="897"/>
      <c r="I958" s="598"/>
    </row>
    <row r="959" spans="1:9" ht="15">
      <c r="A959" s="904"/>
      <c r="B959" s="151"/>
      <c r="C959" s="786"/>
      <c r="D959" s="63" t="s">
        <v>20</v>
      </c>
      <c r="E959" s="58"/>
      <c r="F959" s="110"/>
      <c r="G959" s="110">
        <v>5368</v>
      </c>
      <c r="H959" s="897"/>
      <c r="I959" s="598"/>
    </row>
    <row r="960" spans="1:9" ht="15">
      <c r="A960" s="904"/>
      <c r="B960" s="151"/>
      <c r="C960" s="777"/>
      <c r="D960" s="61" t="s">
        <v>214</v>
      </c>
      <c r="E960" s="122"/>
      <c r="F960" s="148"/>
      <c r="G960" s="148">
        <f>G955-G956-G957-G958-G959</f>
        <v>14797.119999999995</v>
      </c>
      <c r="H960" s="897"/>
      <c r="I960" s="598"/>
    </row>
    <row r="961" spans="1:9" ht="30">
      <c r="A961" s="904"/>
      <c r="B961" s="151"/>
      <c r="C961" s="772">
        <v>4370</v>
      </c>
      <c r="D961" s="98" t="s">
        <v>82</v>
      </c>
      <c r="E961" s="12">
        <v>850</v>
      </c>
      <c r="F961" s="62">
        <v>1100</v>
      </c>
      <c r="G961" s="62">
        <v>1100</v>
      </c>
      <c r="H961" s="897">
        <f>G961/F961%</f>
        <v>100</v>
      </c>
      <c r="I961" s="598"/>
    </row>
    <row r="962" spans="1:9" ht="15">
      <c r="A962" s="904"/>
      <c r="B962" s="151"/>
      <c r="C962" s="782"/>
      <c r="D962" s="6" t="s">
        <v>727</v>
      </c>
      <c r="E962" s="7"/>
      <c r="F962" s="37"/>
      <c r="G962" s="37"/>
      <c r="H962" s="897"/>
      <c r="I962" s="598"/>
    </row>
    <row r="963" spans="1:9" ht="15">
      <c r="A963" s="904"/>
      <c r="B963" s="151"/>
      <c r="C963" s="772">
        <v>4410</v>
      </c>
      <c r="D963" s="61" t="s">
        <v>699</v>
      </c>
      <c r="E963" s="122">
        <v>400</v>
      </c>
      <c r="F963" s="210">
        <v>1100</v>
      </c>
      <c r="G963" s="210">
        <v>1100</v>
      </c>
      <c r="H963" s="902">
        <f>G963/F963%</f>
        <v>100</v>
      </c>
      <c r="I963" s="598"/>
    </row>
    <row r="964" spans="1:9" ht="15">
      <c r="A964" s="904"/>
      <c r="B964" s="151"/>
      <c r="C964" s="791"/>
      <c r="D964" s="50" t="s">
        <v>727</v>
      </c>
      <c r="E964" s="51"/>
      <c r="F964" s="179"/>
      <c r="G964" s="179"/>
      <c r="H964" s="937"/>
      <c r="I964" s="598"/>
    </row>
    <row r="965" spans="1:9" ht="15">
      <c r="A965" s="904"/>
      <c r="B965" s="151"/>
      <c r="C965" s="772">
        <v>4430</v>
      </c>
      <c r="D965" s="11" t="s">
        <v>697</v>
      </c>
      <c r="E965" s="12">
        <v>1000</v>
      </c>
      <c r="F965" s="27">
        <v>1000</v>
      </c>
      <c r="G965" s="27">
        <v>1000</v>
      </c>
      <c r="H965" s="897">
        <f>G965/F965%</f>
        <v>100</v>
      </c>
      <c r="I965" s="598"/>
    </row>
    <row r="966" spans="1:9" ht="15">
      <c r="A966" s="904"/>
      <c r="B966" s="151"/>
      <c r="C966" s="782"/>
      <c r="D966" s="6" t="s">
        <v>727</v>
      </c>
      <c r="E966" s="7"/>
      <c r="F966" s="39"/>
      <c r="G966" s="39"/>
      <c r="H966" s="897"/>
      <c r="I966" s="598"/>
    </row>
    <row r="967" spans="1:9" ht="15">
      <c r="A967" s="904"/>
      <c r="B967" s="151"/>
      <c r="C967" s="772">
        <v>4440</v>
      </c>
      <c r="D967" s="11" t="s">
        <v>709</v>
      </c>
      <c r="E967" s="12">
        <v>9521</v>
      </c>
      <c r="F967" s="27">
        <v>9973</v>
      </c>
      <c r="G967" s="27">
        <v>9973</v>
      </c>
      <c r="H967" s="897">
        <f>G967/F967%</f>
        <v>100</v>
      </c>
      <c r="I967" s="598"/>
    </row>
    <row r="968" spans="1:9" ht="15">
      <c r="A968" s="904"/>
      <c r="B968" s="151"/>
      <c r="C968" s="768"/>
      <c r="D968" s="6" t="s">
        <v>727</v>
      </c>
      <c r="E968" s="7"/>
      <c r="F968" s="39"/>
      <c r="G968" s="39"/>
      <c r="H968" s="897"/>
      <c r="I968" s="598"/>
    </row>
    <row r="969" spans="1:9" ht="15.75" thickBot="1">
      <c r="A969" s="904"/>
      <c r="B969" s="151"/>
      <c r="C969" s="777"/>
      <c r="D969" s="63"/>
      <c r="E969" s="58"/>
      <c r="F969" s="129"/>
      <c r="G969" s="129"/>
      <c r="H969" s="897"/>
      <c r="I969" s="598"/>
    </row>
    <row r="970" spans="1:9" ht="32.25" customHeight="1" thickBot="1">
      <c r="A970" s="904"/>
      <c r="B970" s="967">
        <v>85212</v>
      </c>
      <c r="C970" s="763"/>
      <c r="D970" s="1014" t="s">
        <v>783</v>
      </c>
      <c r="E970" s="959">
        <v>4608000</v>
      </c>
      <c r="F970" s="968">
        <f>F971</f>
        <v>4458600</v>
      </c>
      <c r="G970" s="968">
        <f>G971</f>
        <v>4112614.14</v>
      </c>
      <c r="H970" s="961">
        <f>G970/F970%</f>
        <v>92.24003364284754</v>
      </c>
      <c r="I970" s="598"/>
    </row>
    <row r="971" spans="1:9" ht="15.75">
      <c r="A971" s="904"/>
      <c r="B971" s="468"/>
      <c r="C971" s="803"/>
      <c r="D971" s="482" t="s">
        <v>103</v>
      </c>
      <c r="E971" s="491">
        <v>4608000</v>
      </c>
      <c r="F971" s="492">
        <f>SUM(F972:F999)</f>
        <v>4458600</v>
      </c>
      <c r="G971" s="492">
        <f>SUM(G972:G999)</f>
        <v>4112614.14</v>
      </c>
      <c r="H971" s="943">
        <f aca="true" t="shared" si="23" ref="H971:H1031">G971/F971%</f>
        <v>92.24003364284754</v>
      </c>
      <c r="I971" s="598"/>
    </row>
    <row r="972" spans="1:9" ht="15">
      <c r="A972" s="904"/>
      <c r="B972" s="151"/>
      <c r="C972" s="772">
        <v>3110</v>
      </c>
      <c r="D972" s="11" t="s">
        <v>737</v>
      </c>
      <c r="E972" s="220">
        <v>4441070</v>
      </c>
      <c r="F972" s="220">
        <v>4275760</v>
      </c>
      <c r="G972" s="220">
        <v>3929774.14</v>
      </c>
      <c r="H972" s="897">
        <f t="shared" si="23"/>
        <v>91.9082020506296</v>
      </c>
      <c r="I972" s="598"/>
    </row>
    <row r="973" spans="1:9" ht="15">
      <c r="A973" s="904"/>
      <c r="B973" s="151"/>
      <c r="C973" s="782"/>
      <c r="D973" s="6" t="s">
        <v>512</v>
      </c>
      <c r="E973" s="133"/>
      <c r="F973" s="133"/>
      <c r="G973" s="133"/>
      <c r="H973" s="897"/>
      <c r="I973" s="598"/>
    </row>
    <row r="974" spans="1:9" ht="15">
      <c r="A974" s="904"/>
      <c r="B974" s="151"/>
      <c r="C974" s="772">
        <v>4010</v>
      </c>
      <c r="D974" s="11" t="s">
        <v>151</v>
      </c>
      <c r="E974" s="31">
        <v>87810</v>
      </c>
      <c r="F974" s="31">
        <v>74000</v>
      </c>
      <c r="G974" s="31">
        <v>74000</v>
      </c>
      <c r="H974" s="897">
        <f t="shared" si="23"/>
        <v>100</v>
      </c>
      <c r="I974" s="598"/>
    </row>
    <row r="975" spans="1:9" ht="15">
      <c r="A975" s="904"/>
      <c r="B975" s="151"/>
      <c r="C975" s="782"/>
      <c r="D975" s="6" t="s">
        <v>512</v>
      </c>
      <c r="E975" s="26"/>
      <c r="F975" s="26"/>
      <c r="G975" s="26"/>
      <c r="H975" s="897"/>
      <c r="I975" s="598"/>
    </row>
    <row r="976" spans="1:9" ht="15">
      <c r="A976" s="904"/>
      <c r="B976" s="151"/>
      <c r="C976" s="772">
        <v>4040</v>
      </c>
      <c r="D976" s="61" t="s">
        <v>86</v>
      </c>
      <c r="E976" s="210">
        <v>5850</v>
      </c>
      <c r="F976" s="210">
        <v>5850</v>
      </c>
      <c r="G976" s="210">
        <v>5850</v>
      </c>
      <c r="H976" s="902">
        <f t="shared" si="23"/>
        <v>100</v>
      </c>
      <c r="I976" s="598"/>
    </row>
    <row r="977" spans="1:9" ht="15">
      <c r="A977" s="904"/>
      <c r="B977" s="151"/>
      <c r="C977" s="791"/>
      <c r="D977" s="50" t="s">
        <v>512</v>
      </c>
      <c r="E977" s="179"/>
      <c r="F977" s="179"/>
      <c r="G977" s="179"/>
      <c r="H977" s="937"/>
      <c r="I977" s="598"/>
    </row>
    <row r="978" spans="1:9" ht="15">
      <c r="A978" s="904"/>
      <c r="B978" s="151"/>
      <c r="C978" s="772">
        <v>4110</v>
      </c>
      <c r="D978" s="11" t="s">
        <v>735</v>
      </c>
      <c r="E978" s="31">
        <v>16600</v>
      </c>
      <c r="F978" s="31">
        <v>11540</v>
      </c>
      <c r="G978" s="31">
        <v>11540</v>
      </c>
      <c r="H978" s="897">
        <f t="shared" si="23"/>
        <v>100</v>
      </c>
      <c r="I978" s="598"/>
    </row>
    <row r="979" spans="1:9" ht="15">
      <c r="A979" s="904"/>
      <c r="B979" s="151"/>
      <c r="C979" s="782"/>
      <c r="D979" s="6" t="s">
        <v>512</v>
      </c>
      <c r="E979" s="26"/>
      <c r="F979" s="26"/>
      <c r="G979" s="26"/>
      <c r="H979" s="897"/>
      <c r="I979" s="598"/>
    </row>
    <row r="980" spans="1:9" ht="15">
      <c r="A980" s="904"/>
      <c r="B980" s="151"/>
      <c r="C980" s="772">
        <v>4120</v>
      </c>
      <c r="D980" s="11" t="s">
        <v>14</v>
      </c>
      <c r="E980" s="27">
        <v>2300</v>
      </c>
      <c r="F980" s="27">
        <v>1861</v>
      </c>
      <c r="G980" s="27">
        <v>1861</v>
      </c>
      <c r="H980" s="897">
        <f t="shared" si="23"/>
        <v>100</v>
      </c>
      <c r="I980" s="598"/>
    </row>
    <row r="981" spans="1:9" ht="15">
      <c r="A981" s="904"/>
      <c r="B981" s="151"/>
      <c r="C981" s="782"/>
      <c r="D981" s="6" t="s">
        <v>512</v>
      </c>
      <c r="E981" s="39"/>
      <c r="F981" s="39"/>
      <c r="G981" s="39"/>
      <c r="H981" s="897"/>
      <c r="I981" s="598"/>
    </row>
    <row r="982" spans="1:9" ht="15">
      <c r="A982" s="904"/>
      <c r="B982" s="151"/>
      <c r="C982" s="786">
        <v>4170</v>
      </c>
      <c r="D982" s="63" t="s">
        <v>874</v>
      </c>
      <c r="E982" s="129">
        <v>0</v>
      </c>
      <c r="F982" s="129">
        <v>2500</v>
      </c>
      <c r="G982" s="129">
        <v>2500</v>
      </c>
      <c r="H982" s="897">
        <f t="shared" si="23"/>
        <v>100</v>
      </c>
      <c r="I982" s="598"/>
    </row>
    <row r="983" spans="1:9" ht="15">
      <c r="A983" s="904"/>
      <c r="B983" s="151"/>
      <c r="C983" s="772">
        <v>4210</v>
      </c>
      <c r="D983" s="11" t="s">
        <v>115</v>
      </c>
      <c r="E983" s="31">
        <v>12663</v>
      </c>
      <c r="F983" s="31">
        <v>32627</v>
      </c>
      <c r="G983" s="31">
        <v>32627</v>
      </c>
      <c r="H983" s="897">
        <f t="shared" si="23"/>
        <v>100</v>
      </c>
      <c r="I983" s="598"/>
    </row>
    <row r="984" spans="1:9" ht="15">
      <c r="A984" s="904"/>
      <c r="B984" s="151"/>
      <c r="C984" s="782"/>
      <c r="D984" s="6" t="s">
        <v>512</v>
      </c>
      <c r="E984" s="26"/>
      <c r="F984" s="26"/>
      <c r="G984" s="26"/>
      <c r="H984" s="897"/>
      <c r="I984" s="598"/>
    </row>
    <row r="985" spans="1:9" ht="15">
      <c r="A985" s="904"/>
      <c r="B985" s="151"/>
      <c r="C985" s="772">
        <v>4260</v>
      </c>
      <c r="D985" s="11" t="s">
        <v>31</v>
      </c>
      <c r="E985" s="27">
        <v>1000</v>
      </c>
      <c r="F985" s="27">
        <v>0</v>
      </c>
      <c r="G985" s="27">
        <v>0</v>
      </c>
      <c r="H985" s="897"/>
      <c r="I985" s="598"/>
    </row>
    <row r="986" spans="1:9" ht="15">
      <c r="A986" s="904"/>
      <c r="B986" s="151"/>
      <c r="C986" s="782"/>
      <c r="D986" s="6" t="s">
        <v>512</v>
      </c>
      <c r="E986" s="7"/>
      <c r="F986" s="39"/>
      <c r="G986" s="39"/>
      <c r="H986" s="897"/>
      <c r="I986" s="598"/>
    </row>
    <row r="987" spans="1:9" ht="15">
      <c r="A987" s="904"/>
      <c r="B987" s="151"/>
      <c r="C987" s="772">
        <v>4280</v>
      </c>
      <c r="D987" s="11" t="s">
        <v>714</v>
      </c>
      <c r="E987" s="12">
        <v>150</v>
      </c>
      <c r="F987" s="62">
        <v>150</v>
      </c>
      <c r="G987" s="62">
        <v>150</v>
      </c>
      <c r="H987" s="897">
        <f t="shared" si="23"/>
        <v>100</v>
      </c>
      <c r="I987" s="598"/>
    </row>
    <row r="988" spans="1:9" ht="15">
      <c r="A988" s="904"/>
      <c r="B988" s="151"/>
      <c r="C988" s="782"/>
      <c r="D988" s="6" t="s">
        <v>512</v>
      </c>
      <c r="E988" s="7"/>
      <c r="F988" s="37"/>
      <c r="G988" s="37"/>
      <c r="H988" s="897"/>
      <c r="I988" s="598"/>
    </row>
    <row r="989" spans="1:9" ht="15">
      <c r="A989" s="904"/>
      <c r="B989" s="151"/>
      <c r="C989" s="772">
        <v>4300</v>
      </c>
      <c r="D989" s="11" t="s">
        <v>946</v>
      </c>
      <c r="E989" s="12">
        <v>32834</v>
      </c>
      <c r="F989" s="31">
        <v>33921</v>
      </c>
      <c r="G989" s="31">
        <v>33921</v>
      </c>
      <c r="H989" s="897">
        <f t="shared" si="23"/>
        <v>100</v>
      </c>
      <c r="I989" s="598"/>
    </row>
    <row r="990" spans="1:9" ht="15">
      <c r="A990" s="904"/>
      <c r="B990" s="151"/>
      <c r="C990" s="787"/>
      <c r="D990" s="61" t="s">
        <v>215</v>
      </c>
      <c r="E990" s="122"/>
      <c r="F990" s="143"/>
      <c r="G990" s="143"/>
      <c r="H990" s="902"/>
      <c r="I990" s="598"/>
    </row>
    <row r="991" spans="1:9" ht="15">
      <c r="A991" s="904"/>
      <c r="B991" s="151"/>
      <c r="C991" s="780">
        <v>4370</v>
      </c>
      <c r="D991" s="125" t="s">
        <v>82</v>
      </c>
      <c r="E991" s="126">
        <v>2100</v>
      </c>
      <c r="F991" s="298">
        <v>667</v>
      </c>
      <c r="G991" s="298">
        <v>667</v>
      </c>
      <c r="H991" s="937">
        <f t="shared" si="23"/>
        <v>100</v>
      </c>
      <c r="I991" s="598"/>
    </row>
    <row r="992" spans="1:9" ht="15">
      <c r="A992" s="904"/>
      <c r="B992" s="151"/>
      <c r="C992" s="782"/>
      <c r="D992" s="6" t="s">
        <v>54</v>
      </c>
      <c r="E992" s="7"/>
      <c r="F992" s="39"/>
      <c r="G992" s="39"/>
      <c r="H992" s="897"/>
      <c r="I992" s="598"/>
    </row>
    <row r="993" spans="1:9" ht="15">
      <c r="A993" s="904"/>
      <c r="B993" s="151"/>
      <c r="C993" s="772">
        <v>4410</v>
      </c>
      <c r="D993" s="11" t="s">
        <v>699</v>
      </c>
      <c r="E993" s="12">
        <v>600</v>
      </c>
      <c r="F993" s="62">
        <v>626</v>
      </c>
      <c r="G993" s="62">
        <v>626</v>
      </c>
      <c r="H993" s="897">
        <f t="shared" si="23"/>
        <v>100</v>
      </c>
      <c r="I993" s="598"/>
    </row>
    <row r="994" spans="1:9" ht="15">
      <c r="A994" s="904"/>
      <c r="B994" s="151"/>
      <c r="C994" s="782"/>
      <c r="D994" s="6" t="s">
        <v>54</v>
      </c>
      <c r="E994" s="7"/>
      <c r="F994" s="37"/>
      <c r="G994" s="37"/>
      <c r="H994" s="897"/>
      <c r="I994" s="598"/>
    </row>
    <row r="995" spans="1:9" ht="15">
      <c r="A995" s="904"/>
      <c r="B995" s="151"/>
      <c r="C995" s="772">
        <v>4430</v>
      </c>
      <c r="D995" s="11" t="s">
        <v>697</v>
      </c>
      <c r="E995" s="12">
        <v>1000</v>
      </c>
      <c r="F995" s="27">
        <v>0</v>
      </c>
      <c r="G995" s="27">
        <v>0</v>
      </c>
      <c r="H995" s="897"/>
      <c r="I995" s="598"/>
    </row>
    <row r="996" spans="1:9" ht="15">
      <c r="A996" s="904"/>
      <c r="B996" s="151"/>
      <c r="C996" s="782"/>
      <c r="D996" s="6" t="s">
        <v>54</v>
      </c>
      <c r="E996" s="7"/>
      <c r="F996" s="39"/>
      <c r="G996" s="39"/>
      <c r="H996" s="897"/>
      <c r="I996" s="598"/>
    </row>
    <row r="997" spans="1:9" ht="15">
      <c r="A997" s="904"/>
      <c r="B997" s="151"/>
      <c r="C997" s="772">
        <v>4440</v>
      </c>
      <c r="D997" s="11" t="s">
        <v>709</v>
      </c>
      <c r="E997" s="12">
        <v>4023</v>
      </c>
      <c r="F997" s="27">
        <v>3098</v>
      </c>
      <c r="G997" s="27">
        <v>3098</v>
      </c>
      <c r="H997" s="897">
        <f t="shared" si="23"/>
        <v>100</v>
      </c>
      <c r="I997" s="598"/>
    </row>
    <row r="998" spans="1:9" ht="15">
      <c r="A998" s="904"/>
      <c r="B998" s="151"/>
      <c r="C998" s="787"/>
      <c r="D998" s="61" t="s">
        <v>54</v>
      </c>
      <c r="E998" s="122"/>
      <c r="F998" s="210"/>
      <c r="G998" s="210"/>
      <c r="H998" s="897"/>
      <c r="I998" s="598"/>
    </row>
    <row r="999" spans="1:9" ht="15">
      <c r="A999" s="904"/>
      <c r="B999" s="151"/>
      <c r="C999" s="781">
        <v>6060</v>
      </c>
      <c r="D999" s="11" t="s">
        <v>750</v>
      </c>
      <c r="E999" s="230">
        <v>0</v>
      </c>
      <c r="F999" s="547">
        <v>16000</v>
      </c>
      <c r="G999" s="547">
        <v>16000</v>
      </c>
      <c r="H999" s="897">
        <f t="shared" si="23"/>
        <v>100</v>
      </c>
      <c r="I999" s="598"/>
    </row>
    <row r="1000" spans="1:9" ht="15.75" thickBot="1">
      <c r="A1000" s="904"/>
      <c r="B1000" s="151"/>
      <c r="C1000" s="781"/>
      <c r="D1000" s="229"/>
      <c r="E1000" s="230"/>
      <c r="F1000" s="547"/>
      <c r="G1000" s="547"/>
      <c r="H1000" s="929"/>
      <c r="I1000" s="598"/>
    </row>
    <row r="1001" spans="1:9" ht="45.75" thickBot="1">
      <c r="A1001" s="904"/>
      <c r="B1001" s="967">
        <v>85213</v>
      </c>
      <c r="C1001" s="763"/>
      <c r="D1001" s="984" t="s">
        <v>784</v>
      </c>
      <c r="E1001" s="959">
        <v>43000</v>
      </c>
      <c r="F1001" s="972">
        <f>F1002</f>
        <v>35000</v>
      </c>
      <c r="G1001" s="972">
        <f>G1002</f>
        <v>32723.9</v>
      </c>
      <c r="H1001" s="961">
        <f t="shared" si="23"/>
        <v>93.49685714285715</v>
      </c>
      <c r="I1001" s="598"/>
    </row>
    <row r="1002" spans="1:9" ht="15.75">
      <c r="A1002" s="904"/>
      <c r="B1002" s="151"/>
      <c r="C1002" s="847"/>
      <c r="D1002" s="245" t="s">
        <v>103</v>
      </c>
      <c r="E1002" s="720">
        <v>43000</v>
      </c>
      <c r="F1002" s="1015">
        <v>35000</v>
      </c>
      <c r="G1002" s="1015">
        <v>32723.9</v>
      </c>
      <c r="H1002" s="1016">
        <f t="shared" si="23"/>
        <v>93.49685714285715</v>
      </c>
      <c r="I1002" s="598"/>
    </row>
    <row r="1003" spans="1:9" ht="15">
      <c r="A1003" s="904"/>
      <c r="B1003" s="151"/>
      <c r="C1003" s="780">
        <v>4130</v>
      </c>
      <c r="D1003" s="125" t="s">
        <v>43</v>
      </c>
      <c r="E1003" s="126">
        <v>43000</v>
      </c>
      <c r="F1003" s="127">
        <v>35000</v>
      </c>
      <c r="G1003" s="127">
        <v>32723.9</v>
      </c>
      <c r="H1003" s="937">
        <f t="shared" si="23"/>
        <v>93.49685714285715</v>
      </c>
      <c r="I1003" s="598"/>
    </row>
    <row r="1004" spans="1:9" ht="15">
      <c r="A1004" s="904"/>
      <c r="B1004" s="151"/>
      <c r="C1004" s="762"/>
      <c r="D1004" s="6" t="s">
        <v>216</v>
      </c>
      <c r="E1004" s="7"/>
      <c r="F1004" s="26"/>
      <c r="G1004" s="26"/>
      <c r="H1004" s="897"/>
      <c r="I1004" s="598"/>
    </row>
    <row r="1005" spans="1:9" ht="15.75" thickBot="1">
      <c r="A1005" s="904"/>
      <c r="B1005" s="151"/>
      <c r="C1005" s="781"/>
      <c r="D1005" s="63"/>
      <c r="E1005" s="58"/>
      <c r="F1005" s="59"/>
      <c r="G1005" s="59"/>
      <c r="H1005" s="897"/>
      <c r="I1005" s="598"/>
    </row>
    <row r="1006" spans="1:9" ht="30.75" thickBot="1">
      <c r="A1006" s="904"/>
      <c r="B1006" s="967">
        <v>85214</v>
      </c>
      <c r="C1006" s="763"/>
      <c r="D1006" s="984" t="s">
        <v>108</v>
      </c>
      <c r="E1006" s="959">
        <v>1621000</v>
      </c>
      <c r="F1006" s="968">
        <v>1808064</v>
      </c>
      <c r="G1006" s="968">
        <v>1804451.67</v>
      </c>
      <c r="H1006" s="961">
        <f t="shared" si="23"/>
        <v>99.80021005893596</v>
      </c>
      <c r="I1006" s="598"/>
    </row>
    <row r="1007" spans="1:9" ht="15.75">
      <c r="A1007" s="895"/>
      <c r="B1007" s="55"/>
      <c r="C1007" s="786"/>
      <c r="D1007" s="963" t="s">
        <v>103</v>
      </c>
      <c r="E1007" s="964">
        <v>294000</v>
      </c>
      <c r="F1007" s="1017">
        <v>275000</v>
      </c>
      <c r="G1007" s="1017">
        <v>274985.51</v>
      </c>
      <c r="H1007" s="942">
        <f t="shared" si="23"/>
        <v>99.99473090909092</v>
      </c>
      <c r="I1007" s="598"/>
    </row>
    <row r="1008" spans="1:9" ht="15.75">
      <c r="A1008" s="895"/>
      <c r="B1008" s="55"/>
      <c r="C1008" s="769"/>
      <c r="D1008" s="106" t="s">
        <v>217</v>
      </c>
      <c r="E1008" s="107">
        <v>1327000</v>
      </c>
      <c r="F1008" s="329">
        <v>1533064</v>
      </c>
      <c r="G1008" s="329">
        <v>1529466.16</v>
      </c>
      <c r="H1008" s="943">
        <f t="shared" si="23"/>
        <v>99.76531703829716</v>
      </c>
      <c r="I1008" s="598"/>
    </row>
    <row r="1009" spans="1:9" ht="15">
      <c r="A1009" s="895"/>
      <c r="B1009" s="34"/>
      <c r="C1009" s="767">
        <v>3110</v>
      </c>
      <c r="D1009" s="11" t="s">
        <v>737</v>
      </c>
      <c r="E1009" s="12">
        <v>1621000</v>
      </c>
      <c r="F1009" s="220">
        <f>F1010+F1011+F1012</f>
        <v>1808064</v>
      </c>
      <c r="G1009" s="220">
        <f>G1010+G1011+G1012</f>
        <v>1804451.67</v>
      </c>
      <c r="H1009" s="897">
        <f t="shared" si="23"/>
        <v>99.80021005893596</v>
      </c>
      <c r="I1009" s="598"/>
    </row>
    <row r="1010" spans="1:9" ht="15">
      <c r="A1010" s="895"/>
      <c r="B1010" s="34"/>
      <c r="C1010" s="776"/>
      <c r="D1010" s="6" t="s">
        <v>713</v>
      </c>
      <c r="E1010" s="7"/>
      <c r="F1010" s="8">
        <v>643064</v>
      </c>
      <c r="G1010" s="8">
        <v>639466.16</v>
      </c>
      <c r="H1010" s="897">
        <f t="shared" si="23"/>
        <v>99.44051602950873</v>
      </c>
      <c r="I1010" s="598"/>
    </row>
    <row r="1011" spans="1:9" ht="15">
      <c r="A1011" s="895"/>
      <c r="B1011" s="34"/>
      <c r="C1011" s="776"/>
      <c r="D1011" s="6" t="s">
        <v>666</v>
      </c>
      <c r="E1011" s="7"/>
      <c r="F1011" s="8">
        <v>275000</v>
      </c>
      <c r="G1011" s="8">
        <v>274985.51</v>
      </c>
      <c r="H1011" s="897">
        <f t="shared" si="23"/>
        <v>99.99473090909092</v>
      </c>
      <c r="I1011" s="598"/>
    </row>
    <row r="1012" spans="1:9" ht="15.75" thickBot="1">
      <c r="A1012" s="895"/>
      <c r="B1012" s="256"/>
      <c r="C1012" s="768"/>
      <c r="D1012" s="145" t="s">
        <v>988</v>
      </c>
      <c r="E1012" s="58"/>
      <c r="F1012" s="110">
        <v>890000</v>
      </c>
      <c r="G1012" s="110">
        <v>890000</v>
      </c>
      <c r="H1012" s="897">
        <f t="shared" si="23"/>
        <v>100</v>
      </c>
      <c r="I1012" s="598"/>
    </row>
    <row r="1013" spans="1:9" ht="15.75" thickBot="1">
      <c r="A1013" s="904"/>
      <c r="B1013" s="967">
        <v>85215</v>
      </c>
      <c r="C1013" s="763"/>
      <c r="D1013" s="958" t="s">
        <v>726</v>
      </c>
      <c r="E1013" s="959">
        <v>685834</v>
      </c>
      <c r="F1013" s="962">
        <f>F1014</f>
        <v>525968</v>
      </c>
      <c r="G1013" s="962">
        <f>G1014</f>
        <v>519078.56</v>
      </c>
      <c r="H1013" s="961">
        <f t="shared" si="23"/>
        <v>98.69014084507042</v>
      </c>
      <c r="I1013" s="598"/>
    </row>
    <row r="1014" spans="1:9" ht="15">
      <c r="A1014" s="895"/>
      <c r="B1014" s="231"/>
      <c r="C1014" s="785">
        <v>3110</v>
      </c>
      <c r="D1014" s="218" t="s">
        <v>737</v>
      </c>
      <c r="E1014" s="265">
        <v>685834</v>
      </c>
      <c r="F1014" s="556">
        <v>525968</v>
      </c>
      <c r="G1014" s="556">
        <v>519078.56</v>
      </c>
      <c r="H1014" s="929">
        <f t="shared" si="23"/>
        <v>98.69014084507042</v>
      </c>
      <c r="I1014" s="598"/>
    </row>
    <row r="1015" spans="1:9" ht="30">
      <c r="A1015" s="895"/>
      <c r="B1015" s="34"/>
      <c r="C1015" s="849"/>
      <c r="D1015" s="103" t="s">
        <v>667</v>
      </c>
      <c r="E1015" s="7"/>
      <c r="F1015" s="8"/>
      <c r="G1015" s="8"/>
      <c r="H1015" s="897"/>
      <c r="I1015" s="598"/>
    </row>
    <row r="1016" spans="1:9" ht="15.75" thickBot="1">
      <c r="A1016" s="895"/>
      <c r="B1016" s="295"/>
      <c r="C1016" s="821"/>
      <c r="D1016" s="63"/>
      <c r="E1016" s="58"/>
      <c r="F1016" s="110"/>
      <c r="G1016" s="110"/>
      <c r="H1016" s="897"/>
      <c r="I1016" s="598"/>
    </row>
    <row r="1017" spans="1:9" ht="15.75" thickBot="1">
      <c r="A1017" s="904"/>
      <c r="B1017" s="967">
        <v>85219</v>
      </c>
      <c r="C1017" s="763"/>
      <c r="D1017" s="958" t="s">
        <v>119</v>
      </c>
      <c r="E1017" s="959">
        <v>898440</v>
      </c>
      <c r="F1017" s="962">
        <f>SUM(F1018:F1040)</f>
        <v>1086181</v>
      </c>
      <c r="G1017" s="962">
        <f>G1018+G1019+G1020+G1021+G1022+G1023+G1027+G1028+G1031+G1033+G1034+G1035+G1036+G1037+G1040+G1029</f>
        <v>1084736.99</v>
      </c>
      <c r="H1017" s="961">
        <f t="shared" si="23"/>
        <v>99.86705622727705</v>
      </c>
      <c r="I1017" s="598"/>
    </row>
    <row r="1018" spans="1:9" ht="15">
      <c r="A1018" s="904"/>
      <c r="B1018" s="623"/>
      <c r="C1018" s="786">
        <v>3020</v>
      </c>
      <c r="D1018" s="218" t="s">
        <v>731</v>
      </c>
      <c r="E1018" s="230">
        <v>0</v>
      </c>
      <c r="F1018" s="465">
        <v>5804</v>
      </c>
      <c r="G1018" s="465">
        <v>5803.28</v>
      </c>
      <c r="H1018" s="929">
        <f t="shared" si="23"/>
        <v>99.98759476223294</v>
      </c>
      <c r="I1018" s="598"/>
    </row>
    <row r="1019" spans="1:9" ht="15">
      <c r="A1019" s="904"/>
      <c r="B1019" s="151"/>
      <c r="C1019" s="772">
        <v>4010</v>
      </c>
      <c r="D1019" s="11" t="s">
        <v>151</v>
      </c>
      <c r="E1019" s="12">
        <v>591430</v>
      </c>
      <c r="F1019" s="13">
        <v>644998</v>
      </c>
      <c r="G1019" s="13">
        <v>644997.51</v>
      </c>
      <c r="H1019" s="897">
        <f t="shared" si="23"/>
        <v>99.99992403077219</v>
      </c>
      <c r="I1019" s="598"/>
    </row>
    <row r="1020" spans="1:9" ht="15">
      <c r="A1020" s="904"/>
      <c r="B1020" s="151"/>
      <c r="C1020" s="774">
        <v>4040</v>
      </c>
      <c r="D1020" s="6" t="s">
        <v>86</v>
      </c>
      <c r="E1020" s="7">
        <v>44400</v>
      </c>
      <c r="F1020" s="26">
        <v>40792</v>
      </c>
      <c r="G1020" s="26">
        <v>40791.09</v>
      </c>
      <c r="H1020" s="897">
        <f t="shared" si="23"/>
        <v>99.99776917042556</v>
      </c>
      <c r="I1020" s="598"/>
    </row>
    <row r="1021" spans="1:9" ht="15">
      <c r="A1021" s="904"/>
      <c r="B1021" s="151"/>
      <c r="C1021" s="772">
        <v>4110</v>
      </c>
      <c r="D1021" s="11" t="s">
        <v>735</v>
      </c>
      <c r="E1021" s="12">
        <v>102585</v>
      </c>
      <c r="F1021" s="13">
        <v>100848</v>
      </c>
      <c r="G1021" s="13">
        <v>100848</v>
      </c>
      <c r="H1021" s="897">
        <f t="shared" si="23"/>
        <v>100</v>
      </c>
      <c r="I1021" s="598"/>
    </row>
    <row r="1022" spans="1:9" ht="15">
      <c r="A1022" s="904"/>
      <c r="B1022" s="151"/>
      <c r="C1022" s="772">
        <v>4120</v>
      </c>
      <c r="D1022" s="11" t="s">
        <v>14</v>
      </c>
      <c r="E1022" s="12">
        <v>14325</v>
      </c>
      <c r="F1022" s="31">
        <v>15916</v>
      </c>
      <c r="G1022" s="31">
        <v>15915.64</v>
      </c>
      <c r="H1022" s="897">
        <f t="shared" si="23"/>
        <v>99.99773812515707</v>
      </c>
      <c r="I1022" s="598"/>
    </row>
    <row r="1023" spans="1:9" ht="15">
      <c r="A1023" s="904"/>
      <c r="B1023" s="151"/>
      <c r="C1023" s="772">
        <v>4210</v>
      </c>
      <c r="D1023" s="11" t="s">
        <v>115</v>
      </c>
      <c r="E1023" s="12">
        <v>40163</v>
      </c>
      <c r="F1023" s="31">
        <v>30227</v>
      </c>
      <c r="G1023" s="31">
        <v>29931.06</v>
      </c>
      <c r="H1023" s="897">
        <f t="shared" si="23"/>
        <v>99.02094154232971</v>
      </c>
      <c r="I1023" s="598"/>
    </row>
    <row r="1024" spans="1:9" ht="15">
      <c r="A1024" s="904"/>
      <c r="B1024" s="151"/>
      <c r="C1024" s="776"/>
      <c r="D1024" s="6" t="s">
        <v>219</v>
      </c>
      <c r="E1024" s="7"/>
      <c r="F1024" s="26"/>
      <c r="G1024" s="26">
        <v>11358.67</v>
      </c>
      <c r="H1024" s="897"/>
      <c r="I1024" s="598"/>
    </row>
    <row r="1025" spans="1:9" ht="15">
      <c r="A1025" s="904"/>
      <c r="B1025" s="151"/>
      <c r="C1025" s="768"/>
      <c r="D1025" s="61" t="s">
        <v>220</v>
      </c>
      <c r="E1025" s="122"/>
      <c r="F1025" s="143"/>
      <c r="G1025" s="143">
        <v>13163.53</v>
      </c>
      <c r="H1025" s="897"/>
      <c r="I1025" s="598"/>
    </row>
    <row r="1026" spans="1:9" ht="15">
      <c r="A1026" s="904"/>
      <c r="B1026" s="151"/>
      <c r="C1026" s="771"/>
      <c r="D1026" s="212" t="s">
        <v>221</v>
      </c>
      <c r="E1026" s="213"/>
      <c r="F1026" s="222"/>
      <c r="G1026" s="222">
        <v>5408.86</v>
      </c>
      <c r="H1026" s="897"/>
      <c r="I1026" s="598"/>
    </row>
    <row r="1027" spans="1:9" ht="15">
      <c r="A1027" s="904"/>
      <c r="B1027" s="151"/>
      <c r="C1027" s="772">
        <v>4260</v>
      </c>
      <c r="D1027" s="61" t="s">
        <v>31</v>
      </c>
      <c r="E1027" s="122">
        <v>3000</v>
      </c>
      <c r="F1027" s="210">
        <v>4254</v>
      </c>
      <c r="G1027" s="210">
        <v>4254</v>
      </c>
      <c r="H1027" s="902">
        <f t="shared" si="23"/>
        <v>100</v>
      </c>
      <c r="I1027" s="598"/>
    </row>
    <row r="1028" spans="1:9" ht="15">
      <c r="A1028" s="904"/>
      <c r="B1028" s="151"/>
      <c r="C1028" s="780">
        <v>4280</v>
      </c>
      <c r="D1028" s="125" t="s">
        <v>714</v>
      </c>
      <c r="E1028" s="126">
        <v>600</v>
      </c>
      <c r="F1028" s="236">
        <v>600</v>
      </c>
      <c r="G1028" s="236">
        <v>600</v>
      </c>
      <c r="H1028" s="937">
        <f t="shared" si="23"/>
        <v>100</v>
      </c>
      <c r="I1028" s="598"/>
    </row>
    <row r="1029" spans="1:9" ht="15">
      <c r="A1029" s="904"/>
      <c r="B1029" s="151"/>
      <c r="C1029" s="772">
        <v>4300</v>
      </c>
      <c r="D1029" s="11" t="s">
        <v>946</v>
      </c>
      <c r="E1029" s="12">
        <v>29273</v>
      </c>
      <c r="F1029" s="31">
        <v>30333</v>
      </c>
      <c r="G1029" s="31">
        <v>30332.22</v>
      </c>
      <c r="H1029" s="897">
        <f t="shared" si="23"/>
        <v>99.99742854317081</v>
      </c>
      <c r="I1029" s="598"/>
    </row>
    <row r="1030" spans="1:9" ht="30">
      <c r="A1030" s="904"/>
      <c r="B1030" s="151"/>
      <c r="C1030" s="776"/>
      <c r="D1030" s="103" t="s">
        <v>513</v>
      </c>
      <c r="E1030" s="7"/>
      <c r="F1030" s="26"/>
      <c r="G1030" s="26"/>
      <c r="H1030" s="897"/>
      <c r="I1030" s="598"/>
    </row>
    <row r="1031" spans="1:9" ht="15">
      <c r="A1031" s="904"/>
      <c r="B1031" s="151"/>
      <c r="C1031" s="772">
        <v>4350</v>
      </c>
      <c r="D1031" s="11" t="s">
        <v>724</v>
      </c>
      <c r="E1031" s="12">
        <v>800</v>
      </c>
      <c r="F1031" s="62">
        <v>993</v>
      </c>
      <c r="G1031" s="62">
        <v>993</v>
      </c>
      <c r="H1031" s="897">
        <f t="shared" si="23"/>
        <v>100</v>
      </c>
      <c r="I1031" s="598"/>
    </row>
    <row r="1032" spans="1:9" ht="15">
      <c r="A1032" s="904"/>
      <c r="B1032" s="151"/>
      <c r="C1032" s="764"/>
      <c r="D1032" s="6" t="s">
        <v>34</v>
      </c>
      <c r="E1032" s="7"/>
      <c r="F1032" s="37"/>
      <c r="G1032" s="37"/>
      <c r="H1032" s="897"/>
      <c r="I1032" s="598"/>
    </row>
    <row r="1033" spans="1:9" ht="30">
      <c r="A1033" s="904"/>
      <c r="B1033" s="151"/>
      <c r="C1033" s="772">
        <v>4370</v>
      </c>
      <c r="D1033" s="98" t="s">
        <v>82</v>
      </c>
      <c r="E1033" s="12">
        <v>3000</v>
      </c>
      <c r="F1033" s="27">
        <v>6025</v>
      </c>
      <c r="G1033" s="27">
        <v>5982.21</v>
      </c>
      <c r="H1033" s="897">
        <f aca="true" t="shared" si="24" ref="H1033:H1094">G1033/F1033%</f>
        <v>99.28979253112033</v>
      </c>
      <c r="I1033" s="598"/>
    </row>
    <row r="1034" spans="1:9" ht="15">
      <c r="A1034" s="904"/>
      <c r="B1034" s="151"/>
      <c r="C1034" s="772">
        <v>4410</v>
      </c>
      <c r="D1034" s="11" t="s">
        <v>699</v>
      </c>
      <c r="E1034" s="12">
        <v>5600</v>
      </c>
      <c r="F1034" s="27">
        <v>9000</v>
      </c>
      <c r="G1034" s="27">
        <v>8947.98</v>
      </c>
      <c r="H1034" s="897">
        <f t="shared" si="24"/>
        <v>99.422</v>
      </c>
      <c r="I1034" s="598"/>
    </row>
    <row r="1035" spans="1:9" ht="15">
      <c r="A1035" s="904"/>
      <c r="B1035" s="151"/>
      <c r="C1035" s="773">
        <v>4430</v>
      </c>
      <c r="D1035" s="61" t="s">
        <v>697</v>
      </c>
      <c r="E1035" s="122">
        <v>1500</v>
      </c>
      <c r="F1035" s="210">
        <v>5627</v>
      </c>
      <c r="G1035" s="210">
        <v>5627</v>
      </c>
      <c r="H1035" s="897">
        <f t="shared" si="24"/>
        <v>100</v>
      </c>
      <c r="I1035" s="598"/>
    </row>
    <row r="1036" spans="1:9" ht="15">
      <c r="A1036" s="904"/>
      <c r="B1036" s="151"/>
      <c r="C1036" s="818">
        <v>4440</v>
      </c>
      <c r="D1036" s="125" t="s">
        <v>709</v>
      </c>
      <c r="E1036" s="126">
        <v>16764</v>
      </c>
      <c r="F1036" s="127">
        <v>16764</v>
      </c>
      <c r="G1036" s="127">
        <v>16764</v>
      </c>
      <c r="H1036" s="897">
        <f t="shared" si="24"/>
        <v>100.00000000000001</v>
      </c>
      <c r="I1036" s="598"/>
    </row>
    <row r="1037" spans="1:9" ht="15">
      <c r="A1037" s="904"/>
      <c r="B1037" s="151"/>
      <c r="C1037" s="815">
        <v>6050</v>
      </c>
      <c r="D1037" s="11" t="s">
        <v>130</v>
      </c>
      <c r="E1037" s="12">
        <v>45000</v>
      </c>
      <c r="F1037" s="31">
        <v>45000</v>
      </c>
      <c r="G1037" s="31">
        <v>45000</v>
      </c>
      <c r="H1037" s="897">
        <f t="shared" si="24"/>
        <v>100</v>
      </c>
      <c r="I1037" s="598"/>
    </row>
    <row r="1038" spans="1:9" ht="15">
      <c r="A1038" s="904"/>
      <c r="B1038" s="151"/>
      <c r="C1038" s="783"/>
      <c r="D1038" s="61" t="s">
        <v>125</v>
      </c>
      <c r="E1038" s="122"/>
      <c r="F1038" s="143"/>
      <c r="G1038" s="143">
        <v>35000</v>
      </c>
      <c r="H1038" s="902"/>
      <c r="I1038" s="598"/>
    </row>
    <row r="1039" spans="1:9" ht="30">
      <c r="A1039" s="904"/>
      <c r="B1039" s="151"/>
      <c r="C1039" s="764"/>
      <c r="D1039" s="354" t="s">
        <v>824</v>
      </c>
      <c r="E1039" s="51"/>
      <c r="F1039" s="52"/>
      <c r="G1039" s="52">
        <v>10000</v>
      </c>
      <c r="H1039" s="937"/>
      <c r="I1039" s="598"/>
    </row>
    <row r="1040" spans="1:9" ht="15">
      <c r="A1040" s="904"/>
      <c r="B1040" s="151"/>
      <c r="C1040" s="772">
        <v>6060</v>
      </c>
      <c r="D1040" s="11" t="s">
        <v>750</v>
      </c>
      <c r="E1040" s="12">
        <v>0</v>
      </c>
      <c r="F1040" s="31">
        <v>129000</v>
      </c>
      <c r="G1040" s="31">
        <v>127950</v>
      </c>
      <c r="H1040" s="897">
        <f t="shared" si="24"/>
        <v>99.18604651162791</v>
      </c>
      <c r="I1040" s="598"/>
    </row>
    <row r="1041" spans="1:9" ht="30">
      <c r="A1041" s="904"/>
      <c r="B1041" s="151"/>
      <c r="C1041" s="776"/>
      <c r="D1041" s="98" t="s">
        <v>669</v>
      </c>
      <c r="E1041" s="12"/>
      <c r="F1041" s="31">
        <v>108000</v>
      </c>
      <c r="G1041" s="31">
        <v>106950</v>
      </c>
      <c r="H1041" s="897">
        <f t="shared" si="24"/>
        <v>99.02777777777777</v>
      </c>
      <c r="I1041" s="598"/>
    </row>
    <row r="1042" spans="1:9" ht="15.75" thickBot="1">
      <c r="A1042" s="904"/>
      <c r="B1042" s="151"/>
      <c r="C1042" s="777"/>
      <c r="D1042" s="229" t="s">
        <v>668</v>
      </c>
      <c r="E1042" s="230">
        <v>0</v>
      </c>
      <c r="F1042" s="156">
        <v>21000</v>
      </c>
      <c r="G1042" s="156">
        <v>21000</v>
      </c>
      <c r="H1042" s="897">
        <f t="shared" si="24"/>
        <v>100</v>
      </c>
      <c r="I1042" s="598"/>
    </row>
    <row r="1043" spans="1:9" ht="15.75" thickBot="1">
      <c r="A1043" s="904"/>
      <c r="B1043" s="967">
        <v>85228</v>
      </c>
      <c r="C1043" s="763"/>
      <c r="D1043" s="984" t="s">
        <v>746</v>
      </c>
      <c r="E1043" s="959">
        <v>372130</v>
      </c>
      <c r="F1043" s="962">
        <f>F1044+F1045</f>
        <v>383060</v>
      </c>
      <c r="G1043" s="962">
        <f>G1044+G1045</f>
        <v>381662.36</v>
      </c>
      <c r="H1043" s="961">
        <f t="shared" si="24"/>
        <v>99.63513809847021</v>
      </c>
      <c r="I1043" s="598"/>
    </row>
    <row r="1044" spans="1:9" ht="15.75">
      <c r="A1044" s="904"/>
      <c r="B1044" s="623"/>
      <c r="C1044" s="781"/>
      <c r="D1044" s="963" t="s">
        <v>103</v>
      </c>
      <c r="E1044" s="964">
        <v>25000</v>
      </c>
      <c r="F1044" s="965">
        <v>26000</v>
      </c>
      <c r="G1044" s="965">
        <v>26000</v>
      </c>
      <c r="H1044" s="942">
        <f t="shared" si="24"/>
        <v>100</v>
      </c>
      <c r="I1044" s="598"/>
    </row>
    <row r="1045" spans="1:9" ht="15.75">
      <c r="A1045" s="904"/>
      <c r="B1045" s="623"/>
      <c r="C1045" s="834"/>
      <c r="D1045" s="185" t="s">
        <v>217</v>
      </c>
      <c r="E1045" s="186">
        <v>347130</v>
      </c>
      <c r="F1045" s="187">
        <v>357060</v>
      </c>
      <c r="G1045" s="187">
        <v>355662.36</v>
      </c>
      <c r="H1045" s="943">
        <f t="shared" si="24"/>
        <v>99.60856998823726</v>
      </c>
      <c r="I1045" s="598"/>
    </row>
    <row r="1046" spans="1:9" ht="15">
      <c r="A1046" s="904"/>
      <c r="B1046" s="623"/>
      <c r="C1046" s="834">
        <v>3020</v>
      </c>
      <c r="D1046" s="618" t="s">
        <v>731</v>
      </c>
      <c r="E1046" s="619">
        <v>0</v>
      </c>
      <c r="F1046" s="620">
        <v>1032</v>
      </c>
      <c r="G1046" s="621">
        <v>1032</v>
      </c>
      <c r="H1046" s="921">
        <f t="shared" si="24"/>
        <v>100</v>
      </c>
      <c r="I1046" s="598"/>
    </row>
    <row r="1047" spans="1:9" ht="15">
      <c r="A1047" s="904"/>
      <c r="B1047" s="623"/>
      <c r="C1047" s="834"/>
      <c r="D1047" s="6" t="s">
        <v>670</v>
      </c>
      <c r="E1047" s="535"/>
      <c r="F1047" s="536">
        <v>1032</v>
      </c>
      <c r="G1047" s="536">
        <v>1032</v>
      </c>
      <c r="H1047" s="897">
        <f t="shared" si="24"/>
        <v>100</v>
      </c>
      <c r="I1047" s="598"/>
    </row>
    <row r="1048" spans="1:9" ht="15">
      <c r="A1048" s="904"/>
      <c r="B1048" s="151"/>
      <c r="C1048" s="780">
        <v>4010</v>
      </c>
      <c r="D1048" s="125" t="s">
        <v>151</v>
      </c>
      <c r="E1048" s="126">
        <v>80346</v>
      </c>
      <c r="F1048" s="127">
        <f>F1049+F1050</f>
        <v>85547</v>
      </c>
      <c r="G1048" s="127">
        <f>G1049+G1050</f>
        <v>85546.65</v>
      </c>
      <c r="H1048" s="897">
        <f t="shared" si="24"/>
        <v>99.99959086817772</v>
      </c>
      <c r="I1048" s="598"/>
    </row>
    <row r="1049" spans="1:9" ht="15">
      <c r="A1049" s="904"/>
      <c r="B1049" s="151"/>
      <c r="C1049" s="789"/>
      <c r="D1049" s="6" t="s">
        <v>670</v>
      </c>
      <c r="E1049" s="7">
        <v>74976</v>
      </c>
      <c r="F1049" s="39">
        <v>79751</v>
      </c>
      <c r="G1049" s="39">
        <v>79750.65</v>
      </c>
      <c r="H1049" s="897">
        <f t="shared" si="24"/>
        <v>99.99956113402966</v>
      </c>
      <c r="I1049" s="598"/>
    </row>
    <row r="1050" spans="1:9" ht="15">
      <c r="A1050" s="904"/>
      <c r="B1050" s="151"/>
      <c r="C1050" s="787"/>
      <c r="D1050" s="61" t="s">
        <v>223</v>
      </c>
      <c r="E1050" s="122">
        <v>5370</v>
      </c>
      <c r="F1050" s="143">
        <v>5796</v>
      </c>
      <c r="G1050" s="143">
        <v>5796</v>
      </c>
      <c r="H1050" s="902">
        <f t="shared" si="24"/>
        <v>100</v>
      </c>
      <c r="I1050" s="598"/>
    </row>
    <row r="1051" spans="1:9" ht="15">
      <c r="A1051" s="904"/>
      <c r="B1051" s="151"/>
      <c r="C1051" s="853">
        <v>4040</v>
      </c>
      <c r="D1051" s="50" t="s">
        <v>86</v>
      </c>
      <c r="E1051" s="51">
        <v>6374</v>
      </c>
      <c r="F1051" s="179">
        <f>F1052+F1053</f>
        <v>6374</v>
      </c>
      <c r="G1051" s="179">
        <f>G1052+G1053</f>
        <v>6374</v>
      </c>
      <c r="H1051" s="937">
        <f t="shared" si="24"/>
        <v>100</v>
      </c>
      <c r="I1051" s="598"/>
    </row>
    <row r="1052" spans="1:9" ht="15">
      <c r="A1052" s="904"/>
      <c r="B1052" s="151"/>
      <c r="C1052" s="776"/>
      <c r="D1052" s="6" t="s">
        <v>670</v>
      </c>
      <c r="E1052" s="7">
        <v>5864</v>
      </c>
      <c r="F1052" s="39">
        <v>5864</v>
      </c>
      <c r="G1052" s="39">
        <v>5864</v>
      </c>
      <c r="H1052" s="897">
        <f t="shared" si="24"/>
        <v>100</v>
      </c>
      <c r="I1052" s="598"/>
    </row>
    <row r="1053" spans="1:9" ht="15">
      <c r="A1053" s="904"/>
      <c r="B1053" s="151"/>
      <c r="C1053" s="782"/>
      <c r="D1053" s="6" t="s">
        <v>223</v>
      </c>
      <c r="E1053" s="7">
        <v>510</v>
      </c>
      <c r="F1053" s="37">
        <v>510</v>
      </c>
      <c r="G1053" s="37">
        <v>510</v>
      </c>
      <c r="H1053" s="897">
        <f t="shared" si="24"/>
        <v>100</v>
      </c>
      <c r="I1053" s="598"/>
    </row>
    <row r="1054" spans="1:9" ht="15">
      <c r="A1054" s="904"/>
      <c r="B1054" s="151"/>
      <c r="C1054" s="772">
        <v>4110</v>
      </c>
      <c r="D1054" s="11" t="s">
        <v>735</v>
      </c>
      <c r="E1054" s="12">
        <v>14210</v>
      </c>
      <c r="F1054" s="31">
        <f>F1055+F1056</f>
        <v>15180</v>
      </c>
      <c r="G1054" s="31">
        <f>G1055+G1056</f>
        <v>15179.75</v>
      </c>
      <c r="H1054" s="897">
        <f t="shared" si="24"/>
        <v>99.99835309617917</v>
      </c>
      <c r="I1054" s="598"/>
    </row>
    <row r="1055" spans="1:9" ht="15">
      <c r="A1055" s="904"/>
      <c r="B1055" s="151"/>
      <c r="C1055" s="776"/>
      <c r="D1055" s="6" t="s">
        <v>670</v>
      </c>
      <c r="E1055" s="7">
        <v>13161</v>
      </c>
      <c r="F1055" s="26">
        <v>14131</v>
      </c>
      <c r="G1055" s="26">
        <v>14130.75</v>
      </c>
      <c r="H1055" s="897">
        <f t="shared" si="24"/>
        <v>99.99823083999716</v>
      </c>
      <c r="I1055" s="598"/>
    </row>
    <row r="1056" spans="1:9" ht="15">
      <c r="A1056" s="904"/>
      <c r="B1056" s="151"/>
      <c r="C1056" s="782"/>
      <c r="D1056" s="6" t="s">
        <v>223</v>
      </c>
      <c r="E1056" s="7">
        <v>1049</v>
      </c>
      <c r="F1056" s="39">
        <v>1049</v>
      </c>
      <c r="G1056" s="39">
        <v>1049</v>
      </c>
      <c r="H1056" s="897">
        <f t="shared" si="24"/>
        <v>100</v>
      </c>
      <c r="I1056" s="598"/>
    </row>
    <row r="1057" spans="1:9" ht="15">
      <c r="A1057" s="904"/>
      <c r="B1057" s="151"/>
      <c r="C1057" s="772">
        <v>4120</v>
      </c>
      <c r="D1057" s="11" t="s">
        <v>14</v>
      </c>
      <c r="E1057" s="12">
        <v>1880</v>
      </c>
      <c r="F1057" s="27">
        <f>F1058+F1059</f>
        <v>2334</v>
      </c>
      <c r="G1057" s="27">
        <f>G1058+G1059</f>
        <v>2333.18</v>
      </c>
      <c r="H1057" s="897">
        <f t="shared" si="24"/>
        <v>99.96486718080548</v>
      </c>
      <c r="I1057" s="598"/>
    </row>
    <row r="1058" spans="1:9" ht="15">
      <c r="A1058" s="904"/>
      <c r="B1058" s="151"/>
      <c r="C1058" s="776"/>
      <c r="D1058" s="6" t="s">
        <v>670</v>
      </c>
      <c r="E1058" s="7">
        <v>1739</v>
      </c>
      <c r="F1058" s="39">
        <v>2129</v>
      </c>
      <c r="G1058" s="39">
        <v>2128.18</v>
      </c>
      <c r="H1058" s="897">
        <f t="shared" si="24"/>
        <v>99.9614842649131</v>
      </c>
      <c r="I1058" s="598"/>
    </row>
    <row r="1059" spans="1:9" ht="15">
      <c r="A1059" s="904"/>
      <c r="B1059" s="151"/>
      <c r="C1059" s="782"/>
      <c r="D1059" s="6" t="s">
        <v>223</v>
      </c>
      <c r="E1059" s="7">
        <v>141</v>
      </c>
      <c r="F1059" s="37">
        <v>205</v>
      </c>
      <c r="G1059" s="37">
        <v>205</v>
      </c>
      <c r="H1059" s="897">
        <f t="shared" si="24"/>
        <v>100.00000000000001</v>
      </c>
      <c r="I1059" s="598"/>
    </row>
    <row r="1060" spans="1:9" ht="15">
      <c r="A1060" s="904"/>
      <c r="B1060" s="151"/>
      <c r="C1060" s="772">
        <v>4170</v>
      </c>
      <c r="D1060" s="11" t="s">
        <v>943</v>
      </c>
      <c r="E1060" s="12">
        <v>1000</v>
      </c>
      <c r="F1060" s="27"/>
      <c r="G1060" s="27"/>
      <c r="H1060" s="897"/>
      <c r="I1060" s="598"/>
    </row>
    <row r="1061" spans="1:9" ht="15">
      <c r="A1061" s="904"/>
      <c r="B1061" s="151"/>
      <c r="C1061" s="790"/>
      <c r="D1061" s="61" t="s">
        <v>771</v>
      </c>
      <c r="E1061" s="122"/>
      <c r="F1061" s="210">
        <v>430</v>
      </c>
      <c r="G1061" s="210">
        <v>430</v>
      </c>
      <c r="H1061" s="902">
        <f t="shared" si="24"/>
        <v>100</v>
      </c>
      <c r="I1061" s="598"/>
    </row>
    <row r="1062" spans="1:9" ht="15">
      <c r="A1062" s="904"/>
      <c r="B1062" s="151"/>
      <c r="C1062" s="780">
        <v>4210</v>
      </c>
      <c r="D1062" s="125" t="s">
        <v>115</v>
      </c>
      <c r="E1062" s="126">
        <v>23448</v>
      </c>
      <c r="F1062" s="127">
        <f>F1063+F1064</f>
        <v>58072</v>
      </c>
      <c r="G1062" s="127">
        <f>G1063+G1064</f>
        <v>58071.2</v>
      </c>
      <c r="H1062" s="937">
        <f t="shared" si="24"/>
        <v>99.99862239977958</v>
      </c>
      <c r="I1062" s="598"/>
    </row>
    <row r="1063" spans="1:9" ht="15">
      <c r="A1063" s="904"/>
      <c r="B1063" s="151"/>
      <c r="C1063" s="789"/>
      <c r="D1063" s="6" t="s">
        <v>670</v>
      </c>
      <c r="E1063" s="7">
        <v>21900</v>
      </c>
      <c r="F1063" s="26">
        <v>56524</v>
      </c>
      <c r="G1063" s="26">
        <v>56523.2</v>
      </c>
      <c r="H1063" s="897">
        <f t="shared" si="24"/>
        <v>99.99858467199773</v>
      </c>
      <c r="I1063" s="598"/>
    </row>
    <row r="1064" spans="1:9" ht="15">
      <c r="A1064" s="904"/>
      <c r="B1064" s="151"/>
      <c r="C1064" s="782"/>
      <c r="D1064" s="6" t="s">
        <v>223</v>
      </c>
      <c r="E1064" s="7">
        <v>1548</v>
      </c>
      <c r="F1064" s="39">
        <v>1548</v>
      </c>
      <c r="G1064" s="39">
        <v>1548</v>
      </c>
      <c r="H1064" s="897">
        <f t="shared" si="24"/>
        <v>100</v>
      </c>
      <c r="I1064" s="598"/>
    </row>
    <row r="1065" spans="1:9" ht="15">
      <c r="A1065" s="904"/>
      <c r="B1065" s="151"/>
      <c r="C1065" s="772">
        <v>4260</v>
      </c>
      <c r="D1065" s="11" t="s">
        <v>31</v>
      </c>
      <c r="E1065" s="12">
        <v>8000</v>
      </c>
      <c r="F1065" s="27">
        <v>10810</v>
      </c>
      <c r="G1065" s="27">
        <v>10809.78</v>
      </c>
      <c r="H1065" s="897">
        <f t="shared" si="24"/>
        <v>99.99796484736356</v>
      </c>
      <c r="I1065" s="598"/>
    </row>
    <row r="1066" spans="1:9" ht="15">
      <c r="A1066" s="904"/>
      <c r="B1066" s="151"/>
      <c r="C1066" s="782"/>
      <c r="D1066" s="6" t="s">
        <v>771</v>
      </c>
      <c r="E1066" s="7"/>
      <c r="F1066" s="39">
        <v>10810</v>
      </c>
      <c r="G1066" s="39">
        <v>10809.78</v>
      </c>
      <c r="H1066" s="897">
        <f t="shared" si="24"/>
        <v>99.99796484736356</v>
      </c>
      <c r="I1066" s="598"/>
    </row>
    <row r="1067" spans="1:9" ht="15">
      <c r="A1067" s="904"/>
      <c r="B1067" s="151"/>
      <c r="C1067" s="772">
        <v>4280</v>
      </c>
      <c r="D1067" s="11" t="s">
        <v>714</v>
      </c>
      <c r="E1067" s="12">
        <v>120</v>
      </c>
      <c r="F1067" s="62">
        <v>120</v>
      </c>
      <c r="G1067" s="62">
        <v>120</v>
      </c>
      <c r="H1067" s="897">
        <f t="shared" si="24"/>
        <v>100</v>
      </c>
      <c r="I1067" s="598"/>
    </row>
    <row r="1068" spans="1:9" ht="15">
      <c r="A1068" s="904"/>
      <c r="B1068" s="151"/>
      <c r="C1068" s="764"/>
      <c r="D1068" s="6" t="s">
        <v>771</v>
      </c>
      <c r="E1068" s="7"/>
      <c r="F1068" s="37">
        <v>120</v>
      </c>
      <c r="G1068" s="37">
        <v>120</v>
      </c>
      <c r="H1068" s="897">
        <f t="shared" si="24"/>
        <v>100</v>
      </c>
      <c r="I1068" s="598"/>
    </row>
    <row r="1069" spans="1:9" ht="15">
      <c r="A1069" s="904"/>
      <c r="B1069" s="151"/>
      <c r="C1069" s="772">
        <v>4300</v>
      </c>
      <c r="D1069" s="11" t="s">
        <v>946</v>
      </c>
      <c r="E1069" s="12">
        <v>226340</v>
      </c>
      <c r="F1069" s="13">
        <f>F1070+F1071</f>
        <v>189581</v>
      </c>
      <c r="G1069" s="13">
        <f>G1070+G1071</f>
        <v>189105.69</v>
      </c>
      <c r="H1069" s="897">
        <f t="shared" si="24"/>
        <v>99.749283947231</v>
      </c>
      <c r="I1069" s="598"/>
    </row>
    <row r="1070" spans="1:9" ht="15">
      <c r="A1070" s="904"/>
      <c r="B1070" s="151"/>
      <c r="C1070" s="776"/>
      <c r="D1070" s="6" t="s">
        <v>222</v>
      </c>
      <c r="E1070" s="7">
        <v>210340</v>
      </c>
      <c r="F1070" s="8">
        <v>173071</v>
      </c>
      <c r="G1070" s="8">
        <v>172595.69</v>
      </c>
      <c r="H1070" s="897">
        <f t="shared" si="24"/>
        <v>99.72536704589446</v>
      </c>
      <c r="I1070" s="598"/>
    </row>
    <row r="1071" spans="1:9" ht="15">
      <c r="A1071" s="904"/>
      <c r="B1071" s="151"/>
      <c r="C1071" s="782"/>
      <c r="D1071" s="6" t="s">
        <v>223</v>
      </c>
      <c r="E1071" s="7">
        <v>16000</v>
      </c>
      <c r="F1071" s="26">
        <v>16510</v>
      </c>
      <c r="G1071" s="26">
        <v>16510</v>
      </c>
      <c r="H1071" s="897">
        <f t="shared" si="24"/>
        <v>100</v>
      </c>
      <c r="I1071" s="598"/>
    </row>
    <row r="1072" spans="1:9" ht="15">
      <c r="A1072" s="904"/>
      <c r="B1072" s="151"/>
      <c r="C1072" s="786">
        <v>4350</v>
      </c>
      <c r="D1072" s="11" t="s">
        <v>724</v>
      </c>
      <c r="E1072" s="58">
        <v>0</v>
      </c>
      <c r="F1072" s="59">
        <v>265</v>
      </c>
      <c r="G1072" s="59">
        <v>265</v>
      </c>
      <c r="H1072" s="897">
        <f t="shared" si="24"/>
        <v>100</v>
      </c>
      <c r="I1072" s="598"/>
    </row>
    <row r="1073" spans="1:9" ht="15">
      <c r="A1073" s="904"/>
      <c r="B1073" s="151"/>
      <c r="C1073" s="786"/>
      <c r="D1073" s="6" t="s">
        <v>670</v>
      </c>
      <c r="E1073" s="58"/>
      <c r="F1073" s="59"/>
      <c r="G1073" s="59"/>
      <c r="H1073" s="897"/>
      <c r="I1073" s="598"/>
    </row>
    <row r="1074" spans="1:9" ht="30">
      <c r="A1074" s="904"/>
      <c r="B1074" s="151"/>
      <c r="C1074" s="772">
        <v>4370</v>
      </c>
      <c r="D1074" s="98" t="s">
        <v>82</v>
      </c>
      <c r="E1074" s="12">
        <v>1700</v>
      </c>
      <c r="F1074" s="27">
        <v>2445</v>
      </c>
      <c r="G1074" s="27">
        <v>1554.07</v>
      </c>
      <c r="H1074" s="897">
        <f t="shared" si="24"/>
        <v>63.561145194274026</v>
      </c>
      <c r="I1074" s="598"/>
    </row>
    <row r="1075" spans="1:9" ht="15">
      <c r="A1075" s="904"/>
      <c r="B1075" s="151"/>
      <c r="C1075" s="782"/>
      <c r="D1075" s="6" t="s">
        <v>771</v>
      </c>
      <c r="E1075" s="7"/>
      <c r="F1075" s="39"/>
      <c r="G1075" s="39"/>
      <c r="H1075" s="897"/>
      <c r="I1075" s="598"/>
    </row>
    <row r="1076" spans="1:9" ht="15">
      <c r="A1076" s="904"/>
      <c r="B1076" s="151"/>
      <c r="C1076" s="772">
        <v>4430</v>
      </c>
      <c r="D1076" s="61" t="s">
        <v>697</v>
      </c>
      <c r="E1076" s="122">
        <v>3500</v>
      </c>
      <c r="F1076" s="210">
        <v>5464</v>
      </c>
      <c r="G1076" s="210">
        <v>5464</v>
      </c>
      <c r="H1076" s="897">
        <f t="shared" si="24"/>
        <v>100</v>
      </c>
      <c r="I1076" s="598"/>
    </row>
    <row r="1077" spans="1:9" ht="15">
      <c r="A1077" s="904"/>
      <c r="B1077" s="151"/>
      <c r="C1077" s="792"/>
      <c r="D1077" s="177" t="s">
        <v>771</v>
      </c>
      <c r="E1077" s="175"/>
      <c r="F1077" s="225"/>
      <c r="G1077" s="225"/>
      <c r="H1077" s="897"/>
      <c r="I1077" s="598"/>
    </row>
    <row r="1078" spans="1:9" ht="15">
      <c r="A1078" s="904"/>
      <c r="B1078" s="151"/>
      <c r="C1078" s="780">
        <v>4440</v>
      </c>
      <c r="D1078" s="177" t="s">
        <v>709</v>
      </c>
      <c r="E1078" s="175">
        <v>5212</v>
      </c>
      <c r="F1078" s="225">
        <f>F1079+F1080</f>
        <v>5406</v>
      </c>
      <c r="G1078" s="225">
        <f>G1079+G1080</f>
        <v>5406</v>
      </c>
      <c r="H1078" s="902">
        <f t="shared" si="24"/>
        <v>100</v>
      </c>
      <c r="I1078" s="598"/>
    </row>
    <row r="1079" spans="1:9" ht="15">
      <c r="A1079" s="904"/>
      <c r="B1079" s="151"/>
      <c r="C1079" s="761"/>
      <c r="D1079" s="50" t="s">
        <v>222</v>
      </c>
      <c r="E1079" s="51">
        <v>5830</v>
      </c>
      <c r="F1079" s="179">
        <v>5024</v>
      </c>
      <c r="G1079" s="179">
        <v>5024</v>
      </c>
      <c r="H1079" s="937">
        <f t="shared" si="24"/>
        <v>100</v>
      </c>
      <c r="I1079" s="598"/>
    </row>
    <row r="1080" spans="1:9" ht="15">
      <c r="A1080" s="904"/>
      <c r="B1080" s="151"/>
      <c r="C1080" s="768"/>
      <c r="D1080" s="6" t="s">
        <v>223</v>
      </c>
      <c r="E1080" s="7">
        <v>382</v>
      </c>
      <c r="F1080" s="37">
        <v>382</v>
      </c>
      <c r="G1080" s="37">
        <v>382</v>
      </c>
      <c r="H1080" s="897">
        <f t="shared" si="24"/>
        <v>100</v>
      </c>
      <c r="I1080" s="598"/>
    </row>
    <row r="1081" spans="1:9" ht="15.75" thickBot="1">
      <c r="A1081" s="904"/>
      <c r="B1081" s="151"/>
      <c r="C1081" s="777"/>
      <c r="D1081" s="63"/>
      <c r="E1081" s="58"/>
      <c r="F1081" s="115"/>
      <c r="G1081" s="115"/>
      <c r="H1081" s="897"/>
      <c r="I1081" s="598"/>
    </row>
    <row r="1082" spans="1:9" ht="15.75" thickBot="1">
      <c r="A1082" s="904"/>
      <c r="B1082" s="967">
        <v>85232</v>
      </c>
      <c r="C1082" s="763"/>
      <c r="D1082" s="958" t="s">
        <v>381</v>
      </c>
      <c r="E1082" s="959">
        <v>0</v>
      </c>
      <c r="F1082" s="960">
        <f>F1084</f>
        <v>3000</v>
      </c>
      <c r="G1082" s="960">
        <f>G1084</f>
        <v>3000</v>
      </c>
      <c r="H1082" s="961">
        <f t="shared" si="24"/>
        <v>100</v>
      </c>
      <c r="I1082" s="598"/>
    </row>
    <row r="1083" spans="1:9" ht="15.75">
      <c r="A1083" s="895"/>
      <c r="B1083" s="55"/>
      <c r="C1083" s="781"/>
      <c r="D1083" s="963" t="s">
        <v>217</v>
      </c>
      <c r="E1083" s="964">
        <v>0</v>
      </c>
      <c r="F1083" s="982">
        <v>3000</v>
      </c>
      <c r="G1083" s="982">
        <v>3000</v>
      </c>
      <c r="H1083" s="942">
        <f t="shared" si="24"/>
        <v>100</v>
      </c>
      <c r="I1083" s="598"/>
    </row>
    <row r="1084" spans="1:9" ht="15">
      <c r="A1084" s="895"/>
      <c r="B1084" s="34"/>
      <c r="C1084" s="767">
        <v>4010</v>
      </c>
      <c r="D1084" s="11" t="s">
        <v>151</v>
      </c>
      <c r="E1084" s="12">
        <v>0</v>
      </c>
      <c r="F1084" s="27">
        <v>3000</v>
      </c>
      <c r="G1084" s="27">
        <v>3000</v>
      </c>
      <c r="H1084" s="897">
        <f t="shared" si="24"/>
        <v>100</v>
      </c>
      <c r="I1084" s="598"/>
    </row>
    <row r="1085" spans="1:9" ht="15">
      <c r="A1085" s="895"/>
      <c r="B1085" s="34"/>
      <c r="C1085" s="768"/>
      <c r="D1085" s="6" t="s">
        <v>790</v>
      </c>
      <c r="E1085" s="7"/>
      <c r="F1085" s="39"/>
      <c r="G1085" s="39"/>
      <c r="H1085" s="897"/>
      <c r="I1085" s="598"/>
    </row>
    <row r="1086" spans="1:9" ht="15.75" thickBot="1">
      <c r="A1086" s="895"/>
      <c r="B1086" s="295"/>
      <c r="C1086" s="821"/>
      <c r="D1086" s="63"/>
      <c r="E1086" s="58"/>
      <c r="F1086" s="129"/>
      <c r="G1086" s="129"/>
      <c r="H1086" s="897"/>
      <c r="I1086" s="598"/>
    </row>
    <row r="1087" spans="1:9" ht="15.75" thickBot="1">
      <c r="A1087" s="904"/>
      <c r="B1087" s="967">
        <v>85295</v>
      </c>
      <c r="C1087" s="763"/>
      <c r="D1087" s="958" t="s">
        <v>126</v>
      </c>
      <c r="E1087" s="959">
        <v>407780</v>
      </c>
      <c r="F1087" s="962">
        <f>F1088+F1091+F1093+F1096+F1099+F1101+F1107+F1109</f>
        <v>591780</v>
      </c>
      <c r="G1087" s="962">
        <f>G1088+G1091+G1093+G1096+G1099+G1101+G1107+G1109</f>
        <v>565620.81</v>
      </c>
      <c r="H1087" s="961">
        <f t="shared" si="24"/>
        <v>95.57957517996553</v>
      </c>
      <c r="I1087" s="598"/>
    </row>
    <row r="1088" spans="1:9" ht="30">
      <c r="A1088" s="904"/>
      <c r="B1088" s="151"/>
      <c r="C1088" s="843">
        <v>2820</v>
      </c>
      <c r="D1088" s="452" t="s">
        <v>490</v>
      </c>
      <c r="E1088" s="315">
        <v>15000</v>
      </c>
      <c r="F1088" s="658">
        <v>21000</v>
      </c>
      <c r="G1088" s="658">
        <v>21000</v>
      </c>
      <c r="H1088" s="910">
        <f t="shared" si="24"/>
        <v>100</v>
      </c>
      <c r="I1088" s="598"/>
    </row>
    <row r="1089" spans="1:9" ht="15">
      <c r="A1089" s="904"/>
      <c r="B1089" s="151"/>
      <c r="C1089" s="807"/>
      <c r="D1089" s="125" t="s">
        <v>736</v>
      </c>
      <c r="E1089" s="126"/>
      <c r="F1089" s="79"/>
      <c r="G1089" s="79"/>
      <c r="H1089" s="939"/>
      <c r="I1089" s="598"/>
    </row>
    <row r="1090" spans="1:9" ht="30">
      <c r="A1090" s="904"/>
      <c r="B1090" s="151"/>
      <c r="C1090" s="764"/>
      <c r="D1090" s="103" t="s">
        <v>989</v>
      </c>
      <c r="E1090" s="7">
        <v>15000</v>
      </c>
      <c r="F1090" s="26">
        <v>21000</v>
      </c>
      <c r="G1090" s="26">
        <v>21000</v>
      </c>
      <c r="H1090" s="897">
        <f t="shared" si="24"/>
        <v>100</v>
      </c>
      <c r="I1090" s="598"/>
    </row>
    <row r="1091" spans="1:9" ht="15">
      <c r="A1091" s="904"/>
      <c r="B1091" s="151"/>
      <c r="C1091" s="772">
        <v>3020</v>
      </c>
      <c r="D1091" s="11" t="s">
        <v>731</v>
      </c>
      <c r="E1091" s="12">
        <v>5520</v>
      </c>
      <c r="F1091" s="27">
        <v>4711</v>
      </c>
      <c r="G1091" s="27">
        <v>4710.13</v>
      </c>
      <c r="H1091" s="897">
        <f t="shared" si="24"/>
        <v>99.98153258331564</v>
      </c>
      <c r="I1091" s="598"/>
    </row>
    <row r="1092" spans="1:9" ht="15">
      <c r="A1092" s="904"/>
      <c r="B1092" s="151"/>
      <c r="C1092" s="764"/>
      <c r="D1092" s="6" t="s">
        <v>927</v>
      </c>
      <c r="E1092" s="7"/>
      <c r="F1092" s="39"/>
      <c r="G1092" s="39"/>
      <c r="H1092" s="897"/>
      <c r="I1092" s="598"/>
    </row>
    <row r="1093" spans="1:9" ht="15">
      <c r="A1093" s="904"/>
      <c r="B1093" s="151"/>
      <c r="C1093" s="772">
        <v>3110</v>
      </c>
      <c r="D1093" s="11" t="s">
        <v>737</v>
      </c>
      <c r="E1093" s="12">
        <v>241720</v>
      </c>
      <c r="F1093" s="13">
        <v>362936</v>
      </c>
      <c r="G1093" s="13">
        <v>338036</v>
      </c>
      <c r="H1093" s="897">
        <f t="shared" si="24"/>
        <v>93.13928626534705</v>
      </c>
      <c r="I1093" s="885"/>
    </row>
    <row r="1094" spans="1:9" ht="15">
      <c r="A1094" s="904"/>
      <c r="B1094" s="151"/>
      <c r="C1094" s="793"/>
      <c r="D1094" s="11" t="s">
        <v>671</v>
      </c>
      <c r="E1094" s="12"/>
      <c r="F1094" s="13">
        <v>117936</v>
      </c>
      <c r="G1094" s="13">
        <v>93036</v>
      </c>
      <c r="H1094" s="897">
        <f t="shared" si="24"/>
        <v>78.8868538868539</v>
      </c>
      <c r="I1094" s="598"/>
    </row>
    <row r="1095" spans="1:9" ht="15">
      <c r="A1095" s="904"/>
      <c r="B1095" s="151"/>
      <c r="C1095" s="839"/>
      <c r="D1095" s="11" t="s">
        <v>225</v>
      </c>
      <c r="E1095" s="12"/>
      <c r="F1095" s="13">
        <v>245000</v>
      </c>
      <c r="G1095" s="13">
        <v>245000</v>
      </c>
      <c r="H1095" s="897">
        <f aca="true" t="shared" si="25" ref="H1095:H1109">G1095/F1095%</f>
        <v>100</v>
      </c>
      <c r="I1095" s="598"/>
    </row>
    <row r="1096" spans="1:9" ht="15">
      <c r="A1096" s="904"/>
      <c r="B1096" s="151"/>
      <c r="C1096" s="772">
        <v>4210</v>
      </c>
      <c r="D1096" s="11" t="s">
        <v>115</v>
      </c>
      <c r="E1096" s="12">
        <v>131460</v>
      </c>
      <c r="F1096" s="13">
        <v>91408</v>
      </c>
      <c r="G1096" s="13">
        <v>90901.32</v>
      </c>
      <c r="H1096" s="897">
        <f t="shared" si="25"/>
        <v>99.44569403115702</v>
      </c>
      <c r="I1096" s="598"/>
    </row>
    <row r="1097" spans="1:9" ht="15">
      <c r="A1097" s="904"/>
      <c r="B1097" s="151"/>
      <c r="C1097" s="776"/>
      <c r="D1097" s="6" t="s">
        <v>226</v>
      </c>
      <c r="E1097" s="7"/>
      <c r="F1097" s="39"/>
      <c r="G1097" s="39">
        <v>88408</v>
      </c>
      <c r="H1097" s="897"/>
      <c r="I1097" s="598"/>
    </row>
    <row r="1098" spans="1:9" ht="15">
      <c r="A1098" s="904"/>
      <c r="B1098" s="151"/>
      <c r="C1098" s="782"/>
      <c r="D1098" s="6" t="s">
        <v>672</v>
      </c>
      <c r="E1098" s="7"/>
      <c r="F1098" s="8"/>
      <c r="G1098" s="8">
        <v>2493.32</v>
      </c>
      <c r="H1098" s="897"/>
      <c r="I1098" s="598"/>
    </row>
    <row r="1099" spans="1:9" ht="15">
      <c r="A1099" s="904"/>
      <c r="B1099" s="151"/>
      <c r="C1099" s="772">
        <v>4280</v>
      </c>
      <c r="D1099" s="11" t="s">
        <v>714</v>
      </c>
      <c r="E1099" s="12">
        <v>1400</v>
      </c>
      <c r="F1099" s="27">
        <v>1245</v>
      </c>
      <c r="G1099" s="331">
        <v>1245</v>
      </c>
      <c r="H1099" s="897">
        <f t="shared" si="25"/>
        <v>100</v>
      </c>
      <c r="I1099" s="598"/>
    </row>
    <row r="1100" spans="1:9" ht="15">
      <c r="A1100" s="904"/>
      <c r="B1100" s="151"/>
      <c r="C1100" s="782"/>
      <c r="D1100" s="6" t="s">
        <v>927</v>
      </c>
      <c r="E1100" s="7"/>
      <c r="F1100" s="39"/>
      <c r="G1100" s="332"/>
      <c r="H1100" s="897"/>
      <c r="I1100" s="598"/>
    </row>
    <row r="1101" spans="1:9" ht="15">
      <c r="A1101" s="904"/>
      <c r="B1101" s="151"/>
      <c r="C1101" s="793">
        <v>4300</v>
      </c>
      <c r="D1101" s="11" t="s">
        <v>946</v>
      </c>
      <c r="E1101" s="12">
        <v>12040</v>
      </c>
      <c r="F1101" s="31">
        <v>108412</v>
      </c>
      <c r="G1101" s="333">
        <v>107661.11</v>
      </c>
      <c r="H1101" s="897">
        <f t="shared" si="25"/>
        <v>99.30737372246615</v>
      </c>
      <c r="I1101" s="885"/>
    </row>
    <row r="1102" spans="1:9" ht="30">
      <c r="A1102" s="904"/>
      <c r="B1102" s="201"/>
      <c r="C1102" s="794"/>
      <c r="D1102" s="433" t="s">
        <v>514</v>
      </c>
      <c r="E1102" s="12"/>
      <c r="F1102" s="31">
        <v>16000</v>
      </c>
      <c r="G1102" s="333">
        <v>15250</v>
      </c>
      <c r="H1102" s="897">
        <f t="shared" si="25"/>
        <v>95.3125</v>
      </c>
      <c r="I1102" s="598"/>
    </row>
    <row r="1103" spans="1:9" ht="15">
      <c r="A1103" s="904"/>
      <c r="B1103" s="201"/>
      <c r="C1103" s="795"/>
      <c r="D1103" s="864" t="s">
        <v>515</v>
      </c>
      <c r="E1103" s="45"/>
      <c r="F1103" s="46"/>
      <c r="G1103" s="671"/>
      <c r="H1103" s="910"/>
      <c r="I1103" s="598"/>
    </row>
    <row r="1104" spans="1:9" ht="30">
      <c r="A1104" s="904"/>
      <c r="B1104" s="201"/>
      <c r="C1104" s="795"/>
      <c r="D1104" s="752" t="s">
        <v>673</v>
      </c>
      <c r="E1104" s="175"/>
      <c r="F1104" s="178">
        <v>19040</v>
      </c>
      <c r="G1104" s="581">
        <v>19039.11</v>
      </c>
      <c r="H1104" s="937">
        <f t="shared" si="25"/>
        <v>99.9953256302521</v>
      </c>
      <c r="I1104" s="598"/>
    </row>
    <row r="1105" spans="1:9" ht="15">
      <c r="A1105" s="904"/>
      <c r="B1105" s="201"/>
      <c r="C1105" s="795"/>
      <c r="D1105" s="740" t="s">
        <v>674</v>
      </c>
      <c r="E1105" s="24"/>
      <c r="F1105" s="306">
        <v>38372</v>
      </c>
      <c r="G1105" s="548">
        <v>38372</v>
      </c>
      <c r="H1105" s="897">
        <f t="shared" si="25"/>
        <v>99.99999999999999</v>
      </c>
      <c r="I1105" s="598"/>
    </row>
    <row r="1106" spans="1:9" ht="15">
      <c r="A1106" s="904"/>
      <c r="B1106" s="201"/>
      <c r="C1106" s="766"/>
      <c r="D1106" s="550" t="s">
        <v>675</v>
      </c>
      <c r="E1106" s="230"/>
      <c r="F1106" s="547">
        <v>35000</v>
      </c>
      <c r="G1106" s="549">
        <v>35000</v>
      </c>
      <c r="H1106" s="897">
        <f t="shared" si="25"/>
        <v>100</v>
      </c>
      <c r="I1106" s="598"/>
    </row>
    <row r="1107" spans="1:9" ht="15">
      <c r="A1107" s="904"/>
      <c r="B1107" s="151"/>
      <c r="C1107" s="796">
        <v>4410</v>
      </c>
      <c r="D1107" s="11" t="s">
        <v>699</v>
      </c>
      <c r="E1107" s="12">
        <v>0</v>
      </c>
      <c r="F1107" s="12">
        <v>1155</v>
      </c>
      <c r="G1107" s="677">
        <v>1154.25</v>
      </c>
      <c r="H1107" s="897">
        <f t="shared" si="25"/>
        <v>99.93506493506493</v>
      </c>
      <c r="I1107" s="598"/>
    </row>
    <row r="1108" spans="1:9" ht="15">
      <c r="A1108" s="904"/>
      <c r="B1108" s="151"/>
      <c r="C1108" s="782"/>
      <c r="D1108" s="6" t="s">
        <v>927</v>
      </c>
      <c r="E1108" s="7"/>
      <c r="F1108" s="37"/>
      <c r="G1108" s="337"/>
      <c r="H1108" s="897"/>
      <c r="I1108" s="598"/>
    </row>
    <row r="1109" spans="1:9" ht="15">
      <c r="A1109" s="904"/>
      <c r="B1109" s="151"/>
      <c r="C1109" s="815">
        <v>4430</v>
      </c>
      <c r="D1109" s="11" t="s">
        <v>697</v>
      </c>
      <c r="E1109" s="12">
        <v>640</v>
      </c>
      <c r="F1109" s="27">
        <v>913</v>
      </c>
      <c r="G1109" s="331">
        <v>913</v>
      </c>
      <c r="H1109" s="897">
        <f t="shared" si="25"/>
        <v>99.99999999999999</v>
      </c>
      <c r="I1109" s="598"/>
    </row>
    <row r="1110" spans="1:9" ht="15">
      <c r="A1110" s="904"/>
      <c r="B1110" s="151"/>
      <c r="C1110" s="783"/>
      <c r="D1110" s="6" t="s">
        <v>918</v>
      </c>
      <c r="E1110" s="7"/>
      <c r="F1110" s="39"/>
      <c r="G1110" s="332"/>
      <c r="H1110" s="944"/>
      <c r="I1110" s="598"/>
    </row>
    <row r="1111" spans="1:9" ht="15.75" thickBot="1">
      <c r="A1111" s="904"/>
      <c r="B1111" s="151"/>
      <c r="C1111" s="781"/>
      <c r="D1111" s="63"/>
      <c r="E1111" s="58"/>
      <c r="F1111" s="129"/>
      <c r="G1111" s="338"/>
      <c r="H1111" s="945"/>
      <c r="I1111" s="598"/>
    </row>
    <row r="1112" spans="1:9" ht="16.5" thickBot="1">
      <c r="A1112" s="689">
        <v>854</v>
      </c>
      <c r="B1112" s="690"/>
      <c r="C1112" s="763"/>
      <c r="D1112" s="691" t="s">
        <v>715</v>
      </c>
      <c r="E1112" s="692">
        <v>1580970</v>
      </c>
      <c r="F1112" s="693">
        <f>F1113+F1137</f>
        <v>2018530</v>
      </c>
      <c r="G1112" s="693">
        <f>G1113+G1137</f>
        <v>1868969.83</v>
      </c>
      <c r="H1112" s="697">
        <f>G1112/F1112%</f>
        <v>92.5906392275567</v>
      </c>
      <c r="I1112" s="598"/>
    </row>
    <row r="1113" spans="1:9" ht="15.75" thickBot="1">
      <c r="A1113" s="904"/>
      <c r="B1113" s="967">
        <v>85401</v>
      </c>
      <c r="C1113" s="763"/>
      <c r="D1113" s="958" t="s">
        <v>745</v>
      </c>
      <c r="E1113" s="959">
        <v>1572260</v>
      </c>
      <c r="F1113" s="968">
        <f>SUM(F1114:F1135)</f>
        <v>1530998</v>
      </c>
      <c r="G1113" s="968">
        <f>SUM(G1114:G1135)</f>
        <v>1527499.29</v>
      </c>
      <c r="H1113" s="1019">
        <f>G1113/F1113%</f>
        <v>99.771475207675</v>
      </c>
      <c r="I1113" s="598"/>
    </row>
    <row r="1114" spans="1:9" ht="45">
      <c r="A1114" s="904"/>
      <c r="B1114" s="623"/>
      <c r="C1114" s="1013">
        <v>2320</v>
      </c>
      <c r="D1114" s="444" t="s">
        <v>270</v>
      </c>
      <c r="E1114" s="230">
        <v>26100</v>
      </c>
      <c r="F1114" s="416">
        <v>0</v>
      </c>
      <c r="G1114" s="1018">
        <v>0</v>
      </c>
      <c r="H1114" s="946"/>
      <c r="I1114" s="598"/>
    </row>
    <row r="1115" spans="1:9" ht="15">
      <c r="A1115" s="904"/>
      <c r="B1115" s="151"/>
      <c r="C1115" s="784">
        <v>3020</v>
      </c>
      <c r="D1115" s="63" t="s">
        <v>731</v>
      </c>
      <c r="E1115" s="12">
        <v>23809</v>
      </c>
      <c r="F1115" s="31">
        <v>26286</v>
      </c>
      <c r="G1115" s="333">
        <v>26064.56</v>
      </c>
      <c r="H1115" s="944">
        <f aca="true" t="shared" si="26" ref="H1115:H1135">G1115/F1115%</f>
        <v>99.15757437419158</v>
      </c>
      <c r="I1115" s="598"/>
    </row>
    <row r="1116" spans="1:9" ht="15">
      <c r="A1116" s="904"/>
      <c r="B1116" s="151"/>
      <c r="C1116" s="854">
        <v>4010</v>
      </c>
      <c r="D1116" s="448" t="s">
        <v>151</v>
      </c>
      <c r="E1116" s="372">
        <v>1016582</v>
      </c>
      <c r="F1116" s="133">
        <v>1030386</v>
      </c>
      <c r="G1116" s="346">
        <v>1029028.63</v>
      </c>
      <c r="H1116" s="944">
        <f t="shared" si="26"/>
        <v>99.86826587317762</v>
      </c>
      <c r="I1116" s="598"/>
    </row>
    <row r="1117" spans="1:9" ht="15">
      <c r="A1117" s="904"/>
      <c r="B1117" s="151"/>
      <c r="C1117" s="784">
        <v>4040</v>
      </c>
      <c r="D1117" s="218" t="s">
        <v>86</v>
      </c>
      <c r="E1117" s="12">
        <v>50838</v>
      </c>
      <c r="F1117" s="31">
        <v>48143</v>
      </c>
      <c r="G1117" s="333">
        <v>48125.68</v>
      </c>
      <c r="H1117" s="944">
        <f t="shared" si="26"/>
        <v>99.96402384562657</v>
      </c>
      <c r="I1117" s="598"/>
    </row>
    <row r="1118" spans="1:9" ht="15">
      <c r="A1118" s="904"/>
      <c r="B1118" s="151"/>
      <c r="C1118" s="774">
        <v>4110</v>
      </c>
      <c r="D1118" s="6" t="s">
        <v>735</v>
      </c>
      <c r="E1118" s="7">
        <v>192197</v>
      </c>
      <c r="F1118" s="8">
        <v>167920</v>
      </c>
      <c r="G1118" s="347">
        <v>167865.81</v>
      </c>
      <c r="H1118" s="944">
        <f t="shared" si="26"/>
        <v>99.96772868032396</v>
      </c>
      <c r="I1118" s="598"/>
    </row>
    <row r="1119" spans="1:9" ht="15">
      <c r="A1119" s="904"/>
      <c r="B1119" s="151"/>
      <c r="C1119" s="774">
        <v>4120</v>
      </c>
      <c r="D1119" s="6" t="s">
        <v>14</v>
      </c>
      <c r="E1119" s="7">
        <v>27203</v>
      </c>
      <c r="F1119" s="26">
        <v>25741</v>
      </c>
      <c r="G1119" s="335">
        <v>25322.96</v>
      </c>
      <c r="H1119" s="944">
        <f t="shared" si="26"/>
        <v>98.37597606930576</v>
      </c>
      <c r="I1119" s="598"/>
    </row>
    <row r="1120" spans="1:9" ht="15">
      <c r="A1120" s="904"/>
      <c r="B1120" s="151"/>
      <c r="C1120" s="774">
        <v>4170</v>
      </c>
      <c r="D1120" s="6" t="s">
        <v>943</v>
      </c>
      <c r="E1120" s="7">
        <v>0</v>
      </c>
      <c r="F1120" s="26">
        <v>1021</v>
      </c>
      <c r="G1120" s="335">
        <v>1020.26</v>
      </c>
      <c r="H1120" s="944">
        <f t="shared" si="26"/>
        <v>99.92752203721841</v>
      </c>
      <c r="I1120" s="598"/>
    </row>
    <row r="1121" spans="1:9" ht="15">
      <c r="A1121" s="904"/>
      <c r="B1121" s="151"/>
      <c r="C1121" s="774">
        <v>4210</v>
      </c>
      <c r="D1121" s="6" t="s">
        <v>115</v>
      </c>
      <c r="E1121" s="7">
        <v>75472</v>
      </c>
      <c r="F1121" s="26">
        <v>74429</v>
      </c>
      <c r="G1121" s="335">
        <v>74426.74</v>
      </c>
      <c r="H1121" s="944">
        <f t="shared" si="26"/>
        <v>99.99696354915424</v>
      </c>
      <c r="I1121" s="598"/>
    </row>
    <row r="1122" spans="1:9" ht="15">
      <c r="A1122" s="904"/>
      <c r="B1122" s="151"/>
      <c r="C1122" s="774">
        <v>4240</v>
      </c>
      <c r="D1122" s="6" t="s">
        <v>85</v>
      </c>
      <c r="E1122" s="7">
        <v>3110</v>
      </c>
      <c r="F1122" s="39">
        <v>2937</v>
      </c>
      <c r="G1122" s="332">
        <v>2698.85</v>
      </c>
      <c r="H1122" s="944">
        <f t="shared" si="26"/>
        <v>91.89138576779025</v>
      </c>
      <c r="I1122" s="598"/>
    </row>
    <row r="1123" spans="1:9" ht="15">
      <c r="A1123" s="904"/>
      <c r="B1123" s="151"/>
      <c r="C1123" s="784">
        <v>4260</v>
      </c>
      <c r="D1123" s="11" t="s">
        <v>31</v>
      </c>
      <c r="E1123" s="12">
        <v>34764</v>
      </c>
      <c r="F1123" s="31">
        <v>34165</v>
      </c>
      <c r="G1123" s="333">
        <v>34164.55</v>
      </c>
      <c r="H1123" s="944">
        <f t="shared" si="26"/>
        <v>99.99868286257868</v>
      </c>
      <c r="I1123" s="598"/>
    </row>
    <row r="1124" spans="1:9" ht="15">
      <c r="A1124" s="904"/>
      <c r="B1124" s="151"/>
      <c r="C1124" s="774">
        <v>4270</v>
      </c>
      <c r="D1124" s="6" t="s">
        <v>897</v>
      </c>
      <c r="E1124" s="7">
        <v>2244</v>
      </c>
      <c r="F1124" s="39">
        <v>2183</v>
      </c>
      <c r="G1124" s="332">
        <v>2056.78</v>
      </c>
      <c r="H1124" s="944">
        <f t="shared" si="26"/>
        <v>94.21804855703162</v>
      </c>
      <c r="I1124" s="598"/>
    </row>
    <row r="1125" spans="1:9" ht="15">
      <c r="A1125" s="904"/>
      <c r="B1125" s="151"/>
      <c r="C1125" s="784">
        <v>4280</v>
      </c>
      <c r="D1125" s="11" t="s">
        <v>714</v>
      </c>
      <c r="E1125" s="12">
        <v>1219</v>
      </c>
      <c r="F1125" s="27">
        <v>2296</v>
      </c>
      <c r="G1125" s="331">
        <v>1961.01</v>
      </c>
      <c r="H1125" s="944">
        <f t="shared" si="26"/>
        <v>85.40984320557492</v>
      </c>
      <c r="I1125" s="598"/>
    </row>
    <row r="1126" spans="1:9" ht="15">
      <c r="A1126" s="904"/>
      <c r="B1126" s="151"/>
      <c r="C1126" s="774">
        <v>4300</v>
      </c>
      <c r="D1126" s="6" t="s">
        <v>946</v>
      </c>
      <c r="E1126" s="7">
        <v>61998</v>
      </c>
      <c r="F1126" s="26">
        <v>56860</v>
      </c>
      <c r="G1126" s="335">
        <v>56737.31</v>
      </c>
      <c r="H1126" s="944">
        <f t="shared" si="26"/>
        <v>99.78422441083362</v>
      </c>
      <c r="I1126" s="598"/>
    </row>
    <row r="1127" spans="1:9" ht="15">
      <c r="A1127" s="904"/>
      <c r="B1127" s="151"/>
      <c r="C1127" s="774">
        <v>4350</v>
      </c>
      <c r="D1127" s="6" t="s">
        <v>724</v>
      </c>
      <c r="E1127" s="7">
        <v>1304</v>
      </c>
      <c r="F1127" s="39">
        <v>892</v>
      </c>
      <c r="G1127" s="332">
        <v>780.04</v>
      </c>
      <c r="H1127" s="944">
        <f t="shared" si="26"/>
        <v>87.44843049327353</v>
      </c>
      <c r="I1127" s="598"/>
    </row>
    <row r="1128" spans="1:9" ht="30">
      <c r="A1128" s="904"/>
      <c r="B1128" s="151"/>
      <c r="C1128" s="773">
        <v>4360</v>
      </c>
      <c r="D1128" s="161" t="s">
        <v>114</v>
      </c>
      <c r="E1128" s="122">
        <v>199</v>
      </c>
      <c r="F1128" s="123">
        <v>132</v>
      </c>
      <c r="G1128" s="672">
        <v>132</v>
      </c>
      <c r="H1128" s="944">
        <f t="shared" si="26"/>
        <v>100</v>
      </c>
      <c r="I1128" s="598"/>
    </row>
    <row r="1129" spans="1:9" ht="30">
      <c r="A1129" s="904"/>
      <c r="B1129" s="151"/>
      <c r="C1129" s="817">
        <v>4370</v>
      </c>
      <c r="D1129" s="328" t="s">
        <v>82</v>
      </c>
      <c r="E1129" s="126">
        <v>6732</v>
      </c>
      <c r="F1129" s="298">
        <v>4993</v>
      </c>
      <c r="G1129" s="673">
        <v>4839.25</v>
      </c>
      <c r="H1129" s="944">
        <f t="shared" si="26"/>
        <v>96.92068896455037</v>
      </c>
      <c r="I1129" s="598"/>
    </row>
    <row r="1130" spans="1:9" ht="15">
      <c r="A1130" s="904"/>
      <c r="B1130" s="151"/>
      <c r="C1130" s="773">
        <v>4410</v>
      </c>
      <c r="D1130" s="61" t="s">
        <v>699</v>
      </c>
      <c r="E1130" s="122">
        <v>1414</v>
      </c>
      <c r="F1130" s="210">
        <v>1414</v>
      </c>
      <c r="G1130" s="210">
        <v>1379.2</v>
      </c>
      <c r="H1130" s="944">
        <f t="shared" si="26"/>
        <v>97.53889674681754</v>
      </c>
      <c r="I1130" s="598"/>
    </row>
    <row r="1131" spans="1:9" ht="15">
      <c r="A1131" s="904"/>
      <c r="B1131" s="151"/>
      <c r="C1131" s="853">
        <v>4430</v>
      </c>
      <c r="D1131" s="50" t="s">
        <v>697</v>
      </c>
      <c r="E1131" s="51">
        <v>2136</v>
      </c>
      <c r="F1131" s="179">
        <v>1629</v>
      </c>
      <c r="G1131" s="179">
        <v>1628.48</v>
      </c>
      <c r="H1131" s="944">
        <f t="shared" si="26"/>
        <v>99.9680785758134</v>
      </c>
      <c r="I1131" s="598"/>
    </row>
    <row r="1132" spans="1:9" ht="15">
      <c r="A1132" s="904"/>
      <c r="B1132" s="151"/>
      <c r="C1132" s="774">
        <v>4440</v>
      </c>
      <c r="D1132" s="6" t="s">
        <v>709</v>
      </c>
      <c r="E1132" s="7">
        <v>39942</v>
      </c>
      <c r="F1132" s="26">
        <v>44250</v>
      </c>
      <c r="G1132" s="26">
        <v>44250</v>
      </c>
      <c r="H1132" s="944">
        <f t="shared" si="26"/>
        <v>100</v>
      </c>
      <c r="I1132" s="598"/>
    </row>
    <row r="1133" spans="1:9" ht="30">
      <c r="A1133" s="904"/>
      <c r="B1133" s="151"/>
      <c r="C1133" s="774">
        <v>4700</v>
      </c>
      <c r="D1133" s="103" t="s">
        <v>719</v>
      </c>
      <c r="E1133" s="7">
        <v>220</v>
      </c>
      <c r="F1133" s="37">
        <v>220</v>
      </c>
      <c r="G1133" s="37">
        <v>220</v>
      </c>
      <c r="H1133" s="944">
        <f t="shared" si="26"/>
        <v>99.99999999999999</v>
      </c>
      <c r="I1133" s="598"/>
    </row>
    <row r="1134" spans="1:9" ht="30">
      <c r="A1134" s="904"/>
      <c r="B1134" s="151"/>
      <c r="C1134" s="784">
        <v>4740</v>
      </c>
      <c r="D1134" s="98" t="s">
        <v>811</v>
      </c>
      <c r="E1134" s="12">
        <v>2535</v>
      </c>
      <c r="F1134" s="27">
        <v>2563</v>
      </c>
      <c r="G1134" s="27">
        <v>2494.44</v>
      </c>
      <c r="H1134" s="944">
        <f t="shared" si="26"/>
        <v>97.32500975419431</v>
      </c>
      <c r="I1134" s="598"/>
    </row>
    <row r="1135" spans="1:9" ht="30">
      <c r="A1135" s="904"/>
      <c r="B1135" s="151"/>
      <c r="C1135" s="773">
        <v>4750</v>
      </c>
      <c r="D1135" s="161" t="s">
        <v>710</v>
      </c>
      <c r="E1135" s="122">
        <v>2242</v>
      </c>
      <c r="F1135" s="210">
        <v>2538</v>
      </c>
      <c r="G1135" s="210">
        <v>2302.74</v>
      </c>
      <c r="H1135" s="944">
        <f t="shared" si="26"/>
        <v>90.7304964539007</v>
      </c>
      <c r="I1135" s="598"/>
    </row>
    <row r="1136" spans="1:9" ht="15.75" thickBot="1">
      <c r="A1136" s="904"/>
      <c r="B1136" s="151"/>
      <c r="C1136" s="818"/>
      <c r="D1136" s="212"/>
      <c r="E1136" s="213"/>
      <c r="F1136" s="214"/>
      <c r="G1136" s="214"/>
      <c r="H1136" s="945"/>
      <c r="I1136" s="598"/>
    </row>
    <row r="1137" spans="1:9" ht="15.75" thickBot="1">
      <c r="A1137" s="904"/>
      <c r="B1137" s="967">
        <v>85415</v>
      </c>
      <c r="C1137" s="763"/>
      <c r="D1137" s="958" t="s">
        <v>718</v>
      </c>
      <c r="E1137" s="959">
        <v>8710</v>
      </c>
      <c r="F1137" s="962">
        <f>F1138+F1154</f>
        <v>487532</v>
      </c>
      <c r="G1137" s="962">
        <f>G1138+G1154</f>
        <v>341470.54</v>
      </c>
      <c r="H1137" s="1019">
        <f>G1137/F1137%</f>
        <v>70.04064143481864</v>
      </c>
      <c r="I1137" s="598"/>
    </row>
    <row r="1138" spans="1:9" ht="15">
      <c r="A1138" s="904"/>
      <c r="B1138" s="151"/>
      <c r="C1138" s="1020">
        <v>3240</v>
      </c>
      <c r="D1138" s="657" t="s">
        <v>900</v>
      </c>
      <c r="E1138" s="315">
        <v>8710</v>
      </c>
      <c r="F1138" s="527">
        <v>451708</v>
      </c>
      <c r="G1138" s="527">
        <v>327121.35</v>
      </c>
      <c r="H1138" s="946">
        <f aca="true" t="shared" si="27" ref="H1138:H1201">G1138/F1138%</f>
        <v>72.41876389171766</v>
      </c>
      <c r="I1138" s="885"/>
    </row>
    <row r="1139" spans="1:9" ht="15.75">
      <c r="A1139" s="904"/>
      <c r="B1139" s="201"/>
      <c r="C1139" s="800"/>
      <c r="D1139" s="865" t="s">
        <v>516</v>
      </c>
      <c r="E1139" s="107"/>
      <c r="F1139" s="108">
        <v>1500</v>
      </c>
      <c r="G1139" s="108">
        <v>1500</v>
      </c>
      <c r="H1139" s="947">
        <f t="shared" si="27"/>
        <v>100</v>
      </c>
      <c r="I1139" s="598"/>
    </row>
    <row r="1140" spans="1:9" ht="30">
      <c r="A1140" s="904"/>
      <c r="B1140" s="201"/>
      <c r="C1140" s="795"/>
      <c r="D1140" s="430" t="s">
        <v>383</v>
      </c>
      <c r="E1140" s="7"/>
      <c r="F1140" s="565">
        <v>450</v>
      </c>
      <c r="G1140" s="565">
        <v>450</v>
      </c>
      <c r="H1140" s="947">
        <f t="shared" si="27"/>
        <v>100</v>
      </c>
      <c r="I1140" s="598"/>
    </row>
    <row r="1141" spans="1:9" ht="30">
      <c r="A1141" s="904"/>
      <c r="B1141" s="201"/>
      <c r="C1141" s="795"/>
      <c r="D1141" s="741" t="s">
        <v>365</v>
      </c>
      <c r="E1141" s="51"/>
      <c r="F1141" s="566">
        <v>1050</v>
      </c>
      <c r="G1141" s="566">
        <v>1050</v>
      </c>
      <c r="H1141" s="947">
        <f t="shared" si="27"/>
        <v>100</v>
      </c>
      <c r="I1141" s="598"/>
    </row>
    <row r="1142" spans="1:9" ht="15">
      <c r="A1142" s="904"/>
      <c r="B1142" s="201"/>
      <c r="C1142" s="795"/>
      <c r="D1142" s="433" t="s">
        <v>990</v>
      </c>
      <c r="E1142" s="12"/>
      <c r="F1142" s="27">
        <v>441048</v>
      </c>
      <c r="G1142" s="27">
        <v>316474.85</v>
      </c>
      <c r="H1142" s="944">
        <f t="shared" si="27"/>
        <v>71.755194445956</v>
      </c>
      <c r="I1142" s="598"/>
    </row>
    <row r="1143" spans="1:9" ht="15">
      <c r="A1143" s="904"/>
      <c r="B1143" s="201"/>
      <c r="C1143" s="795"/>
      <c r="D1143" s="866" t="s">
        <v>217</v>
      </c>
      <c r="E1143" s="58"/>
      <c r="F1143" s="129"/>
      <c r="G1143" s="129"/>
      <c r="H1143" s="944"/>
      <c r="I1143" s="598"/>
    </row>
    <row r="1144" spans="1:9" ht="15">
      <c r="A1144" s="904"/>
      <c r="B1144" s="201"/>
      <c r="C1144" s="795"/>
      <c r="D1144" s="152" t="s">
        <v>919</v>
      </c>
      <c r="E1144" s="7"/>
      <c r="F1144" s="37">
        <v>430</v>
      </c>
      <c r="G1144" s="37">
        <v>430</v>
      </c>
      <c r="H1144" s="944">
        <f t="shared" si="27"/>
        <v>100</v>
      </c>
      <c r="I1144" s="598"/>
    </row>
    <row r="1145" spans="1:9" ht="15">
      <c r="A1145" s="904"/>
      <c r="B1145" s="201"/>
      <c r="C1145" s="795"/>
      <c r="D1145" s="152" t="s">
        <v>517</v>
      </c>
      <c r="E1145" s="7"/>
      <c r="F1145" s="37">
        <v>241</v>
      </c>
      <c r="G1145" s="37">
        <v>241</v>
      </c>
      <c r="H1145" s="944">
        <f t="shared" si="27"/>
        <v>100</v>
      </c>
      <c r="I1145" s="598"/>
    </row>
    <row r="1146" spans="1:9" ht="15">
      <c r="A1146" s="904"/>
      <c r="B1146" s="201"/>
      <c r="C1146" s="795"/>
      <c r="D1146" s="152" t="s">
        <v>518</v>
      </c>
      <c r="E1146" s="7"/>
      <c r="F1146" s="39">
        <v>2735</v>
      </c>
      <c r="G1146" s="39">
        <v>2728</v>
      </c>
      <c r="H1146" s="944">
        <f t="shared" si="27"/>
        <v>99.74405850091406</v>
      </c>
      <c r="I1146" s="598"/>
    </row>
    <row r="1147" spans="1:9" ht="15">
      <c r="A1147" s="904"/>
      <c r="B1147" s="201"/>
      <c r="C1147" s="795"/>
      <c r="D1147" s="348" t="s">
        <v>519</v>
      </c>
      <c r="E1147" s="122"/>
      <c r="F1147" s="210">
        <v>1646</v>
      </c>
      <c r="G1147" s="210">
        <v>1646</v>
      </c>
      <c r="H1147" s="944">
        <f t="shared" si="27"/>
        <v>100</v>
      </c>
      <c r="I1147" s="598"/>
    </row>
    <row r="1148" spans="1:9" ht="15">
      <c r="A1148" s="904"/>
      <c r="B1148" s="201"/>
      <c r="C1148" s="795"/>
      <c r="D1148" s="573" t="s">
        <v>520</v>
      </c>
      <c r="E1148" s="51"/>
      <c r="F1148" s="255">
        <v>409</v>
      </c>
      <c r="G1148" s="255">
        <v>409</v>
      </c>
      <c r="H1148" s="944">
        <f t="shared" si="27"/>
        <v>100</v>
      </c>
      <c r="I1148" s="598"/>
    </row>
    <row r="1149" spans="1:9" ht="15">
      <c r="A1149" s="904"/>
      <c r="B1149" s="201"/>
      <c r="C1149" s="795"/>
      <c r="D1149" s="152" t="s">
        <v>521</v>
      </c>
      <c r="E1149" s="7"/>
      <c r="F1149" s="37">
        <v>230</v>
      </c>
      <c r="G1149" s="37">
        <v>230</v>
      </c>
      <c r="H1149" s="944">
        <f t="shared" si="27"/>
        <v>100.00000000000001</v>
      </c>
      <c r="I1149" s="598"/>
    </row>
    <row r="1150" spans="1:9" ht="15">
      <c r="A1150" s="904"/>
      <c r="B1150" s="201"/>
      <c r="C1150" s="795"/>
      <c r="D1150" s="152" t="s">
        <v>522</v>
      </c>
      <c r="E1150" s="7"/>
      <c r="F1150" s="37">
        <v>325</v>
      </c>
      <c r="G1150" s="37">
        <v>325</v>
      </c>
      <c r="H1150" s="944">
        <f t="shared" si="27"/>
        <v>100</v>
      </c>
      <c r="I1150" s="598"/>
    </row>
    <row r="1151" spans="1:9" ht="15">
      <c r="A1151" s="904"/>
      <c r="B1151" s="201"/>
      <c r="C1151" s="795"/>
      <c r="D1151" s="348" t="s">
        <v>364</v>
      </c>
      <c r="E1151" s="122"/>
      <c r="F1151" s="122">
        <v>3144</v>
      </c>
      <c r="G1151" s="122">
        <v>3137.5</v>
      </c>
      <c r="H1151" s="944">
        <f t="shared" si="27"/>
        <v>99.79325699745547</v>
      </c>
      <c r="I1151" s="598"/>
    </row>
    <row r="1152" spans="1:9" ht="15">
      <c r="A1152" s="904"/>
      <c r="B1152" s="201"/>
      <c r="C1152" s="795"/>
      <c r="D1152" s="752" t="s">
        <v>385</v>
      </c>
      <c r="E1152" s="175"/>
      <c r="F1152" s="176">
        <v>439998</v>
      </c>
      <c r="G1152" s="176">
        <v>315424.85</v>
      </c>
      <c r="H1152" s="944">
        <f t="shared" si="27"/>
        <v>71.68779176268983</v>
      </c>
      <c r="I1152" s="598"/>
    </row>
    <row r="1153" spans="1:9" ht="30">
      <c r="A1153" s="904"/>
      <c r="B1153" s="201"/>
      <c r="C1153" s="766"/>
      <c r="D1153" s="741" t="s">
        <v>386</v>
      </c>
      <c r="E1153" s="58"/>
      <c r="F1153" s="110">
        <v>1050</v>
      </c>
      <c r="G1153" s="110">
        <v>1050</v>
      </c>
      <c r="H1153" s="944">
        <f t="shared" si="27"/>
        <v>100</v>
      </c>
      <c r="I1153" s="598"/>
    </row>
    <row r="1154" spans="1:9" ht="15">
      <c r="A1154" s="904"/>
      <c r="B1154" s="151"/>
      <c r="C1154" s="867">
        <v>3260</v>
      </c>
      <c r="D1154" s="6" t="s">
        <v>333</v>
      </c>
      <c r="E1154" s="7"/>
      <c r="F1154" s="39">
        <v>35824</v>
      </c>
      <c r="G1154" s="39">
        <v>14349.19</v>
      </c>
      <c r="H1154" s="944">
        <f t="shared" si="27"/>
        <v>40.05468401071907</v>
      </c>
      <c r="I1154" s="598"/>
    </row>
    <row r="1155" spans="1:9" ht="15">
      <c r="A1155" s="904"/>
      <c r="B1155" s="151"/>
      <c r="C1155" s="768"/>
      <c r="D1155" s="6" t="s">
        <v>385</v>
      </c>
      <c r="E1155" s="7"/>
      <c r="F1155" s="39">
        <v>17000</v>
      </c>
      <c r="G1155" s="39">
        <v>1600</v>
      </c>
      <c r="H1155" s="944">
        <f t="shared" si="27"/>
        <v>9.411764705882353</v>
      </c>
      <c r="I1155" s="598"/>
    </row>
    <row r="1156" spans="1:9" ht="15">
      <c r="A1156" s="904"/>
      <c r="B1156" s="151"/>
      <c r="C1156" s="781"/>
      <c r="D1156" s="63" t="s">
        <v>362</v>
      </c>
      <c r="E1156" s="58"/>
      <c r="F1156" s="129">
        <v>1450</v>
      </c>
      <c r="G1156" s="129">
        <v>1315.29</v>
      </c>
      <c r="H1156" s="944">
        <f t="shared" si="27"/>
        <v>90.70965517241379</v>
      </c>
      <c r="I1156" s="598"/>
    </row>
    <row r="1157" spans="1:9" ht="15">
      <c r="A1157" s="904"/>
      <c r="B1157" s="151"/>
      <c r="C1157" s="781"/>
      <c r="D1157" s="63" t="s">
        <v>363</v>
      </c>
      <c r="E1157" s="58"/>
      <c r="F1157" s="129">
        <v>370</v>
      </c>
      <c r="G1157" s="129">
        <v>370</v>
      </c>
      <c r="H1157" s="944">
        <f t="shared" si="27"/>
        <v>100</v>
      </c>
      <c r="I1157" s="598"/>
    </row>
    <row r="1158" spans="1:9" ht="15">
      <c r="A1158" s="904"/>
      <c r="B1158" s="151"/>
      <c r="C1158" s="781"/>
      <c r="D1158" s="63" t="s">
        <v>639</v>
      </c>
      <c r="E1158" s="58"/>
      <c r="F1158" s="129">
        <v>4040</v>
      </c>
      <c r="G1158" s="129">
        <v>3934.9</v>
      </c>
      <c r="H1158" s="944">
        <f t="shared" si="27"/>
        <v>97.39851485148516</v>
      </c>
      <c r="I1158" s="598"/>
    </row>
    <row r="1159" spans="1:9" ht="15">
      <c r="A1159" s="904"/>
      <c r="B1159" s="151"/>
      <c r="C1159" s="781"/>
      <c r="D1159" s="61" t="s">
        <v>642</v>
      </c>
      <c r="E1159" s="122"/>
      <c r="F1159" s="210">
        <v>2220</v>
      </c>
      <c r="G1159" s="210">
        <v>2219</v>
      </c>
      <c r="H1159" s="944">
        <f t="shared" si="27"/>
        <v>99.95495495495496</v>
      </c>
      <c r="I1159" s="598"/>
    </row>
    <row r="1160" spans="1:9" ht="15">
      <c r="A1160" s="904"/>
      <c r="B1160" s="151"/>
      <c r="C1160" s="777"/>
      <c r="D1160" s="212" t="s">
        <v>645</v>
      </c>
      <c r="E1160" s="213"/>
      <c r="F1160" s="214">
        <v>840</v>
      </c>
      <c r="G1160" s="214">
        <v>840</v>
      </c>
      <c r="H1160" s="944">
        <f t="shared" si="27"/>
        <v>100</v>
      </c>
      <c r="I1160" s="598"/>
    </row>
    <row r="1161" spans="1:9" ht="15">
      <c r="A1161" s="904"/>
      <c r="B1161" s="151"/>
      <c r="C1161" s="781"/>
      <c r="D1161" s="63" t="s">
        <v>647</v>
      </c>
      <c r="E1161" s="58"/>
      <c r="F1161" s="129">
        <v>1960</v>
      </c>
      <c r="G1161" s="129">
        <v>1960</v>
      </c>
      <c r="H1161" s="944">
        <f t="shared" si="27"/>
        <v>99.99999999999999</v>
      </c>
      <c r="I1161" s="598"/>
    </row>
    <row r="1162" spans="1:9" ht="15">
      <c r="A1162" s="904"/>
      <c r="B1162" s="151"/>
      <c r="C1162" s="781"/>
      <c r="D1162" s="63" t="s">
        <v>366</v>
      </c>
      <c r="E1162" s="58"/>
      <c r="F1162" s="129">
        <v>540</v>
      </c>
      <c r="G1162" s="129">
        <v>540</v>
      </c>
      <c r="H1162" s="944">
        <f t="shared" si="27"/>
        <v>100</v>
      </c>
      <c r="I1162" s="598"/>
    </row>
    <row r="1163" spans="1:9" ht="15">
      <c r="A1163" s="904"/>
      <c r="B1163" s="151"/>
      <c r="C1163" s="781"/>
      <c r="D1163" s="63" t="s">
        <v>653</v>
      </c>
      <c r="E1163" s="58"/>
      <c r="F1163" s="129">
        <v>800</v>
      </c>
      <c r="G1163" s="129">
        <v>800</v>
      </c>
      <c r="H1163" s="944">
        <f t="shared" si="27"/>
        <v>100</v>
      </c>
      <c r="I1163" s="598"/>
    </row>
    <row r="1164" spans="1:9" ht="15.75" thickBot="1">
      <c r="A1164" s="904"/>
      <c r="B1164" s="151"/>
      <c r="C1164" s="781"/>
      <c r="D1164" s="63" t="s">
        <v>367</v>
      </c>
      <c r="E1164" s="58"/>
      <c r="F1164" s="129">
        <v>770</v>
      </c>
      <c r="G1164" s="129">
        <v>770</v>
      </c>
      <c r="H1164" s="945">
        <f t="shared" si="27"/>
        <v>100</v>
      </c>
      <c r="I1164" s="598"/>
    </row>
    <row r="1165" spans="1:9" ht="16.5" thickBot="1">
      <c r="A1165" s="694">
        <v>900</v>
      </c>
      <c r="B1165" s="695"/>
      <c r="C1165" s="763"/>
      <c r="D1165" s="696" t="s">
        <v>78</v>
      </c>
      <c r="E1165" s="692">
        <v>5070573</v>
      </c>
      <c r="F1165" s="693">
        <f>F1166+F1213+F1219+F1246+F1269+F1290</f>
        <v>5040571</v>
      </c>
      <c r="G1165" s="693">
        <f>G1166+G1213+G1219+G1246+G1269+G1290</f>
        <v>4839344.539999999</v>
      </c>
      <c r="H1165" s="697">
        <f t="shared" si="27"/>
        <v>96.007863791622</v>
      </c>
      <c r="I1165" s="598"/>
    </row>
    <row r="1166" spans="1:9" ht="15.75" thickBot="1">
      <c r="A1166" s="904"/>
      <c r="B1166" s="967">
        <v>90001</v>
      </c>
      <c r="C1166" s="763"/>
      <c r="D1166" s="958" t="s">
        <v>939</v>
      </c>
      <c r="E1166" s="959">
        <v>2567000</v>
      </c>
      <c r="F1166" s="968">
        <f>F1167+F1169+F1174+F1176+F1179+F1181+F1184+F1199</f>
        <v>2919108</v>
      </c>
      <c r="G1166" s="968">
        <f>G1167+G1169+G1174+G1176+G1179+G1181+G1184+G1199</f>
        <v>2749707.51</v>
      </c>
      <c r="H1166" s="1019">
        <f t="shared" si="27"/>
        <v>94.1968406102138</v>
      </c>
      <c r="I1166" s="598"/>
    </row>
    <row r="1167" spans="1:9" ht="15">
      <c r="A1167" s="904"/>
      <c r="B1167" s="151"/>
      <c r="C1167" s="796">
        <v>2650</v>
      </c>
      <c r="D1167" s="452" t="s">
        <v>36</v>
      </c>
      <c r="E1167" s="315">
        <v>0</v>
      </c>
      <c r="F1167" s="658">
        <v>64660</v>
      </c>
      <c r="G1167" s="658">
        <v>64660</v>
      </c>
      <c r="H1167" s="946">
        <f t="shared" si="27"/>
        <v>100</v>
      </c>
      <c r="I1167" s="598"/>
    </row>
    <row r="1168" spans="1:9" ht="30">
      <c r="A1168" s="904"/>
      <c r="B1168" s="151"/>
      <c r="C1168" s="771"/>
      <c r="D1168" s="356" t="s">
        <v>387</v>
      </c>
      <c r="E1168" s="24"/>
      <c r="F1168" s="25"/>
      <c r="G1168" s="25"/>
      <c r="H1168" s="944"/>
      <c r="I1168" s="598"/>
    </row>
    <row r="1169" spans="1:9" ht="15">
      <c r="A1169" s="904"/>
      <c r="B1169" s="151"/>
      <c r="C1169" s="815">
        <v>4160</v>
      </c>
      <c r="D1169" s="11" t="s">
        <v>341</v>
      </c>
      <c r="E1169" s="12">
        <v>0</v>
      </c>
      <c r="F1169" s="13">
        <v>520195</v>
      </c>
      <c r="G1169" s="13">
        <v>517215.38</v>
      </c>
      <c r="H1169" s="945">
        <f t="shared" si="27"/>
        <v>99.42721094974</v>
      </c>
      <c r="I1169" s="598"/>
    </row>
    <row r="1170" spans="1:9" ht="30">
      <c r="A1170" s="904"/>
      <c r="B1170" s="201"/>
      <c r="C1170" s="794"/>
      <c r="D1170" s="868" t="s">
        <v>523</v>
      </c>
      <c r="E1170" s="170"/>
      <c r="F1170" s="171"/>
      <c r="G1170" s="171"/>
      <c r="H1170" s="910"/>
      <c r="I1170" s="598"/>
    </row>
    <row r="1171" spans="1:9" ht="30">
      <c r="A1171" s="904"/>
      <c r="B1171" s="201"/>
      <c r="C1171" s="795"/>
      <c r="D1171" s="869" t="s">
        <v>424</v>
      </c>
      <c r="E1171" s="58"/>
      <c r="F1171" s="110">
        <v>144902</v>
      </c>
      <c r="G1171" s="110">
        <v>144901.56</v>
      </c>
      <c r="H1171" s="944">
        <f t="shared" si="27"/>
        <v>99.99969634649625</v>
      </c>
      <c r="I1171" s="598"/>
    </row>
    <row r="1172" spans="1:9" ht="30">
      <c r="A1172" s="904"/>
      <c r="B1172" s="201"/>
      <c r="C1172" s="795"/>
      <c r="D1172" s="752" t="s">
        <v>426</v>
      </c>
      <c r="E1172" s="175"/>
      <c r="F1172" s="176"/>
      <c r="G1172" s="176">
        <v>34934.76</v>
      </c>
      <c r="H1172" s="944"/>
      <c r="I1172" s="598"/>
    </row>
    <row r="1173" spans="1:9" ht="15">
      <c r="A1173" s="904"/>
      <c r="B1173" s="201"/>
      <c r="C1173" s="766"/>
      <c r="D1173" s="870" t="s">
        <v>425</v>
      </c>
      <c r="E1173" s="674"/>
      <c r="F1173" s="325"/>
      <c r="G1173" s="325">
        <v>337379.06</v>
      </c>
      <c r="H1173" s="944"/>
      <c r="I1173" s="598"/>
    </row>
    <row r="1174" spans="1:9" ht="15">
      <c r="A1174" s="904"/>
      <c r="B1174" s="151"/>
      <c r="C1174" s="847">
        <v>4210</v>
      </c>
      <c r="D1174" s="551" t="s">
        <v>115</v>
      </c>
      <c r="E1174" s="374">
        <v>0</v>
      </c>
      <c r="F1174" s="558">
        <v>5010</v>
      </c>
      <c r="G1174" s="558">
        <v>5009.62</v>
      </c>
      <c r="H1174" s="944">
        <f t="shared" si="27"/>
        <v>99.99241516966067</v>
      </c>
      <c r="I1174" s="598"/>
    </row>
    <row r="1175" spans="1:9" ht="15">
      <c r="A1175" s="904"/>
      <c r="B1175" s="151"/>
      <c r="C1175" s="798"/>
      <c r="D1175" s="550" t="s">
        <v>423</v>
      </c>
      <c r="E1175" s="230"/>
      <c r="F1175" s="159"/>
      <c r="G1175" s="159"/>
      <c r="H1175" s="944"/>
      <c r="I1175" s="598"/>
    </row>
    <row r="1176" spans="1:9" ht="15">
      <c r="A1176" s="904"/>
      <c r="B1176" s="151"/>
      <c r="C1176" s="778">
        <v>4270</v>
      </c>
      <c r="D1176" s="120" t="s">
        <v>897</v>
      </c>
      <c r="E1176" s="12">
        <v>0</v>
      </c>
      <c r="F1176" s="13">
        <v>98000</v>
      </c>
      <c r="G1176" s="13">
        <v>98000</v>
      </c>
      <c r="H1176" s="944">
        <f t="shared" si="27"/>
        <v>100</v>
      </c>
      <c r="I1176" s="598"/>
    </row>
    <row r="1177" spans="1:9" ht="30">
      <c r="A1177" s="904"/>
      <c r="B1177" s="151"/>
      <c r="C1177" s="776"/>
      <c r="D1177" s="103" t="s">
        <v>389</v>
      </c>
      <c r="E1177" s="7"/>
      <c r="F1177" s="39">
        <v>6000</v>
      </c>
      <c r="G1177" s="39">
        <v>6000</v>
      </c>
      <c r="H1177" s="944">
        <f t="shared" si="27"/>
        <v>100</v>
      </c>
      <c r="I1177" s="598"/>
    </row>
    <row r="1178" spans="1:9" ht="15">
      <c r="A1178" s="904"/>
      <c r="B1178" s="151"/>
      <c r="C1178" s="782"/>
      <c r="D1178" s="103" t="s">
        <v>391</v>
      </c>
      <c r="E1178" s="7">
        <v>0</v>
      </c>
      <c r="F1178" s="26">
        <v>92000</v>
      </c>
      <c r="G1178" s="26">
        <v>92000</v>
      </c>
      <c r="H1178" s="944">
        <f t="shared" si="27"/>
        <v>100</v>
      </c>
      <c r="I1178" s="598"/>
    </row>
    <row r="1179" spans="1:9" ht="15">
      <c r="A1179" s="904"/>
      <c r="B1179" s="151"/>
      <c r="C1179" s="772">
        <v>4300</v>
      </c>
      <c r="D1179" s="11" t="s">
        <v>946</v>
      </c>
      <c r="E1179" s="12">
        <v>10000</v>
      </c>
      <c r="F1179" s="31">
        <v>293</v>
      </c>
      <c r="G1179" s="31">
        <v>292.8</v>
      </c>
      <c r="H1179" s="944">
        <f t="shared" si="27"/>
        <v>99.93174061433447</v>
      </c>
      <c r="I1179" s="598"/>
    </row>
    <row r="1180" spans="1:9" ht="15">
      <c r="A1180" s="904"/>
      <c r="B1180" s="151"/>
      <c r="C1180" s="787"/>
      <c r="D1180" s="61" t="s">
        <v>592</v>
      </c>
      <c r="E1180" s="122"/>
      <c r="F1180" s="143"/>
      <c r="G1180" s="143"/>
      <c r="H1180" s="944"/>
      <c r="I1180" s="598"/>
    </row>
    <row r="1181" spans="1:9" ht="15.75" customHeight="1">
      <c r="A1181" s="904"/>
      <c r="B1181" s="151"/>
      <c r="C1181" s="819">
        <v>6010</v>
      </c>
      <c r="D1181" s="343" t="s">
        <v>922</v>
      </c>
      <c r="E1181" s="213">
        <v>0</v>
      </c>
      <c r="F1181" s="222">
        <v>1134000</v>
      </c>
      <c r="G1181" s="222">
        <v>1134000</v>
      </c>
      <c r="H1181" s="945">
        <f t="shared" si="27"/>
        <v>100</v>
      </c>
      <c r="I1181" s="598"/>
    </row>
    <row r="1182" spans="1:9" ht="45">
      <c r="A1182" s="904"/>
      <c r="B1182" s="151"/>
      <c r="C1182" s="789"/>
      <c r="D1182" s="356" t="s">
        <v>991</v>
      </c>
      <c r="E1182" s="24"/>
      <c r="F1182" s="142"/>
      <c r="G1182" s="227"/>
      <c r="H1182" s="910"/>
      <c r="I1182" s="598"/>
    </row>
    <row r="1183" spans="1:9" ht="15">
      <c r="A1183" s="904"/>
      <c r="B1183" s="151"/>
      <c r="C1183" s="771"/>
      <c r="D1183" s="6" t="s">
        <v>392</v>
      </c>
      <c r="E1183" s="7">
        <v>0</v>
      </c>
      <c r="F1183" s="26">
        <v>1134000</v>
      </c>
      <c r="G1183" s="26">
        <v>1134000</v>
      </c>
      <c r="H1183" s="944">
        <f t="shared" si="27"/>
        <v>100</v>
      </c>
      <c r="I1183" s="598"/>
    </row>
    <row r="1184" spans="1:9" ht="15">
      <c r="A1184" s="904"/>
      <c r="B1184" s="151"/>
      <c r="C1184" s="793">
        <v>6050</v>
      </c>
      <c r="D1184" s="11" t="s">
        <v>130</v>
      </c>
      <c r="E1184" s="12">
        <v>907000</v>
      </c>
      <c r="F1184" s="12">
        <v>964616</v>
      </c>
      <c r="G1184" s="12">
        <f>G1185+G1187+G1194+G1196+G1197</f>
        <v>798347.1699999999</v>
      </c>
      <c r="H1184" s="944">
        <f t="shared" si="27"/>
        <v>82.76321043814326</v>
      </c>
      <c r="I1184" s="598"/>
    </row>
    <row r="1185" spans="1:9" ht="32.25" customHeight="1">
      <c r="A1185" s="904"/>
      <c r="B1185" s="201"/>
      <c r="C1185" s="794"/>
      <c r="D1185" s="433" t="s">
        <v>962</v>
      </c>
      <c r="E1185" s="12">
        <v>20000</v>
      </c>
      <c r="F1185" s="12">
        <v>123220</v>
      </c>
      <c r="G1185" s="12">
        <v>123220</v>
      </c>
      <c r="H1185" s="944">
        <f t="shared" si="27"/>
        <v>100</v>
      </c>
      <c r="I1185" s="598"/>
    </row>
    <row r="1186" spans="1:9" ht="17.25" customHeight="1">
      <c r="A1186" s="904"/>
      <c r="B1186" s="201"/>
      <c r="C1186" s="795"/>
      <c r="D1186" s="871" t="s">
        <v>963</v>
      </c>
      <c r="E1186" s="58"/>
      <c r="F1186" s="58"/>
      <c r="G1186" s="540">
        <v>123220</v>
      </c>
      <c r="H1186" s="944"/>
      <c r="I1186" s="598"/>
    </row>
    <row r="1187" spans="1:9" ht="15">
      <c r="A1187" s="904"/>
      <c r="B1187" s="201"/>
      <c r="C1187" s="795"/>
      <c r="D1187" s="430" t="s">
        <v>964</v>
      </c>
      <c r="E1187" s="7">
        <v>20000</v>
      </c>
      <c r="F1187" s="7">
        <v>125416</v>
      </c>
      <c r="G1187" s="7">
        <v>125416</v>
      </c>
      <c r="H1187" s="944">
        <f t="shared" si="27"/>
        <v>100</v>
      </c>
      <c r="I1187" s="598"/>
    </row>
    <row r="1188" spans="1:9" ht="15">
      <c r="A1188" s="904"/>
      <c r="B1188" s="201"/>
      <c r="C1188" s="795"/>
      <c r="D1188" s="871" t="s">
        <v>960</v>
      </c>
      <c r="E1188" s="58"/>
      <c r="F1188" s="58"/>
      <c r="G1188" s="540">
        <v>125416</v>
      </c>
      <c r="H1188" s="944"/>
      <c r="I1188" s="598"/>
    </row>
    <row r="1189" spans="1:9" ht="30">
      <c r="A1189" s="904"/>
      <c r="B1189" s="201"/>
      <c r="C1189" s="795"/>
      <c r="D1189" s="606" t="s">
        <v>692</v>
      </c>
      <c r="E1189" s="122">
        <v>200000</v>
      </c>
      <c r="F1189" s="122">
        <v>0</v>
      </c>
      <c r="G1189" s="122">
        <v>0</v>
      </c>
      <c r="H1189" s="944"/>
      <c r="I1189" s="598"/>
    </row>
    <row r="1190" spans="1:9" ht="30">
      <c r="A1190" s="904"/>
      <c r="B1190" s="201"/>
      <c r="C1190" s="795"/>
      <c r="D1190" s="737" t="s">
        <v>941</v>
      </c>
      <c r="E1190" s="126">
        <v>267000</v>
      </c>
      <c r="F1190" s="126">
        <v>0</v>
      </c>
      <c r="G1190" s="126">
        <v>0</v>
      </c>
      <c r="H1190" s="945"/>
      <c r="I1190" s="598"/>
    </row>
    <row r="1191" spans="1:9" ht="15">
      <c r="A1191" s="904"/>
      <c r="B1191" s="201"/>
      <c r="C1191" s="795"/>
      <c r="D1191" s="864" t="s">
        <v>693</v>
      </c>
      <c r="E1191" s="45"/>
      <c r="F1191" s="675"/>
      <c r="G1191" s="675"/>
      <c r="H1191" s="910"/>
      <c r="I1191" s="598"/>
    </row>
    <row r="1192" spans="1:9" ht="30">
      <c r="A1192" s="904"/>
      <c r="B1192" s="201"/>
      <c r="C1192" s="795"/>
      <c r="D1192" s="741" t="s">
        <v>46</v>
      </c>
      <c r="E1192" s="51">
        <v>200000</v>
      </c>
      <c r="F1192" s="51">
        <v>0</v>
      </c>
      <c r="G1192" s="51">
        <v>0</v>
      </c>
      <c r="H1192" s="944"/>
      <c r="I1192" s="598"/>
    </row>
    <row r="1193" spans="1:9" ht="30">
      <c r="A1193" s="904"/>
      <c r="B1193" s="201"/>
      <c r="C1193" s="795"/>
      <c r="D1193" s="430" t="s">
        <v>712</v>
      </c>
      <c r="E1193" s="7">
        <v>200000</v>
      </c>
      <c r="F1193" s="7">
        <v>0</v>
      </c>
      <c r="G1193" s="7">
        <v>0</v>
      </c>
      <c r="H1193" s="944"/>
      <c r="I1193" s="598"/>
    </row>
    <row r="1194" spans="1:9" ht="15">
      <c r="A1194" s="904"/>
      <c r="B1194" s="201"/>
      <c r="C1194" s="795"/>
      <c r="D1194" s="872" t="s">
        <v>961</v>
      </c>
      <c r="E1194" s="24">
        <v>0</v>
      </c>
      <c r="F1194" s="463">
        <v>45000</v>
      </c>
      <c r="G1194" s="463">
        <v>45000</v>
      </c>
      <c r="H1194" s="944">
        <f t="shared" si="27"/>
        <v>100</v>
      </c>
      <c r="I1194" s="598"/>
    </row>
    <row r="1195" spans="1:9" ht="15">
      <c r="A1195" s="904"/>
      <c r="B1195" s="201"/>
      <c r="C1195" s="795"/>
      <c r="D1195" s="873" t="s">
        <v>960</v>
      </c>
      <c r="E1195" s="24"/>
      <c r="F1195" s="463"/>
      <c r="G1195" s="637">
        <v>45000</v>
      </c>
      <c r="H1195" s="944"/>
      <c r="I1195" s="598"/>
    </row>
    <row r="1196" spans="1:9" ht="15">
      <c r="A1196" s="904"/>
      <c r="B1196" s="201"/>
      <c r="C1196" s="795"/>
      <c r="D1196" s="872" t="s">
        <v>599</v>
      </c>
      <c r="E1196" s="24"/>
      <c r="F1196" s="228">
        <v>345600</v>
      </c>
      <c r="G1196" s="228">
        <v>341999.95</v>
      </c>
      <c r="H1196" s="944">
        <f t="shared" si="27"/>
        <v>98.95831886574075</v>
      </c>
      <c r="I1196" s="598"/>
    </row>
    <row r="1197" spans="1:9" ht="42.75" customHeight="1">
      <c r="A1197" s="904"/>
      <c r="B1197" s="201"/>
      <c r="C1197" s="795"/>
      <c r="D1197" s="872" t="s">
        <v>992</v>
      </c>
      <c r="E1197" s="24"/>
      <c r="F1197" s="228">
        <v>325380</v>
      </c>
      <c r="G1197" s="228">
        <v>162711.22</v>
      </c>
      <c r="H1197" s="944">
        <f t="shared" si="27"/>
        <v>50.0065216055074</v>
      </c>
      <c r="I1197" s="598"/>
    </row>
    <row r="1198" spans="1:9" ht="20.25" customHeight="1">
      <c r="A1198" s="904"/>
      <c r="B1198" s="201"/>
      <c r="C1198" s="766"/>
      <c r="D1198" s="874" t="s">
        <v>960</v>
      </c>
      <c r="E1198" s="230"/>
      <c r="F1198" s="156"/>
      <c r="G1198" s="645">
        <v>65110</v>
      </c>
      <c r="H1198" s="944"/>
      <c r="I1198" s="598"/>
    </row>
    <row r="1199" spans="1:9" ht="30">
      <c r="A1199" s="904"/>
      <c r="B1199" s="151"/>
      <c r="C1199" s="785">
        <v>6210</v>
      </c>
      <c r="D1199" s="161" t="s">
        <v>526</v>
      </c>
      <c r="E1199" s="122">
        <v>1650000</v>
      </c>
      <c r="F1199" s="139">
        <v>132334</v>
      </c>
      <c r="G1199" s="139">
        <v>132182.54</v>
      </c>
      <c r="H1199" s="944">
        <f t="shared" si="27"/>
        <v>99.88554717608477</v>
      </c>
      <c r="I1199" s="885"/>
    </row>
    <row r="1200" spans="1:9" ht="15">
      <c r="A1200" s="904"/>
      <c r="B1200" s="201"/>
      <c r="C1200" s="794"/>
      <c r="D1200" s="752" t="s">
        <v>527</v>
      </c>
      <c r="E1200" s="126"/>
      <c r="F1200" s="79"/>
      <c r="G1200" s="79"/>
      <c r="H1200" s="907"/>
      <c r="I1200" s="598"/>
    </row>
    <row r="1201" spans="1:9" ht="15">
      <c r="A1201" s="904"/>
      <c r="B1201" s="201"/>
      <c r="C1201" s="795"/>
      <c r="D1201" s="152" t="s">
        <v>181</v>
      </c>
      <c r="E1201" s="7">
        <v>0</v>
      </c>
      <c r="F1201" s="8">
        <v>40000</v>
      </c>
      <c r="G1201" s="8">
        <v>40000</v>
      </c>
      <c r="H1201" s="944">
        <f t="shared" si="27"/>
        <v>100</v>
      </c>
      <c r="I1201" s="598"/>
    </row>
    <row r="1202" spans="1:9" ht="30">
      <c r="A1202" s="904"/>
      <c r="B1202" s="201"/>
      <c r="C1202" s="795"/>
      <c r="D1202" s="741" t="s">
        <v>906</v>
      </c>
      <c r="E1202" s="51">
        <v>200000</v>
      </c>
      <c r="F1202" s="149">
        <v>0</v>
      </c>
      <c r="G1202" s="149">
        <v>0</v>
      </c>
      <c r="H1202" s="944"/>
      <c r="I1202" s="598"/>
    </row>
    <row r="1203" spans="1:9" ht="30">
      <c r="A1203" s="904"/>
      <c r="B1203" s="201"/>
      <c r="C1203" s="795"/>
      <c r="D1203" s="433" t="s">
        <v>529</v>
      </c>
      <c r="E1203" s="12">
        <v>280000</v>
      </c>
      <c r="F1203" s="13">
        <v>0</v>
      </c>
      <c r="G1203" s="13">
        <v>0</v>
      </c>
      <c r="H1203" s="944"/>
      <c r="I1203" s="598"/>
    </row>
    <row r="1204" spans="1:9" ht="30">
      <c r="A1204" s="904"/>
      <c r="B1204" s="201"/>
      <c r="C1204" s="795"/>
      <c r="D1204" s="430" t="s">
        <v>929</v>
      </c>
      <c r="E1204" s="7">
        <v>100000</v>
      </c>
      <c r="F1204" s="8">
        <v>0</v>
      </c>
      <c r="G1204" s="8">
        <v>0</v>
      </c>
      <c r="H1204" s="944"/>
      <c r="I1204" s="598"/>
    </row>
    <row r="1205" spans="1:9" ht="30">
      <c r="A1205" s="904"/>
      <c r="B1205" s="201"/>
      <c r="C1205" s="795"/>
      <c r="D1205" s="430" t="s">
        <v>931</v>
      </c>
      <c r="E1205" s="7">
        <v>200000</v>
      </c>
      <c r="F1205" s="144">
        <v>0</v>
      </c>
      <c r="G1205" s="144">
        <v>0</v>
      </c>
      <c r="H1205" s="944"/>
      <c r="I1205" s="598"/>
    </row>
    <row r="1206" spans="1:9" ht="30">
      <c r="A1206" s="904"/>
      <c r="B1206" s="201"/>
      <c r="C1206" s="795"/>
      <c r="D1206" s="433" t="s">
        <v>272</v>
      </c>
      <c r="E1206" s="12">
        <v>50000</v>
      </c>
      <c r="F1206" s="31">
        <v>40397</v>
      </c>
      <c r="G1206" s="31">
        <v>40396.82</v>
      </c>
      <c r="H1206" s="944">
        <f aca="true" t="shared" si="28" ref="H1206:H1265">G1206/F1206%</f>
        <v>99.99955442235809</v>
      </c>
      <c r="I1206" s="598"/>
    </row>
    <row r="1207" spans="1:9" ht="15">
      <c r="A1207" s="904"/>
      <c r="B1207" s="201"/>
      <c r="C1207" s="795"/>
      <c r="D1207" s="606" t="s">
        <v>741</v>
      </c>
      <c r="E1207" s="122">
        <v>745000</v>
      </c>
      <c r="F1207" s="148">
        <v>0</v>
      </c>
      <c r="G1207" s="148">
        <v>0</v>
      </c>
      <c r="H1207" s="944"/>
      <c r="I1207" s="598"/>
    </row>
    <row r="1208" spans="1:9" ht="30">
      <c r="A1208" s="904"/>
      <c r="B1208" s="201"/>
      <c r="C1208" s="795"/>
      <c r="D1208" s="741" t="s">
        <v>1014</v>
      </c>
      <c r="E1208" s="51">
        <v>30000</v>
      </c>
      <c r="F1208" s="366">
        <v>0</v>
      </c>
      <c r="G1208" s="366">
        <v>0</v>
      </c>
      <c r="H1208" s="944"/>
      <c r="I1208" s="598"/>
    </row>
    <row r="1209" spans="1:9" ht="15">
      <c r="A1209" s="904"/>
      <c r="B1209" s="201"/>
      <c r="C1209" s="795"/>
      <c r="D1209" s="152" t="s">
        <v>397</v>
      </c>
      <c r="E1209" s="7">
        <v>0</v>
      </c>
      <c r="F1209" s="26">
        <v>18135</v>
      </c>
      <c r="G1209" s="26">
        <v>18134.43</v>
      </c>
      <c r="H1209" s="944">
        <f t="shared" si="28"/>
        <v>99.99685690653433</v>
      </c>
      <c r="I1209" s="598"/>
    </row>
    <row r="1210" spans="1:9" ht="15">
      <c r="A1210" s="904"/>
      <c r="B1210" s="201"/>
      <c r="C1210" s="795"/>
      <c r="D1210" s="152" t="s">
        <v>716</v>
      </c>
      <c r="E1210" s="7">
        <v>15000</v>
      </c>
      <c r="F1210" s="26">
        <v>15000</v>
      </c>
      <c r="G1210" s="26">
        <v>15000</v>
      </c>
      <c r="H1210" s="944">
        <f t="shared" si="28"/>
        <v>100</v>
      </c>
      <c r="I1210" s="598"/>
    </row>
    <row r="1211" spans="1:9" ht="30">
      <c r="A1211" s="904"/>
      <c r="B1211" s="201"/>
      <c r="C1211" s="795"/>
      <c r="D1211" s="433" t="s">
        <v>530</v>
      </c>
      <c r="E1211" s="12">
        <v>30000</v>
      </c>
      <c r="F1211" s="31">
        <v>18802</v>
      </c>
      <c r="G1211" s="31">
        <v>18651.29</v>
      </c>
      <c r="H1211" s="937">
        <f t="shared" si="28"/>
        <v>99.19843633655994</v>
      </c>
      <c r="I1211" s="598"/>
    </row>
    <row r="1212" spans="1:9" ht="15.75" thickBot="1">
      <c r="A1212" s="904"/>
      <c r="B1212" s="201"/>
      <c r="C1212" s="795"/>
      <c r="D1212" s="1021" t="s">
        <v>531</v>
      </c>
      <c r="E1212" s="16"/>
      <c r="F1212" s="17"/>
      <c r="G1212" s="17"/>
      <c r="H1212" s="1022"/>
      <c r="I1212" s="598"/>
    </row>
    <row r="1213" spans="1:9" ht="15.75" thickBot="1">
      <c r="A1213" s="904"/>
      <c r="B1213" s="967">
        <v>90002</v>
      </c>
      <c r="C1213" s="763"/>
      <c r="D1213" s="958" t="s">
        <v>762</v>
      </c>
      <c r="E1213" s="959">
        <v>473620</v>
      </c>
      <c r="F1213" s="972">
        <f>F1214+F1217</f>
        <v>32920</v>
      </c>
      <c r="G1213" s="972">
        <f>G1214+G1217</f>
        <v>32916</v>
      </c>
      <c r="H1213" s="1019">
        <f t="shared" si="28"/>
        <v>99.98784933171325</v>
      </c>
      <c r="I1213" s="598"/>
    </row>
    <row r="1214" spans="1:9" ht="60">
      <c r="A1214" s="904"/>
      <c r="B1214" s="151"/>
      <c r="C1214" s="828">
        <v>2900</v>
      </c>
      <c r="D1214" s="432" t="s">
        <v>533</v>
      </c>
      <c r="E1214" s="265">
        <v>73620</v>
      </c>
      <c r="F1214" s="464">
        <v>32920</v>
      </c>
      <c r="G1214" s="464">
        <v>32916</v>
      </c>
      <c r="H1214" s="929">
        <f t="shared" si="28"/>
        <v>99.98784933171325</v>
      </c>
      <c r="I1214" s="598"/>
    </row>
    <row r="1215" spans="1:9" ht="15">
      <c r="A1215" s="904"/>
      <c r="B1215" s="151"/>
      <c r="C1215" s="776"/>
      <c r="D1215" s="288" t="s">
        <v>534</v>
      </c>
      <c r="E1215" s="170"/>
      <c r="F1215" s="171"/>
      <c r="G1215" s="171"/>
      <c r="H1215" s="946"/>
      <c r="I1215" s="598"/>
    </row>
    <row r="1216" spans="1:9" ht="30">
      <c r="A1216" s="904"/>
      <c r="B1216" s="151"/>
      <c r="C1216" s="834"/>
      <c r="D1216" s="161" t="s">
        <v>879</v>
      </c>
      <c r="E1216" s="122"/>
      <c r="F1216" s="143">
        <v>32920</v>
      </c>
      <c r="G1216" s="143">
        <v>32916</v>
      </c>
      <c r="H1216" s="944">
        <f t="shared" si="28"/>
        <v>99.98784933171325</v>
      </c>
      <c r="I1216" s="598"/>
    </row>
    <row r="1217" spans="1:9" ht="60">
      <c r="A1217" s="904"/>
      <c r="B1217" s="151"/>
      <c r="C1217" s="855">
        <v>6650</v>
      </c>
      <c r="D1217" s="354" t="s">
        <v>273</v>
      </c>
      <c r="E1217" s="51">
        <v>400000</v>
      </c>
      <c r="F1217" s="52">
        <v>0</v>
      </c>
      <c r="G1217" s="52">
        <v>0</v>
      </c>
      <c r="H1217" s="944"/>
      <c r="I1217" s="598"/>
    </row>
    <row r="1218" spans="1:9" ht="30.75" thickBot="1">
      <c r="A1218" s="904"/>
      <c r="B1218" s="151"/>
      <c r="C1218" s="856"/>
      <c r="D1218" s="444" t="s">
        <v>274</v>
      </c>
      <c r="E1218" s="58">
        <v>400000</v>
      </c>
      <c r="F1218" s="59">
        <v>0</v>
      </c>
      <c r="G1218" s="59">
        <v>0</v>
      </c>
      <c r="H1218" s="945"/>
      <c r="I1218" s="598"/>
    </row>
    <row r="1219" spans="1:9" ht="15.75" thickBot="1">
      <c r="A1219" s="904"/>
      <c r="B1219" s="967">
        <v>90003</v>
      </c>
      <c r="C1219" s="763"/>
      <c r="D1219" s="958" t="s">
        <v>42</v>
      </c>
      <c r="E1219" s="959">
        <v>562826</v>
      </c>
      <c r="F1219" s="962">
        <f>F1220+F1222+F1224+F1226+F1230+F1232+F1234+F1237+F1239+F1243</f>
        <v>585459</v>
      </c>
      <c r="G1219" s="962">
        <f>G1220+G1222+G1224+G1226+G1230+G1232+G1234+G1237+G1239+G1243</f>
        <v>582520.6699999999</v>
      </c>
      <c r="H1219" s="1019">
        <f t="shared" si="28"/>
        <v>99.49811515409276</v>
      </c>
      <c r="I1219" s="598"/>
    </row>
    <row r="1220" spans="1:9" ht="15">
      <c r="A1220" s="904"/>
      <c r="B1220" s="151"/>
      <c r="C1220" s="796">
        <v>3020</v>
      </c>
      <c r="D1220" s="218" t="s">
        <v>731</v>
      </c>
      <c r="E1220" s="265">
        <v>100</v>
      </c>
      <c r="F1220" s="267">
        <v>30</v>
      </c>
      <c r="G1220" s="267">
        <v>30</v>
      </c>
      <c r="H1220" s="946">
        <f t="shared" si="28"/>
        <v>100</v>
      </c>
      <c r="I1220" s="598"/>
    </row>
    <row r="1221" spans="1:9" ht="15">
      <c r="A1221" s="904"/>
      <c r="B1221" s="151"/>
      <c r="C1221" s="782"/>
      <c r="D1221" s="6" t="s">
        <v>444</v>
      </c>
      <c r="E1221" s="7">
        <v>100</v>
      </c>
      <c r="F1221" s="37">
        <v>30</v>
      </c>
      <c r="G1221" s="37">
        <v>30</v>
      </c>
      <c r="H1221" s="944">
        <f t="shared" si="28"/>
        <v>100</v>
      </c>
      <c r="I1221" s="598"/>
    </row>
    <row r="1222" spans="1:9" ht="15">
      <c r="A1222" s="904"/>
      <c r="B1222" s="151"/>
      <c r="C1222" s="772">
        <v>4010</v>
      </c>
      <c r="D1222" s="11" t="s">
        <v>151</v>
      </c>
      <c r="E1222" s="12">
        <v>9072</v>
      </c>
      <c r="F1222" s="31">
        <v>23772</v>
      </c>
      <c r="G1222" s="31">
        <v>23729.94</v>
      </c>
      <c r="H1222" s="944">
        <f t="shared" si="28"/>
        <v>99.82306915699141</v>
      </c>
      <c r="I1222" s="598"/>
    </row>
    <row r="1223" spans="1:9" ht="15">
      <c r="A1223" s="904"/>
      <c r="B1223" s="151"/>
      <c r="C1223" s="776"/>
      <c r="D1223" s="6" t="s">
        <v>445</v>
      </c>
      <c r="E1223" s="7">
        <v>9072</v>
      </c>
      <c r="F1223" s="26">
        <v>23772</v>
      </c>
      <c r="G1223" s="26">
        <v>23729.94</v>
      </c>
      <c r="H1223" s="944">
        <f t="shared" si="28"/>
        <v>99.82306915699141</v>
      </c>
      <c r="I1223" s="598"/>
    </row>
    <row r="1224" spans="1:9" ht="15">
      <c r="A1224" s="904"/>
      <c r="B1224" s="151"/>
      <c r="C1224" s="772">
        <v>4040</v>
      </c>
      <c r="D1224" s="11" t="s">
        <v>86</v>
      </c>
      <c r="E1224" s="12">
        <v>960</v>
      </c>
      <c r="F1224" s="62">
        <v>865</v>
      </c>
      <c r="G1224" s="62">
        <v>864.07</v>
      </c>
      <c r="H1224" s="944">
        <f t="shared" si="28"/>
        <v>99.89248554913296</v>
      </c>
      <c r="I1224" s="598"/>
    </row>
    <row r="1225" spans="1:9" ht="15">
      <c r="A1225" s="904"/>
      <c r="B1225" s="151"/>
      <c r="C1225" s="787"/>
      <c r="D1225" s="61" t="s">
        <v>445</v>
      </c>
      <c r="E1225" s="122">
        <v>960</v>
      </c>
      <c r="F1225" s="123">
        <v>865</v>
      </c>
      <c r="G1225" s="123">
        <v>864.07</v>
      </c>
      <c r="H1225" s="944">
        <f t="shared" si="28"/>
        <v>99.89248554913296</v>
      </c>
      <c r="I1225" s="598"/>
    </row>
    <row r="1226" spans="1:9" ht="15">
      <c r="A1226" s="904"/>
      <c r="B1226" s="151"/>
      <c r="C1226" s="780">
        <v>4110</v>
      </c>
      <c r="D1226" s="125" t="s">
        <v>735</v>
      </c>
      <c r="E1226" s="126">
        <v>5725</v>
      </c>
      <c r="F1226" s="298">
        <v>3686</v>
      </c>
      <c r="G1226" s="298">
        <v>3685.24</v>
      </c>
      <c r="H1226" s="944">
        <f t="shared" si="28"/>
        <v>99.97938144329896</v>
      </c>
      <c r="I1226" s="598"/>
    </row>
    <row r="1227" spans="1:9" ht="15">
      <c r="A1227" s="904"/>
      <c r="B1227" s="151"/>
      <c r="C1227" s="776"/>
      <c r="D1227" s="6" t="s">
        <v>129</v>
      </c>
      <c r="E1227" s="7">
        <v>2000</v>
      </c>
      <c r="F1227" s="144">
        <v>0</v>
      </c>
      <c r="G1227" s="144">
        <v>0</v>
      </c>
      <c r="H1227" s="944"/>
      <c r="I1227" s="598"/>
    </row>
    <row r="1228" spans="1:9" ht="15">
      <c r="A1228" s="904"/>
      <c r="B1228" s="151"/>
      <c r="C1228" s="776"/>
      <c r="D1228" s="6" t="s">
        <v>40</v>
      </c>
      <c r="E1228" s="7">
        <v>2000</v>
      </c>
      <c r="F1228" s="39">
        <v>0</v>
      </c>
      <c r="G1228" s="39">
        <v>0</v>
      </c>
      <c r="H1228" s="944"/>
      <c r="I1228" s="598"/>
    </row>
    <row r="1229" spans="1:9" ht="15">
      <c r="A1229" s="904"/>
      <c r="B1229" s="151"/>
      <c r="C1229" s="776"/>
      <c r="D1229" s="6" t="s">
        <v>446</v>
      </c>
      <c r="E1229" s="7">
        <v>1725</v>
      </c>
      <c r="F1229" s="39">
        <v>3686</v>
      </c>
      <c r="G1229" s="39">
        <v>3685.24</v>
      </c>
      <c r="H1229" s="944">
        <f t="shared" si="28"/>
        <v>99.97938144329896</v>
      </c>
      <c r="I1229" s="598"/>
    </row>
    <row r="1230" spans="1:9" ht="15">
      <c r="A1230" s="904"/>
      <c r="B1230" s="151"/>
      <c r="C1230" s="774">
        <v>4120</v>
      </c>
      <c r="D1230" s="6" t="s">
        <v>14</v>
      </c>
      <c r="E1230" s="7">
        <v>246</v>
      </c>
      <c r="F1230" s="37">
        <v>596</v>
      </c>
      <c r="G1230" s="37">
        <v>594.42</v>
      </c>
      <c r="H1230" s="944">
        <f t="shared" si="28"/>
        <v>99.73489932885906</v>
      </c>
      <c r="I1230" s="598"/>
    </row>
    <row r="1231" spans="1:9" ht="15">
      <c r="A1231" s="904"/>
      <c r="B1231" s="151"/>
      <c r="C1231" s="787"/>
      <c r="D1231" s="61" t="s">
        <v>446</v>
      </c>
      <c r="E1231" s="122">
        <v>246</v>
      </c>
      <c r="F1231" s="123">
        <v>596</v>
      </c>
      <c r="G1231" s="123">
        <v>594.42</v>
      </c>
      <c r="H1231" s="944">
        <f t="shared" si="28"/>
        <v>99.73489932885906</v>
      </c>
      <c r="I1231" s="598"/>
    </row>
    <row r="1232" spans="1:9" ht="30">
      <c r="A1232" s="904"/>
      <c r="B1232" s="151"/>
      <c r="C1232" s="780">
        <v>4140</v>
      </c>
      <c r="D1232" s="328" t="s">
        <v>819</v>
      </c>
      <c r="E1232" s="126">
        <v>120</v>
      </c>
      <c r="F1232" s="298">
        <v>1150</v>
      </c>
      <c r="G1232" s="298">
        <v>1084.52</v>
      </c>
      <c r="H1232" s="944">
        <f t="shared" si="28"/>
        <v>94.30608695652174</v>
      </c>
      <c r="I1232" s="598"/>
    </row>
    <row r="1233" spans="1:9" ht="15">
      <c r="A1233" s="904"/>
      <c r="B1233" s="151"/>
      <c r="C1233" s="776"/>
      <c r="D1233" s="6" t="s">
        <v>446</v>
      </c>
      <c r="E1233" s="7">
        <v>120</v>
      </c>
      <c r="F1233" s="27">
        <v>1150</v>
      </c>
      <c r="G1233" s="27">
        <v>1084.52</v>
      </c>
      <c r="H1233" s="944">
        <f t="shared" si="28"/>
        <v>94.30608695652174</v>
      </c>
      <c r="I1233" s="598"/>
    </row>
    <row r="1234" spans="1:9" ht="15">
      <c r="A1234" s="904"/>
      <c r="B1234" s="151"/>
      <c r="C1234" s="772">
        <v>4170</v>
      </c>
      <c r="D1234" s="11" t="s">
        <v>943</v>
      </c>
      <c r="E1234" s="12">
        <v>41000</v>
      </c>
      <c r="F1234" s="31">
        <v>1000</v>
      </c>
      <c r="G1234" s="31">
        <v>360</v>
      </c>
      <c r="H1234" s="944">
        <f t="shared" si="28"/>
        <v>36</v>
      </c>
      <c r="I1234" s="598"/>
    </row>
    <row r="1235" spans="1:9" ht="15">
      <c r="A1235" s="904"/>
      <c r="B1235" s="151"/>
      <c r="C1235" s="776"/>
      <c r="D1235" s="6" t="s">
        <v>129</v>
      </c>
      <c r="E1235" s="7">
        <v>21000</v>
      </c>
      <c r="F1235" s="26">
        <v>1000</v>
      </c>
      <c r="G1235" s="26">
        <v>360</v>
      </c>
      <c r="H1235" s="944">
        <f t="shared" si="28"/>
        <v>36</v>
      </c>
      <c r="I1235" s="598"/>
    </row>
    <row r="1236" spans="1:9" ht="15">
      <c r="A1236" s="904"/>
      <c r="B1236" s="151"/>
      <c r="C1236" s="787"/>
      <c r="D1236" s="61" t="s">
        <v>40</v>
      </c>
      <c r="E1236" s="122">
        <v>20000</v>
      </c>
      <c r="F1236" s="143">
        <v>0</v>
      </c>
      <c r="G1236" s="143">
        <v>0</v>
      </c>
      <c r="H1236" s="944"/>
      <c r="I1236" s="598"/>
    </row>
    <row r="1237" spans="1:9" ht="15">
      <c r="A1237" s="904"/>
      <c r="B1237" s="151"/>
      <c r="C1237" s="780">
        <v>4280</v>
      </c>
      <c r="D1237" s="125" t="s">
        <v>714</v>
      </c>
      <c r="E1237" s="126">
        <v>200</v>
      </c>
      <c r="F1237" s="236">
        <v>70</v>
      </c>
      <c r="G1237" s="236">
        <v>70</v>
      </c>
      <c r="H1237" s="944">
        <f t="shared" si="28"/>
        <v>100</v>
      </c>
      <c r="I1237" s="598"/>
    </row>
    <row r="1238" spans="1:9" ht="15">
      <c r="A1238" s="904"/>
      <c r="B1238" s="151"/>
      <c r="C1238" s="768"/>
      <c r="D1238" s="6" t="s">
        <v>446</v>
      </c>
      <c r="E1238" s="7">
        <v>200</v>
      </c>
      <c r="F1238" s="236">
        <v>70</v>
      </c>
      <c r="G1238" s="236">
        <v>70</v>
      </c>
      <c r="H1238" s="944">
        <f t="shared" si="28"/>
        <v>100</v>
      </c>
      <c r="I1238" s="598"/>
    </row>
    <row r="1239" spans="1:9" ht="15">
      <c r="A1239" s="904"/>
      <c r="B1239" s="151"/>
      <c r="C1239" s="778">
        <v>4300</v>
      </c>
      <c r="D1239" s="120" t="s">
        <v>946</v>
      </c>
      <c r="E1239" s="12">
        <v>505000</v>
      </c>
      <c r="F1239" s="13">
        <v>552921</v>
      </c>
      <c r="G1239" s="13">
        <v>550733.48</v>
      </c>
      <c r="H1239" s="944">
        <f t="shared" si="28"/>
        <v>99.60437024457381</v>
      </c>
      <c r="I1239" s="885"/>
    </row>
    <row r="1240" spans="1:9" ht="15">
      <c r="A1240" s="904"/>
      <c r="B1240" s="151"/>
      <c r="C1240" s="776"/>
      <c r="D1240" s="6" t="s">
        <v>535</v>
      </c>
      <c r="E1240" s="7">
        <v>0</v>
      </c>
      <c r="F1240" s="39">
        <v>16000</v>
      </c>
      <c r="G1240" s="39">
        <v>16000</v>
      </c>
      <c r="H1240" s="944">
        <f t="shared" si="28"/>
        <v>100</v>
      </c>
      <c r="I1240" s="598"/>
    </row>
    <row r="1241" spans="1:9" ht="15">
      <c r="A1241" s="904"/>
      <c r="B1241" s="151"/>
      <c r="C1241" s="776"/>
      <c r="D1241" s="6" t="s">
        <v>129</v>
      </c>
      <c r="E1241" s="7">
        <v>327000</v>
      </c>
      <c r="F1241" s="8">
        <v>454400</v>
      </c>
      <c r="G1241" s="8">
        <v>454314.35</v>
      </c>
      <c r="H1241" s="944">
        <f t="shared" si="28"/>
        <v>99.98115096830985</v>
      </c>
      <c r="I1241" s="598"/>
    </row>
    <row r="1242" spans="1:9" ht="15">
      <c r="A1242" s="904"/>
      <c r="B1242" s="151"/>
      <c r="C1242" s="782"/>
      <c r="D1242" s="6" t="s">
        <v>40</v>
      </c>
      <c r="E1242" s="7">
        <v>178000</v>
      </c>
      <c r="F1242" s="8">
        <v>82521</v>
      </c>
      <c r="G1242" s="8">
        <v>80419.13</v>
      </c>
      <c r="H1242" s="944">
        <f t="shared" si="28"/>
        <v>97.4529271336993</v>
      </c>
      <c r="I1242" s="598"/>
    </row>
    <row r="1243" spans="1:9" ht="15">
      <c r="A1243" s="904"/>
      <c r="B1243" s="151"/>
      <c r="C1243" s="772">
        <v>4440</v>
      </c>
      <c r="D1243" s="11" t="s">
        <v>709</v>
      </c>
      <c r="E1243" s="12">
        <v>403</v>
      </c>
      <c r="F1243" s="27">
        <v>1369</v>
      </c>
      <c r="G1243" s="27">
        <v>1369</v>
      </c>
      <c r="H1243" s="944">
        <f t="shared" si="28"/>
        <v>100</v>
      </c>
      <c r="I1243" s="598"/>
    </row>
    <row r="1244" spans="1:9" ht="15">
      <c r="A1244" s="904"/>
      <c r="B1244" s="151"/>
      <c r="C1244" s="776"/>
      <c r="D1244" s="6" t="s">
        <v>89</v>
      </c>
      <c r="E1244" s="7">
        <v>403</v>
      </c>
      <c r="F1244" s="27">
        <v>1369</v>
      </c>
      <c r="G1244" s="27">
        <v>1369</v>
      </c>
      <c r="H1244" s="944">
        <f t="shared" si="28"/>
        <v>100</v>
      </c>
      <c r="I1244" s="598"/>
    </row>
    <row r="1245" spans="1:9" ht="15.75" thickBot="1">
      <c r="A1245" s="904"/>
      <c r="B1245" s="151"/>
      <c r="C1245" s="781"/>
      <c r="D1245" s="63"/>
      <c r="E1245" s="58"/>
      <c r="F1245" s="115"/>
      <c r="G1245" s="115"/>
      <c r="H1245" s="945"/>
      <c r="I1245" s="598"/>
    </row>
    <row r="1246" spans="1:9" ht="15.75" thickBot="1">
      <c r="A1246" s="904"/>
      <c r="B1246" s="967">
        <v>90004</v>
      </c>
      <c r="C1246" s="763"/>
      <c r="D1246" s="958" t="s">
        <v>758</v>
      </c>
      <c r="E1246" s="959">
        <v>31087</v>
      </c>
      <c r="F1246" s="972">
        <f>F1247+F1256</f>
        <v>54196</v>
      </c>
      <c r="G1246" s="972">
        <f>G1247+G1256</f>
        <v>53921.82</v>
      </c>
      <c r="H1246" s="1019">
        <f t="shared" si="28"/>
        <v>99.49409550520333</v>
      </c>
      <c r="I1246" s="598"/>
    </row>
    <row r="1247" spans="1:9" ht="15">
      <c r="A1247" s="904"/>
      <c r="B1247" s="623"/>
      <c r="C1247" s="847"/>
      <c r="D1247" s="622" t="s">
        <v>447</v>
      </c>
      <c r="E1247" s="315"/>
      <c r="F1247" s="658">
        <f>F1248+F1249+F1250+F1251+F1252+F1253+F1255</f>
        <v>23345</v>
      </c>
      <c r="G1247" s="658">
        <f>G1248+G1249+G1250+G1251+G1252+G1253+G1255</f>
        <v>23268.71</v>
      </c>
      <c r="H1247" s="946">
        <f t="shared" si="28"/>
        <v>99.67320625401585</v>
      </c>
      <c r="I1247" s="598"/>
    </row>
    <row r="1248" spans="1:9" ht="15">
      <c r="A1248" s="904"/>
      <c r="B1248" s="623"/>
      <c r="C1248" s="847">
        <v>3020</v>
      </c>
      <c r="D1248" s="11" t="s">
        <v>731</v>
      </c>
      <c r="E1248" s="230">
        <v>0</v>
      </c>
      <c r="F1248" s="554">
        <v>150</v>
      </c>
      <c r="G1248" s="554">
        <v>140.8</v>
      </c>
      <c r="H1248" s="944">
        <f t="shared" si="28"/>
        <v>93.86666666666667</v>
      </c>
      <c r="I1248" s="598"/>
    </row>
    <row r="1249" spans="1:9" ht="15">
      <c r="A1249" s="904"/>
      <c r="B1249" s="151"/>
      <c r="C1249" s="780">
        <v>4010</v>
      </c>
      <c r="D1249" s="125" t="s">
        <v>151</v>
      </c>
      <c r="E1249" s="126">
        <v>15310</v>
      </c>
      <c r="F1249" s="127">
        <v>17392</v>
      </c>
      <c r="G1249" s="127">
        <v>17392</v>
      </c>
      <c r="H1249" s="944">
        <f t="shared" si="28"/>
        <v>100.00000000000001</v>
      </c>
      <c r="I1249" s="598"/>
    </row>
    <row r="1250" spans="1:9" ht="15">
      <c r="A1250" s="904"/>
      <c r="B1250" s="151"/>
      <c r="C1250" s="772">
        <v>4040</v>
      </c>
      <c r="D1250" s="11" t="s">
        <v>86</v>
      </c>
      <c r="E1250" s="12">
        <v>1224</v>
      </c>
      <c r="F1250" s="62">
        <v>886</v>
      </c>
      <c r="G1250" s="62">
        <v>885.46</v>
      </c>
      <c r="H1250" s="944">
        <f t="shared" si="28"/>
        <v>99.9390519187359</v>
      </c>
      <c r="I1250" s="598"/>
    </row>
    <row r="1251" spans="1:9" ht="15">
      <c r="A1251" s="904"/>
      <c r="B1251" s="151"/>
      <c r="C1251" s="772">
        <v>4110</v>
      </c>
      <c r="D1251" s="11" t="s">
        <v>735</v>
      </c>
      <c r="E1251" s="12">
        <v>2842</v>
      </c>
      <c r="F1251" s="27">
        <v>2842</v>
      </c>
      <c r="G1251" s="27">
        <v>2776.34</v>
      </c>
      <c r="H1251" s="944">
        <f t="shared" si="28"/>
        <v>97.6896551724138</v>
      </c>
      <c r="I1251" s="598"/>
    </row>
    <row r="1252" spans="1:9" ht="15">
      <c r="A1252" s="904"/>
      <c r="B1252" s="151"/>
      <c r="C1252" s="773">
        <v>4120</v>
      </c>
      <c r="D1252" s="61" t="s">
        <v>14</v>
      </c>
      <c r="E1252" s="122">
        <v>406</v>
      </c>
      <c r="F1252" s="123">
        <v>448</v>
      </c>
      <c r="G1252" s="123">
        <v>447.78</v>
      </c>
      <c r="H1252" s="944">
        <f t="shared" si="28"/>
        <v>99.95089285714285</v>
      </c>
      <c r="I1252" s="598"/>
    </row>
    <row r="1253" spans="1:9" ht="30">
      <c r="A1253" s="904"/>
      <c r="B1253" s="151"/>
      <c r="C1253" s="817">
        <v>4140</v>
      </c>
      <c r="D1253" s="328" t="s">
        <v>819</v>
      </c>
      <c r="E1253" s="126">
        <v>240</v>
      </c>
      <c r="F1253" s="236">
        <v>720</v>
      </c>
      <c r="G1253" s="236">
        <v>719.33</v>
      </c>
      <c r="H1253" s="944">
        <f t="shared" si="28"/>
        <v>99.90694444444445</v>
      </c>
      <c r="I1253" s="598"/>
    </row>
    <row r="1254" spans="1:9" ht="15">
      <c r="A1254" s="904"/>
      <c r="B1254" s="151"/>
      <c r="C1254" s="772">
        <v>4280</v>
      </c>
      <c r="D1254" s="11" t="s">
        <v>714</v>
      </c>
      <c r="E1254" s="12">
        <v>60</v>
      </c>
      <c r="F1254" s="111">
        <v>0</v>
      </c>
      <c r="G1254" s="111">
        <v>0</v>
      </c>
      <c r="H1254" s="944"/>
      <c r="I1254" s="598"/>
    </row>
    <row r="1255" spans="1:9" ht="15">
      <c r="A1255" s="904"/>
      <c r="B1255" s="151"/>
      <c r="C1255" s="784">
        <v>4440</v>
      </c>
      <c r="D1255" s="11" t="s">
        <v>709</v>
      </c>
      <c r="E1255" s="12">
        <v>805</v>
      </c>
      <c r="F1255" s="62">
        <v>907</v>
      </c>
      <c r="G1255" s="62">
        <v>907</v>
      </c>
      <c r="H1255" s="944">
        <f t="shared" si="28"/>
        <v>100</v>
      </c>
      <c r="I1255" s="598"/>
    </row>
    <row r="1256" spans="1:9" ht="15">
      <c r="A1256" s="904"/>
      <c r="B1256" s="151"/>
      <c r="C1256" s="784"/>
      <c r="D1256" s="555" t="s">
        <v>448</v>
      </c>
      <c r="E1256" s="12"/>
      <c r="F1256" s="12">
        <f>F1257+F1260+F1265+F1267</f>
        <v>30851</v>
      </c>
      <c r="G1256" s="12">
        <f>G1257+G1260+G1265+G1267</f>
        <v>30653.11</v>
      </c>
      <c r="H1256" s="944">
        <f t="shared" si="28"/>
        <v>99.35856212116302</v>
      </c>
      <c r="I1256" s="598"/>
    </row>
    <row r="1257" spans="1:9" ht="15">
      <c r="A1257" s="904"/>
      <c r="B1257" s="151"/>
      <c r="C1257" s="772">
        <v>4170</v>
      </c>
      <c r="D1257" s="11" t="s">
        <v>943</v>
      </c>
      <c r="E1257" s="12">
        <v>2000</v>
      </c>
      <c r="F1257" s="27">
        <v>600</v>
      </c>
      <c r="G1257" s="27">
        <v>600</v>
      </c>
      <c r="H1257" s="944">
        <f t="shared" si="28"/>
        <v>100</v>
      </c>
      <c r="I1257" s="598"/>
    </row>
    <row r="1258" spans="1:9" ht="15">
      <c r="A1258" s="904"/>
      <c r="B1258" s="151"/>
      <c r="C1258" s="790"/>
      <c r="D1258" s="61" t="s">
        <v>449</v>
      </c>
      <c r="E1258" s="122">
        <v>2000</v>
      </c>
      <c r="F1258" s="210"/>
      <c r="G1258" s="210"/>
      <c r="H1258" s="944"/>
      <c r="I1258" s="598"/>
    </row>
    <row r="1259" spans="1:9" ht="15">
      <c r="A1259" s="904"/>
      <c r="B1259" s="151"/>
      <c r="C1259" s="780">
        <v>4110</v>
      </c>
      <c r="D1259" s="125" t="s">
        <v>735</v>
      </c>
      <c r="E1259" s="126">
        <v>400</v>
      </c>
      <c r="F1259" s="298">
        <v>0</v>
      </c>
      <c r="G1259" s="298">
        <v>0</v>
      </c>
      <c r="H1259" s="944"/>
      <c r="I1259" s="598"/>
    </row>
    <row r="1260" spans="1:9" ht="15">
      <c r="A1260" s="904"/>
      <c r="B1260" s="151"/>
      <c r="C1260" s="780">
        <v>4210</v>
      </c>
      <c r="D1260" s="11" t="s">
        <v>115</v>
      </c>
      <c r="E1260" s="12">
        <v>3600</v>
      </c>
      <c r="F1260" s="31">
        <v>28033</v>
      </c>
      <c r="G1260" s="31">
        <v>28004.25</v>
      </c>
      <c r="H1260" s="944">
        <f t="shared" si="28"/>
        <v>99.89744230014627</v>
      </c>
      <c r="I1260" s="598"/>
    </row>
    <row r="1261" spans="1:9" ht="15">
      <c r="A1261" s="904"/>
      <c r="B1261" s="151"/>
      <c r="C1261" s="789"/>
      <c r="D1261" s="103" t="s">
        <v>536</v>
      </c>
      <c r="E1261" s="7"/>
      <c r="F1261" s="39"/>
      <c r="G1261" s="39">
        <v>21933.06</v>
      </c>
      <c r="H1261" s="944"/>
      <c r="I1261" s="598"/>
    </row>
    <row r="1262" spans="1:9" ht="15">
      <c r="A1262" s="904"/>
      <c r="B1262" s="151"/>
      <c r="C1262" s="776"/>
      <c r="D1262" s="6" t="s">
        <v>537</v>
      </c>
      <c r="E1262" s="7"/>
      <c r="F1262" s="39"/>
      <c r="G1262" s="39">
        <v>1599</v>
      </c>
      <c r="H1262" s="944"/>
      <c r="I1262" s="598"/>
    </row>
    <row r="1263" spans="1:9" ht="15">
      <c r="A1263" s="904"/>
      <c r="B1263" s="151"/>
      <c r="C1263" s="768"/>
      <c r="D1263" s="559" t="s">
        <v>593</v>
      </c>
      <c r="E1263" s="122"/>
      <c r="F1263" s="210"/>
      <c r="G1263" s="210">
        <v>3635.59</v>
      </c>
      <c r="H1263" s="944"/>
      <c r="I1263" s="598"/>
    </row>
    <row r="1264" spans="1:9" ht="15">
      <c r="A1264" s="904"/>
      <c r="B1264" s="151"/>
      <c r="C1264" s="771"/>
      <c r="D1264" s="50" t="s">
        <v>231</v>
      </c>
      <c r="E1264" s="51"/>
      <c r="F1264" s="255"/>
      <c r="G1264" s="255">
        <v>836.6</v>
      </c>
      <c r="H1264" s="944"/>
      <c r="I1264" s="598"/>
    </row>
    <row r="1265" spans="1:9" ht="15">
      <c r="A1265" s="904"/>
      <c r="B1265" s="151"/>
      <c r="C1265" s="774">
        <v>4260</v>
      </c>
      <c r="D1265" s="6" t="s">
        <v>31</v>
      </c>
      <c r="E1265" s="7">
        <v>4000</v>
      </c>
      <c r="F1265" s="39">
        <v>2018</v>
      </c>
      <c r="G1265" s="39">
        <v>1923.86</v>
      </c>
      <c r="H1265" s="944">
        <f t="shared" si="28"/>
        <v>95.33498513379584</v>
      </c>
      <c r="I1265" s="598"/>
    </row>
    <row r="1266" spans="1:9" ht="15">
      <c r="A1266" s="904"/>
      <c r="B1266" s="151"/>
      <c r="C1266" s="768"/>
      <c r="D1266" s="6" t="s">
        <v>594</v>
      </c>
      <c r="E1266" s="7"/>
      <c r="F1266" s="39"/>
      <c r="G1266" s="39"/>
      <c r="H1266" s="944"/>
      <c r="I1266" s="598"/>
    </row>
    <row r="1267" spans="1:9" ht="15">
      <c r="A1267" s="904"/>
      <c r="B1267" s="151"/>
      <c r="C1267" s="784">
        <v>4300</v>
      </c>
      <c r="D1267" s="11" t="s">
        <v>946</v>
      </c>
      <c r="E1267" s="12">
        <v>200</v>
      </c>
      <c r="F1267" s="62">
        <v>200</v>
      </c>
      <c r="G1267" s="62">
        <v>125</v>
      </c>
      <c r="H1267" s="944">
        <f aca="true" t="shared" si="29" ref="H1267:H1290">G1267/F1267%</f>
        <v>62.5</v>
      </c>
      <c r="I1267" s="598"/>
    </row>
    <row r="1268" spans="1:9" ht="15.75" thickBot="1">
      <c r="A1268" s="904"/>
      <c r="B1268" s="151"/>
      <c r="C1268" s="815"/>
      <c r="D1268" s="63" t="s">
        <v>595</v>
      </c>
      <c r="E1268" s="58"/>
      <c r="F1268" s="115"/>
      <c r="G1268" s="115"/>
      <c r="H1268" s="945"/>
      <c r="I1268" s="598"/>
    </row>
    <row r="1269" spans="1:9" ht="15.75" thickBot="1">
      <c r="A1269" s="904"/>
      <c r="B1269" s="967">
        <v>90015</v>
      </c>
      <c r="C1269" s="763"/>
      <c r="D1269" s="958" t="s">
        <v>88</v>
      </c>
      <c r="E1269" s="959">
        <v>963000</v>
      </c>
      <c r="F1269" s="968">
        <f>F1270+F1272+F1275+F1281+F1283</f>
        <v>1049024</v>
      </c>
      <c r="G1269" s="968">
        <f>G1270+G1272+G1275+G1281+G1283</f>
        <v>1029179.2000000002</v>
      </c>
      <c r="H1269" s="1019">
        <f t="shared" si="29"/>
        <v>98.10826063083401</v>
      </c>
      <c r="I1269" s="598"/>
    </row>
    <row r="1270" spans="1:9" ht="15">
      <c r="A1270" s="904"/>
      <c r="B1270" s="151"/>
      <c r="C1270" s="796">
        <v>4210</v>
      </c>
      <c r="D1270" s="218" t="s">
        <v>115</v>
      </c>
      <c r="E1270" s="265">
        <v>30000</v>
      </c>
      <c r="F1270" s="464">
        <v>38000</v>
      </c>
      <c r="G1270" s="464">
        <v>37765.67</v>
      </c>
      <c r="H1270" s="946">
        <f t="shared" si="29"/>
        <v>99.38334210526315</v>
      </c>
      <c r="I1270" s="598"/>
    </row>
    <row r="1271" spans="1:9" ht="30">
      <c r="A1271" s="904"/>
      <c r="B1271" s="151"/>
      <c r="C1271" s="789"/>
      <c r="D1271" s="98" t="s">
        <v>596</v>
      </c>
      <c r="E1271" s="12"/>
      <c r="F1271" s="31"/>
      <c r="G1271" s="31"/>
      <c r="H1271" s="944"/>
      <c r="I1271" s="598"/>
    </row>
    <row r="1272" spans="1:9" ht="15">
      <c r="A1272" s="904"/>
      <c r="B1272" s="151"/>
      <c r="C1272" s="772">
        <v>4260</v>
      </c>
      <c r="D1272" s="11" t="s">
        <v>31</v>
      </c>
      <c r="E1272" s="12">
        <v>600000</v>
      </c>
      <c r="F1272" s="13">
        <v>600000</v>
      </c>
      <c r="G1272" s="13">
        <v>596234.01</v>
      </c>
      <c r="H1272" s="944">
        <f t="shared" si="29"/>
        <v>99.372335</v>
      </c>
      <c r="I1272" s="885"/>
    </row>
    <row r="1273" spans="1:9" ht="15">
      <c r="A1273" s="904"/>
      <c r="B1273" s="151"/>
      <c r="C1273" s="789"/>
      <c r="D1273" s="61" t="s">
        <v>232</v>
      </c>
      <c r="E1273" s="122"/>
      <c r="F1273" s="148"/>
      <c r="G1273" s="148">
        <v>270203.74</v>
      </c>
      <c r="H1273" s="944"/>
      <c r="I1273" s="598"/>
    </row>
    <row r="1274" spans="1:9" ht="15">
      <c r="A1274" s="904"/>
      <c r="B1274" s="151"/>
      <c r="C1274" s="782"/>
      <c r="D1274" s="23" t="s">
        <v>233</v>
      </c>
      <c r="E1274" s="24"/>
      <c r="F1274" s="227"/>
      <c r="G1274" s="228">
        <v>326030.27</v>
      </c>
      <c r="H1274" s="944"/>
      <c r="I1274" s="598"/>
    </row>
    <row r="1275" spans="1:9" ht="15">
      <c r="A1275" s="904"/>
      <c r="B1275" s="151"/>
      <c r="C1275" s="815">
        <v>4270</v>
      </c>
      <c r="D1275" s="11" t="s">
        <v>897</v>
      </c>
      <c r="E1275" s="12">
        <v>170000</v>
      </c>
      <c r="F1275" s="13">
        <v>229038</v>
      </c>
      <c r="G1275" s="13">
        <v>217818.17</v>
      </c>
      <c r="H1275" s="944">
        <f t="shared" si="29"/>
        <v>95.10132379779775</v>
      </c>
      <c r="I1275" s="598"/>
    </row>
    <row r="1276" spans="1:9" ht="15">
      <c r="A1276" s="904"/>
      <c r="B1276" s="151"/>
      <c r="C1276" s="807"/>
      <c r="D1276" s="161" t="s">
        <v>183</v>
      </c>
      <c r="E1276" s="122">
        <v>0</v>
      </c>
      <c r="F1276" s="143">
        <v>9500</v>
      </c>
      <c r="G1276" s="143">
        <v>9499.99</v>
      </c>
      <c r="H1276" s="944">
        <f t="shared" si="29"/>
        <v>99.99989473684211</v>
      </c>
      <c r="I1276" s="885"/>
    </row>
    <row r="1277" spans="1:9" ht="20.25" customHeight="1">
      <c r="A1277" s="904"/>
      <c r="B1277" s="151"/>
      <c r="C1277" s="850"/>
      <c r="D1277" s="328" t="s">
        <v>185</v>
      </c>
      <c r="E1277" s="126">
        <v>0</v>
      </c>
      <c r="F1277" s="127">
        <v>10000</v>
      </c>
      <c r="G1277" s="127">
        <v>1336.72</v>
      </c>
      <c r="H1277" s="944">
        <f t="shared" si="29"/>
        <v>13.3672</v>
      </c>
      <c r="I1277" s="598"/>
    </row>
    <row r="1278" spans="1:9" ht="15">
      <c r="A1278" s="904"/>
      <c r="B1278" s="151"/>
      <c r="C1278" s="857"/>
      <c r="D1278" s="98" t="s">
        <v>182</v>
      </c>
      <c r="E1278" s="12">
        <v>0</v>
      </c>
      <c r="F1278" s="31">
        <v>12500</v>
      </c>
      <c r="G1278" s="31">
        <v>10943.33</v>
      </c>
      <c r="H1278" s="944">
        <f t="shared" si="29"/>
        <v>87.54664</v>
      </c>
      <c r="I1278" s="598"/>
    </row>
    <row r="1279" spans="1:9" ht="30">
      <c r="A1279" s="904"/>
      <c r="B1279" s="151"/>
      <c r="C1279" s="776"/>
      <c r="D1279" s="98" t="s">
        <v>538</v>
      </c>
      <c r="E1279" s="12">
        <v>170000</v>
      </c>
      <c r="F1279" s="13">
        <v>158318</v>
      </c>
      <c r="G1279" s="13">
        <v>157323.22</v>
      </c>
      <c r="H1279" s="944">
        <f t="shared" si="29"/>
        <v>99.37165704468222</v>
      </c>
      <c r="I1279" s="598"/>
    </row>
    <row r="1280" spans="1:9" ht="15">
      <c r="A1280" s="904"/>
      <c r="B1280" s="151"/>
      <c r="C1280" s="771"/>
      <c r="D1280" s="6" t="s">
        <v>399</v>
      </c>
      <c r="E1280" s="7">
        <v>0</v>
      </c>
      <c r="F1280" s="26">
        <v>38720</v>
      </c>
      <c r="G1280" s="26">
        <v>38714.91</v>
      </c>
      <c r="H1280" s="944">
        <f t="shared" si="29"/>
        <v>99.98685433884299</v>
      </c>
      <c r="I1280" s="598"/>
    </row>
    <row r="1281" spans="1:9" ht="15">
      <c r="A1281" s="904"/>
      <c r="B1281" s="151"/>
      <c r="C1281" s="772">
        <v>4300</v>
      </c>
      <c r="D1281" s="61" t="s">
        <v>946</v>
      </c>
      <c r="E1281" s="122">
        <v>5000</v>
      </c>
      <c r="F1281" s="210">
        <v>5000</v>
      </c>
      <c r="G1281" s="210">
        <v>3754.18</v>
      </c>
      <c r="H1281" s="944">
        <f t="shared" si="29"/>
        <v>75.08359999999999</v>
      </c>
      <c r="I1281" s="598"/>
    </row>
    <row r="1282" spans="1:9" ht="15">
      <c r="A1282" s="904"/>
      <c r="B1282" s="151"/>
      <c r="C1282" s="761"/>
      <c r="D1282" s="328" t="s">
        <v>234</v>
      </c>
      <c r="E1282" s="126">
        <v>5000</v>
      </c>
      <c r="F1282" s="298">
        <v>5000</v>
      </c>
      <c r="G1282" s="298">
        <v>3754.18</v>
      </c>
      <c r="H1282" s="944">
        <f t="shared" si="29"/>
        <v>75.08359999999999</v>
      </c>
      <c r="I1282" s="598"/>
    </row>
    <row r="1283" spans="1:9" ht="15">
      <c r="A1283" s="904"/>
      <c r="B1283" s="151"/>
      <c r="C1283" s="773">
        <v>6050</v>
      </c>
      <c r="D1283" s="61" t="s">
        <v>130</v>
      </c>
      <c r="E1283" s="12">
        <v>158000</v>
      </c>
      <c r="F1283" s="13">
        <v>176986</v>
      </c>
      <c r="G1283" s="13">
        <v>173607.17</v>
      </c>
      <c r="H1283" s="944">
        <f t="shared" si="29"/>
        <v>98.09090549534993</v>
      </c>
      <c r="I1283" s="885"/>
    </row>
    <row r="1284" spans="1:9" ht="30">
      <c r="A1284" s="904"/>
      <c r="B1284" s="151"/>
      <c r="C1284" s="789"/>
      <c r="D1284" s="432" t="s">
        <v>540</v>
      </c>
      <c r="E1284" s="12">
        <v>118000</v>
      </c>
      <c r="F1284" s="31">
        <v>85374</v>
      </c>
      <c r="G1284" s="31">
        <v>85373.59</v>
      </c>
      <c r="H1284" s="944">
        <f t="shared" si="29"/>
        <v>99.99951976011431</v>
      </c>
      <c r="I1284" s="598"/>
    </row>
    <row r="1285" spans="1:9" ht="15">
      <c r="A1285" s="904"/>
      <c r="B1285" s="151"/>
      <c r="C1285" s="776"/>
      <c r="D1285" s="103" t="s">
        <v>118</v>
      </c>
      <c r="E1285" s="7">
        <v>7000</v>
      </c>
      <c r="F1285" s="39">
        <v>9600</v>
      </c>
      <c r="G1285" s="39">
        <v>9524</v>
      </c>
      <c r="H1285" s="944">
        <f t="shared" si="29"/>
        <v>99.20833333333333</v>
      </c>
      <c r="I1285" s="598"/>
    </row>
    <row r="1286" spans="1:9" ht="30">
      <c r="A1286" s="904"/>
      <c r="B1286" s="151"/>
      <c r="C1286" s="776"/>
      <c r="D1286" s="98" t="s">
        <v>541</v>
      </c>
      <c r="E1286" s="12">
        <v>33000</v>
      </c>
      <c r="F1286" s="31">
        <v>25650</v>
      </c>
      <c r="G1286" s="31">
        <v>25646.4</v>
      </c>
      <c r="H1286" s="944">
        <f t="shared" si="29"/>
        <v>99.9859649122807</v>
      </c>
      <c r="I1286" s="598"/>
    </row>
    <row r="1287" spans="1:9" ht="30">
      <c r="A1287" s="904"/>
      <c r="B1287" s="151"/>
      <c r="C1287" s="781"/>
      <c r="D1287" s="161" t="s">
        <v>400</v>
      </c>
      <c r="E1287" s="122">
        <v>0</v>
      </c>
      <c r="F1287" s="143">
        <v>28300</v>
      </c>
      <c r="G1287" s="143">
        <v>25075.2</v>
      </c>
      <c r="H1287" s="944">
        <f t="shared" si="29"/>
        <v>88.60494699646644</v>
      </c>
      <c r="I1287" s="598"/>
    </row>
    <row r="1288" spans="1:9" ht="15">
      <c r="A1288" s="904"/>
      <c r="B1288" s="151"/>
      <c r="C1288" s="777"/>
      <c r="D1288" s="444" t="s">
        <v>184</v>
      </c>
      <c r="E1288" s="230">
        <v>0</v>
      </c>
      <c r="F1288" s="554">
        <v>22962</v>
      </c>
      <c r="G1288" s="554">
        <v>22961.58</v>
      </c>
      <c r="H1288" s="944">
        <f t="shared" si="29"/>
        <v>99.99817089103738</v>
      </c>
      <c r="I1288" s="598"/>
    </row>
    <row r="1289" spans="1:9" ht="30.75" thickBot="1">
      <c r="A1289" s="904"/>
      <c r="B1289" s="151"/>
      <c r="C1289" s="777"/>
      <c r="D1289" s="343" t="s">
        <v>401</v>
      </c>
      <c r="E1289" s="213">
        <v>0</v>
      </c>
      <c r="F1289" s="214">
        <v>5100</v>
      </c>
      <c r="G1289" s="214">
        <v>5026.4</v>
      </c>
      <c r="H1289" s="945">
        <f t="shared" si="29"/>
        <v>98.55686274509803</v>
      </c>
      <c r="I1289" s="598"/>
    </row>
    <row r="1290" spans="1:9" ht="15.75" thickBot="1">
      <c r="A1290" s="904"/>
      <c r="B1290" s="967">
        <v>90095</v>
      </c>
      <c r="C1290" s="763"/>
      <c r="D1290" s="958" t="s">
        <v>126</v>
      </c>
      <c r="E1290" s="959">
        <v>473040</v>
      </c>
      <c r="F1290" s="962">
        <f>F1292+F1305+F1318+F1321+F1324+F1329</f>
        <v>399864</v>
      </c>
      <c r="G1290" s="962">
        <f>G1292+G1305+G1318+G1321+G1324+G1329</f>
        <v>391099.34</v>
      </c>
      <c r="H1290" s="1019">
        <f t="shared" si="29"/>
        <v>97.80808975051518</v>
      </c>
      <c r="I1290" s="598"/>
    </row>
    <row r="1291" spans="1:9" ht="15">
      <c r="A1291" s="904"/>
      <c r="B1291" s="623"/>
      <c r="C1291" s="786"/>
      <c r="D1291" s="229"/>
      <c r="E1291" s="230"/>
      <c r="F1291" s="465"/>
      <c r="G1291" s="465"/>
      <c r="H1291" s="946"/>
      <c r="I1291" s="598"/>
    </row>
    <row r="1292" spans="1:9" ht="15">
      <c r="A1292" s="904"/>
      <c r="B1292" s="151"/>
      <c r="C1292" s="825"/>
      <c r="D1292" s="118" t="s">
        <v>285</v>
      </c>
      <c r="E1292" s="58">
        <v>21880</v>
      </c>
      <c r="F1292" s="58">
        <f>SUM(F1293:F1303)</f>
        <v>8067</v>
      </c>
      <c r="G1292" s="58">
        <f>G1293+G1294+G1295+G1296+G1297+G1298+G1299+G1300+G1301+G1302+G1303</f>
        <v>7273.599999999999</v>
      </c>
      <c r="H1292" s="948">
        <f>G1292/F1292%</f>
        <v>90.16486922028014</v>
      </c>
      <c r="I1292" s="598"/>
    </row>
    <row r="1293" spans="1:9" ht="15">
      <c r="A1293" s="904"/>
      <c r="B1293" s="151"/>
      <c r="C1293" s="772">
        <v>3020</v>
      </c>
      <c r="D1293" s="11" t="s">
        <v>731</v>
      </c>
      <c r="E1293" s="58">
        <v>95</v>
      </c>
      <c r="F1293" s="58">
        <v>0</v>
      </c>
      <c r="G1293" s="58">
        <v>0</v>
      </c>
      <c r="H1293" s="948">
        <v>0</v>
      </c>
      <c r="I1293" s="598"/>
    </row>
    <row r="1294" spans="1:9" ht="15">
      <c r="A1294" s="904"/>
      <c r="B1294" s="151"/>
      <c r="C1294" s="772">
        <v>4010</v>
      </c>
      <c r="D1294" s="11" t="s">
        <v>151</v>
      </c>
      <c r="E1294" s="12">
        <v>13510</v>
      </c>
      <c r="F1294" s="12">
        <v>3472</v>
      </c>
      <c r="G1294" s="12">
        <v>3387.86</v>
      </c>
      <c r="H1294" s="948">
        <v>0</v>
      </c>
      <c r="I1294" s="598"/>
    </row>
    <row r="1295" spans="1:9" ht="15">
      <c r="A1295" s="904"/>
      <c r="B1295" s="151"/>
      <c r="C1295" s="772">
        <v>4040</v>
      </c>
      <c r="D1295" s="11" t="s">
        <v>86</v>
      </c>
      <c r="E1295" s="12">
        <v>960</v>
      </c>
      <c r="F1295" s="12">
        <v>960</v>
      </c>
      <c r="G1295" s="12">
        <v>917.59</v>
      </c>
      <c r="H1295" s="948">
        <f>G1295/F1295%</f>
        <v>95.58229166666668</v>
      </c>
      <c r="I1295" s="598"/>
    </row>
    <row r="1296" spans="1:9" ht="15">
      <c r="A1296" s="904"/>
      <c r="B1296" s="151"/>
      <c r="C1296" s="772">
        <v>4110</v>
      </c>
      <c r="D1296" s="11" t="s">
        <v>735</v>
      </c>
      <c r="E1296" s="12">
        <v>2490</v>
      </c>
      <c r="F1296" s="12">
        <v>471</v>
      </c>
      <c r="G1296" s="12">
        <v>390.78</v>
      </c>
      <c r="H1296" s="948">
        <f>G1296/F1296%</f>
        <v>82.96815286624204</v>
      </c>
      <c r="I1296" s="598"/>
    </row>
    <row r="1297" spans="1:9" ht="15">
      <c r="A1297" s="904"/>
      <c r="B1297" s="151"/>
      <c r="C1297" s="772">
        <v>4120</v>
      </c>
      <c r="D1297" s="61" t="s">
        <v>14</v>
      </c>
      <c r="E1297" s="122">
        <v>360</v>
      </c>
      <c r="F1297" s="122">
        <v>76</v>
      </c>
      <c r="G1297" s="122">
        <v>63.05</v>
      </c>
      <c r="H1297" s="949">
        <f>G1297/F1297%</f>
        <v>82.96052631578947</v>
      </c>
      <c r="I1297" s="598"/>
    </row>
    <row r="1298" spans="1:9" ht="30">
      <c r="A1298" s="904"/>
      <c r="B1298" s="151"/>
      <c r="C1298" s="780">
        <v>4140</v>
      </c>
      <c r="D1298" s="328" t="s">
        <v>819</v>
      </c>
      <c r="E1298" s="213">
        <v>120</v>
      </c>
      <c r="F1298" s="213">
        <v>100</v>
      </c>
      <c r="G1298" s="213">
        <v>47.82</v>
      </c>
      <c r="H1298" s="948">
        <v>0</v>
      </c>
      <c r="I1298" s="598"/>
    </row>
    <row r="1299" spans="1:9" ht="15">
      <c r="A1299" s="904"/>
      <c r="B1299" s="151"/>
      <c r="C1299" s="806">
        <v>4210</v>
      </c>
      <c r="D1299" s="120" t="s">
        <v>115</v>
      </c>
      <c r="E1299" s="58">
        <v>1100</v>
      </c>
      <c r="F1299" s="58">
        <v>665</v>
      </c>
      <c r="G1299" s="58">
        <v>241.43</v>
      </c>
      <c r="H1299" s="948">
        <f>G1299/F1299%</f>
        <v>36.305263157894736</v>
      </c>
      <c r="I1299" s="598"/>
    </row>
    <row r="1300" spans="1:9" ht="15">
      <c r="A1300" s="904"/>
      <c r="B1300" s="151"/>
      <c r="C1300" s="774">
        <v>4260</v>
      </c>
      <c r="D1300" s="6" t="s">
        <v>31</v>
      </c>
      <c r="E1300" s="58">
        <v>2000</v>
      </c>
      <c r="F1300" s="58">
        <v>2000</v>
      </c>
      <c r="G1300" s="58">
        <v>2019.74</v>
      </c>
      <c r="H1300" s="948">
        <f>G1300/F1300%</f>
        <v>100.987</v>
      </c>
      <c r="I1300" s="598"/>
    </row>
    <row r="1301" spans="1:9" ht="15">
      <c r="A1301" s="904"/>
      <c r="B1301" s="151"/>
      <c r="C1301" s="772">
        <v>4280</v>
      </c>
      <c r="D1301" s="11" t="s">
        <v>714</v>
      </c>
      <c r="E1301" s="58">
        <v>140</v>
      </c>
      <c r="F1301" s="58">
        <v>0</v>
      </c>
      <c r="G1301" s="58">
        <v>0</v>
      </c>
      <c r="H1301" s="948">
        <v>0</v>
      </c>
      <c r="I1301" s="598"/>
    </row>
    <row r="1302" spans="1:9" ht="15">
      <c r="A1302" s="904"/>
      <c r="B1302" s="151"/>
      <c r="C1302" s="772">
        <v>4300</v>
      </c>
      <c r="D1302" s="11" t="s">
        <v>946</v>
      </c>
      <c r="E1302" s="58">
        <v>300</v>
      </c>
      <c r="F1302" s="58">
        <v>205</v>
      </c>
      <c r="G1302" s="58">
        <v>87.33</v>
      </c>
      <c r="H1302" s="948">
        <f>G1302/F1302%</f>
        <v>42.6</v>
      </c>
      <c r="I1302" s="598"/>
    </row>
    <row r="1303" spans="1:9" ht="15">
      <c r="A1303" s="904"/>
      <c r="B1303" s="151"/>
      <c r="C1303" s="773">
        <v>4440</v>
      </c>
      <c r="D1303" s="61" t="s">
        <v>709</v>
      </c>
      <c r="E1303" s="122">
        <v>805</v>
      </c>
      <c r="F1303" s="122">
        <v>118</v>
      </c>
      <c r="G1303" s="122">
        <v>118</v>
      </c>
      <c r="H1303" s="949">
        <v>0</v>
      </c>
      <c r="I1303" s="598"/>
    </row>
    <row r="1304" spans="1:9" ht="15">
      <c r="A1304" s="904"/>
      <c r="B1304" s="151"/>
      <c r="C1304" s="810"/>
      <c r="D1304" s="212"/>
      <c r="E1304" s="213"/>
      <c r="F1304" s="213"/>
      <c r="G1304" s="213"/>
      <c r="H1304" s="948"/>
      <c r="I1304" s="598"/>
    </row>
    <row r="1305" spans="1:9" ht="15">
      <c r="A1305" s="904"/>
      <c r="B1305" s="151"/>
      <c r="C1305" s="825"/>
      <c r="D1305" s="118" t="s">
        <v>286</v>
      </c>
      <c r="E1305" s="58">
        <v>10810</v>
      </c>
      <c r="F1305" s="58">
        <f>SUM(F1306:F1316)</f>
        <v>17317</v>
      </c>
      <c r="G1305" s="58">
        <f>SUM(G1306:G1316)</f>
        <v>15381.79</v>
      </c>
      <c r="H1305" s="948">
        <f aca="true" t="shared" si="30" ref="H1305:H1316">G1305/F1305%</f>
        <v>88.82479644280188</v>
      </c>
      <c r="I1305" s="598"/>
    </row>
    <row r="1306" spans="1:9" ht="15">
      <c r="A1306" s="904"/>
      <c r="B1306" s="151"/>
      <c r="C1306" s="772">
        <v>3020</v>
      </c>
      <c r="D1306" s="11" t="s">
        <v>731</v>
      </c>
      <c r="E1306" s="58">
        <v>100</v>
      </c>
      <c r="F1306" s="58">
        <v>100</v>
      </c>
      <c r="G1306" s="58">
        <v>0</v>
      </c>
      <c r="H1306" s="948">
        <f t="shared" si="30"/>
        <v>0</v>
      </c>
      <c r="I1306" s="598"/>
    </row>
    <row r="1307" spans="1:9" ht="15">
      <c r="A1307" s="904"/>
      <c r="B1307" s="151"/>
      <c r="C1307" s="772">
        <v>4010</v>
      </c>
      <c r="D1307" s="11" t="s">
        <v>151</v>
      </c>
      <c r="E1307" s="58">
        <v>6760</v>
      </c>
      <c r="F1307" s="58">
        <v>10924</v>
      </c>
      <c r="G1307" s="58">
        <v>9929.62</v>
      </c>
      <c r="H1307" s="948">
        <f t="shared" si="30"/>
        <v>90.89729036982791</v>
      </c>
      <c r="I1307" s="598"/>
    </row>
    <row r="1308" spans="1:9" ht="15">
      <c r="A1308" s="904"/>
      <c r="B1308" s="151"/>
      <c r="C1308" s="772">
        <v>4040</v>
      </c>
      <c r="D1308" s="11" t="s">
        <v>86</v>
      </c>
      <c r="E1308" s="58">
        <v>480</v>
      </c>
      <c r="F1308" s="58">
        <v>480</v>
      </c>
      <c r="G1308" s="58">
        <v>477.36</v>
      </c>
      <c r="H1308" s="948">
        <f t="shared" si="30"/>
        <v>99.45</v>
      </c>
      <c r="I1308" s="598"/>
    </row>
    <row r="1309" spans="1:9" ht="15">
      <c r="A1309" s="904"/>
      <c r="B1309" s="151"/>
      <c r="C1309" s="772">
        <v>4110</v>
      </c>
      <c r="D1309" s="11" t="s">
        <v>735</v>
      </c>
      <c r="E1309" s="58">
        <v>1242</v>
      </c>
      <c r="F1309" s="58">
        <v>1665</v>
      </c>
      <c r="G1309" s="58">
        <v>1580.85</v>
      </c>
      <c r="H1309" s="948">
        <f t="shared" si="30"/>
        <v>94.94594594594595</v>
      </c>
      <c r="I1309" s="598"/>
    </row>
    <row r="1310" spans="1:9" ht="15">
      <c r="A1310" s="904"/>
      <c r="B1310" s="151"/>
      <c r="C1310" s="772">
        <v>4120</v>
      </c>
      <c r="D1310" s="11" t="s">
        <v>14</v>
      </c>
      <c r="E1310" s="58">
        <v>178</v>
      </c>
      <c r="F1310" s="58">
        <v>270</v>
      </c>
      <c r="G1310" s="58">
        <v>254.96</v>
      </c>
      <c r="H1310" s="948">
        <f t="shared" si="30"/>
        <v>94.42962962962963</v>
      </c>
      <c r="I1310" s="598"/>
    </row>
    <row r="1311" spans="1:9" ht="30">
      <c r="A1311" s="904"/>
      <c r="B1311" s="151"/>
      <c r="C1311" s="772">
        <v>4140</v>
      </c>
      <c r="D1311" s="98" t="s">
        <v>819</v>
      </c>
      <c r="E1311" s="58">
        <v>480</v>
      </c>
      <c r="F1311" s="58">
        <v>555</v>
      </c>
      <c r="G1311" s="58">
        <v>431.17</v>
      </c>
      <c r="H1311" s="948">
        <f t="shared" si="30"/>
        <v>77.68828828828829</v>
      </c>
      <c r="I1311" s="598"/>
    </row>
    <row r="1312" spans="1:9" ht="15">
      <c r="A1312" s="904"/>
      <c r="B1312" s="151"/>
      <c r="C1312" s="806">
        <v>4210</v>
      </c>
      <c r="D1312" s="120" t="s">
        <v>115</v>
      </c>
      <c r="E1312" s="58">
        <v>500</v>
      </c>
      <c r="F1312" s="58">
        <v>383</v>
      </c>
      <c r="G1312" s="58">
        <v>71.3</v>
      </c>
      <c r="H1312" s="948">
        <f t="shared" si="30"/>
        <v>18.616187989556135</v>
      </c>
      <c r="I1312" s="598"/>
    </row>
    <row r="1313" spans="1:9" ht="15">
      <c r="A1313" s="904"/>
      <c r="B1313" s="151"/>
      <c r="C1313" s="773">
        <v>4260</v>
      </c>
      <c r="D1313" s="61" t="s">
        <v>31</v>
      </c>
      <c r="E1313" s="362">
        <v>350</v>
      </c>
      <c r="F1313" s="662">
        <v>585</v>
      </c>
      <c r="G1313" s="122">
        <v>533.78</v>
      </c>
      <c r="H1313" s="949">
        <f t="shared" si="30"/>
        <v>91.24444444444444</v>
      </c>
      <c r="I1313" s="598"/>
    </row>
    <row r="1314" spans="1:9" ht="15">
      <c r="A1314" s="904"/>
      <c r="B1314" s="151"/>
      <c r="C1314" s="780">
        <v>4280</v>
      </c>
      <c r="D1314" s="177" t="s">
        <v>714</v>
      </c>
      <c r="E1314" s="502">
        <v>70</v>
      </c>
      <c r="F1314" s="502">
        <v>70</v>
      </c>
      <c r="G1314" s="663">
        <v>0</v>
      </c>
      <c r="H1314" s="948">
        <f t="shared" si="30"/>
        <v>0</v>
      </c>
      <c r="I1314" s="598"/>
    </row>
    <row r="1315" spans="1:9" ht="15">
      <c r="A1315" s="904"/>
      <c r="B1315" s="151"/>
      <c r="C1315" s="780">
        <v>4300</v>
      </c>
      <c r="D1315" s="125" t="s">
        <v>946</v>
      </c>
      <c r="E1315" s="364">
        <v>250</v>
      </c>
      <c r="F1315" s="365">
        <v>1796</v>
      </c>
      <c r="G1315" s="51">
        <v>1613.75</v>
      </c>
      <c r="H1315" s="948">
        <f t="shared" si="30"/>
        <v>89.85244988864142</v>
      </c>
      <c r="I1315" s="598"/>
    </row>
    <row r="1316" spans="1:9" ht="15">
      <c r="A1316" s="904"/>
      <c r="B1316" s="151"/>
      <c r="C1316" s="773">
        <v>4440</v>
      </c>
      <c r="D1316" s="61" t="s">
        <v>709</v>
      </c>
      <c r="E1316" s="367">
        <v>400</v>
      </c>
      <c r="F1316" s="368">
        <v>489</v>
      </c>
      <c r="G1316" s="662">
        <v>489</v>
      </c>
      <c r="H1316" s="949">
        <f t="shared" si="30"/>
        <v>100</v>
      </c>
      <c r="I1316" s="598"/>
    </row>
    <row r="1317" spans="1:9" ht="15">
      <c r="A1317" s="904"/>
      <c r="B1317" s="151"/>
      <c r="C1317" s="797"/>
      <c r="D1317" s="656" t="s">
        <v>993</v>
      </c>
      <c r="E1317" s="498"/>
      <c r="F1317" s="664"/>
      <c r="G1317" s="552"/>
      <c r="H1317" s="950"/>
      <c r="I1317" s="598"/>
    </row>
    <row r="1318" spans="1:9" ht="15">
      <c r="A1318" s="904"/>
      <c r="B1318" s="151"/>
      <c r="C1318" s="806">
        <v>4210</v>
      </c>
      <c r="D1318" s="369" t="s">
        <v>115</v>
      </c>
      <c r="E1318" s="370">
        <v>49784</v>
      </c>
      <c r="F1318" s="662">
        <v>35310</v>
      </c>
      <c r="G1318" s="12">
        <f>G1319+G1320</f>
        <v>32100.75</v>
      </c>
      <c r="H1318" s="948">
        <f aca="true" t="shared" si="31" ref="H1318:H1384">G1318/F1318%</f>
        <v>90.91121495327103</v>
      </c>
      <c r="I1318" s="885"/>
    </row>
    <row r="1319" spans="1:9" ht="15">
      <c r="A1319" s="904"/>
      <c r="B1319" s="151"/>
      <c r="C1319" s="858"/>
      <c r="D1319" s="307" t="s">
        <v>760</v>
      </c>
      <c r="E1319" s="372">
        <v>43000</v>
      </c>
      <c r="F1319" s="7">
        <v>31382</v>
      </c>
      <c r="G1319" s="7">
        <v>28271.19</v>
      </c>
      <c r="H1319" s="948">
        <f t="shared" si="31"/>
        <v>90.0872793321012</v>
      </c>
      <c r="I1319" s="598"/>
    </row>
    <row r="1320" spans="1:9" ht="15">
      <c r="A1320" s="904"/>
      <c r="B1320" s="151"/>
      <c r="C1320" s="858"/>
      <c r="D1320" s="152" t="s">
        <v>694</v>
      </c>
      <c r="E1320" s="7">
        <v>5184</v>
      </c>
      <c r="F1320" s="7">
        <v>3928</v>
      </c>
      <c r="G1320" s="7">
        <v>3829.56</v>
      </c>
      <c r="H1320" s="948">
        <f t="shared" si="31"/>
        <v>97.49389002036659</v>
      </c>
      <c r="I1320" s="598"/>
    </row>
    <row r="1321" spans="1:9" ht="15">
      <c r="A1321" s="904"/>
      <c r="B1321" s="151"/>
      <c r="C1321" s="772">
        <v>4270</v>
      </c>
      <c r="D1321" s="11" t="s">
        <v>897</v>
      </c>
      <c r="E1321" s="12">
        <v>105990</v>
      </c>
      <c r="F1321" s="12">
        <f>F1322</f>
        <v>26806</v>
      </c>
      <c r="G1321" s="12">
        <f>G1322</f>
        <v>26805.5</v>
      </c>
      <c r="H1321" s="948">
        <f t="shared" si="31"/>
        <v>99.9981347459524</v>
      </c>
      <c r="I1321" s="598"/>
    </row>
    <row r="1322" spans="1:9" ht="15">
      <c r="A1322" s="904"/>
      <c r="B1322" s="151"/>
      <c r="C1322" s="789"/>
      <c r="D1322" s="6" t="s">
        <v>760</v>
      </c>
      <c r="E1322" s="7">
        <v>6000</v>
      </c>
      <c r="F1322" s="7">
        <v>26806</v>
      </c>
      <c r="G1322" s="7">
        <v>26805.5</v>
      </c>
      <c r="H1322" s="948">
        <f t="shared" si="31"/>
        <v>99.9981347459524</v>
      </c>
      <c r="I1322" s="598"/>
    </row>
    <row r="1323" spans="1:9" ht="30">
      <c r="A1323" s="904"/>
      <c r="B1323" s="151"/>
      <c r="C1323" s="787"/>
      <c r="D1323" s="161" t="s">
        <v>542</v>
      </c>
      <c r="E1323" s="122">
        <v>99990</v>
      </c>
      <c r="F1323" s="122">
        <v>0</v>
      </c>
      <c r="G1323" s="122">
        <v>0</v>
      </c>
      <c r="H1323" s="949">
        <v>0</v>
      </c>
      <c r="I1323" s="598"/>
    </row>
    <row r="1324" spans="1:9" ht="15">
      <c r="A1324" s="904"/>
      <c r="B1324" s="151"/>
      <c r="C1324" s="780">
        <v>4300</v>
      </c>
      <c r="D1324" s="125" t="s">
        <v>946</v>
      </c>
      <c r="E1324" s="126">
        <v>50066</v>
      </c>
      <c r="F1324" s="126">
        <v>31123</v>
      </c>
      <c r="G1324" s="126">
        <f>G1325+G1326+G1327+G1328</f>
        <v>29110.289999999997</v>
      </c>
      <c r="H1324" s="948">
        <f t="shared" si="31"/>
        <v>93.53304630016385</v>
      </c>
      <c r="I1324" s="885"/>
    </row>
    <row r="1325" spans="1:9" ht="15">
      <c r="A1325" s="904"/>
      <c r="B1325" s="151"/>
      <c r="C1325" s="776"/>
      <c r="D1325" s="6" t="s">
        <v>402</v>
      </c>
      <c r="E1325" s="7">
        <v>0</v>
      </c>
      <c r="F1325" s="7"/>
      <c r="G1325" s="7">
        <v>7712.23</v>
      </c>
      <c r="H1325" s="948"/>
      <c r="I1325" s="598"/>
    </row>
    <row r="1326" spans="1:9" ht="15">
      <c r="A1326" s="904"/>
      <c r="B1326" s="151"/>
      <c r="C1326" s="776"/>
      <c r="D1326" s="6" t="s">
        <v>760</v>
      </c>
      <c r="E1326" s="7">
        <v>1000</v>
      </c>
      <c r="F1326" s="39"/>
      <c r="G1326" s="39">
        <v>191.54</v>
      </c>
      <c r="H1326" s="937"/>
      <c r="I1326" s="598"/>
    </row>
    <row r="1327" spans="1:9" ht="15">
      <c r="A1327" s="904"/>
      <c r="B1327" s="151"/>
      <c r="C1327" s="776"/>
      <c r="D1327" s="6" t="s">
        <v>694</v>
      </c>
      <c r="E1327" s="7">
        <v>4816</v>
      </c>
      <c r="F1327" s="39"/>
      <c r="G1327" s="39">
        <v>2659.85</v>
      </c>
      <c r="H1327" s="937"/>
      <c r="I1327" s="598"/>
    </row>
    <row r="1328" spans="1:9" ht="15">
      <c r="A1328" s="904"/>
      <c r="B1328" s="151"/>
      <c r="C1328" s="776"/>
      <c r="D1328" s="6" t="s">
        <v>907</v>
      </c>
      <c r="E1328" s="58">
        <v>43700</v>
      </c>
      <c r="F1328" s="59"/>
      <c r="G1328" s="59">
        <v>18546.67</v>
      </c>
      <c r="H1328" s="937"/>
      <c r="I1328" s="598"/>
    </row>
    <row r="1329" spans="1:9" ht="15">
      <c r="A1329" s="904"/>
      <c r="B1329" s="151"/>
      <c r="C1329" s="772">
        <v>6050</v>
      </c>
      <c r="D1329" s="373" t="s">
        <v>130</v>
      </c>
      <c r="E1329" s="374">
        <v>236660</v>
      </c>
      <c r="F1329" s="176">
        <v>281241</v>
      </c>
      <c r="G1329" s="176">
        <f>G1331+G1332+G1334</f>
        <v>280427.41000000003</v>
      </c>
      <c r="H1329" s="937">
        <f t="shared" si="31"/>
        <v>99.71071429841312</v>
      </c>
      <c r="I1329" s="598"/>
    </row>
    <row r="1330" spans="1:9" ht="15">
      <c r="A1330" s="904"/>
      <c r="B1330" s="151"/>
      <c r="C1330" s="781"/>
      <c r="D1330" s="626" t="s">
        <v>23</v>
      </c>
      <c r="E1330" s="20"/>
      <c r="F1330" s="21"/>
      <c r="G1330" s="21"/>
      <c r="H1330" s="907"/>
      <c r="I1330" s="598"/>
    </row>
    <row r="1331" spans="1:9" ht="15">
      <c r="A1331" s="904"/>
      <c r="B1331" s="151"/>
      <c r="C1331" s="788"/>
      <c r="D1331" s="354" t="s">
        <v>600</v>
      </c>
      <c r="E1331" s="624">
        <v>0</v>
      </c>
      <c r="F1331" s="625">
        <v>97317</v>
      </c>
      <c r="G1331" s="625">
        <v>97317.01</v>
      </c>
      <c r="H1331" s="937">
        <v>100</v>
      </c>
      <c r="I1331" s="598"/>
    </row>
    <row r="1332" spans="1:9" ht="21" customHeight="1">
      <c r="A1332" s="904"/>
      <c r="B1332" s="151"/>
      <c r="C1332" s="776"/>
      <c r="D1332" s="103" t="s">
        <v>1013</v>
      </c>
      <c r="E1332" s="7">
        <v>60000</v>
      </c>
      <c r="F1332" s="26">
        <v>60000</v>
      </c>
      <c r="G1332" s="26">
        <v>59186.4</v>
      </c>
      <c r="H1332" s="937">
        <f t="shared" si="31"/>
        <v>98.644</v>
      </c>
      <c r="I1332" s="598"/>
    </row>
    <row r="1333" spans="1:9" ht="15.75" customHeight="1">
      <c r="A1333" s="904"/>
      <c r="B1333" s="151"/>
      <c r="C1333" s="768"/>
      <c r="D1333" s="652" t="s">
        <v>1012</v>
      </c>
      <c r="E1333" s="7"/>
      <c r="F1333" s="26"/>
      <c r="G1333" s="653">
        <v>56000</v>
      </c>
      <c r="H1333" s="937"/>
      <c r="I1333" s="598"/>
    </row>
    <row r="1334" spans="1:9" ht="21.75" customHeight="1" thickBot="1">
      <c r="A1334" s="904"/>
      <c r="B1334" s="151"/>
      <c r="C1334" s="768"/>
      <c r="D1334" s="145" t="s">
        <v>601</v>
      </c>
      <c r="E1334" s="58">
        <v>176660</v>
      </c>
      <c r="F1334" s="110">
        <v>123924</v>
      </c>
      <c r="G1334" s="110">
        <v>123924</v>
      </c>
      <c r="H1334" s="937">
        <f t="shared" si="31"/>
        <v>100</v>
      </c>
      <c r="I1334" s="598"/>
    </row>
    <row r="1335" spans="1:9" ht="16.5" thickBot="1">
      <c r="A1335" s="689">
        <v>921</v>
      </c>
      <c r="B1335" s="690"/>
      <c r="C1335" s="763"/>
      <c r="D1335" s="691" t="s">
        <v>683</v>
      </c>
      <c r="E1335" s="692">
        <v>2011500</v>
      </c>
      <c r="F1335" s="693">
        <f>F1336+F1363+F1369+F1393+F1400+F1406</f>
        <v>2297529</v>
      </c>
      <c r="G1335" s="693">
        <f>G1336+G1363+G1369+G1393+G1400+G1406</f>
        <v>2244387.8600000003</v>
      </c>
      <c r="H1335" s="688">
        <f t="shared" si="31"/>
        <v>97.68703071865471</v>
      </c>
      <c r="I1335" s="598"/>
    </row>
    <row r="1336" spans="1:9" ht="15.75" thickBot="1">
      <c r="A1336" s="904"/>
      <c r="B1336" s="967">
        <v>92105</v>
      </c>
      <c r="C1336" s="763"/>
      <c r="D1336" s="958" t="s">
        <v>753</v>
      </c>
      <c r="E1336" s="959">
        <v>168000</v>
      </c>
      <c r="F1336" s="962">
        <f>F1337+F1338+F1340+F1349+F1351+F1361</f>
        <v>298810</v>
      </c>
      <c r="G1336" s="962">
        <f>G1337+G1338+G1340+G1349+G1351+G1361</f>
        <v>289115.69</v>
      </c>
      <c r="H1336" s="961">
        <f t="shared" si="31"/>
        <v>96.7556942538737</v>
      </c>
      <c r="I1336" s="598"/>
    </row>
    <row r="1337" spans="1:9" ht="45">
      <c r="A1337" s="904"/>
      <c r="B1337" s="623"/>
      <c r="C1337" s="1023">
        <v>2820</v>
      </c>
      <c r="D1337" s="444" t="s">
        <v>276</v>
      </c>
      <c r="E1337" s="230">
        <v>8000</v>
      </c>
      <c r="F1337" s="465">
        <v>0</v>
      </c>
      <c r="G1337" s="465">
        <v>0</v>
      </c>
      <c r="H1337" s="929"/>
      <c r="I1337" s="598"/>
    </row>
    <row r="1338" spans="1:9" ht="15">
      <c r="A1338" s="904"/>
      <c r="B1338" s="151"/>
      <c r="C1338" s="772">
        <v>4170</v>
      </c>
      <c r="D1338" s="11" t="s">
        <v>943</v>
      </c>
      <c r="E1338" s="12">
        <v>27000</v>
      </c>
      <c r="F1338" s="31">
        <v>36357</v>
      </c>
      <c r="G1338" s="31">
        <v>36357</v>
      </c>
      <c r="H1338" s="937">
        <f t="shared" si="31"/>
        <v>100</v>
      </c>
      <c r="I1338" s="598"/>
    </row>
    <row r="1339" spans="1:9" ht="15">
      <c r="A1339" s="904"/>
      <c r="B1339" s="151"/>
      <c r="C1339" s="787"/>
      <c r="D1339" s="61" t="s">
        <v>605</v>
      </c>
      <c r="E1339" s="122"/>
      <c r="F1339" s="143"/>
      <c r="G1339" s="143"/>
      <c r="H1339" s="937"/>
      <c r="I1339" s="598"/>
    </row>
    <row r="1340" spans="1:9" ht="15">
      <c r="A1340" s="904"/>
      <c r="B1340" s="151"/>
      <c r="C1340" s="819">
        <v>4210</v>
      </c>
      <c r="D1340" s="125" t="s">
        <v>115</v>
      </c>
      <c r="E1340" s="126">
        <v>15400</v>
      </c>
      <c r="F1340" s="127">
        <v>26439</v>
      </c>
      <c r="G1340" s="127">
        <v>24254.05</v>
      </c>
      <c r="H1340" s="937">
        <f t="shared" si="31"/>
        <v>91.73588259767767</v>
      </c>
      <c r="I1340" s="885"/>
    </row>
    <row r="1341" spans="1:9" ht="15">
      <c r="A1341" s="904"/>
      <c r="B1341" s="201"/>
      <c r="C1341" s="794"/>
      <c r="D1341" s="152" t="s">
        <v>80</v>
      </c>
      <c r="E1341" s="7">
        <v>10900</v>
      </c>
      <c r="F1341" s="26"/>
      <c r="G1341" s="26">
        <v>8065.98</v>
      </c>
      <c r="H1341" s="937"/>
      <c r="I1341" s="598"/>
    </row>
    <row r="1342" spans="1:9" ht="15">
      <c r="A1342" s="904"/>
      <c r="B1342" s="201"/>
      <c r="C1342" s="795"/>
      <c r="D1342" s="152" t="s">
        <v>994</v>
      </c>
      <c r="E1342" s="7">
        <v>0</v>
      </c>
      <c r="F1342" s="26"/>
      <c r="G1342" s="26">
        <v>788.27</v>
      </c>
      <c r="H1342" s="937"/>
      <c r="I1342" s="598"/>
    </row>
    <row r="1343" spans="1:9" ht="15">
      <c r="A1343" s="904"/>
      <c r="B1343" s="201"/>
      <c r="C1343" s="795"/>
      <c r="D1343" s="152" t="s">
        <v>186</v>
      </c>
      <c r="E1343" s="7">
        <v>0</v>
      </c>
      <c r="F1343" s="26"/>
      <c r="G1343" s="26">
        <v>856.05</v>
      </c>
      <c r="H1343" s="937"/>
      <c r="I1343" s="598"/>
    </row>
    <row r="1344" spans="1:9" ht="15">
      <c r="A1344" s="904"/>
      <c r="B1344" s="201"/>
      <c r="C1344" s="795"/>
      <c r="D1344" s="152" t="s">
        <v>998</v>
      </c>
      <c r="E1344" s="7">
        <v>0</v>
      </c>
      <c r="F1344" s="26"/>
      <c r="G1344" s="26">
        <v>500</v>
      </c>
      <c r="H1344" s="937"/>
      <c r="I1344" s="598"/>
    </row>
    <row r="1345" spans="1:9" ht="15">
      <c r="A1345" s="904"/>
      <c r="B1345" s="201"/>
      <c r="C1345" s="795"/>
      <c r="D1345" s="152" t="s">
        <v>543</v>
      </c>
      <c r="E1345" s="7">
        <v>500</v>
      </c>
      <c r="F1345" s="37"/>
      <c r="G1345" s="37">
        <v>500</v>
      </c>
      <c r="H1345" s="937"/>
      <c r="I1345" s="598"/>
    </row>
    <row r="1346" spans="1:9" ht="15">
      <c r="A1346" s="904"/>
      <c r="B1346" s="201"/>
      <c r="C1346" s="795"/>
      <c r="D1346" s="152" t="s">
        <v>544</v>
      </c>
      <c r="E1346" s="7">
        <v>1000</v>
      </c>
      <c r="F1346" s="39"/>
      <c r="G1346" s="39">
        <v>0</v>
      </c>
      <c r="H1346" s="937"/>
      <c r="I1346" s="598"/>
    </row>
    <row r="1347" spans="1:9" ht="15">
      <c r="A1347" s="904"/>
      <c r="B1347" s="201"/>
      <c r="C1347" s="795"/>
      <c r="D1347" s="348" t="s">
        <v>999</v>
      </c>
      <c r="E1347" s="122">
        <v>3000</v>
      </c>
      <c r="F1347" s="210">
        <v>9900</v>
      </c>
      <c r="G1347" s="210">
        <v>8744.95</v>
      </c>
      <c r="H1347" s="907">
        <f t="shared" si="31"/>
        <v>88.33282828282829</v>
      </c>
      <c r="I1347" s="598"/>
    </row>
    <row r="1348" spans="1:9" ht="30">
      <c r="A1348" s="904"/>
      <c r="B1348" s="201"/>
      <c r="C1348" s="766"/>
      <c r="D1348" s="741" t="s">
        <v>996</v>
      </c>
      <c r="E1348" s="51">
        <v>0</v>
      </c>
      <c r="F1348" s="179">
        <v>4799</v>
      </c>
      <c r="G1348" s="179">
        <v>4798.8</v>
      </c>
      <c r="H1348" s="937">
        <f t="shared" si="31"/>
        <v>99.9958324650969</v>
      </c>
      <c r="I1348" s="598"/>
    </row>
    <row r="1349" spans="1:9" ht="15">
      <c r="A1349" s="904"/>
      <c r="B1349" s="151"/>
      <c r="C1349" s="867">
        <v>4260</v>
      </c>
      <c r="D1349" s="6" t="s">
        <v>31</v>
      </c>
      <c r="E1349" s="7">
        <v>2300</v>
      </c>
      <c r="F1349" s="39">
        <v>0</v>
      </c>
      <c r="G1349" s="39">
        <v>0</v>
      </c>
      <c r="H1349" s="937"/>
      <c r="I1349" s="598"/>
    </row>
    <row r="1350" spans="1:9" ht="15">
      <c r="A1350" s="904"/>
      <c r="B1350" s="151"/>
      <c r="C1350" s="782"/>
      <c r="D1350" s="6" t="s">
        <v>80</v>
      </c>
      <c r="E1350" s="7"/>
      <c r="F1350" s="39"/>
      <c r="G1350" s="39"/>
      <c r="H1350" s="937"/>
      <c r="I1350" s="598"/>
    </row>
    <row r="1351" spans="1:9" ht="15">
      <c r="A1351" s="904"/>
      <c r="B1351" s="151"/>
      <c r="C1351" s="772">
        <v>4300</v>
      </c>
      <c r="D1351" s="61" t="s">
        <v>946</v>
      </c>
      <c r="E1351" s="122">
        <v>112700</v>
      </c>
      <c r="F1351" s="148">
        <v>230605</v>
      </c>
      <c r="G1351" s="148">
        <v>223095.64</v>
      </c>
      <c r="H1351" s="937">
        <f t="shared" si="31"/>
        <v>96.74362654755969</v>
      </c>
      <c r="I1351" s="885"/>
    </row>
    <row r="1352" spans="1:9" ht="15">
      <c r="A1352" s="904"/>
      <c r="B1352" s="151"/>
      <c r="C1352" s="761"/>
      <c r="D1352" s="50" t="s">
        <v>403</v>
      </c>
      <c r="E1352" s="51">
        <v>0</v>
      </c>
      <c r="F1352" s="255">
        <v>500</v>
      </c>
      <c r="G1352" s="255">
        <v>500</v>
      </c>
      <c r="H1352" s="937">
        <f t="shared" si="31"/>
        <v>100</v>
      </c>
      <c r="I1352" s="598"/>
    </row>
    <row r="1353" spans="1:9" ht="15">
      <c r="A1353" s="904"/>
      <c r="B1353" s="151"/>
      <c r="C1353" s="776"/>
      <c r="D1353" s="6" t="s">
        <v>404</v>
      </c>
      <c r="E1353" s="7">
        <v>0</v>
      </c>
      <c r="F1353" s="26">
        <v>2896</v>
      </c>
      <c r="G1353" s="26">
        <v>2895.2</v>
      </c>
      <c r="H1353" s="937">
        <f t="shared" si="31"/>
        <v>99.97237569060772</v>
      </c>
      <c r="I1353" s="598"/>
    </row>
    <row r="1354" spans="1:9" ht="15">
      <c r="A1354" s="904"/>
      <c r="B1354" s="151"/>
      <c r="C1354" s="776"/>
      <c r="D1354" s="6" t="s">
        <v>80</v>
      </c>
      <c r="E1354" s="7">
        <v>112200</v>
      </c>
      <c r="F1354" s="8">
        <v>130213</v>
      </c>
      <c r="G1354" s="8">
        <v>130176.15</v>
      </c>
      <c r="H1354" s="937">
        <f t="shared" si="31"/>
        <v>99.9717002142643</v>
      </c>
      <c r="I1354" s="598"/>
    </row>
    <row r="1355" spans="1:9" ht="15">
      <c r="A1355" s="904"/>
      <c r="B1355" s="151"/>
      <c r="C1355" s="776"/>
      <c r="D1355" s="6" t="s">
        <v>995</v>
      </c>
      <c r="E1355" s="7">
        <v>500</v>
      </c>
      <c r="F1355" s="37">
        <v>0</v>
      </c>
      <c r="G1355" s="37">
        <v>0</v>
      </c>
      <c r="H1355" s="937"/>
      <c r="I1355" s="598"/>
    </row>
    <row r="1356" spans="1:9" ht="15">
      <c r="A1356" s="904"/>
      <c r="B1356" s="151"/>
      <c r="C1356" s="768"/>
      <c r="D1356" s="161" t="s">
        <v>187</v>
      </c>
      <c r="E1356" s="122">
        <v>0</v>
      </c>
      <c r="F1356" s="143">
        <v>3000</v>
      </c>
      <c r="G1356" s="143">
        <v>3000</v>
      </c>
      <c r="H1356" s="907">
        <f t="shared" si="31"/>
        <v>100</v>
      </c>
      <c r="I1356" s="598"/>
    </row>
    <row r="1357" spans="1:9" ht="15">
      <c r="A1357" s="904"/>
      <c r="B1357" s="151"/>
      <c r="C1357" s="788"/>
      <c r="D1357" s="50" t="s">
        <v>407</v>
      </c>
      <c r="E1357" s="51">
        <v>0</v>
      </c>
      <c r="F1357" s="52">
        <v>46315</v>
      </c>
      <c r="G1357" s="52">
        <v>46314.95</v>
      </c>
      <c r="H1357" s="937">
        <f t="shared" si="31"/>
        <v>99.99989204361438</v>
      </c>
      <c r="I1357" s="598"/>
    </row>
    <row r="1358" spans="1:9" ht="15">
      <c r="A1358" s="904"/>
      <c r="B1358" s="151"/>
      <c r="C1358" s="762"/>
      <c r="D1358" s="6" t="s">
        <v>408</v>
      </c>
      <c r="E1358" s="7">
        <v>0</v>
      </c>
      <c r="F1358" s="26">
        <v>46681</v>
      </c>
      <c r="G1358" s="26">
        <v>39209.34</v>
      </c>
      <c r="H1358" s="937">
        <f t="shared" si="31"/>
        <v>83.99421606220946</v>
      </c>
      <c r="I1358" s="598"/>
    </row>
    <row r="1359" spans="1:9" ht="30">
      <c r="A1359" s="904"/>
      <c r="B1359" s="151"/>
      <c r="C1359" s="786"/>
      <c r="D1359" s="145" t="s">
        <v>997</v>
      </c>
      <c r="E1359" s="58"/>
      <c r="F1359" s="59"/>
      <c r="G1359" s="59"/>
      <c r="H1359" s="937"/>
      <c r="I1359" s="598"/>
    </row>
    <row r="1360" spans="1:9" ht="15">
      <c r="A1360" s="904"/>
      <c r="B1360" s="151"/>
      <c r="C1360" s="781"/>
      <c r="D1360" s="63" t="s">
        <v>1000</v>
      </c>
      <c r="E1360" s="58">
        <v>0</v>
      </c>
      <c r="F1360" s="59">
        <v>1000</v>
      </c>
      <c r="G1360" s="59">
        <v>1000</v>
      </c>
      <c r="H1360" s="937">
        <f t="shared" si="31"/>
        <v>100</v>
      </c>
      <c r="I1360" s="598"/>
    </row>
    <row r="1361" spans="1:9" ht="15">
      <c r="A1361" s="904"/>
      <c r="B1361" s="151"/>
      <c r="C1361" s="773">
        <v>4430</v>
      </c>
      <c r="D1361" s="61" t="s">
        <v>697</v>
      </c>
      <c r="E1361" s="122">
        <v>2600</v>
      </c>
      <c r="F1361" s="210">
        <v>5409</v>
      </c>
      <c r="G1361" s="210">
        <v>5409</v>
      </c>
      <c r="H1361" s="937">
        <f t="shared" si="31"/>
        <v>100</v>
      </c>
      <c r="I1361" s="598"/>
    </row>
    <row r="1362" spans="1:9" ht="15.75" thickBot="1">
      <c r="A1362" s="904"/>
      <c r="B1362" s="151"/>
      <c r="C1362" s="768"/>
      <c r="D1362" s="63" t="s">
        <v>188</v>
      </c>
      <c r="E1362" s="58">
        <v>2600</v>
      </c>
      <c r="F1362" s="129">
        <v>5409</v>
      </c>
      <c r="G1362" s="129">
        <v>5409</v>
      </c>
      <c r="H1362" s="937">
        <f t="shared" si="31"/>
        <v>100</v>
      </c>
      <c r="I1362" s="598"/>
    </row>
    <row r="1363" spans="1:9" ht="15.75" thickBot="1">
      <c r="A1363" s="904"/>
      <c r="B1363" s="967">
        <v>92108</v>
      </c>
      <c r="C1363" s="763"/>
      <c r="D1363" s="958" t="s">
        <v>891</v>
      </c>
      <c r="E1363" s="959">
        <v>20000</v>
      </c>
      <c r="F1363" s="972">
        <f>F1364+F1367</f>
        <v>27028</v>
      </c>
      <c r="G1363" s="972">
        <f>G1364+G1367</f>
        <v>27028</v>
      </c>
      <c r="H1363" s="961">
        <f t="shared" si="31"/>
        <v>100.00000000000001</v>
      </c>
      <c r="I1363" s="598"/>
    </row>
    <row r="1364" spans="1:9" ht="30">
      <c r="A1364" s="904"/>
      <c r="B1364" s="151"/>
      <c r="C1364" s="796">
        <v>2480</v>
      </c>
      <c r="D1364" s="432" t="s">
        <v>1</v>
      </c>
      <c r="E1364" s="265">
        <v>0</v>
      </c>
      <c r="F1364" s="464">
        <v>10000</v>
      </c>
      <c r="G1364" s="464">
        <v>10000</v>
      </c>
      <c r="H1364" s="929">
        <f t="shared" si="31"/>
        <v>100</v>
      </c>
      <c r="I1364" s="598"/>
    </row>
    <row r="1365" spans="1:9" ht="15.75">
      <c r="A1365" s="904"/>
      <c r="B1365" s="151"/>
      <c r="C1365" s="825"/>
      <c r="D1365" s="375" t="s">
        <v>370</v>
      </c>
      <c r="E1365" s="58"/>
      <c r="F1365" s="376">
        <v>10000</v>
      </c>
      <c r="G1365" s="376">
        <v>10000</v>
      </c>
      <c r="H1365" s="951">
        <f t="shared" si="31"/>
        <v>100</v>
      </c>
      <c r="I1365" s="598"/>
    </row>
    <row r="1366" spans="1:9" ht="15">
      <c r="A1366" s="904"/>
      <c r="B1366" s="151"/>
      <c r="C1366" s="764"/>
      <c r="D1366" s="103" t="s">
        <v>409</v>
      </c>
      <c r="E1366" s="7">
        <v>0</v>
      </c>
      <c r="F1366" s="26">
        <v>10000</v>
      </c>
      <c r="G1366" s="26">
        <v>10000</v>
      </c>
      <c r="H1366" s="937">
        <f t="shared" si="31"/>
        <v>100</v>
      </c>
      <c r="I1366" s="598"/>
    </row>
    <row r="1367" spans="1:9" ht="15">
      <c r="A1367" s="904"/>
      <c r="B1367" s="151"/>
      <c r="C1367" s="772">
        <v>4170</v>
      </c>
      <c r="D1367" s="61" t="s">
        <v>943</v>
      </c>
      <c r="E1367" s="122">
        <v>20000</v>
      </c>
      <c r="F1367" s="143">
        <v>17028</v>
      </c>
      <c r="G1367" s="143">
        <v>17028</v>
      </c>
      <c r="H1367" s="937">
        <f t="shared" si="31"/>
        <v>100</v>
      </c>
      <c r="I1367" s="598"/>
    </row>
    <row r="1368" spans="1:9" ht="15.75" thickBot="1">
      <c r="A1368" s="904"/>
      <c r="B1368" s="151"/>
      <c r="C1368" s="803"/>
      <c r="D1368" s="212" t="s">
        <v>933</v>
      </c>
      <c r="E1368" s="213">
        <v>20000</v>
      </c>
      <c r="F1368" s="222">
        <v>17028</v>
      </c>
      <c r="G1368" s="222">
        <v>17028</v>
      </c>
      <c r="H1368" s="937">
        <f t="shared" si="31"/>
        <v>100</v>
      </c>
      <c r="I1368" s="598"/>
    </row>
    <row r="1369" spans="1:9" ht="15.75" thickBot="1">
      <c r="A1369" s="904"/>
      <c r="B1369" s="967">
        <v>92109</v>
      </c>
      <c r="C1369" s="763"/>
      <c r="D1369" s="958" t="s">
        <v>1019</v>
      </c>
      <c r="E1369" s="959">
        <v>731000</v>
      </c>
      <c r="F1369" s="962">
        <f>F1370+F1386</f>
        <v>891849</v>
      </c>
      <c r="G1369" s="962">
        <f>G1370+G1386</f>
        <v>885410.4</v>
      </c>
      <c r="H1369" s="961">
        <f t="shared" si="31"/>
        <v>99.27806164496457</v>
      </c>
      <c r="I1369" s="598"/>
    </row>
    <row r="1370" spans="1:9" ht="30">
      <c r="A1370" s="904"/>
      <c r="B1370" s="151"/>
      <c r="C1370" s="799">
        <v>2480</v>
      </c>
      <c r="D1370" s="452" t="s">
        <v>1</v>
      </c>
      <c r="E1370" s="315">
        <v>559000</v>
      </c>
      <c r="F1370" s="527">
        <v>636769</v>
      </c>
      <c r="G1370" s="527">
        <v>636769</v>
      </c>
      <c r="H1370" s="929">
        <f t="shared" si="31"/>
        <v>100</v>
      </c>
      <c r="I1370" s="598"/>
    </row>
    <row r="1371" spans="1:9" ht="15">
      <c r="A1371" s="904"/>
      <c r="B1371" s="201"/>
      <c r="C1371" s="794"/>
      <c r="D1371" s="348" t="s">
        <v>547</v>
      </c>
      <c r="E1371" s="122">
        <v>0</v>
      </c>
      <c r="F1371" s="210">
        <v>8540</v>
      </c>
      <c r="G1371" s="210">
        <v>8540</v>
      </c>
      <c r="H1371" s="907">
        <f t="shared" si="31"/>
        <v>100</v>
      </c>
      <c r="I1371" s="598"/>
    </row>
    <row r="1372" spans="1:9" ht="15">
      <c r="A1372" s="904"/>
      <c r="B1372" s="201"/>
      <c r="C1372" s="795"/>
      <c r="D1372" s="573" t="s">
        <v>99</v>
      </c>
      <c r="E1372" s="51">
        <v>12000</v>
      </c>
      <c r="F1372" s="52">
        <v>15000</v>
      </c>
      <c r="G1372" s="52">
        <v>15000</v>
      </c>
      <c r="H1372" s="937">
        <f t="shared" si="31"/>
        <v>100</v>
      </c>
      <c r="I1372" s="598"/>
    </row>
    <row r="1373" spans="1:9" ht="15">
      <c r="A1373" s="904"/>
      <c r="B1373" s="201"/>
      <c r="C1373" s="795"/>
      <c r="D1373" s="152" t="s">
        <v>548</v>
      </c>
      <c r="E1373" s="7">
        <v>7000</v>
      </c>
      <c r="F1373" s="39">
        <v>27600</v>
      </c>
      <c r="G1373" s="39">
        <v>27600</v>
      </c>
      <c r="H1373" s="937">
        <f t="shared" si="31"/>
        <v>100</v>
      </c>
      <c r="I1373" s="598"/>
    </row>
    <row r="1374" spans="1:9" ht="15">
      <c r="A1374" s="904"/>
      <c r="B1374" s="201"/>
      <c r="C1374" s="795"/>
      <c r="D1374" s="152" t="s">
        <v>549</v>
      </c>
      <c r="E1374" s="7">
        <v>20000</v>
      </c>
      <c r="F1374" s="26">
        <v>20000</v>
      </c>
      <c r="G1374" s="26">
        <v>20000</v>
      </c>
      <c r="H1374" s="937">
        <f t="shared" si="31"/>
        <v>100</v>
      </c>
      <c r="I1374" s="598"/>
    </row>
    <row r="1375" spans="1:9" ht="15">
      <c r="A1375" s="904"/>
      <c r="B1375" s="201"/>
      <c r="C1375" s="795"/>
      <c r="D1375" s="152" t="s">
        <v>765</v>
      </c>
      <c r="E1375" s="7">
        <v>337000</v>
      </c>
      <c r="F1375" s="8">
        <v>337000</v>
      </c>
      <c r="G1375" s="8">
        <v>337000</v>
      </c>
      <c r="H1375" s="937">
        <f t="shared" si="31"/>
        <v>100</v>
      </c>
      <c r="I1375" s="598"/>
    </row>
    <row r="1376" spans="1:9" ht="30">
      <c r="A1376" s="904"/>
      <c r="B1376" s="201"/>
      <c r="C1376" s="795"/>
      <c r="D1376" s="430" t="s">
        <v>22</v>
      </c>
      <c r="E1376" s="7">
        <v>18000</v>
      </c>
      <c r="F1376" s="26">
        <v>21500</v>
      </c>
      <c r="G1376" s="26">
        <v>21500</v>
      </c>
      <c r="H1376" s="937">
        <f t="shared" si="31"/>
        <v>100</v>
      </c>
      <c r="I1376" s="598"/>
    </row>
    <row r="1377" spans="1:9" ht="15">
      <c r="A1377" s="904"/>
      <c r="B1377" s="201"/>
      <c r="C1377" s="795"/>
      <c r="D1377" s="152" t="s">
        <v>722</v>
      </c>
      <c r="E1377" s="7">
        <v>30000</v>
      </c>
      <c r="F1377" s="26">
        <v>30000</v>
      </c>
      <c r="G1377" s="26">
        <v>30000</v>
      </c>
      <c r="H1377" s="937">
        <f t="shared" si="31"/>
        <v>100</v>
      </c>
      <c r="I1377" s="598"/>
    </row>
    <row r="1378" spans="1:9" ht="30">
      <c r="A1378" s="904"/>
      <c r="B1378" s="201"/>
      <c r="C1378" s="795"/>
      <c r="D1378" s="433" t="s">
        <v>550</v>
      </c>
      <c r="E1378" s="12">
        <v>0</v>
      </c>
      <c r="F1378" s="27">
        <v>3000</v>
      </c>
      <c r="G1378" s="27">
        <v>3000</v>
      </c>
      <c r="H1378" s="937">
        <f t="shared" si="31"/>
        <v>100</v>
      </c>
      <c r="I1378" s="598"/>
    </row>
    <row r="1379" spans="1:9" ht="15">
      <c r="A1379" s="904"/>
      <c r="B1379" s="201"/>
      <c r="C1379" s="795"/>
      <c r="D1379" s="751" t="s">
        <v>551</v>
      </c>
      <c r="E1379" s="29"/>
      <c r="F1379" s="30"/>
      <c r="G1379" s="30"/>
      <c r="H1379" s="910"/>
      <c r="I1379" s="598"/>
    </row>
    <row r="1380" spans="1:9" ht="15">
      <c r="A1380" s="904"/>
      <c r="B1380" s="201"/>
      <c r="C1380" s="795"/>
      <c r="D1380" s="152" t="s">
        <v>135</v>
      </c>
      <c r="E1380" s="7">
        <v>135000</v>
      </c>
      <c r="F1380" s="8">
        <v>135000</v>
      </c>
      <c r="G1380" s="8">
        <v>135000</v>
      </c>
      <c r="H1380" s="937">
        <f t="shared" si="31"/>
        <v>100</v>
      </c>
      <c r="I1380" s="598"/>
    </row>
    <row r="1381" spans="1:9" ht="15">
      <c r="A1381" s="904"/>
      <c r="B1381" s="201"/>
      <c r="C1381" s="795"/>
      <c r="D1381" s="348" t="s">
        <v>421</v>
      </c>
      <c r="E1381" s="122">
        <v>0</v>
      </c>
      <c r="F1381" s="210">
        <v>4200</v>
      </c>
      <c r="G1381" s="210">
        <v>4200</v>
      </c>
      <c r="H1381" s="907">
        <f t="shared" si="31"/>
        <v>100</v>
      </c>
      <c r="I1381" s="598"/>
    </row>
    <row r="1382" spans="1:9" ht="15">
      <c r="A1382" s="904"/>
      <c r="B1382" s="201"/>
      <c r="C1382" s="795"/>
      <c r="D1382" s="755" t="s">
        <v>361</v>
      </c>
      <c r="E1382" s="213">
        <v>0</v>
      </c>
      <c r="F1382" s="214">
        <v>3000</v>
      </c>
      <c r="G1382" s="214">
        <v>3000</v>
      </c>
      <c r="H1382" s="937">
        <f t="shared" si="31"/>
        <v>100</v>
      </c>
      <c r="I1382" s="598"/>
    </row>
    <row r="1383" spans="1:9" ht="15">
      <c r="A1383" s="904"/>
      <c r="B1383" s="201"/>
      <c r="C1383" s="795"/>
      <c r="D1383" s="529" t="s">
        <v>360</v>
      </c>
      <c r="E1383" s="58">
        <v>0</v>
      </c>
      <c r="F1383" s="129">
        <v>3000</v>
      </c>
      <c r="G1383" s="129">
        <v>3000</v>
      </c>
      <c r="H1383" s="937">
        <f t="shared" si="31"/>
        <v>100</v>
      </c>
      <c r="I1383" s="598"/>
    </row>
    <row r="1384" spans="1:9" ht="15">
      <c r="A1384" s="904"/>
      <c r="B1384" s="201"/>
      <c r="C1384" s="795"/>
      <c r="D1384" s="528" t="s">
        <v>1001</v>
      </c>
      <c r="E1384" s="58">
        <v>0</v>
      </c>
      <c r="F1384" s="129">
        <v>27429</v>
      </c>
      <c r="G1384" s="129">
        <v>27429</v>
      </c>
      <c r="H1384" s="937">
        <f t="shared" si="31"/>
        <v>99.99999999999999</v>
      </c>
      <c r="I1384" s="598"/>
    </row>
    <row r="1385" spans="1:9" ht="30">
      <c r="A1385" s="904"/>
      <c r="B1385" s="201"/>
      <c r="C1385" s="766"/>
      <c r="D1385" s="528" t="s">
        <v>1002</v>
      </c>
      <c r="E1385" s="58">
        <v>0</v>
      </c>
      <c r="F1385" s="129">
        <v>1500</v>
      </c>
      <c r="G1385" s="129">
        <v>1500</v>
      </c>
      <c r="H1385" s="937">
        <f aca="true" t="shared" si="32" ref="H1385:H1407">G1385/F1385%</f>
        <v>100</v>
      </c>
      <c r="I1385" s="598"/>
    </row>
    <row r="1386" spans="1:9" ht="30">
      <c r="A1386" s="904"/>
      <c r="B1386" s="151"/>
      <c r="C1386" s="785">
        <v>6220</v>
      </c>
      <c r="D1386" s="145" t="s">
        <v>524</v>
      </c>
      <c r="E1386" s="58">
        <v>172000</v>
      </c>
      <c r="F1386" s="110">
        <v>255080</v>
      </c>
      <c r="G1386" s="110">
        <v>248641.4</v>
      </c>
      <c r="H1386" s="937">
        <f t="shared" si="32"/>
        <v>97.47585071350164</v>
      </c>
      <c r="I1386" s="598"/>
    </row>
    <row r="1387" spans="1:9" ht="30">
      <c r="A1387" s="904"/>
      <c r="B1387" s="151"/>
      <c r="C1387" s="834"/>
      <c r="D1387" s="452" t="s">
        <v>552</v>
      </c>
      <c r="E1387" s="315"/>
      <c r="F1387" s="453"/>
      <c r="G1387" s="453"/>
      <c r="H1387" s="910"/>
      <c r="I1387" s="598"/>
    </row>
    <row r="1388" spans="1:9" ht="15">
      <c r="A1388" s="904"/>
      <c r="B1388" s="151"/>
      <c r="C1388" s="789"/>
      <c r="D1388" s="23" t="s">
        <v>422</v>
      </c>
      <c r="E1388" s="24"/>
      <c r="F1388" s="25">
        <v>31850</v>
      </c>
      <c r="G1388" s="25">
        <v>31763.4</v>
      </c>
      <c r="H1388" s="937">
        <f t="shared" si="32"/>
        <v>99.72810047095761</v>
      </c>
      <c r="I1388" s="598"/>
    </row>
    <row r="1389" spans="1:9" ht="30">
      <c r="A1389" s="904"/>
      <c r="B1389" s="151"/>
      <c r="C1389" s="776"/>
      <c r="D1389" s="98" t="s">
        <v>330</v>
      </c>
      <c r="E1389" s="12">
        <v>20000</v>
      </c>
      <c r="F1389" s="31">
        <v>20000</v>
      </c>
      <c r="G1389" s="31">
        <v>20000</v>
      </c>
      <c r="H1389" s="937">
        <f t="shared" si="32"/>
        <v>100</v>
      </c>
      <c r="I1389" s="598"/>
    </row>
    <row r="1390" spans="1:9" ht="15">
      <c r="A1390" s="904"/>
      <c r="B1390" s="151"/>
      <c r="C1390" s="776"/>
      <c r="D1390" s="6" t="s">
        <v>427</v>
      </c>
      <c r="E1390" s="7">
        <v>0</v>
      </c>
      <c r="F1390" s="26">
        <v>35000</v>
      </c>
      <c r="G1390" s="26">
        <v>35000</v>
      </c>
      <c r="H1390" s="937">
        <f t="shared" si="32"/>
        <v>100</v>
      </c>
      <c r="I1390" s="598"/>
    </row>
    <row r="1391" spans="1:9" ht="15">
      <c r="A1391" s="904"/>
      <c r="B1391" s="151"/>
      <c r="C1391" s="762"/>
      <c r="D1391" s="6" t="s">
        <v>926</v>
      </c>
      <c r="E1391" s="7">
        <v>100000</v>
      </c>
      <c r="F1391" s="8">
        <v>106230</v>
      </c>
      <c r="G1391" s="8">
        <v>99878</v>
      </c>
      <c r="H1391" s="937">
        <f t="shared" si="32"/>
        <v>94.02052150993129</v>
      </c>
      <c r="I1391" s="598"/>
    </row>
    <row r="1392" spans="1:9" ht="30.75" thickBot="1">
      <c r="A1392" s="904"/>
      <c r="B1392" s="151"/>
      <c r="C1392" s="781"/>
      <c r="D1392" s="145" t="s">
        <v>767</v>
      </c>
      <c r="E1392" s="58">
        <v>52000</v>
      </c>
      <c r="F1392" s="59">
        <v>62000</v>
      </c>
      <c r="G1392" s="59">
        <v>62000</v>
      </c>
      <c r="H1392" s="937">
        <f t="shared" si="32"/>
        <v>100</v>
      </c>
      <c r="I1392" s="598"/>
    </row>
    <row r="1393" spans="1:9" ht="15.75" thickBot="1">
      <c r="A1393" s="904"/>
      <c r="B1393" s="967">
        <v>92116</v>
      </c>
      <c r="C1393" s="763"/>
      <c r="D1393" s="958" t="s">
        <v>742</v>
      </c>
      <c r="E1393" s="959">
        <v>458500</v>
      </c>
      <c r="F1393" s="962">
        <v>464000</v>
      </c>
      <c r="G1393" s="962">
        <v>464000</v>
      </c>
      <c r="H1393" s="961">
        <f t="shared" si="32"/>
        <v>100</v>
      </c>
      <c r="I1393" s="598"/>
    </row>
    <row r="1394" spans="1:9" ht="30">
      <c r="A1394" s="895"/>
      <c r="B1394" s="231"/>
      <c r="C1394" s="842">
        <v>2480</v>
      </c>
      <c r="D1394" s="432" t="s">
        <v>1</v>
      </c>
      <c r="E1394" s="265">
        <v>458500</v>
      </c>
      <c r="F1394" s="556">
        <v>464000</v>
      </c>
      <c r="G1394" s="556">
        <v>464000</v>
      </c>
      <c r="H1394" s="929">
        <f t="shared" si="32"/>
        <v>100</v>
      </c>
      <c r="I1394" s="598"/>
    </row>
    <row r="1395" spans="1:9" ht="15">
      <c r="A1395" s="895"/>
      <c r="B1395" s="34"/>
      <c r="C1395" s="776"/>
      <c r="D1395" s="6" t="s">
        <v>554</v>
      </c>
      <c r="E1395" s="7">
        <v>500</v>
      </c>
      <c r="F1395" s="37">
        <v>500</v>
      </c>
      <c r="G1395" s="37">
        <v>500</v>
      </c>
      <c r="H1395" s="937">
        <f t="shared" si="32"/>
        <v>100</v>
      </c>
      <c r="I1395" s="598"/>
    </row>
    <row r="1396" spans="1:9" ht="15">
      <c r="A1396" s="895"/>
      <c r="B1396" s="34"/>
      <c r="C1396" s="776"/>
      <c r="D1396" s="6" t="s">
        <v>144</v>
      </c>
      <c r="E1396" s="7">
        <v>450000</v>
      </c>
      <c r="F1396" s="8">
        <v>450000</v>
      </c>
      <c r="G1396" s="8">
        <v>450000</v>
      </c>
      <c r="H1396" s="937">
        <f t="shared" si="32"/>
        <v>100</v>
      </c>
      <c r="I1396" s="598"/>
    </row>
    <row r="1397" spans="1:9" ht="15">
      <c r="A1397" s="895"/>
      <c r="B1397" s="34"/>
      <c r="C1397" s="776"/>
      <c r="D1397" s="6" t="s">
        <v>553</v>
      </c>
      <c r="E1397" s="7">
        <v>6000</v>
      </c>
      <c r="F1397" s="39">
        <v>2500</v>
      </c>
      <c r="G1397" s="39">
        <v>2500</v>
      </c>
      <c r="H1397" s="937">
        <f t="shared" si="32"/>
        <v>100</v>
      </c>
      <c r="I1397" s="598"/>
    </row>
    <row r="1398" spans="1:9" ht="15">
      <c r="A1398" s="895"/>
      <c r="B1398" s="34"/>
      <c r="C1398" s="776"/>
      <c r="D1398" s="6" t="s">
        <v>903</v>
      </c>
      <c r="E1398" s="7">
        <v>2000</v>
      </c>
      <c r="F1398" s="39">
        <v>10000</v>
      </c>
      <c r="G1398" s="39">
        <v>10000</v>
      </c>
      <c r="H1398" s="937">
        <f t="shared" si="32"/>
        <v>100</v>
      </c>
      <c r="I1398" s="598"/>
    </row>
    <row r="1399" spans="1:9" ht="15.75" thickBot="1">
      <c r="A1399" s="895"/>
      <c r="B1399" s="295"/>
      <c r="C1399" s="781"/>
      <c r="D1399" s="63" t="s">
        <v>359</v>
      </c>
      <c r="E1399" s="58">
        <v>0</v>
      </c>
      <c r="F1399" s="129">
        <v>1000</v>
      </c>
      <c r="G1399" s="129">
        <v>1000</v>
      </c>
      <c r="H1399" s="937">
        <f t="shared" si="32"/>
        <v>100</v>
      </c>
      <c r="I1399" s="598"/>
    </row>
    <row r="1400" spans="1:9" ht="15.75" thickBot="1">
      <c r="A1400" s="904"/>
      <c r="B1400" s="967">
        <v>92118</v>
      </c>
      <c r="C1400" s="763"/>
      <c r="D1400" s="958" t="s">
        <v>98</v>
      </c>
      <c r="E1400" s="959">
        <v>174000</v>
      </c>
      <c r="F1400" s="962">
        <v>194570</v>
      </c>
      <c r="G1400" s="962">
        <v>194570</v>
      </c>
      <c r="H1400" s="961">
        <f t="shared" si="32"/>
        <v>100</v>
      </c>
      <c r="I1400" s="598"/>
    </row>
    <row r="1401" spans="1:9" ht="30">
      <c r="A1401" s="895"/>
      <c r="B1401" s="231"/>
      <c r="C1401" s="842">
        <v>2480</v>
      </c>
      <c r="D1401" s="432" t="s">
        <v>1</v>
      </c>
      <c r="E1401" s="265">
        <v>174000</v>
      </c>
      <c r="F1401" s="556">
        <v>194570</v>
      </c>
      <c r="G1401" s="556">
        <v>194570</v>
      </c>
      <c r="H1401" s="929">
        <f t="shared" si="32"/>
        <v>100</v>
      </c>
      <c r="I1401" s="598"/>
    </row>
    <row r="1402" spans="1:9" ht="15">
      <c r="A1402" s="895"/>
      <c r="B1402" s="34"/>
      <c r="C1402" s="776"/>
      <c r="D1402" s="6" t="s">
        <v>555</v>
      </c>
      <c r="E1402" s="7">
        <v>174000</v>
      </c>
      <c r="F1402" s="8">
        <v>185830</v>
      </c>
      <c r="G1402" s="8">
        <v>185830</v>
      </c>
      <c r="H1402" s="937">
        <f t="shared" si="32"/>
        <v>100</v>
      </c>
      <c r="I1402" s="598"/>
    </row>
    <row r="1403" spans="1:9" ht="15">
      <c r="A1403" s="895"/>
      <c r="B1403" s="34"/>
      <c r="C1403" s="776"/>
      <c r="D1403" s="11" t="s">
        <v>556</v>
      </c>
      <c r="E1403" s="12">
        <v>0</v>
      </c>
      <c r="F1403" s="27">
        <v>4400</v>
      </c>
      <c r="G1403" s="27">
        <v>4400</v>
      </c>
      <c r="H1403" s="937">
        <f t="shared" si="32"/>
        <v>100</v>
      </c>
      <c r="I1403" s="598"/>
    </row>
    <row r="1404" spans="1:9" ht="15">
      <c r="A1404" s="895"/>
      <c r="B1404" s="256"/>
      <c r="C1404" s="852"/>
      <c r="D1404" s="44" t="s">
        <v>428</v>
      </c>
      <c r="E1404" s="45"/>
      <c r="F1404" s="46"/>
      <c r="G1404" s="46"/>
      <c r="H1404" s="910"/>
      <c r="I1404" s="598"/>
    </row>
    <row r="1405" spans="1:9" ht="15.75" thickBot="1">
      <c r="A1405" s="895"/>
      <c r="B1405" s="295"/>
      <c r="C1405" s="821"/>
      <c r="D1405" s="212" t="s">
        <v>358</v>
      </c>
      <c r="E1405" s="213"/>
      <c r="F1405" s="1024">
        <v>4340</v>
      </c>
      <c r="G1405" s="1024">
        <v>4340</v>
      </c>
      <c r="H1405" s="937">
        <f t="shared" si="32"/>
        <v>100</v>
      </c>
      <c r="I1405" s="598"/>
    </row>
    <row r="1406" spans="1:9" ht="15.75" thickBot="1">
      <c r="A1406" s="904"/>
      <c r="B1406" s="967">
        <v>92120</v>
      </c>
      <c r="C1406" s="763"/>
      <c r="D1406" s="958" t="s">
        <v>28</v>
      </c>
      <c r="E1406" s="959">
        <v>460000</v>
      </c>
      <c r="F1406" s="962">
        <f>F1407+F1421+F1423+F1425+F1429</f>
        <v>421272</v>
      </c>
      <c r="G1406" s="962">
        <f>G1407+G1421+G1423+G1425+G1429</f>
        <v>384263.77</v>
      </c>
      <c r="H1406" s="961">
        <f t="shared" si="32"/>
        <v>91.21512229628364</v>
      </c>
      <c r="I1406" s="598"/>
    </row>
    <row r="1407" spans="1:9" ht="35.25" customHeight="1">
      <c r="A1407" s="904"/>
      <c r="B1407" s="151"/>
      <c r="C1407" s="828">
        <v>2720</v>
      </c>
      <c r="D1407" s="432" t="s">
        <v>1003</v>
      </c>
      <c r="E1407" s="265">
        <v>370000</v>
      </c>
      <c r="F1407" s="556">
        <f>F1411+F1412+F1413+F1414+F1415+F1416+F1417+F1418+F1419+F1420+F1410</f>
        <v>334000</v>
      </c>
      <c r="G1407" s="556">
        <v>334000</v>
      </c>
      <c r="H1407" s="929">
        <f t="shared" si="32"/>
        <v>100</v>
      </c>
      <c r="I1407" s="598"/>
    </row>
    <row r="1408" spans="1:9" ht="15">
      <c r="A1408" s="904"/>
      <c r="B1408" s="151"/>
      <c r="C1408" s="768"/>
      <c r="D1408" s="288" t="s">
        <v>781</v>
      </c>
      <c r="E1408" s="170"/>
      <c r="F1408" s="171"/>
      <c r="G1408" s="171"/>
      <c r="H1408" s="929"/>
      <c r="I1408" s="598"/>
    </row>
    <row r="1409" spans="1:9" ht="15">
      <c r="A1409" s="904"/>
      <c r="B1409" s="201"/>
      <c r="C1409" s="794"/>
      <c r="D1409" s="152" t="s">
        <v>698</v>
      </c>
      <c r="E1409" s="7">
        <v>370000</v>
      </c>
      <c r="F1409" s="144">
        <v>0</v>
      </c>
      <c r="G1409" s="144">
        <v>0</v>
      </c>
      <c r="H1409" s="937"/>
      <c r="I1409" s="598"/>
    </row>
    <row r="1410" spans="1:9" ht="30">
      <c r="A1410" s="904"/>
      <c r="B1410" s="201"/>
      <c r="C1410" s="795"/>
      <c r="D1410" s="433" t="s">
        <v>560</v>
      </c>
      <c r="E1410" s="12"/>
      <c r="F1410" s="27">
        <v>5000</v>
      </c>
      <c r="G1410" s="27">
        <v>5000</v>
      </c>
      <c r="H1410" s="937">
        <f>G1410/F1410%</f>
        <v>100</v>
      </c>
      <c r="I1410" s="598"/>
    </row>
    <row r="1411" spans="1:9" ht="30">
      <c r="A1411" s="904"/>
      <c r="B1411" s="201"/>
      <c r="C1411" s="795"/>
      <c r="D1411" s="430" t="s">
        <v>429</v>
      </c>
      <c r="E1411" s="7"/>
      <c r="F1411" s="26">
        <v>70000</v>
      </c>
      <c r="G1411" s="26">
        <v>70000</v>
      </c>
      <c r="H1411" s="937">
        <f aca="true" t="shared" si="33" ref="H1411:H1477">G1411/F1411%</f>
        <v>100</v>
      </c>
      <c r="I1411" s="598"/>
    </row>
    <row r="1412" spans="1:9" ht="30">
      <c r="A1412" s="904"/>
      <c r="B1412" s="201"/>
      <c r="C1412" s="795"/>
      <c r="D1412" s="606" t="s">
        <v>791</v>
      </c>
      <c r="E1412" s="122"/>
      <c r="F1412" s="143">
        <v>10000</v>
      </c>
      <c r="G1412" s="143">
        <v>10000</v>
      </c>
      <c r="H1412" s="907">
        <f t="shared" si="33"/>
        <v>100</v>
      </c>
      <c r="I1412" s="598"/>
    </row>
    <row r="1413" spans="1:9" ht="15">
      <c r="A1413" s="904"/>
      <c r="B1413" s="201"/>
      <c r="C1413" s="795"/>
      <c r="D1413" s="752" t="s">
        <v>430</v>
      </c>
      <c r="E1413" s="175"/>
      <c r="F1413" s="178">
        <v>30000</v>
      </c>
      <c r="G1413" s="178">
        <v>30000</v>
      </c>
      <c r="H1413" s="937">
        <f t="shared" si="33"/>
        <v>100</v>
      </c>
      <c r="I1413" s="598"/>
    </row>
    <row r="1414" spans="1:9" ht="30">
      <c r="A1414" s="904"/>
      <c r="B1414" s="201"/>
      <c r="C1414" s="795"/>
      <c r="D1414" s="741" t="s">
        <v>431</v>
      </c>
      <c r="E1414" s="51"/>
      <c r="F1414" s="52">
        <v>10000</v>
      </c>
      <c r="G1414" s="52">
        <v>10000</v>
      </c>
      <c r="H1414" s="937">
        <f t="shared" si="33"/>
        <v>100</v>
      </c>
      <c r="I1414" s="598"/>
    </row>
    <row r="1415" spans="1:9" ht="30">
      <c r="A1415" s="904"/>
      <c r="B1415" s="201"/>
      <c r="C1415" s="795"/>
      <c r="D1415" s="433" t="s">
        <v>561</v>
      </c>
      <c r="E1415" s="12"/>
      <c r="F1415" s="31">
        <v>46000</v>
      </c>
      <c r="G1415" s="31">
        <v>46000</v>
      </c>
      <c r="H1415" s="937">
        <f t="shared" si="33"/>
        <v>100</v>
      </c>
      <c r="I1415" s="598"/>
    </row>
    <row r="1416" spans="1:9" ht="30">
      <c r="A1416" s="904"/>
      <c r="B1416" s="201"/>
      <c r="C1416" s="795"/>
      <c r="D1416" s="606" t="s">
        <v>432</v>
      </c>
      <c r="E1416" s="122"/>
      <c r="F1416" s="143">
        <v>47000</v>
      </c>
      <c r="G1416" s="143">
        <v>47000</v>
      </c>
      <c r="H1416" s="937">
        <f t="shared" si="33"/>
        <v>100</v>
      </c>
      <c r="I1416" s="598"/>
    </row>
    <row r="1417" spans="1:9" ht="30">
      <c r="A1417" s="904"/>
      <c r="B1417" s="201"/>
      <c r="C1417" s="795"/>
      <c r="D1417" s="741" t="s">
        <v>433</v>
      </c>
      <c r="E1417" s="51"/>
      <c r="F1417" s="52">
        <v>27000</v>
      </c>
      <c r="G1417" s="52">
        <v>27000</v>
      </c>
      <c r="H1417" s="937">
        <f t="shared" si="33"/>
        <v>100</v>
      </c>
      <c r="I1417" s="598"/>
    </row>
    <row r="1418" spans="1:9" ht="30">
      <c r="A1418" s="904"/>
      <c r="B1418" s="201"/>
      <c r="C1418" s="795"/>
      <c r="D1418" s="430" t="s">
        <v>434</v>
      </c>
      <c r="E1418" s="7"/>
      <c r="F1418" s="26">
        <v>20000</v>
      </c>
      <c r="G1418" s="26">
        <v>20000</v>
      </c>
      <c r="H1418" s="937">
        <f t="shared" si="33"/>
        <v>100</v>
      </c>
      <c r="I1418" s="598"/>
    </row>
    <row r="1419" spans="1:9" ht="30">
      <c r="A1419" s="904"/>
      <c r="B1419" s="201"/>
      <c r="C1419" s="795"/>
      <c r="D1419" s="606" t="s">
        <v>356</v>
      </c>
      <c r="E1419" s="122"/>
      <c r="F1419" s="143">
        <v>61000</v>
      </c>
      <c r="G1419" s="143">
        <v>61000</v>
      </c>
      <c r="H1419" s="907">
        <f t="shared" si="33"/>
        <v>100</v>
      </c>
      <c r="I1419" s="598"/>
    </row>
    <row r="1420" spans="1:9" ht="30">
      <c r="A1420" s="904"/>
      <c r="B1420" s="201"/>
      <c r="C1420" s="766"/>
      <c r="D1420" s="741" t="s">
        <v>436</v>
      </c>
      <c r="E1420" s="51"/>
      <c r="F1420" s="179">
        <v>8000</v>
      </c>
      <c r="G1420" s="179">
        <v>8000</v>
      </c>
      <c r="H1420" s="937">
        <f t="shared" si="33"/>
        <v>100</v>
      </c>
      <c r="I1420" s="598"/>
    </row>
    <row r="1421" spans="1:9" ht="15">
      <c r="A1421" s="904"/>
      <c r="B1421" s="151"/>
      <c r="C1421" s="834">
        <v>4170</v>
      </c>
      <c r="D1421" s="145" t="s">
        <v>943</v>
      </c>
      <c r="E1421" s="58">
        <v>0</v>
      </c>
      <c r="F1421" s="129">
        <v>1500</v>
      </c>
      <c r="G1421" s="129">
        <v>1500</v>
      </c>
      <c r="H1421" s="937">
        <f t="shared" si="33"/>
        <v>100</v>
      </c>
      <c r="I1421" s="598"/>
    </row>
    <row r="1422" spans="1:9" ht="15">
      <c r="A1422" s="904"/>
      <c r="B1422" s="151"/>
      <c r="C1422" s="786"/>
      <c r="D1422" s="145" t="s">
        <v>357</v>
      </c>
      <c r="E1422" s="58"/>
      <c r="F1422" s="129"/>
      <c r="G1422" s="129"/>
      <c r="H1422" s="937"/>
      <c r="I1422" s="598"/>
    </row>
    <row r="1423" spans="1:9" ht="15">
      <c r="A1423" s="904"/>
      <c r="B1423" s="151"/>
      <c r="C1423" s="772">
        <v>4210</v>
      </c>
      <c r="D1423" s="11" t="s">
        <v>115</v>
      </c>
      <c r="E1423" s="12">
        <v>2000</v>
      </c>
      <c r="F1423" s="27">
        <v>1153</v>
      </c>
      <c r="G1423" s="27">
        <v>267.73</v>
      </c>
      <c r="H1423" s="937">
        <f t="shared" si="33"/>
        <v>23.22029488291414</v>
      </c>
      <c r="I1423" s="598"/>
    </row>
    <row r="1424" spans="1:9" ht="15">
      <c r="A1424" s="904"/>
      <c r="B1424" s="151"/>
      <c r="C1424" s="776"/>
      <c r="D1424" s="6" t="s">
        <v>437</v>
      </c>
      <c r="E1424" s="7"/>
      <c r="F1424" s="39"/>
      <c r="G1424" s="39"/>
      <c r="H1424" s="937"/>
      <c r="I1424" s="598"/>
    </row>
    <row r="1425" spans="1:9" ht="15">
      <c r="A1425" s="904"/>
      <c r="B1425" s="151"/>
      <c r="C1425" s="772">
        <v>4270</v>
      </c>
      <c r="D1425" s="11" t="s">
        <v>897</v>
      </c>
      <c r="E1425" s="12">
        <v>8000</v>
      </c>
      <c r="F1425" s="31">
        <v>34588</v>
      </c>
      <c r="G1425" s="31">
        <v>33415.14</v>
      </c>
      <c r="H1425" s="937">
        <f t="shared" si="33"/>
        <v>96.60905516364056</v>
      </c>
      <c r="I1425" s="598"/>
    </row>
    <row r="1426" spans="1:9" ht="15">
      <c r="A1426" s="904"/>
      <c r="B1426" s="151"/>
      <c r="C1426" s="776"/>
      <c r="D1426" s="6" t="s">
        <v>438</v>
      </c>
      <c r="E1426" s="7"/>
      <c r="F1426" s="26"/>
      <c r="G1426" s="26">
        <v>7576</v>
      </c>
      <c r="H1426" s="937"/>
      <c r="I1426" s="598"/>
    </row>
    <row r="1427" spans="1:9" ht="15">
      <c r="A1427" s="904"/>
      <c r="B1427" s="151"/>
      <c r="C1427" s="768"/>
      <c r="D1427" s="6" t="s">
        <v>1004</v>
      </c>
      <c r="E1427" s="7"/>
      <c r="F1427" s="26"/>
      <c r="G1427" s="26">
        <v>13371</v>
      </c>
      <c r="H1427" s="937"/>
      <c r="I1427" s="598"/>
    </row>
    <row r="1428" spans="1:9" ht="30">
      <c r="A1428" s="904"/>
      <c r="B1428" s="151"/>
      <c r="C1428" s="782"/>
      <c r="D1428" s="103" t="s">
        <v>821</v>
      </c>
      <c r="E1428" s="7">
        <v>8000</v>
      </c>
      <c r="F1428" s="26"/>
      <c r="G1428" s="26">
        <v>12468.14</v>
      </c>
      <c r="H1428" s="937"/>
      <c r="I1428" s="598"/>
    </row>
    <row r="1429" spans="1:9" ht="15">
      <c r="A1429" s="904"/>
      <c r="B1429" s="151"/>
      <c r="C1429" s="793">
        <v>4300</v>
      </c>
      <c r="D1429" s="11" t="s">
        <v>946</v>
      </c>
      <c r="E1429" s="12">
        <v>80000</v>
      </c>
      <c r="F1429" s="31">
        <v>50031</v>
      </c>
      <c r="G1429" s="31">
        <v>15080.9</v>
      </c>
      <c r="H1429" s="937">
        <f t="shared" si="33"/>
        <v>30.14311127101197</v>
      </c>
      <c r="I1429" s="598"/>
    </row>
    <row r="1430" spans="1:9" ht="15">
      <c r="A1430" s="904"/>
      <c r="B1430" s="201"/>
      <c r="C1430" s="794"/>
      <c r="D1430" s="152" t="s">
        <v>439</v>
      </c>
      <c r="E1430" s="7"/>
      <c r="F1430" s="39"/>
      <c r="G1430" s="39"/>
      <c r="H1430" s="937"/>
      <c r="I1430" s="598"/>
    </row>
    <row r="1431" spans="1:9" ht="30">
      <c r="A1431" s="904"/>
      <c r="B1431" s="201"/>
      <c r="C1431" s="795"/>
      <c r="D1431" s="606" t="s">
        <v>562</v>
      </c>
      <c r="E1431" s="122"/>
      <c r="F1431" s="143"/>
      <c r="G1431" s="143">
        <v>14999.9</v>
      </c>
      <c r="H1431" s="907"/>
      <c r="I1431" s="598"/>
    </row>
    <row r="1432" spans="1:9" ht="30">
      <c r="A1432" s="904"/>
      <c r="B1432" s="201"/>
      <c r="C1432" s="766"/>
      <c r="D1432" s="741" t="s">
        <v>752</v>
      </c>
      <c r="E1432" s="51">
        <v>80000</v>
      </c>
      <c r="F1432" s="52"/>
      <c r="G1432" s="52">
        <v>81</v>
      </c>
      <c r="H1432" s="937"/>
      <c r="I1432" s="598"/>
    </row>
    <row r="1433" spans="1:9" ht="15.75" thickBot="1">
      <c r="A1433" s="904"/>
      <c r="B1433" s="151"/>
      <c r="C1433" s="777"/>
      <c r="D1433" s="63"/>
      <c r="E1433" s="58"/>
      <c r="F1433" s="59"/>
      <c r="G1433" s="59"/>
      <c r="H1433" s="937"/>
      <c r="I1433" s="598"/>
    </row>
    <row r="1434" spans="1:9" ht="16.5" thickBot="1">
      <c r="A1434" s="689">
        <v>926</v>
      </c>
      <c r="B1434" s="690"/>
      <c r="C1434" s="763"/>
      <c r="D1434" s="691" t="s">
        <v>829</v>
      </c>
      <c r="E1434" s="692">
        <v>847840</v>
      </c>
      <c r="F1434" s="693">
        <f>F1435+F1450+F1491+F1526</f>
        <v>2986520</v>
      </c>
      <c r="G1434" s="693">
        <f>G1435+G1450+G1491+G1526</f>
        <v>2971481.1500000004</v>
      </c>
      <c r="H1434" s="688">
        <f t="shared" si="33"/>
        <v>99.4964423476153</v>
      </c>
      <c r="I1434" s="598"/>
    </row>
    <row r="1435" spans="1:9" ht="15.75" thickBot="1">
      <c r="A1435" s="904"/>
      <c r="B1435" s="967">
        <v>92601</v>
      </c>
      <c r="C1435" s="763"/>
      <c r="D1435" s="958" t="s">
        <v>45</v>
      </c>
      <c r="E1435" s="959">
        <v>117000</v>
      </c>
      <c r="F1435" s="962">
        <f>F1436+F1438+F1441</f>
        <v>2072047</v>
      </c>
      <c r="G1435" s="962">
        <f>G1436+G1438+G1441</f>
        <v>2072004.52</v>
      </c>
      <c r="H1435" s="961">
        <f t="shared" si="33"/>
        <v>99.99794985345409</v>
      </c>
      <c r="I1435" s="598"/>
    </row>
    <row r="1436" spans="1:9" ht="15">
      <c r="A1436" s="904"/>
      <c r="B1436" s="151"/>
      <c r="C1436" s="843">
        <v>4210</v>
      </c>
      <c r="D1436" s="314" t="s">
        <v>115</v>
      </c>
      <c r="E1436" s="315">
        <v>0</v>
      </c>
      <c r="F1436" s="486">
        <v>7890</v>
      </c>
      <c r="G1436" s="486">
        <v>7890</v>
      </c>
      <c r="H1436" s="929">
        <f t="shared" si="33"/>
        <v>99.99999999999999</v>
      </c>
      <c r="I1436" s="598"/>
    </row>
    <row r="1437" spans="1:9" ht="30">
      <c r="A1437" s="904"/>
      <c r="B1437" s="151"/>
      <c r="C1437" s="807"/>
      <c r="D1437" s="98" t="s">
        <v>563</v>
      </c>
      <c r="E1437" s="12"/>
      <c r="F1437" s="27"/>
      <c r="G1437" s="27"/>
      <c r="H1437" s="937"/>
      <c r="I1437" s="598"/>
    </row>
    <row r="1438" spans="1:9" ht="15">
      <c r="A1438" s="904"/>
      <c r="B1438" s="151"/>
      <c r="C1438" s="786">
        <v>4270</v>
      </c>
      <c r="D1438" s="11" t="s">
        <v>897</v>
      </c>
      <c r="E1438" s="58">
        <v>0</v>
      </c>
      <c r="F1438" s="129">
        <v>17042</v>
      </c>
      <c r="G1438" s="129">
        <v>17042</v>
      </c>
      <c r="H1438" s="937">
        <f t="shared" si="33"/>
        <v>100.00000000000001</v>
      </c>
      <c r="I1438" s="598"/>
    </row>
    <row r="1439" spans="1:9" ht="15">
      <c r="A1439" s="904"/>
      <c r="B1439" s="151"/>
      <c r="C1439" s="772">
        <v>4300</v>
      </c>
      <c r="D1439" s="61" t="s">
        <v>946</v>
      </c>
      <c r="E1439" s="122">
        <v>5000</v>
      </c>
      <c r="F1439" s="210">
        <v>0</v>
      </c>
      <c r="G1439" s="210">
        <v>0</v>
      </c>
      <c r="H1439" s="937"/>
      <c r="I1439" s="598"/>
    </row>
    <row r="1440" spans="1:9" ht="30">
      <c r="A1440" s="904"/>
      <c r="B1440" s="151"/>
      <c r="C1440" s="782"/>
      <c r="D1440" s="103" t="s">
        <v>148</v>
      </c>
      <c r="E1440" s="7"/>
      <c r="F1440" s="39"/>
      <c r="G1440" s="39"/>
      <c r="H1440" s="937"/>
      <c r="I1440" s="598"/>
    </row>
    <row r="1441" spans="1:9" ht="15">
      <c r="A1441" s="904"/>
      <c r="B1441" s="151"/>
      <c r="C1441" s="772">
        <v>6050</v>
      </c>
      <c r="D1441" s="61" t="s">
        <v>130</v>
      </c>
      <c r="E1441" s="122">
        <v>112000</v>
      </c>
      <c r="F1441" s="148">
        <v>2047115</v>
      </c>
      <c r="G1441" s="148">
        <f>G1442+G1444+G1445+G1447+G1449</f>
        <v>2047072.52</v>
      </c>
      <c r="H1441" s="907">
        <f t="shared" si="33"/>
        <v>99.99792488453262</v>
      </c>
      <c r="I1441" s="885"/>
    </row>
    <row r="1442" spans="1:9" ht="30">
      <c r="A1442" s="904"/>
      <c r="B1442" s="151"/>
      <c r="C1442" s="850"/>
      <c r="D1442" s="454" t="s">
        <v>566</v>
      </c>
      <c r="E1442" s="175">
        <v>10000</v>
      </c>
      <c r="F1442" s="178">
        <v>1342</v>
      </c>
      <c r="G1442" s="581">
        <v>8500</v>
      </c>
      <c r="H1442" s="924">
        <f t="shared" si="33"/>
        <v>633.3830104321908</v>
      </c>
      <c r="I1442" s="598"/>
    </row>
    <row r="1443" spans="1:9" ht="15">
      <c r="A1443" s="904"/>
      <c r="B1443" s="151"/>
      <c r="C1443" s="789"/>
      <c r="D1443" s="646" t="s">
        <v>960</v>
      </c>
      <c r="E1443" s="265"/>
      <c r="F1443" s="464"/>
      <c r="G1443" s="464">
        <v>7158</v>
      </c>
      <c r="H1443" s="937"/>
      <c r="I1443" s="598"/>
    </row>
    <row r="1444" spans="1:9" ht="30">
      <c r="A1444" s="904"/>
      <c r="B1444" s="151"/>
      <c r="C1444" s="776"/>
      <c r="D1444" s="98" t="s">
        <v>564</v>
      </c>
      <c r="E1444" s="12">
        <v>92000</v>
      </c>
      <c r="F1444" s="31">
        <v>121383</v>
      </c>
      <c r="G1444" s="31">
        <v>104958</v>
      </c>
      <c r="H1444" s="937">
        <f t="shared" si="33"/>
        <v>86.46845110106028</v>
      </c>
      <c r="I1444" s="598"/>
    </row>
    <row r="1445" spans="1:9" ht="30">
      <c r="A1445" s="904"/>
      <c r="B1445" s="151"/>
      <c r="C1445" s="776"/>
      <c r="D1445" s="98" t="s">
        <v>565</v>
      </c>
      <c r="E1445" s="12">
        <v>10000</v>
      </c>
      <c r="F1445" s="31">
        <v>2233</v>
      </c>
      <c r="G1445" s="31">
        <v>11500</v>
      </c>
      <c r="H1445" s="937">
        <f t="shared" si="33"/>
        <v>515.0022391401702</v>
      </c>
      <c r="I1445" s="598"/>
    </row>
    <row r="1446" spans="1:9" ht="15">
      <c r="A1446" s="904"/>
      <c r="B1446" s="151"/>
      <c r="C1446" s="776"/>
      <c r="D1446" s="642" t="s">
        <v>960</v>
      </c>
      <c r="E1446" s="58"/>
      <c r="F1446" s="59"/>
      <c r="G1446" s="543">
        <v>9267</v>
      </c>
      <c r="H1446" s="937"/>
      <c r="I1446" s="598"/>
    </row>
    <row r="1447" spans="1:9" ht="30">
      <c r="A1447" s="904"/>
      <c r="B1447" s="151"/>
      <c r="C1447" s="776"/>
      <c r="D1447" s="560" t="s">
        <v>965</v>
      </c>
      <c r="E1447" s="7">
        <v>0</v>
      </c>
      <c r="F1447" s="8">
        <v>1256157</v>
      </c>
      <c r="G1447" s="8">
        <v>1256114.52</v>
      </c>
      <c r="H1447" s="937">
        <f t="shared" si="33"/>
        <v>99.99661825711277</v>
      </c>
      <c r="I1447" s="598"/>
    </row>
    <row r="1448" spans="1:9" ht="15">
      <c r="A1448" s="904"/>
      <c r="B1448" s="151"/>
      <c r="C1448" s="781"/>
      <c r="D1448" s="647" t="s">
        <v>960</v>
      </c>
      <c r="E1448" s="7"/>
      <c r="F1448" s="8"/>
      <c r="G1448" s="634">
        <v>967267</v>
      </c>
      <c r="H1448" s="937"/>
      <c r="I1448" s="598"/>
    </row>
    <row r="1449" spans="1:9" ht="31.5" thickBot="1">
      <c r="A1449" s="904"/>
      <c r="B1449" s="151"/>
      <c r="C1449" s="781"/>
      <c r="D1449" s="1025" t="s">
        <v>1005</v>
      </c>
      <c r="E1449" s="58"/>
      <c r="F1449" s="110">
        <v>666000</v>
      </c>
      <c r="G1449" s="110">
        <v>666000</v>
      </c>
      <c r="H1449" s="937">
        <f t="shared" si="33"/>
        <v>100</v>
      </c>
      <c r="I1449" s="598"/>
    </row>
    <row r="1450" spans="1:9" ht="18.75" customHeight="1" thickBot="1">
      <c r="A1450" s="904"/>
      <c r="B1450" s="967">
        <v>92604</v>
      </c>
      <c r="C1450" s="763"/>
      <c r="D1450" s="958" t="s">
        <v>26</v>
      </c>
      <c r="E1450" s="959">
        <v>252680</v>
      </c>
      <c r="F1450" s="962">
        <f>F1451+F1488</f>
        <v>383248</v>
      </c>
      <c r="G1450" s="962">
        <f>G1451+G1488</f>
        <v>374376.58</v>
      </c>
      <c r="H1450" s="961">
        <f t="shared" si="33"/>
        <v>97.68520122740367</v>
      </c>
      <c r="I1450" s="598"/>
    </row>
    <row r="1451" spans="1:9" ht="15">
      <c r="A1451" s="904"/>
      <c r="B1451" s="623"/>
      <c r="C1451" s="790"/>
      <c r="D1451" s="1026" t="s">
        <v>331</v>
      </c>
      <c r="E1451" s="315">
        <v>252680</v>
      </c>
      <c r="F1451" s="527">
        <f>F1452+F1453+F1454+F1455+F1456+F1457+F1458+F1459+F1466+F1467+F1469+F1470+F1472+F1473+F1474+F1475+F1476+F1477+F1478+F1479+F1480+F1481+F1483</f>
        <v>378303</v>
      </c>
      <c r="G1451" s="527">
        <f>G1452+G1453+G1454+G1455+G1456+G1457+G1458+G1459+G1466+G1467+G1469+G1470+G1472+G1473+G1474+G1475+G1476+G1477+G1478+G1479+G1480+G1481+G1483</f>
        <v>369432.13</v>
      </c>
      <c r="H1451" s="910">
        <f t="shared" si="33"/>
        <v>97.6550886458738</v>
      </c>
      <c r="I1451" s="598"/>
    </row>
    <row r="1452" spans="1:9" ht="15">
      <c r="A1452" s="904"/>
      <c r="B1452" s="151"/>
      <c r="C1452" s="817">
        <v>3020</v>
      </c>
      <c r="D1452" s="125" t="s">
        <v>731</v>
      </c>
      <c r="E1452" s="126">
        <v>250</v>
      </c>
      <c r="F1452" s="236">
        <v>250</v>
      </c>
      <c r="G1452" s="236">
        <v>57.44</v>
      </c>
      <c r="H1452" s="937">
        <f t="shared" si="33"/>
        <v>22.976</v>
      </c>
      <c r="I1452" s="598"/>
    </row>
    <row r="1453" spans="1:9" ht="30">
      <c r="A1453" s="904"/>
      <c r="B1453" s="151"/>
      <c r="C1453" s="773">
        <v>3040</v>
      </c>
      <c r="D1453" s="161" t="s">
        <v>136</v>
      </c>
      <c r="E1453" s="122">
        <v>3000</v>
      </c>
      <c r="F1453" s="210">
        <v>1370</v>
      </c>
      <c r="G1453" s="210">
        <v>1370</v>
      </c>
      <c r="H1453" s="937">
        <f t="shared" si="33"/>
        <v>100</v>
      </c>
      <c r="I1453" s="598"/>
    </row>
    <row r="1454" spans="1:9" ht="15">
      <c r="A1454" s="904"/>
      <c r="B1454" s="151"/>
      <c r="C1454" s="817">
        <v>4010</v>
      </c>
      <c r="D1454" s="125" t="s">
        <v>151</v>
      </c>
      <c r="E1454" s="126">
        <v>120659</v>
      </c>
      <c r="F1454" s="223">
        <v>111809</v>
      </c>
      <c r="G1454" s="223">
        <v>111808.25</v>
      </c>
      <c r="H1454" s="937">
        <f t="shared" si="33"/>
        <v>99.99932921321182</v>
      </c>
      <c r="I1454" s="598"/>
    </row>
    <row r="1455" spans="1:9" ht="15">
      <c r="A1455" s="904"/>
      <c r="B1455" s="151"/>
      <c r="C1455" s="784">
        <v>4040</v>
      </c>
      <c r="D1455" s="11" t="s">
        <v>86</v>
      </c>
      <c r="E1455" s="12">
        <v>9081</v>
      </c>
      <c r="F1455" s="27">
        <v>8985</v>
      </c>
      <c r="G1455" s="27">
        <v>8984.26</v>
      </c>
      <c r="H1455" s="937">
        <f t="shared" si="33"/>
        <v>99.99176405119644</v>
      </c>
      <c r="I1455" s="598"/>
    </row>
    <row r="1456" spans="1:9" ht="15">
      <c r="A1456" s="904"/>
      <c r="B1456" s="151"/>
      <c r="C1456" s="784">
        <v>4110</v>
      </c>
      <c r="D1456" s="11" t="s">
        <v>735</v>
      </c>
      <c r="E1456" s="12">
        <v>24198</v>
      </c>
      <c r="F1456" s="31">
        <v>19216</v>
      </c>
      <c r="G1456" s="31">
        <v>19215.47</v>
      </c>
      <c r="H1456" s="937">
        <f t="shared" si="33"/>
        <v>99.9972418817652</v>
      </c>
      <c r="I1456" s="598"/>
    </row>
    <row r="1457" spans="1:9" ht="15">
      <c r="A1457" s="904"/>
      <c r="B1457" s="151"/>
      <c r="C1457" s="784">
        <v>4120</v>
      </c>
      <c r="D1457" s="11" t="s">
        <v>14</v>
      </c>
      <c r="E1457" s="12">
        <v>3692</v>
      </c>
      <c r="F1457" s="27">
        <v>3062</v>
      </c>
      <c r="G1457" s="27">
        <v>2924.2</v>
      </c>
      <c r="H1457" s="937">
        <f t="shared" si="33"/>
        <v>95.49967341606792</v>
      </c>
      <c r="I1457" s="598"/>
    </row>
    <row r="1458" spans="1:9" ht="15">
      <c r="A1458" s="904"/>
      <c r="B1458" s="151"/>
      <c r="C1458" s="784">
        <v>4170</v>
      </c>
      <c r="D1458" s="11" t="s">
        <v>943</v>
      </c>
      <c r="E1458" s="12">
        <v>15000</v>
      </c>
      <c r="F1458" s="31">
        <v>26300</v>
      </c>
      <c r="G1458" s="31">
        <v>24637</v>
      </c>
      <c r="H1458" s="937">
        <f t="shared" si="33"/>
        <v>93.67680608365019</v>
      </c>
      <c r="I1458" s="598"/>
    </row>
    <row r="1459" spans="1:9" ht="15">
      <c r="A1459" s="904"/>
      <c r="B1459" s="151"/>
      <c r="C1459" s="772">
        <v>4210</v>
      </c>
      <c r="D1459" s="11" t="s">
        <v>115</v>
      </c>
      <c r="E1459" s="12">
        <v>15050</v>
      </c>
      <c r="F1459" s="31">
        <v>16731</v>
      </c>
      <c r="G1459" s="31">
        <v>16730.3</v>
      </c>
      <c r="H1459" s="937">
        <f t="shared" si="33"/>
        <v>99.9958161496623</v>
      </c>
      <c r="I1459" s="598"/>
    </row>
    <row r="1460" spans="1:9" ht="15">
      <c r="A1460" s="904"/>
      <c r="B1460" s="151"/>
      <c r="C1460" s="781"/>
      <c r="D1460" s="61" t="s">
        <v>895</v>
      </c>
      <c r="E1460" s="122"/>
      <c r="F1460" s="210"/>
      <c r="G1460" s="210">
        <v>2864.32</v>
      </c>
      <c r="H1460" s="937"/>
      <c r="I1460" s="598"/>
    </row>
    <row r="1461" spans="1:9" ht="15">
      <c r="A1461" s="904"/>
      <c r="B1461" s="151"/>
      <c r="C1461" s="786"/>
      <c r="D1461" s="177" t="s">
        <v>615</v>
      </c>
      <c r="E1461" s="175"/>
      <c r="F1461" s="225"/>
      <c r="G1461" s="225">
        <v>6382.62</v>
      </c>
      <c r="H1461" s="937"/>
      <c r="I1461" s="598"/>
    </row>
    <row r="1462" spans="1:9" ht="15">
      <c r="A1462" s="904"/>
      <c r="B1462" s="151"/>
      <c r="C1462" s="786"/>
      <c r="D1462" s="229" t="s">
        <v>618</v>
      </c>
      <c r="E1462" s="230"/>
      <c r="F1462" s="547"/>
      <c r="G1462" s="547">
        <v>2221.59</v>
      </c>
      <c r="H1462" s="937"/>
      <c r="I1462" s="598"/>
    </row>
    <row r="1463" spans="1:9" ht="15">
      <c r="A1463" s="904"/>
      <c r="B1463" s="151"/>
      <c r="C1463" s="788"/>
      <c r="D1463" s="354" t="s">
        <v>616</v>
      </c>
      <c r="E1463" s="51"/>
      <c r="F1463" s="179"/>
      <c r="G1463" s="179">
        <v>2228.99</v>
      </c>
      <c r="H1463" s="937"/>
      <c r="I1463" s="598"/>
    </row>
    <row r="1464" spans="1:9" ht="15">
      <c r="A1464" s="904"/>
      <c r="B1464" s="151"/>
      <c r="C1464" s="776"/>
      <c r="D1464" s="98" t="s">
        <v>617</v>
      </c>
      <c r="E1464" s="12"/>
      <c r="F1464" s="27"/>
      <c r="G1464" s="27">
        <v>1508.57</v>
      </c>
      <c r="H1464" s="937"/>
      <c r="I1464" s="885"/>
    </row>
    <row r="1465" spans="1:9" ht="15">
      <c r="A1465" s="904"/>
      <c r="B1465" s="151"/>
      <c r="C1465" s="771"/>
      <c r="D1465" s="6" t="s">
        <v>614</v>
      </c>
      <c r="E1465" s="7"/>
      <c r="F1465" s="39"/>
      <c r="G1465" s="39">
        <v>1524.21</v>
      </c>
      <c r="H1465" s="937"/>
      <c r="I1465" s="598"/>
    </row>
    <row r="1466" spans="1:9" ht="15">
      <c r="A1466" s="904"/>
      <c r="B1466" s="151"/>
      <c r="C1466" s="773">
        <v>4260</v>
      </c>
      <c r="D1466" s="61" t="s">
        <v>31</v>
      </c>
      <c r="E1466" s="122">
        <v>8910</v>
      </c>
      <c r="F1466" s="210">
        <v>4510</v>
      </c>
      <c r="G1466" s="210">
        <v>1397.95</v>
      </c>
      <c r="H1466" s="907">
        <f t="shared" si="33"/>
        <v>30.996674057649667</v>
      </c>
      <c r="I1466" s="598"/>
    </row>
    <row r="1467" spans="1:9" ht="15">
      <c r="A1467" s="904"/>
      <c r="B1467" s="151"/>
      <c r="C1467" s="817">
        <v>4270</v>
      </c>
      <c r="D1467" s="125" t="s">
        <v>897</v>
      </c>
      <c r="E1467" s="126">
        <v>0</v>
      </c>
      <c r="F1467" s="298">
        <v>9200</v>
      </c>
      <c r="G1467" s="298">
        <v>9200</v>
      </c>
      <c r="H1467" s="937">
        <f t="shared" si="33"/>
        <v>100</v>
      </c>
      <c r="I1467" s="598"/>
    </row>
    <row r="1468" spans="1:9" ht="15">
      <c r="A1468" s="904"/>
      <c r="B1468" s="151"/>
      <c r="C1468" s="784"/>
      <c r="D1468" s="11" t="s">
        <v>619</v>
      </c>
      <c r="E1468" s="12"/>
      <c r="F1468" s="27"/>
      <c r="G1468" s="27"/>
      <c r="H1468" s="937"/>
      <c r="I1468" s="598"/>
    </row>
    <row r="1469" spans="1:9" ht="15">
      <c r="A1469" s="904"/>
      <c r="B1469" s="151"/>
      <c r="C1469" s="784">
        <v>4280</v>
      </c>
      <c r="D1469" s="11" t="s">
        <v>714</v>
      </c>
      <c r="E1469" s="12">
        <v>120</v>
      </c>
      <c r="F1469" s="27">
        <v>120</v>
      </c>
      <c r="G1469" s="27">
        <v>70</v>
      </c>
      <c r="H1469" s="937">
        <f t="shared" si="33"/>
        <v>58.333333333333336</v>
      </c>
      <c r="I1469" s="598"/>
    </row>
    <row r="1470" spans="1:9" ht="15">
      <c r="A1470" s="904"/>
      <c r="B1470" s="151"/>
      <c r="C1470" s="784">
        <v>4300</v>
      </c>
      <c r="D1470" s="11" t="s">
        <v>946</v>
      </c>
      <c r="E1470" s="12">
        <v>9800</v>
      </c>
      <c r="F1470" s="27">
        <v>12851</v>
      </c>
      <c r="G1470" s="27">
        <v>11813.67</v>
      </c>
      <c r="H1470" s="937">
        <f t="shared" si="33"/>
        <v>91.92802116566804</v>
      </c>
      <c r="I1470" s="598"/>
    </row>
    <row r="1471" spans="1:9" ht="15">
      <c r="A1471" s="904"/>
      <c r="B1471" s="151"/>
      <c r="C1471" s="784"/>
      <c r="D1471" s="98" t="s">
        <v>620</v>
      </c>
      <c r="E1471" s="12"/>
      <c r="F1471" s="27"/>
      <c r="G1471" s="27"/>
      <c r="H1471" s="937"/>
      <c r="I1471" s="598"/>
    </row>
    <row r="1472" spans="1:9" ht="15">
      <c r="A1472" s="904"/>
      <c r="B1472" s="151"/>
      <c r="C1472" s="784">
        <v>4350</v>
      </c>
      <c r="D1472" s="11" t="s">
        <v>724</v>
      </c>
      <c r="E1472" s="12">
        <v>600</v>
      </c>
      <c r="F1472" s="62">
        <v>600</v>
      </c>
      <c r="G1472" s="62">
        <v>511.44</v>
      </c>
      <c r="H1472" s="937">
        <f t="shared" si="33"/>
        <v>85.24</v>
      </c>
      <c r="I1472" s="598"/>
    </row>
    <row r="1473" spans="1:9" ht="30">
      <c r="A1473" s="904"/>
      <c r="B1473" s="151"/>
      <c r="C1473" s="784">
        <v>4360</v>
      </c>
      <c r="D1473" s="98" t="s">
        <v>114</v>
      </c>
      <c r="E1473" s="12">
        <v>1200</v>
      </c>
      <c r="F1473" s="27">
        <v>1200</v>
      </c>
      <c r="G1473" s="27">
        <v>834.04</v>
      </c>
      <c r="H1473" s="937">
        <f t="shared" si="33"/>
        <v>69.50333333333333</v>
      </c>
      <c r="I1473" s="598"/>
    </row>
    <row r="1474" spans="1:9" ht="30">
      <c r="A1474" s="904"/>
      <c r="B1474" s="151"/>
      <c r="C1474" s="784">
        <v>4370</v>
      </c>
      <c r="D1474" s="98" t="s">
        <v>82</v>
      </c>
      <c r="E1474" s="12">
        <v>4200</v>
      </c>
      <c r="F1474" s="27">
        <v>2700</v>
      </c>
      <c r="G1474" s="27">
        <v>2515.14</v>
      </c>
      <c r="H1474" s="937">
        <f t="shared" si="33"/>
        <v>93.15333333333332</v>
      </c>
      <c r="I1474" s="598"/>
    </row>
    <row r="1475" spans="1:9" ht="15">
      <c r="A1475" s="904"/>
      <c r="B1475" s="151"/>
      <c r="C1475" s="784">
        <v>4410</v>
      </c>
      <c r="D1475" s="11" t="s">
        <v>699</v>
      </c>
      <c r="E1475" s="12">
        <v>3000</v>
      </c>
      <c r="F1475" s="27">
        <v>3500</v>
      </c>
      <c r="G1475" s="27">
        <v>3156.63</v>
      </c>
      <c r="H1475" s="937">
        <f t="shared" si="33"/>
        <v>90.18942857142858</v>
      </c>
      <c r="I1475" s="598"/>
    </row>
    <row r="1476" spans="1:9" ht="15">
      <c r="A1476" s="904"/>
      <c r="B1476" s="151"/>
      <c r="C1476" s="773">
        <v>4430</v>
      </c>
      <c r="D1476" s="61" t="s">
        <v>697</v>
      </c>
      <c r="E1476" s="122">
        <v>3568</v>
      </c>
      <c r="F1476" s="210">
        <v>5068</v>
      </c>
      <c r="G1476" s="210">
        <v>4199.54</v>
      </c>
      <c r="H1476" s="907">
        <f t="shared" si="33"/>
        <v>82.86385161799527</v>
      </c>
      <c r="I1476" s="598"/>
    </row>
    <row r="1477" spans="1:9" ht="15">
      <c r="A1477" s="904"/>
      <c r="B1477" s="151"/>
      <c r="C1477" s="817">
        <v>4440</v>
      </c>
      <c r="D1477" s="125" t="s">
        <v>709</v>
      </c>
      <c r="E1477" s="126">
        <v>3352</v>
      </c>
      <c r="F1477" s="298">
        <v>3552</v>
      </c>
      <c r="G1477" s="298">
        <v>3399.78</v>
      </c>
      <c r="H1477" s="937">
        <f t="shared" si="33"/>
        <v>95.71452702702702</v>
      </c>
      <c r="I1477" s="598"/>
    </row>
    <row r="1478" spans="1:9" ht="30">
      <c r="A1478" s="904"/>
      <c r="B1478" s="151"/>
      <c r="C1478" s="784">
        <v>4700</v>
      </c>
      <c r="D1478" s="98" t="s">
        <v>719</v>
      </c>
      <c r="E1478" s="12">
        <v>500</v>
      </c>
      <c r="F1478" s="62">
        <v>70</v>
      </c>
      <c r="G1478" s="62">
        <v>70</v>
      </c>
      <c r="H1478" s="937">
        <f aca="true" t="shared" si="34" ref="H1478:H1535">G1478/F1478%</f>
        <v>100</v>
      </c>
      <c r="I1478" s="598"/>
    </row>
    <row r="1479" spans="1:9" ht="30">
      <c r="A1479" s="904"/>
      <c r="B1479" s="151"/>
      <c r="C1479" s="784">
        <v>4740</v>
      </c>
      <c r="D1479" s="98" t="s">
        <v>811</v>
      </c>
      <c r="E1479" s="12">
        <v>500</v>
      </c>
      <c r="F1479" s="62">
        <v>511</v>
      </c>
      <c r="G1479" s="62">
        <v>510.37</v>
      </c>
      <c r="H1479" s="937">
        <f t="shared" si="34"/>
        <v>99.87671232876711</v>
      </c>
      <c r="I1479" s="598"/>
    </row>
    <row r="1480" spans="1:9" ht="30">
      <c r="A1480" s="904"/>
      <c r="B1480" s="151"/>
      <c r="C1480" s="784">
        <v>4750</v>
      </c>
      <c r="D1480" s="98" t="s">
        <v>710</v>
      </c>
      <c r="E1480" s="12">
        <v>1000</v>
      </c>
      <c r="F1480" s="27">
        <v>1075</v>
      </c>
      <c r="G1480" s="27">
        <v>1074.54</v>
      </c>
      <c r="H1480" s="937">
        <f t="shared" si="34"/>
        <v>99.95720930232558</v>
      </c>
      <c r="I1480" s="598"/>
    </row>
    <row r="1481" spans="1:9" ht="15">
      <c r="A1481" s="904"/>
      <c r="B1481" s="151"/>
      <c r="C1481" s="772">
        <v>6050</v>
      </c>
      <c r="D1481" s="11" t="s">
        <v>130</v>
      </c>
      <c r="E1481" s="12">
        <v>25000</v>
      </c>
      <c r="F1481" s="31">
        <v>35000</v>
      </c>
      <c r="G1481" s="31">
        <v>34329.71</v>
      </c>
      <c r="H1481" s="937">
        <f t="shared" si="34"/>
        <v>98.08488571428572</v>
      </c>
      <c r="I1481" s="598"/>
    </row>
    <row r="1482" spans="1:9" ht="15">
      <c r="A1482" s="904"/>
      <c r="B1482" s="151"/>
      <c r="C1482" s="768"/>
      <c r="D1482" s="526" t="s">
        <v>621</v>
      </c>
      <c r="E1482" s="58"/>
      <c r="F1482" s="59"/>
      <c r="G1482" s="143"/>
      <c r="H1482" s="937"/>
      <c r="I1482" s="598"/>
    </row>
    <row r="1483" spans="1:9" ht="15">
      <c r="A1483" s="904"/>
      <c r="B1483" s="151"/>
      <c r="C1483" s="780">
        <v>6069</v>
      </c>
      <c r="D1483" s="417" t="s">
        <v>750</v>
      </c>
      <c r="E1483" s="175">
        <v>0</v>
      </c>
      <c r="F1483" s="176">
        <v>110623</v>
      </c>
      <c r="G1483" s="557">
        <v>110622.4</v>
      </c>
      <c r="H1483" s="937">
        <f t="shared" si="34"/>
        <v>99.99945761731284</v>
      </c>
      <c r="I1483" s="598"/>
    </row>
    <row r="1484" spans="1:9" ht="30">
      <c r="A1484" s="904"/>
      <c r="B1484" s="151"/>
      <c r="C1484" s="789"/>
      <c r="D1484" s="432" t="s">
        <v>622</v>
      </c>
      <c r="E1484" s="265"/>
      <c r="F1484" s="556"/>
      <c r="G1484" s="648">
        <v>50039.4</v>
      </c>
      <c r="H1484" s="945"/>
      <c r="I1484" s="598"/>
    </row>
    <row r="1485" spans="1:9" ht="30">
      <c r="A1485" s="904"/>
      <c r="B1485" s="151"/>
      <c r="C1485" s="776"/>
      <c r="D1485" s="286" t="s">
        <v>966</v>
      </c>
      <c r="E1485" s="29"/>
      <c r="F1485" s="30"/>
      <c r="G1485" s="514"/>
      <c r="H1485" s="946"/>
      <c r="I1485" s="598"/>
    </row>
    <row r="1486" spans="1:9" ht="15">
      <c r="A1486" s="904"/>
      <c r="B1486" s="151"/>
      <c r="C1486" s="781"/>
      <c r="D1486" s="650" t="s">
        <v>960</v>
      </c>
      <c r="E1486" s="315"/>
      <c r="F1486" s="453"/>
      <c r="G1486" s="651">
        <v>60583</v>
      </c>
      <c r="H1486" s="910"/>
      <c r="I1486" s="598"/>
    </row>
    <row r="1487" spans="1:9" ht="15">
      <c r="A1487" s="904"/>
      <c r="B1487" s="151"/>
      <c r="C1487" s="790"/>
      <c r="D1487" s="622" t="s">
        <v>410</v>
      </c>
      <c r="E1487" s="315">
        <v>0</v>
      </c>
      <c r="F1487" s="317">
        <v>4945</v>
      </c>
      <c r="G1487" s="649">
        <v>4944.45</v>
      </c>
      <c r="H1487" s="910">
        <f t="shared" si="34"/>
        <v>99.98887765419614</v>
      </c>
      <c r="I1487" s="598"/>
    </row>
    <row r="1488" spans="1:9" ht="15">
      <c r="A1488" s="904"/>
      <c r="B1488" s="151"/>
      <c r="C1488" s="780">
        <v>4309</v>
      </c>
      <c r="D1488" s="177" t="s">
        <v>946</v>
      </c>
      <c r="E1488" s="175">
        <v>0</v>
      </c>
      <c r="F1488" s="225">
        <v>4945</v>
      </c>
      <c r="G1488" s="226">
        <v>4944.45</v>
      </c>
      <c r="H1488" s="937">
        <f t="shared" si="34"/>
        <v>99.98887765419614</v>
      </c>
      <c r="I1488" s="598"/>
    </row>
    <row r="1489" spans="1:9" ht="30">
      <c r="A1489" s="904"/>
      <c r="B1489" s="151"/>
      <c r="C1489" s="803"/>
      <c r="D1489" s="354" t="s">
        <v>877</v>
      </c>
      <c r="E1489" s="51"/>
      <c r="F1489" s="179"/>
      <c r="G1489" s="516"/>
      <c r="H1489" s="937"/>
      <c r="I1489" s="598"/>
    </row>
    <row r="1490" spans="1:9" ht="15.75" thickBot="1">
      <c r="A1490" s="904"/>
      <c r="B1490" s="151"/>
      <c r="C1490" s="777"/>
      <c r="D1490" s="229" t="s">
        <v>355</v>
      </c>
      <c r="E1490" s="230"/>
      <c r="F1490" s="159"/>
      <c r="G1490" s="102"/>
      <c r="H1490" s="937"/>
      <c r="I1490" s="598"/>
    </row>
    <row r="1491" spans="1:9" ht="15.75" thickBot="1">
      <c r="A1491" s="904"/>
      <c r="B1491" s="967">
        <v>92605</v>
      </c>
      <c r="C1491" s="763"/>
      <c r="D1491" s="958" t="s">
        <v>925</v>
      </c>
      <c r="E1491" s="959">
        <v>403160</v>
      </c>
      <c r="F1491" s="962">
        <f>F1492+F1504+F1506+F1509+F1512+F1513+F1522+F1524</f>
        <v>458155</v>
      </c>
      <c r="G1491" s="962">
        <f>G1492+G1504+G1506+G1509+G1512+G1513+G1522+G1524</f>
        <v>454001.89</v>
      </c>
      <c r="H1491" s="961">
        <f t="shared" si="34"/>
        <v>99.09351420370835</v>
      </c>
      <c r="I1491" s="598"/>
    </row>
    <row r="1492" spans="1:9" ht="30">
      <c r="A1492" s="904"/>
      <c r="B1492" s="151"/>
      <c r="C1492" s="828">
        <v>2820</v>
      </c>
      <c r="D1492" s="432" t="s">
        <v>625</v>
      </c>
      <c r="E1492" s="265">
        <v>340000</v>
      </c>
      <c r="F1492" s="556">
        <v>320300</v>
      </c>
      <c r="G1492" s="709">
        <v>320300</v>
      </c>
      <c r="H1492" s="929">
        <f t="shared" si="34"/>
        <v>100</v>
      </c>
      <c r="I1492" s="598"/>
    </row>
    <row r="1493" spans="1:9" ht="15">
      <c r="A1493" s="904"/>
      <c r="B1493" s="151"/>
      <c r="C1493" s="762"/>
      <c r="D1493" s="15" t="s">
        <v>626</v>
      </c>
      <c r="E1493" s="16"/>
      <c r="F1493" s="17"/>
      <c r="G1493" s="65"/>
      <c r="H1493" s="946"/>
      <c r="I1493" s="598"/>
    </row>
    <row r="1494" spans="1:9" ht="15">
      <c r="A1494" s="904"/>
      <c r="B1494" s="201"/>
      <c r="C1494" s="794"/>
      <c r="D1494" s="760" t="s">
        <v>23</v>
      </c>
      <c r="E1494" s="20"/>
      <c r="F1494" s="21"/>
      <c r="G1494" s="253"/>
      <c r="H1494" s="937"/>
      <c r="I1494" s="598"/>
    </row>
    <row r="1495" spans="1:9" ht="30">
      <c r="A1495" s="904"/>
      <c r="B1495" s="201"/>
      <c r="C1495" s="795"/>
      <c r="D1495" s="750" t="s">
        <v>452</v>
      </c>
      <c r="E1495" s="315"/>
      <c r="F1495" s="658">
        <v>11000</v>
      </c>
      <c r="G1495" s="670">
        <v>11000</v>
      </c>
      <c r="H1495" s="907">
        <f t="shared" si="34"/>
        <v>100</v>
      </c>
      <c r="I1495" s="598"/>
    </row>
    <row r="1496" spans="1:9" ht="30">
      <c r="A1496" s="904"/>
      <c r="B1496" s="201"/>
      <c r="C1496" s="795"/>
      <c r="D1496" s="741" t="s">
        <v>453</v>
      </c>
      <c r="E1496" s="51"/>
      <c r="F1496" s="52">
        <v>88000</v>
      </c>
      <c r="G1496" s="585">
        <v>88000</v>
      </c>
      <c r="H1496" s="937">
        <f t="shared" si="34"/>
        <v>100</v>
      </c>
      <c r="I1496" s="598"/>
    </row>
    <row r="1497" spans="1:9" ht="30">
      <c r="A1497" s="904"/>
      <c r="B1497" s="201"/>
      <c r="C1497" s="795"/>
      <c r="D1497" s="433" t="s">
        <v>627</v>
      </c>
      <c r="E1497" s="12">
        <v>340000</v>
      </c>
      <c r="F1497" s="27">
        <v>0</v>
      </c>
      <c r="G1497" s="520">
        <v>0</v>
      </c>
      <c r="H1497" s="937"/>
      <c r="I1497" s="885"/>
    </row>
    <row r="1498" spans="1:9" ht="30">
      <c r="A1498" s="904"/>
      <c r="B1498" s="201"/>
      <c r="C1498" s="795"/>
      <c r="D1498" s="433" t="s">
        <v>628</v>
      </c>
      <c r="E1498" s="12"/>
      <c r="F1498" s="31">
        <v>26000</v>
      </c>
      <c r="G1498" s="521">
        <v>26000</v>
      </c>
      <c r="H1498" s="937">
        <f t="shared" si="34"/>
        <v>100</v>
      </c>
      <c r="I1498" s="598"/>
    </row>
    <row r="1499" spans="1:9" ht="30">
      <c r="A1499" s="904"/>
      <c r="B1499" s="201"/>
      <c r="C1499" s="795"/>
      <c r="D1499" s="606" t="s">
        <v>654</v>
      </c>
      <c r="E1499" s="122"/>
      <c r="F1499" s="143">
        <v>12000</v>
      </c>
      <c r="G1499" s="522">
        <v>12000</v>
      </c>
      <c r="H1499" s="937">
        <f t="shared" si="34"/>
        <v>100</v>
      </c>
      <c r="I1499" s="598"/>
    </row>
    <row r="1500" spans="1:9" ht="15">
      <c r="A1500" s="904"/>
      <c r="B1500" s="201"/>
      <c r="C1500" s="795"/>
      <c r="D1500" s="741" t="s">
        <v>454</v>
      </c>
      <c r="E1500" s="51"/>
      <c r="F1500" s="52">
        <v>28000</v>
      </c>
      <c r="G1500" s="52">
        <v>28000</v>
      </c>
      <c r="H1500" s="937">
        <f t="shared" si="34"/>
        <v>100</v>
      </c>
      <c r="I1500" s="598"/>
    </row>
    <row r="1501" spans="1:9" ht="30">
      <c r="A1501" s="904"/>
      <c r="B1501" s="201"/>
      <c r="C1501" s="795"/>
      <c r="D1501" s="430" t="s">
        <v>655</v>
      </c>
      <c r="E1501" s="7"/>
      <c r="F1501" s="26">
        <v>29300</v>
      </c>
      <c r="G1501" s="26">
        <v>29300</v>
      </c>
      <c r="H1501" s="937">
        <f t="shared" si="34"/>
        <v>100</v>
      </c>
      <c r="I1501" s="598"/>
    </row>
    <row r="1502" spans="1:9" ht="15">
      <c r="A1502" s="904"/>
      <c r="B1502" s="201"/>
      <c r="C1502" s="795"/>
      <c r="D1502" s="152" t="s">
        <v>678</v>
      </c>
      <c r="E1502" s="7"/>
      <c r="F1502" s="8">
        <v>100000</v>
      </c>
      <c r="G1502" s="8">
        <v>100000</v>
      </c>
      <c r="H1502" s="937">
        <f t="shared" si="34"/>
        <v>100</v>
      </c>
      <c r="I1502" s="598"/>
    </row>
    <row r="1503" spans="1:9" ht="15">
      <c r="A1503" s="904"/>
      <c r="B1503" s="201"/>
      <c r="C1503" s="766"/>
      <c r="D1503" s="430" t="s">
        <v>679</v>
      </c>
      <c r="E1503" s="7"/>
      <c r="F1503" s="26">
        <v>26000</v>
      </c>
      <c r="G1503" s="26">
        <v>26000</v>
      </c>
      <c r="H1503" s="937">
        <f t="shared" si="34"/>
        <v>100</v>
      </c>
      <c r="I1503" s="598"/>
    </row>
    <row r="1504" spans="1:9" ht="30">
      <c r="A1504" s="904"/>
      <c r="B1504" s="151"/>
      <c r="C1504" s="843">
        <v>3040</v>
      </c>
      <c r="D1504" s="161" t="s">
        <v>136</v>
      </c>
      <c r="E1504" s="122">
        <v>24000</v>
      </c>
      <c r="F1504" s="143">
        <v>24600</v>
      </c>
      <c r="G1504" s="143">
        <v>22600</v>
      </c>
      <c r="H1504" s="907">
        <f t="shared" si="34"/>
        <v>91.869918699187</v>
      </c>
      <c r="I1504" s="598"/>
    </row>
    <row r="1505" spans="1:9" ht="15">
      <c r="A1505" s="904"/>
      <c r="B1505" s="151"/>
      <c r="C1505" s="818"/>
      <c r="D1505" s="343" t="s">
        <v>607</v>
      </c>
      <c r="E1505" s="213"/>
      <c r="F1505" s="222"/>
      <c r="G1505" s="222"/>
      <c r="H1505" s="937"/>
      <c r="I1505" s="598"/>
    </row>
    <row r="1506" spans="1:9" ht="15">
      <c r="A1506" s="904"/>
      <c r="B1506" s="151"/>
      <c r="C1506" s="774">
        <v>4170</v>
      </c>
      <c r="D1506" s="6" t="s">
        <v>943</v>
      </c>
      <c r="E1506" s="7">
        <v>0</v>
      </c>
      <c r="F1506" s="37">
        <v>5733</v>
      </c>
      <c r="G1506" s="37">
        <v>5733</v>
      </c>
      <c r="H1506" s="937">
        <f t="shared" si="34"/>
        <v>100</v>
      </c>
      <c r="I1506" s="598"/>
    </row>
    <row r="1507" spans="1:9" ht="15">
      <c r="A1507" s="904"/>
      <c r="B1507" s="151"/>
      <c r="C1507" s="816"/>
      <c r="D1507" s="63" t="s">
        <v>608</v>
      </c>
      <c r="E1507" s="58"/>
      <c r="F1507" s="115">
        <v>4733</v>
      </c>
      <c r="G1507" s="115">
        <v>4733</v>
      </c>
      <c r="H1507" s="937">
        <f t="shared" si="34"/>
        <v>100</v>
      </c>
      <c r="I1507" s="598"/>
    </row>
    <row r="1508" spans="1:9" ht="30">
      <c r="A1508" s="904"/>
      <c r="B1508" s="151"/>
      <c r="C1508" s="839"/>
      <c r="D1508" s="145" t="s">
        <v>609</v>
      </c>
      <c r="E1508" s="58"/>
      <c r="F1508" s="115">
        <v>1000</v>
      </c>
      <c r="G1508" s="115">
        <v>1000</v>
      </c>
      <c r="H1508" s="937">
        <f t="shared" si="34"/>
        <v>100</v>
      </c>
      <c r="I1508" s="598"/>
    </row>
    <row r="1509" spans="1:9" ht="15">
      <c r="A1509" s="904"/>
      <c r="B1509" s="151"/>
      <c r="C1509" s="772">
        <v>4210</v>
      </c>
      <c r="D1509" s="11" t="s">
        <v>115</v>
      </c>
      <c r="E1509" s="12">
        <v>6000</v>
      </c>
      <c r="F1509" s="27">
        <v>17377</v>
      </c>
      <c r="G1509" s="27">
        <v>15522.27</v>
      </c>
      <c r="H1509" s="937">
        <f t="shared" si="34"/>
        <v>89.32652356563273</v>
      </c>
      <c r="I1509" s="598"/>
    </row>
    <row r="1510" spans="1:9" ht="15">
      <c r="A1510" s="904"/>
      <c r="B1510" s="151"/>
      <c r="C1510" s="776"/>
      <c r="D1510" s="6" t="s">
        <v>610</v>
      </c>
      <c r="E1510" s="7">
        <v>0</v>
      </c>
      <c r="F1510" s="564">
        <v>10377</v>
      </c>
      <c r="G1510" s="564">
        <v>10377</v>
      </c>
      <c r="H1510" s="937">
        <f t="shared" si="34"/>
        <v>100</v>
      </c>
      <c r="I1510" s="598"/>
    </row>
    <row r="1511" spans="1:9" ht="30">
      <c r="A1511" s="904"/>
      <c r="B1511" s="151"/>
      <c r="C1511" s="801"/>
      <c r="D1511" s="103" t="s">
        <v>606</v>
      </c>
      <c r="E1511" s="7">
        <v>6000</v>
      </c>
      <c r="F1511" s="564">
        <v>7000</v>
      </c>
      <c r="G1511" s="564">
        <v>5145.27</v>
      </c>
      <c r="H1511" s="937">
        <f t="shared" si="34"/>
        <v>73.50385714285714</v>
      </c>
      <c r="I1511" s="598"/>
    </row>
    <row r="1512" spans="1:9" ht="15">
      <c r="A1512" s="904"/>
      <c r="B1512" s="151"/>
      <c r="C1512" s="786">
        <v>4280</v>
      </c>
      <c r="D1512" s="11" t="s">
        <v>714</v>
      </c>
      <c r="E1512" s="230">
        <v>0</v>
      </c>
      <c r="F1512" s="159">
        <v>500</v>
      </c>
      <c r="G1512" s="159">
        <v>500</v>
      </c>
      <c r="H1512" s="937">
        <f t="shared" si="34"/>
        <v>100</v>
      </c>
      <c r="I1512" s="598"/>
    </row>
    <row r="1513" spans="1:9" ht="15">
      <c r="A1513" s="904"/>
      <c r="B1513" s="151"/>
      <c r="C1513" s="772">
        <v>4300</v>
      </c>
      <c r="D1513" s="61" t="s">
        <v>946</v>
      </c>
      <c r="E1513" s="122">
        <v>33160</v>
      </c>
      <c r="F1513" s="143">
        <v>87068</v>
      </c>
      <c r="G1513" s="143">
        <f>G1514+G1515+G1516+G1518+G1519+G1520</f>
        <v>86769.62</v>
      </c>
      <c r="H1513" s="907">
        <f t="shared" si="34"/>
        <v>99.65730233840218</v>
      </c>
      <c r="I1513" s="598"/>
    </row>
    <row r="1514" spans="1:9" ht="30">
      <c r="A1514" s="904"/>
      <c r="B1514" s="151"/>
      <c r="C1514" s="761"/>
      <c r="D1514" s="328" t="s">
        <v>60</v>
      </c>
      <c r="E1514" s="126">
        <v>7000</v>
      </c>
      <c r="F1514" s="298"/>
      <c r="G1514" s="298">
        <v>7000</v>
      </c>
      <c r="H1514" s="937"/>
      <c r="I1514" s="598"/>
    </row>
    <row r="1515" spans="1:9" ht="30">
      <c r="A1515" s="904"/>
      <c r="B1515" s="151"/>
      <c r="C1515" s="776"/>
      <c r="D1515" s="560" t="s">
        <v>611</v>
      </c>
      <c r="E1515" s="7">
        <v>0</v>
      </c>
      <c r="F1515" s="37"/>
      <c r="G1515" s="37">
        <v>613</v>
      </c>
      <c r="H1515" s="937"/>
      <c r="I1515" s="885"/>
    </row>
    <row r="1516" spans="1:9" ht="15">
      <c r="A1516" s="904"/>
      <c r="B1516" s="151"/>
      <c r="C1516" s="776"/>
      <c r="D1516" s="103" t="s">
        <v>763</v>
      </c>
      <c r="E1516" s="7">
        <v>20160</v>
      </c>
      <c r="F1516" s="26">
        <v>44324</v>
      </c>
      <c r="G1516" s="26">
        <v>44270</v>
      </c>
      <c r="H1516" s="937">
        <f t="shared" si="34"/>
        <v>99.87816984026712</v>
      </c>
      <c r="I1516" s="598"/>
    </row>
    <row r="1517" spans="1:9" ht="15">
      <c r="A1517" s="904"/>
      <c r="B1517" s="151"/>
      <c r="C1517" s="776"/>
      <c r="D1517" s="652" t="s">
        <v>960</v>
      </c>
      <c r="E1517" s="7"/>
      <c r="F1517" s="26"/>
      <c r="G1517" s="653">
        <v>40000</v>
      </c>
      <c r="H1517" s="937"/>
      <c r="I1517" s="598"/>
    </row>
    <row r="1518" spans="1:9" ht="30">
      <c r="A1518" s="904"/>
      <c r="B1518" s="151"/>
      <c r="C1518" s="776"/>
      <c r="D1518" s="103" t="s">
        <v>908</v>
      </c>
      <c r="E1518" s="7">
        <v>6000</v>
      </c>
      <c r="F1518" s="39"/>
      <c r="G1518" s="39">
        <v>7782.92</v>
      </c>
      <c r="H1518" s="937"/>
      <c r="I1518" s="598"/>
    </row>
    <row r="1519" spans="1:9" ht="30">
      <c r="A1519" s="904"/>
      <c r="B1519" s="151"/>
      <c r="C1519" s="768"/>
      <c r="D1519" s="98" t="s">
        <v>656</v>
      </c>
      <c r="E1519" s="12">
        <v>0</v>
      </c>
      <c r="F1519" s="27">
        <v>5000</v>
      </c>
      <c r="G1519" s="27">
        <v>4756.79</v>
      </c>
      <c r="H1519" s="937">
        <f t="shared" si="34"/>
        <v>95.1358</v>
      </c>
      <c r="I1519" s="598"/>
    </row>
    <row r="1520" spans="1:9" ht="15">
      <c r="A1520" s="904"/>
      <c r="B1520" s="151"/>
      <c r="C1520" s="777"/>
      <c r="D1520" s="50" t="s">
        <v>277</v>
      </c>
      <c r="E1520" s="51">
        <v>0</v>
      </c>
      <c r="F1520" s="52">
        <v>22347</v>
      </c>
      <c r="G1520" s="52">
        <v>22346.91</v>
      </c>
      <c r="H1520" s="937">
        <f t="shared" si="34"/>
        <v>99.99959726137736</v>
      </c>
      <c r="I1520" s="598"/>
    </row>
    <row r="1521" spans="1:9" ht="15">
      <c r="A1521" s="904"/>
      <c r="B1521" s="151"/>
      <c r="C1521" s="771"/>
      <c r="D1521" s="28" t="s">
        <v>278</v>
      </c>
      <c r="E1521" s="29"/>
      <c r="F1521" s="30"/>
      <c r="G1521" s="30"/>
      <c r="H1521" s="937"/>
      <c r="I1521" s="598"/>
    </row>
    <row r="1522" spans="1:9" ht="15">
      <c r="A1522" s="904"/>
      <c r="B1522" s="151"/>
      <c r="C1522" s="859">
        <v>4410</v>
      </c>
      <c r="D1522" s="11" t="s">
        <v>699</v>
      </c>
      <c r="E1522" s="24">
        <v>0</v>
      </c>
      <c r="F1522" s="228">
        <v>921</v>
      </c>
      <c r="G1522" s="228">
        <v>921</v>
      </c>
      <c r="H1522" s="937">
        <f t="shared" si="34"/>
        <v>99.99999999999999</v>
      </c>
      <c r="I1522" s="598"/>
    </row>
    <row r="1523" spans="1:9" ht="15">
      <c r="A1523" s="904"/>
      <c r="B1523" s="151"/>
      <c r="C1523" s="859"/>
      <c r="D1523" s="11" t="s">
        <v>612</v>
      </c>
      <c r="E1523" s="24"/>
      <c r="F1523" s="228"/>
      <c r="G1523" s="228"/>
      <c r="H1523" s="937"/>
      <c r="I1523" s="598"/>
    </row>
    <row r="1524" spans="1:9" ht="15">
      <c r="A1524" s="904"/>
      <c r="B1524" s="151"/>
      <c r="C1524" s="859">
        <v>4430</v>
      </c>
      <c r="D1524" s="11" t="s">
        <v>697</v>
      </c>
      <c r="E1524" s="24">
        <v>0</v>
      </c>
      <c r="F1524" s="228">
        <v>1656</v>
      </c>
      <c r="G1524" s="228">
        <v>1656</v>
      </c>
      <c r="H1524" s="937">
        <f t="shared" si="34"/>
        <v>100.00000000000001</v>
      </c>
      <c r="I1524" s="598"/>
    </row>
    <row r="1525" spans="1:9" ht="15.75" thickBot="1">
      <c r="A1525" s="904"/>
      <c r="B1525" s="151"/>
      <c r="C1525" s="786"/>
      <c r="D1525" s="63" t="s">
        <v>613</v>
      </c>
      <c r="E1525" s="230"/>
      <c r="F1525" s="156"/>
      <c r="G1525" s="156"/>
      <c r="H1525" s="937"/>
      <c r="I1525" s="598"/>
    </row>
    <row r="1526" spans="1:9" ht="15.75" thickBot="1">
      <c r="A1526" s="904"/>
      <c r="B1526" s="967">
        <v>92695</v>
      </c>
      <c r="C1526" s="763"/>
      <c r="D1526" s="958" t="s">
        <v>126</v>
      </c>
      <c r="E1526" s="959">
        <v>75000</v>
      </c>
      <c r="F1526" s="972">
        <f>F1528+F1529+F1530+F1531+F1534</f>
        <v>73070</v>
      </c>
      <c r="G1526" s="972">
        <f>G1528+G1529+G1530+G1531+G1534</f>
        <v>71098.16</v>
      </c>
      <c r="H1526" s="961">
        <f t="shared" si="34"/>
        <v>97.30143697824005</v>
      </c>
      <c r="I1526" s="598"/>
    </row>
    <row r="1527" spans="1:9" ht="15">
      <c r="A1527" s="895"/>
      <c r="B1527" s="55"/>
      <c r="C1527" s="790"/>
      <c r="D1527" s="1026" t="s">
        <v>732</v>
      </c>
      <c r="E1527" s="315"/>
      <c r="F1527" s="658"/>
      <c r="G1527" s="658"/>
      <c r="H1527" s="910"/>
      <c r="I1527" s="598"/>
    </row>
    <row r="1528" spans="1:9" ht="15">
      <c r="A1528" s="895"/>
      <c r="B1528" s="231"/>
      <c r="C1528" s="822">
        <v>4110</v>
      </c>
      <c r="D1528" s="177" t="s">
        <v>735</v>
      </c>
      <c r="E1528" s="126">
        <v>200</v>
      </c>
      <c r="F1528" s="236">
        <v>200</v>
      </c>
      <c r="G1528" s="236">
        <v>160.41</v>
      </c>
      <c r="H1528" s="937">
        <f t="shared" si="34"/>
        <v>80.205</v>
      </c>
      <c r="I1528" s="598"/>
    </row>
    <row r="1529" spans="1:9" ht="15">
      <c r="A1529" s="895"/>
      <c r="B1529" s="34"/>
      <c r="C1529" s="767">
        <v>4170</v>
      </c>
      <c r="D1529" s="11" t="s">
        <v>943</v>
      </c>
      <c r="E1529" s="12">
        <v>18000</v>
      </c>
      <c r="F1529" s="31">
        <v>18036</v>
      </c>
      <c r="G1529" s="31">
        <v>18036</v>
      </c>
      <c r="H1529" s="937">
        <f t="shared" si="34"/>
        <v>99.99999999999999</v>
      </c>
      <c r="I1529" s="598"/>
    </row>
    <row r="1530" spans="1:9" ht="15">
      <c r="A1530" s="895"/>
      <c r="B1530" s="34"/>
      <c r="C1530" s="767">
        <v>4210</v>
      </c>
      <c r="D1530" s="11" t="s">
        <v>115</v>
      </c>
      <c r="E1530" s="12">
        <v>116</v>
      </c>
      <c r="F1530" s="62">
        <v>80</v>
      </c>
      <c r="G1530" s="62">
        <v>0</v>
      </c>
      <c r="H1530" s="937">
        <f t="shared" si="34"/>
        <v>0</v>
      </c>
      <c r="I1530" s="598"/>
    </row>
    <row r="1531" spans="1:9" ht="15">
      <c r="A1531" s="895"/>
      <c r="B1531" s="34"/>
      <c r="C1531" s="767">
        <v>4300</v>
      </c>
      <c r="D1531" s="61" t="s">
        <v>946</v>
      </c>
      <c r="E1531" s="122">
        <v>54924</v>
      </c>
      <c r="F1531" s="143">
        <v>52994</v>
      </c>
      <c r="G1531" s="143">
        <v>51221.75</v>
      </c>
      <c r="H1531" s="907">
        <f t="shared" si="34"/>
        <v>96.6557534815262</v>
      </c>
      <c r="I1531" s="598"/>
    </row>
    <row r="1532" spans="1:9" ht="15">
      <c r="A1532" s="895"/>
      <c r="B1532" s="256"/>
      <c r="C1532" s="800"/>
      <c r="D1532" s="657" t="s">
        <v>1007</v>
      </c>
      <c r="E1532" s="315"/>
      <c r="F1532" s="658"/>
      <c r="G1532" s="658">
        <v>35721.6</v>
      </c>
      <c r="H1532" s="929"/>
      <c r="I1532" s="598"/>
    </row>
    <row r="1533" spans="1:9" ht="15">
      <c r="A1533" s="895"/>
      <c r="B1533" s="256"/>
      <c r="C1533" s="860"/>
      <c r="D1533" s="550" t="s">
        <v>1006</v>
      </c>
      <c r="E1533" s="230"/>
      <c r="F1533" s="554"/>
      <c r="G1533" s="554">
        <v>15500.15</v>
      </c>
      <c r="H1533" s="937"/>
      <c r="I1533" s="598"/>
    </row>
    <row r="1534" spans="1:9" ht="15.75" thickBot="1">
      <c r="A1534" s="952"/>
      <c r="B1534" s="682"/>
      <c r="C1534" s="953">
        <v>4430</v>
      </c>
      <c r="D1534" s="571" t="s">
        <v>697</v>
      </c>
      <c r="E1534" s="954">
        <v>1760</v>
      </c>
      <c r="F1534" s="569">
        <v>1760</v>
      </c>
      <c r="G1534" s="569">
        <v>1680</v>
      </c>
      <c r="H1534" s="955">
        <f t="shared" si="34"/>
        <v>95.45454545454545</v>
      </c>
      <c r="I1534" s="598"/>
    </row>
    <row r="1535" spans="1:9" ht="16.5" thickBot="1">
      <c r="A1535" s="683"/>
      <c r="B1535" s="684"/>
      <c r="C1535" s="861"/>
      <c r="D1535" s="685" t="s">
        <v>37</v>
      </c>
      <c r="E1535" s="686">
        <f>E6+E38+E58+E182+E205+E274+E305+E436+E444+E452+E532+E549+E566+E593+E851+E922+E1112+E1165+E1335+E1434</f>
        <v>44156304</v>
      </c>
      <c r="F1535" s="687">
        <f>F6+F38+F58+F182+F205+F274+F305+F436+F444+F452+F532+F549+F566+F593+F851+F922+F1112+F1165+F1335+F1434</f>
        <v>51541052.66</v>
      </c>
      <c r="G1535" s="687">
        <f>G6+G38+G58+G182+G205+G274+G305+G436+G444+G452+G532+G549+G566+G593+G851+G922+G1112+G1165+G1335+G1434</f>
        <v>50326335.39999999</v>
      </c>
      <c r="H1535" s="688">
        <f t="shared" si="34"/>
        <v>97.6432044024923</v>
      </c>
      <c r="I1535" s="598"/>
    </row>
    <row r="1536" spans="1:8" ht="12.75">
      <c r="A1536" s="570"/>
      <c r="B1536" s="570"/>
      <c r="C1536" s="862"/>
      <c r="D1536" s="570"/>
      <c r="E1536" s="570"/>
      <c r="F1536" s="570"/>
      <c r="G1536" s="570"/>
      <c r="H1536" s="570"/>
    </row>
  </sheetData>
  <mergeCells count="7">
    <mergeCell ref="E550:E551"/>
    <mergeCell ref="G532:G533"/>
    <mergeCell ref="D197:D199"/>
    <mergeCell ref="D431:D433"/>
    <mergeCell ref="E532:E533"/>
    <mergeCell ref="F532:F533"/>
    <mergeCell ref="D264:D265"/>
  </mergeCells>
  <printOptions/>
  <pageMargins left="0.47" right="0.35" top="1.01" bottom="0.44" header="0.5118110236220472" footer="0.2"/>
  <pageSetup horizontalDpi="600" verticalDpi="600" orientation="landscape" paperSize="9" r:id="rId3"/>
  <headerFooter alignWithMargins="0"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21"/>
  <sheetViews>
    <sheetView workbookViewId="0" topLeftCell="A1">
      <selection activeCell="A1" sqref="A1:H1420"/>
    </sheetView>
  </sheetViews>
  <sheetFormatPr defaultColWidth="9.140625" defaultRowHeight="12.75"/>
  <cols>
    <col min="1" max="1" width="6.00390625" style="1" customWidth="1"/>
    <col min="2" max="2" width="9.140625" style="1" customWidth="1" collapsed="1"/>
    <col min="3" max="3" width="6.7109375" style="1" customWidth="1" collapsed="1"/>
    <col min="4" max="4" width="53.421875" style="1" customWidth="1"/>
    <col min="5" max="5" width="16.140625" style="2" customWidth="1"/>
    <col min="6" max="6" width="16.00390625" style="1" bestFit="1" customWidth="1"/>
    <col min="7" max="7" width="15.57421875" style="1" customWidth="1"/>
    <col min="8" max="8" width="7.7109375" style="415" customWidth="1"/>
    <col min="9" max="9" width="9.57421875" style="1" bestFit="1" customWidth="1"/>
    <col min="10" max="16384" width="9.140625" style="1" customWidth="1"/>
  </cols>
  <sheetData>
    <row r="1" spans="1:9" s="379" customFormat="1" ht="15" customHeight="1">
      <c r="A1" s="47"/>
      <c r="B1" s="48"/>
      <c r="C1" s="78"/>
      <c r="D1" s="79"/>
      <c r="E1" s="80" t="s">
        <v>153</v>
      </c>
      <c r="F1" s="81" t="s">
        <v>158</v>
      </c>
      <c r="G1" s="82" t="s">
        <v>156</v>
      </c>
      <c r="H1" s="384" t="s">
        <v>157</v>
      </c>
      <c r="I1" s="22"/>
    </row>
    <row r="2" spans="1:9" s="379" customFormat="1" ht="15" customHeight="1">
      <c r="A2" s="457" t="s">
        <v>95</v>
      </c>
      <c r="B2" s="458" t="s">
        <v>122</v>
      </c>
      <c r="C2" s="84" t="s">
        <v>665</v>
      </c>
      <c r="D2" s="459" t="s">
        <v>121</v>
      </c>
      <c r="E2" s="85" t="s">
        <v>154</v>
      </c>
      <c r="F2" s="86" t="s">
        <v>155</v>
      </c>
      <c r="G2" s="87" t="s">
        <v>155</v>
      </c>
      <c r="H2" s="385"/>
      <c r="I2" s="22"/>
    </row>
    <row r="3" spans="1:9" s="379" customFormat="1" ht="15" customHeight="1">
      <c r="A3" s="89">
        <v>10</v>
      </c>
      <c r="B3" s="90"/>
      <c r="C3" s="91"/>
      <c r="D3" s="92" t="s">
        <v>76</v>
      </c>
      <c r="E3" s="93">
        <v>222520</v>
      </c>
      <c r="F3" s="94">
        <v>314181.5</v>
      </c>
      <c r="G3" s="94">
        <f>G12+G8+G5</f>
        <v>210176.8</v>
      </c>
      <c r="H3" s="400">
        <f>G3/F3%</f>
        <v>66.89661867423766</v>
      </c>
      <c r="I3" s="22"/>
    </row>
    <row r="4" spans="1:9" s="379" customFormat="1" ht="15" customHeight="1">
      <c r="A4" s="95"/>
      <c r="B4" s="96">
        <v>1030</v>
      </c>
      <c r="C4" s="5"/>
      <c r="D4" s="6" t="s">
        <v>4</v>
      </c>
      <c r="E4" s="7">
        <v>9870</v>
      </c>
      <c r="F4" s="39">
        <v>9870</v>
      </c>
      <c r="G4" s="39">
        <v>3375.3</v>
      </c>
      <c r="H4" s="387">
        <f aca="true" t="shared" si="0" ref="H4:H65">G4/F4%</f>
        <v>34.19756838905775</v>
      </c>
      <c r="I4" s="22"/>
    </row>
    <row r="5" spans="1:9" s="379" customFormat="1" ht="15" customHeight="1">
      <c r="A5" s="4"/>
      <c r="B5" s="9"/>
      <c r="C5" s="97">
        <v>2850</v>
      </c>
      <c r="D5" s="98" t="s">
        <v>18</v>
      </c>
      <c r="E5" s="12"/>
      <c r="F5" s="27">
        <v>9870</v>
      </c>
      <c r="G5" s="27">
        <v>3375.3</v>
      </c>
      <c r="H5" s="388">
        <f t="shared" si="0"/>
        <v>34.19756838905775</v>
      </c>
      <c r="I5" s="22"/>
    </row>
    <row r="6" spans="1:9" s="379" customFormat="1" ht="15" customHeight="1">
      <c r="A6" s="4"/>
      <c r="B6" s="9"/>
      <c r="C6" s="99"/>
      <c r="D6" s="100" t="s">
        <v>682</v>
      </c>
      <c r="E6" s="45"/>
      <c r="F6" s="46"/>
      <c r="G6" s="46"/>
      <c r="H6" s="391"/>
      <c r="I6" s="22"/>
    </row>
    <row r="7" spans="1:9" s="379" customFormat="1" ht="15" customHeight="1">
      <c r="A7" s="4"/>
      <c r="B7" s="9"/>
      <c r="C7" s="101"/>
      <c r="D7" s="23" t="s">
        <v>764</v>
      </c>
      <c r="E7" s="7">
        <v>9870</v>
      </c>
      <c r="F7" s="39">
        <v>9870</v>
      </c>
      <c r="G7" s="39">
        <v>3375.3</v>
      </c>
      <c r="H7" s="388">
        <f t="shared" si="0"/>
        <v>34.19756838905775</v>
      </c>
      <c r="I7" s="22"/>
    </row>
    <row r="8" spans="1:9" s="379" customFormat="1" ht="15" customHeight="1">
      <c r="A8" s="4"/>
      <c r="B8" s="96">
        <v>1038</v>
      </c>
      <c r="C8" s="5"/>
      <c r="D8" s="6" t="s">
        <v>13</v>
      </c>
      <c r="E8" s="7">
        <v>150000</v>
      </c>
      <c r="F8" s="8">
        <v>100000</v>
      </c>
      <c r="G8" s="8">
        <v>26960</v>
      </c>
      <c r="H8" s="386">
        <f t="shared" si="0"/>
        <v>26.96</v>
      </c>
      <c r="I8" s="22"/>
    </row>
    <row r="9" spans="1:9" s="379" customFormat="1" ht="15" customHeight="1">
      <c r="A9" s="4"/>
      <c r="B9" s="9"/>
      <c r="C9" s="38">
        <v>4300</v>
      </c>
      <c r="D9" s="11" t="s">
        <v>946</v>
      </c>
      <c r="E9" s="12"/>
      <c r="F9" s="13">
        <v>100000</v>
      </c>
      <c r="G9" s="13">
        <v>26960</v>
      </c>
      <c r="H9" s="387">
        <f t="shared" si="0"/>
        <v>26.96</v>
      </c>
      <c r="I9" s="22"/>
    </row>
    <row r="10" spans="1:9" s="379" customFormat="1" ht="15" customHeight="1">
      <c r="A10" s="4"/>
      <c r="B10" s="9"/>
      <c r="C10" s="32"/>
      <c r="D10" s="6" t="s">
        <v>302</v>
      </c>
      <c r="E10" s="7">
        <v>150000</v>
      </c>
      <c r="F10" s="8">
        <v>100000</v>
      </c>
      <c r="G10" s="8">
        <v>26960</v>
      </c>
      <c r="H10" s="387">
        <f t="shared" si="0"/>
        <v>26.96</v>
      </c>
      <c r="I10" s="22"/>
    </row>
    <row r="11" spans="1:9" s="379" customFormat="1" ht="15" customHeight="1">
      <c r="A11" s="4"/>
      <c r="B11" s="102"/>
      <c r="C11" s="53"/>
      <c r="D11" s="103" t="s">
        <v>303</v>
      </c>
      <c r="E11" s="7"/>
      <c r="F11" s="8"/>
      <c r="G11" s="8"/>
      <c r="H11" s="386"/>
      <c r="I11" s="22"/>
    </row>
    <row r="12" spans="1:9" s="379" customFormat="1" ht="15" customHeight="1">
      <c r="A12" s="4"/>
      <c r="B12" s="96">
        <v>1095</v>
      </c>
      <c r="C12" s="5"/>
      <c r="D12" s="6" t="s">
        <v>126</v>
      </c>
      <c r="E12" s="7">
        <v>62650</v>
      </c>
      <c r="F12" s="8">
        <v>204311.5</v>
      </c>
      <c r="G12" s="8">
        <v>179841.5</v>
      </c>
      <c r="H12" s="386">
        <f t="shared" si="0"/>
        <v>88.02319007985356</v>
      </c>
      <c r="I12" s="22"/>
    </row>
    <row r="13" spans="1:9" s="379" customFormat="1" ht="15" customHeight="1">
      <c r="A13" s="4"/>
      <c r="B13" s="104"/>
      <c r="C13" s="105"/>
      <c r="D13" s="106" t="s">
        <v>103</v>
      </c>
      <c r="E13" s="107">
        <v>0</v>
      </c>
      <c r="F13" s="108">
        <v>140841.5</v>
      </c>
      <c r="G13" s="108">
        <v>140841.5</v>
      </c>
      <c r="H13" s="400">
        <f t="shared" si="0"/>
        <v>100</v>
      </c>
      <c r="I13" s="22"/>
    </row>
    <row r="14" spans="1:9" s="379" customFormat="1" ht="15" customHeight="1">
      <c r="A14" s="4"/>
      <c r="B14" s="104"/>
      <c r="C14" s="53"/>
      <c r="D14" s="109" t="s">
        <v>104</v>
      </c>
      <c r="E14" s="58"/>
      <c r="F14" s="110"/>
      <c r="G14" s="110"/>
      <c r="H14" s="386"/>
      <c r="I14" s="22"/>
    </row>
    <row r="15" spans="1:9" s="379" customFormat="1" ht="15" customHeight="1">
      <c r="A15" s="4"/>
      <c r="B15" s="9"/>
      <c r="C15" s="38">
        <v>4010</v>
      </c>
      <c r="D15" s="11" t="s">
        <v>151</v>
      </c>
      <c r="E15" s="12">
        <v>0</v>
      </c>
      <c r="F15" s="27">
        <v>1160</v>
      </c>
      <c r="G15" s="27">
        <v>1160</v>
      </c>
      <c r="H15" s="387">
        <f t="shared" si="0"/>
        <v>100</v>
      </c>
      <c r="I15" s="22"/>
    </row>
    <row r="16" spans="1:9" s="379" customFormat="1" ht="15" customHeight="1">
      <c r="A16" s="4"/>
      <c r="B16" s="9"/>
      <c r="C16" s="38">
        <v>4110</v>
      </c>
      <c r="D16" s="11" t="s">
        <v>735</v>
      </c>
      <c r="E16" s="12">
        <v>0</v>
      </c>
      <c r="F16" s="62">
        <v>176.20000000000002</v>
      </c>
      <c r="G16" s="62">
        <v>176.2</v>
      </c>
      <c r="H16" s="387">
        <f t="shared" si="0"/>
        <v>99.99999999999999</v>
      </c>
      <c r="I16" s="22"/>
    </row>
    <row r="17" spans="1:9" s="379" customFormat="1" ht="15" customHeight="1">
      <c r="A17" s="4"/>
      <c r="B17" s="9"/>
      <c r="C17" s="60">
        <v>4120</v>
      </c>
      <c r="D17" s="61" t="s">
        <v>14</v>
      </c>
      <c r="E17" s="12">
        <v>0</v>
      </c>
      <c r="F17" s="111">
        <v>28.400000000000002</v>
      </c>
      <c r="G17" s="111">
        <v>28.4</v>
      </c>
      <c r="H17" s="387">
        <f t="shared" si="0"/>
        <v>99.99999999999999</v>
      </c>
      <c r="I17" s="22"/>
    </row>
    <row r="18" spans="1:9" s="379" customFormat="1" ht="15" customHeight="1">
      <c r="A18" s="4"/>
      <c r="B18" s="9"/>
      <c r="C18" s="38">
        <v>4300</v>
      </c>
      <c r="D18" s="11" t="s">
        <v>946</v>
      </c>
      <c r="E18" s="12">
        <v>0</v>
      </c>
      <c r="F18" s="111">
        <v>1397</v>
      </c>
      <c r="G18" s="111">
        <v>1397</v>
      </c>
      <c r="H18" s="387">
        <f t="shared" si="0"/>
        <v>100</v>
      </c>
      <c r="I18" s="22"/>
    </row>
    <row r="19" spans="1:9" s="379" customFormat="1" ht="15" customHeight="1">
      <c r="A19" s="4"/>
      <c r="B19" s="9"/>
      <c r="C19" s="36">
        <v>4430</v>
      </c>
      <c r="D19" s="6" t="s">
        <v>697</v>
      </c>
      <c r="E19" s="7">
        <v>0</v>
      </c>
      <c r="F19" s="8">
        <v>138079.9</v>
      </c>
      <c r="G19" s="8">
        <v>138079.9</v>
      </c>
      <c r="H19" s="387">
        <f t="shared" si="0"/>
        <v>100</v>
      </c>
      <c r="I19" s="22"/>
    </row>
    <row r="20" spans="1:9" s="379" customFormat="1" ht="15" customHeight="1">
      <c r="A20" s="4"/>
      <c r="B20" s="9"/>
      <c r="C20" s="112"/>
      <c r="D20" s="63"/>
      <c r="E20" s="58"/>
      <c r="F20" s="110"/>
      <c r="G20" s="110"/>
      <c r="H20" s="387"/>
      <c r="I20" s="22"/>
    </row>
    <row r="21" spans="1:9" s="379" customFormat="1" ht="15" customHeight="1">
      <c r="A21" s="4"/>
      <c r="B21" s="9"/>
      <c r="C21" s="38">
        <v>4210</v>
      </c>
      <c r="D21" s="11" t="s">
        <v>115</v>
      </c>
      <c r="E21" s="12">
        <v>1300</v>
      </c>
      <c r="F21" s="27">
        <v>1300</v>
      </c>
      <c r="G21" s="27">
        <v>0</v>
      </c>
      <c r="H21" s="387">
        <f t="shared" si="0"/>
        <v>0</v>
      </c>
      <c r="I21" s="22"/>
    </row>
    <row r="22" spans="1:9" s="379" customFormat="1" ht="15" customHeight="1">
      <c r="A22" s="4"/>
      <c r="B22" s="9"/>
      <c r="C22" s="22"/>
      <c r="D22" s="6" t="s">
        <v>147</v>
      </c>
      <c r="E22" s="7">
        <v>300</v>
      </c>
      <c r="F22" s="37">
        <v>300</v>
      </c>
      <c r="G22" s="37">
        <v>0</v>
      </c>
      <c r="H22" s="387">
        <f t="shared" si="0"/>
        <v>0</v>
      </c>
      <c r="I22" s="22"/>
    </row>
    <row r="23" spans="1:9" s="379" customFormat="1" ht="15" customHeight="1">
      <c r="A23" s="4"/>
      <c r="B23" s="9"/>
      <c r="C23" s="40"/>
      <c r="D23" s="6" t="s">
        <v>717</v>
      </c>
      <c r="E23" s="7">
        <v>61350</v>
      </c>
      <c r="F23" s="39">
        <v>1000</v>
      </c>
      <c r="G23" s="39">
        <v>0</v>
      </c>
      <c r="H23" s="387">
        <f t="shared" si="0"/>
        <v>0</v>
      </c>
      <c r="I23" s="22"/>
    </row>
    <row r="24" spans="1:9" s="379" customFormat="1" ht="15" customHeight="1">
      <c r="A24" s="4"/>
      <c r="B24" s="9"/>
      <c r="C24" s="38">
        <v>4300</v>
      </c>
      <c r="D24" s="11" t="s">
        <v>946</v>
      </c>
      <c r="E24" s="12">
        <v>0</v>
      </c>
      <c r="F24" s="31">
        <v>63567</v>
      </c>
      <c r="G24" s="31">
        <v>39000</v>
      </c>
      <c r="H24" s="387">
        <f t="shared" si="0"/>
        <v>61.35258860729624</v>
      </c>
      <c r="I24" s="22"/>
    </row>
    <row r="25" spans="1:9" s="379" customFormat="1" ht="34.5" customHeight="1">
      <c r="A25" s="4"/>
      <c r="B25" s="9"/>
      <c r="C25" s="22"/>
      <c r="D25" s="103" t="s">
        <v>44</v>
      </c>
      <c r="E25" s="7">
        <v>2350</v>
      </c>
      <c r="F25" s="39">
        <v>2350</v>
      </c>
      <c r="G25" s="39">
        <v>0</v>
      </c>
      <c r="H25" s="387">
        <f t="shared" si="0"/>
        <v>0</v>
      </c>
      <c r="I25" s="22"/>
    </row>
    <row r="26" spans="1:9" s="379" customFormat="1" ht="15" customHeight="1">
      <c r="A26" s="4"/>
      <c r="B26" s="9"/>
      <c r="C26" s="22"/>
      <c r="D26" s="6" t="s">
        <v>133</v>
      </c>
      <c r="E26" s="7">
        <v>20000</v>
      </c>
      <c r="F26" s="26">
        <v>20000</v>
      </c>
      <c r="G26" s="26">
        <v>0</v>
      </c>
      <c r="H26" s="387">
        <f t="shared" si="0"/>
        <v>0</v>
      </c>
      <c r="I26" s="22"/>
    </row>
    <row r="27" spans="1:9" s="379" customFormat="1" ht="15" customHeight="1">
      <c r="A27" s="4"/>
      <c r="B27" s="9"/>
      <c r="C27" s="22"/>
      <c r="D27" s="6" t="s">
        <v>79</v>
      </c>
      <c r="E27" s="7">
        <v>39000</v>
      </c>
      <c r="F27" s="26">
        <v>39000</v>
      </c>
      <c r="G27" s="26">
        <v>39000</v>
      </c>
      <c r="H27" s="387">
        <f t="shared" si="0"/>
        <v>100</v>
      </c>
      <c r="I27" s="22"/>
    </row>
    <row r="28" spans="1:9" s="379" customFormat="1" ht="30.75" customHeight="1">
      <c r="A28" s="41"/>
      <c r="B28" s="42"/>
      <c r="C28" s="43"/>
      <c r="D28" s="161" t="s">
        <v>159</v>
      </c>
      <c r="E28" s="122">
        <v>0</v>
      </c>
      <c r="F28" s="123">
        <v>820</v>
      </c>
      <c r="G28" s="123">
        <v>0</v>
      </c>
      <c r="H28" s="389">
        <f t="shared" si="0"/>
        <v>0</v>
      </c>
      <c r="I28" s="22"/>
    </row>
    <row r="29" spans="1:9" s="379" customFormat="1" ht="15" customHeight="1">
      <c r="A29" s="460">
        <v>20</v>
      </c>
      <c r="B29" s="48"/>
      <c r="C29" s="78"/>
      <c r="D29" s="116" t="s">
        <v>702</v>
      </c>
      <c r="E29" s="241">
        <v>108800</v>
      </c>
      <c r="F29" s="461">
        <v>108800</v>
      </c>
      <c r="G29" s="461">
        <v>10219.96</v>
      </c>
      <c r="H29" s="462">
        <f t="shared" si="0"/>
        <v>9.393345588235293</v>
      </c>
      <c r="I29" s="22"/>
    </row>
    <row r="30" spans="1:9" s="379" customFormat="1" ht="15" customHeight="1">
      <c r="A30" s="95"/>
      <c r="B30" s="96">
        <v>2001</v>
      </c>
      <c r="C30" s="5"/>
      <c r="D30" s="6" t="s">
        <v>823</v>
      </c>
      <c r="E30" s="7">
        <v>108800</v>
      </c>
      <c r="F30" s="8">
        <v>108800</v>
      </c>
      <c r="G30" s="8">
        <v>10219.96</v>
      </c>
      <c r="H30" s="387">
        <f t="shared" si="0"/>
        <v>9.393345588235293</v>
      </c>
      <c r="I30" s="22"/>
    </row>
    <row r="31" spans="1:9" s="379" customFormat="1" ht="15" customHeight="1">
      <c r="A31" s="4"/>
      <c r="B31" s="104"/>
      <c r="C31" s="105"/>
      <c r="D31" s="63"/>
      <c r="E31" s="58"/>
      <c r="F31" s="110"/>
      <c r="G31" s="110"/>
      <c r="H31" s="387"/>
      <c r="I31" s="22"/>
    </row>
    <row r="32" spans="1:9" s="379" customFormat="1" ht="15" customHeight="1">
      <c r="A32" s="4"/>
      <c r="B32" s="104"/>
      <c r="C32" s="53"/>
      <c r="D32" s="118" t="s">
        <v>105</v>
      </c>
      <c r="E32" s="58">
        <v>68800</v>
      </c>
      <c r="F32" s="110">
        <v>68800</v>
      </c>
      <c r="G32" s="110">
        <v>10219.96</v>
      </c>
      <c r="H32" s="387">
        <f t="shared" si="0"/>
        <v>14.854593023255813</v>
      </c>
      <c r="I32" s="22"/>
    </row>
    <row r="33" spans="1:9" s="379" customFormat="1" ht="15" customHeight="1">
      <c r="A33" s="4"/>
      <c r="B33" s="9"/>
      <c r="C33" s="38">
        <v>3020</v>
      </c>
      <c r="D33" s="11" t="s">
        <v>731</v>
      </c>
      <c r="E33" s="12">
        <v>1260</v>
      </c>
      <c r="F33" s="27">
        <v>1260</v>
      </c>
      <c r="G33" s="27">
        <v>0</v>
      </c>
      <c r="H33" s="387">
        <f t="shared" si="0"/>
        <v>0</v>
      </c>
      <c r="I33" s="22"/>
    </row>
    <row r="34" spans="1:9" s="379" customFormat="1" ht="15" customHeight="1">
      <c r="A34" s="4"/>
      <c r="B34" s="9"/>
      <c r="C34" s="38">
        <v>4010</v>
      </c>
      <c r="D34" s="11" t="s">
        <v>151</v>
      </c>
      <c r="E34" s="12">
        <v>44928</v>
      </c>
      <c r="F34" s="31">
        <v>44928</v>
      </c>
      <c r="G34" s="31">
        <v>7765.72</v>
      </c>
      <c r="H34" s="387">
        <f t="shared" si="0"/>
        <v>17.284811253561255</v>
      </c>
      <c r="I34" s="22"/>
    </row>
    <row r="35" spans="1:9" s="379" customFormat="1" ht="15" customHeight="1">
      <c r="A35" s="4"/>
      <c r="B35" s="9"/>
      <c r="C35" s="119">
        <v>4040</v>
      </c>
      <c r="D35" s="120" t="s">
        <v>86</v>
      </c>
      <c r="E35" s="12">
        <v>3800</v>
      </c>
      <c r="F35" s="27">
        <v>3800</v>
      </c>
      <c r="G35" s="27">
        <v>0</v>
      </c>
      <c r="H35" s="387">
        <f t="shared" si="0"/>
        <v>0</v>
      </c>
      <c r="I35" s="22"/>
    </row>
    <row r="36" spans="1:9" s="379" customFormat="1" ht="15" customHeight="1">
      <c r="A36" s="4"/>
      <c r="B36" s="9"/>
      <c r="C36" s="121">
        <v>4110</v>
      </c>
      <c r="D36" s="120" t="s">
        <v>735</v>
      </c>
      <c r="E36" s="12">
        <v>8498</v>
      </c>
      <c r="F36" s="27">
        <v>8498</v>
      </c>
      <c r="G36" s="27">
        <v>1159.1</v>
      </c>
      <c r="H36" s="387">
        <f t="shared" si="0"/>
        <v>13.63967992468816</v>
      </c>
      <c r="I36" s="22"/>
    </row>
    <row r="37" spans="1:9" s="379" customFormat="1" ht="15" customHeight="1">
      <c r="A37" s="4"/>
      <c r="B37" s="9"/>
      <c r="C37" s="38">
        <v>4120</v>
      </c>
      <c r="D37" s="11" t="s">
        <v>14</v>
      </c>
      <c r="E37" s="12">
        <v>1194</v>
      </c>
      <c r="F37" s="27">
        <v>1194</v>
      </c>
      <c r="G37" s="27">
        <v>183.95</v>
      </c>
      <c r="H37" s="387">
        <f t="shared" si="0"/>
        <v>15.406197654941373</v>
      </c>
      <c r="I37" s="22"/>
    </row>
    <row r="38" spans="1:9" s="379" customFormat="1" ht="15" customHeight="1">
      <c r="A38" s="4"/>
      <c r="B38" s="9"/>
      <c r="C38" s="38">
        <v>4210</v>
      </c>
      <c r="D38" s="11" t="s">
        <v>115</v>
      </c>
      <c r="E38" s="12">
        <v>4415</v>
      </c>
      <c r="F38" s="27">
        <v>4415</v>
      </c>
      <c r="G38" s="27">
        <v>1111.19</v>
      </c>
      <c r="H38" s="387">
        <f t="shared" si="0"/>
        <v>25.168516421291056</v>
      </c>
      <c r="I38" s="22"/>
    </row>
    <row r="39" spans="1:9" s="379" customFormat="1" ht="15" customHeight="1">
      <c r="A39" s="64"/>
      <c r="B39" s="65"/>
      <c r="C39" s="38">
        <v>4280</v>
      </c>
      <c r="D39" s="61" t="s">
        <v>714</v>
      </c>
      <c r="E39" s="122">
        <v>280</v>
      </c>
      <c r="F39" s="123">
        <v>280</v>
      </c>
      <c r="G39" s="123">
        <v>0</v>
      </c>
      <c r="H39" s="389">
        <f t="shared" si="0"/>
        <v>0</v>
      </c>
      <c r="I39" s="22"/>
    </row>
    <row r="40" spans="1:9" s="379" customFormat="1" ht="15" customHeight="1">
      <c r="A40" s="35"/>
      <c r="B40" s="113"/>
      <c r="C40" s="124">
        <v>4300</v>
      </c>
      <c r="D40" s="125" t="s">
        <v>946</v>
      </c>
      <c r="E40" s="126">
        <v>1207</v>
      </c>
      <c r="F40" s="127">
        <v>1207</v>
      </c>
      <c r="G40" s="127">
        <v>0</v>
      </c>
      <c r="H40" s="390">
        <f t="shared" si="0"/>
        <v>0</v>
      </c>
      <c r="I40" s="22"/>
    </row>
    <row r="41" spans="1:9" s="379" customFormat="1" ht="15" customHeight="1">
      <c r="A41" s="4"/>
      <c r="B41" s="9"/>
      <c r="C41" s="38">
        <v>4440</v>
      </c>
      <c r="D41" s="11" t="s">
        <v>709</v>
      </c>
      <c r="E41" s="12">
        <v>3218</v>
      </c>
      <c r="F41" s="27">
        <v>3218</v>
      </c>
      <c r="G41" s="27">
        <v>0</v>
      </c>
      <c r="H41" s="387">
        <f t="shared" si="0"/>
        <v>0</v>
      </c>
      <c r="I41" s="22"/>
    </row>
    <row r="42" spans="1:9" s="379" customFormat="1" ht="15" customHeight="1">
      <c r="A42" s="95"/>
      <c r="B42" s="113"/>
      <c r="C42" s="128"/>
      <c r="D42" s="63"/>
      <c r="E42" s="58"/>
      <c r="F42" s="129"/>
      <c r="G42" s="129"/>
      <c r="H42" s="387"/>
      <c r="I42" s="22"/>
    </row>
    <row r="43" spans="1:9" s="379" customFormat="1" ht="15" customHeight="1">
      <c r="A43" s="95"/>
      <c r="B43" s="113"/>
      <c r="C43" s="128"/>
      <c r="D43" s="118" t="s">
        <v>107</v>
      </c>
      <c r="E43" s="58">
        <f>E44+E46</f>
        <v>40000</v>
      </c>
      <c r="F43" s="129">
        <v>40000</v>
      </c>
      <c r="G43" s="129">
        <v>0</v>
      </c>
      <c r="H43" s="387">
        <f t="shared" si="0"/>
        <v>0</v>
      </c>
      <c r="I43" s="22"/>
    </row>
    <row r="44" spans="1:9" s="379" customFormat="1" ht="15" customHeight="1">
      <c r="A44" s="4"/>
      <c r="B44" s="9"/>
      <c r="C44" s="38">
        <v>4210</v>
      </c>
      <c r="D44" s="11" t="s">
        <v>115</v>
      </c>
      <c r="E44" s="12">
        <v>827</v>
      </c>
      <c r="F44" s="27">
        <v>827</v>
      </c>
      <c r="G44" s="27">
        <v>0</v>
      </c>
      <c r="H44" s="387">
        <f t="shared" si="0"/>
        <v>0</v>
      </c>
      <c r="I44" s="22"/>
    </row>
    <row r="45" spans="1:9" s="379" customFormat="1" ht="15" customHeight="1">
      <c r="A45" s="4"/>
      <c r="B45" s="9"/>
      <c r="C45" s="40"/>
      <c r="D45" s="6" t="s">
        <v>137</v>
      </c>
      <c r="E45" s="7">
        <v>827</v>
      </c>
      <c r="F45" s="37">
        <v>827</v>
      </c>
      <c r="G45" s="37">
        <v>0</v>
      </c>
      <c r="H45" s="387">
        <f t="shared" si="0"/>
        <v>0</v>
      </c>
      <c r="I45" s="22"/>
    </row>
    <row r="46" spans="1:9" s="379" customFormat="1" ht="15" customHeight="1">
      <c r="A46" s="4"/>
      <c r="B46" s="9"/>
      <c r="C46" s="38">
        <v>4300</v>
      </c>
      <c r="D46" s="11" t="s">
        <v>946</v>
      </c>
      <c r="E46" s="12">
        <v>39173</v>
      </c>
      <c r="F46" s="31">
        <v>39173</v>
      </c>
      <c r="G46" s="31">
        <v>0</v>
      </c>
      <c r="H46" s="387">
        <f t="shared" si="0"/>
        <v>0</v>
      </c>
      <c r="I46" s="22"/>
    </row>
    <row r="47" spans="1:9" s="379" customFormat="1" ht="15" customHeight="1">
      <c r="A47" s="4"/>
      <c r="B47" s="9"/>
      <c r="C47" s="130"/>
      <c r="D47" s="6" t="s">
        <v>137</v>
      </c>
      <c r="E47" s="7">
        <v>39173</v>
      </c>
      <c r="F47" s="26">
        <v>39173</v>
      </c>
      <c r="G47" s="26">
        <v>0</v>
      </c>
      <c r="H47" s="387">
        <f t="shared" si="0"/>
        <v>0</v>
      </c>
      <c r="I47" s="22"/>
    </row>
    <row r="48" spans="1:9" s="379" customFormat="1" ht="15" customHeight="1">
      <c r="A48" s="95"/>
      <c r="B48" s="113"/>
      <c r="C48" s="128"/>
      <c r="D48" s="63"/>
      <c r="E48" s="58"/>
      <c r="F48" s="129"/>
      <c r="G48" s="129"/>
      <c r="H48" s="386"/>
      <c r="I48" s="22"/>
    </row>
    <row r="49" spans="1:9" s="379" customFormat="1" ht="15" customHeight="1">
      <c r="A49" s="131">
        <v>600</v>
      </c>
      <c r="B49" s="90"/>
      <c r="C49" s="91"/>
      <c r="D49" s="92" t="s">
        <v>152</v>
      </c>
      <c r="E49" s="117">
        <v>3144890</v>
      </c>
      <c r="F49" s="132">
        <v>5423130</v>
      </c>
      <c r="G49" s="132">
        <v>902487.79</v>
      </c>
      <c r="H49" s="400">
        <f t="shared" si="0"/>
        <v>16.641455948870856</v>
      </c>
      <c r="I49" s="22"/>
    </row>
    <row r="50" spans="1:9" s="379" customFormat="1" ht="15" customHeight="1">
      <c r="A50" s="95"/>
      <c r="B50" s="3">
        <v>60016</v>
      </c>
      <c r="C50" s="5"/>
      <c r="D50" s="6" t="s">
        <v>138</v>
      </c>
      <c r="E50" s="7">
        <v>2279190</v>
      </c>
      <c r="F50" s="133">
        <v>3089430</v>
      </c>
      <c r="G50" s="133">
        <v>206596.13</v>
      </c>
      <c r="H50" s="387">
        <f t="shared" si="0"/>
        <v>6.687192459450449</v>
      </c>
      <c r="I50" s="22"/>
    </row>
    <row r="51" spans="1:9" s="379" customFormat="1" ht="15" customHeight="1">
      <c r="A51" s="95"/>
      <c r="B51" s="134"/>
      <c r="C51" s="105"/>
      <c r="D51" s="63"/>
      <c r="E51" s="58"/>
      <c r="F51" s="135"/>
      <c r="G51" s="135"/>
      <c r="H51" s="387"/>
      <c r="I51" s="22"/>
    </row>
    <row r="52" spans="1:9" s="379" customFormat="1" ht="15" customHeight="1">
      <c r="A52" s="4"/>
      <c r="B52" s="134"/>
      <c r="C52" s="136"/>
      <c r="D52" s="118" t="s">
        <v>332</v>
      </c>
      <c r="E52" s="58">
        <v>150800</v>
      </c>
      <c r="F52" s="135">
        <v>150800</v>
      </c>
      <c r="G52" s="135">
        <v>104463.29</v>
      </c>
      <c r="H52" s="387">
        <f t="shared" si="0"/>
        <v>69.27273872679045</v>
      </c>
      <c r="I52" s="22"/>
    </row>
    <row r="53" spans="1:9" s="379" customFormat="1" ht="15" customHeight="1">
      <c r="A53" s="4"/>
      <c r="B53" s="134"/>
      <c r="C53" s="128"/>
      <c r="D53" s="118"/>
      <c r="E53" s="58"/>
      <c r="F53" s="135"/>
      <c r="G53" s="135"/>
      <c r="H53" s="387"/>
      <c r="I53" s="22"/>
    </row>
    <row r="54" spans="1:9" s="379" customFormat="1" ht="15" customHeight="1">
      <c r="A54" s="4"/>
      <c r="B54" s="9"/>
      <c r="C54" s="60">
        <v>3020</v>
      </c>
      <c r="D54" s="61" t="s">
        <v>731</v>
      </c>
      <c r="E54" s="12">
        <v>2720</v>
      </c>
      <c r="F54" s="27">
        <v>2720</v>
      </c>
      <c r="G54" s="27">
        <v>0</v>
      </c>
      <c r="H54" s="387">
        <f t="shared" si="0"/>
        <v>0</v>
      </c>
      <c r="I54" s="22"/>
    </row>
    <row r="55" spans="1:9" s="379" customFormat="1" ht="15" customHeight="1">
      <c r="A55" s="4"/>
      <c r="B55" s="9"/>
      <c r="C55" s="38">
        <v>4010</v>
      </c>
      <c r="D55" s="11" t="s">
        <v>151</v>
      </c>
      <c r="E55" s="12">
        <v>95472</v>
      </c>
      <c r="F55" s="31">
        <v>95472</v>
      </c>
      <c r="G55" s="31">
        <v>82343.62</v>
      </c>
      <c r="H55" s="387">
        <f t="shared" si="0"/>
        <v>86.24897352103234</v>
      </c>
      <c r="I55" s="22"/>
    </row>
    <row r="56" spans="1:9" s="379" customFormat="1" ht="15" customHeight="1">
      <c r="A56" s="4"/>
      <c r="B56" s="9"/>
      <c r="C56" s="60">
        <v>4040</v>
      </c>
      <c r="D56" s="61" t="s">
        <v>86</v>
      </c>
      <c r="E56" s="12">
        <v>8100</v>
      </c>
      <c r="F56" s="27">
        <v>8100</v>
      </c>
      <c r="G56" s="27">
        <v>0</v>
      </c>
      <c r="H56" s="387">
        <f t="shared" si="0"/>
        <v>0</v>
      </c>
      <c r="I56" s="22"/>
    </row>
    <row r="57" spans="1:9" s="379" customFormat="1" ht="15" customHeight="1">
      <c r="A57" s="41"/>
      <c r="B57" s="42"/>
      <c r="C57" s="38">
        <v>4110</v>
      </c>
      <c r="D57" s="61" t="s">
        <v>735</v>
      </c>
      <c r="E57" s="122">
        <v>18100</v>
      </c>
      <c r="F57" s="143">
        <v>18100</v>
      </c>
      <c r="G57" s="143">
        <v>12418.03</v>
      </c>
      <c r="H57" s="389">
        <f t="shared" si="0"/>
        <v>68.60790055248619</v>
      </c>
      <c r="I57" s="22"/>
    </row>
    <row r="58" spans="1:9" s="379" customFormat="1" ht="15" customHeight="1">
      <c r="A58" s="47"/>
      <c r="B58" s="48"/>
      <c r="C58" s="124">
        <v>4120</v>
      </c>
      <c r="D58" s="125" t="s">
        <v>14</v>
      </c>
      <c r="E58" s="126">
        <v>2530</v>
      </c>
      <c r="F58" s="298">
        <v>2530</v>
      </c>
      <c r="G58" s="298">
        <v>1970.56</v>
      </c>
      <c r="H58" s="390">
        <f t="shared" si="0"/>
        <v>77.88774703557311</v>
      </c>
      <c r="I58" s="22"/>
    </row>
    <row r="59" spans="1:9" s="379" customFormat="1" ht="15" customHeight="1">
      <c r="A59" s="4"/>
      <c r="B59" s="9"/>
      <c r="C59" s="38">
        <v>4210</v>
      </c>
      <c r="D59" s="11" t="s">
        <v>115</v>
      </c>
      <c r="E59" s="58">
        <v>14965</v>
      </c>
      <c r="F59" s="59">
        <v>14965</v>
      </c>
      <c r="G59" s="59">
        <v>6556.72</v>
      </c>
      <c r="H59" s="387">
        <f t="shared" si="0"/>
        <v>43.81369863013698</v>
      </c>
      <c r="I59" s="22"/>
    </row>
    <row r="60" spans="1:9" s="379" customFormat="1" ht="15" customHeight="1">
      <c r="A60" s="4"/>
      <c r="B60" s="9"/>
      <c r="C60" s="36">
        <v>4280</v>
      </c>
      <c r="D60" s="6" t="s">
        <v>714</v>
      </c>
      <c r="E60" s="7">
        <v>595</v>
      </c>
      <c r="F60" s="37">
        <v>595</v>
      </c>
      <c r="G60" s="37">
        <v>210</v>
      </c>
      <c r="H60" s="387">
        <f t="shared" si="0"/>
        <v>35.29411764705882</v>
      </c>
      <c r="I60" s="22"/>
    </row>
    <row r="61" spans="1:9" s="379" customFormat="1" ht="15" customHeight="1">
      <c r="A61" s="4"/>
      <c r="B61" s="9"/>
      <c r="C61" s="10">
        <v>4300</v>
      </c>
      <c r="D61" s="11" t="s">
        <v>946</v>
      </c>
      <c r="E61" s="58">
        <v>5100</v>
      </c>
      <c r="F61" s="59">
        <v>4500</v>
      </c>
      <c r="G61" s="59">
        <v>844</v>
      </c>
      <c r="H61" s="387">
        <f t="shared" si="0"/>
        <v>18.755555555555556</v>
      </c>
      <c r="I61" s="22"/>
    </row>
    <row r="62" spans="1:9" s="379" customFormat="1" ht="15" customHeight="1">
      <c r="A62" s="4"/>
      <c r="B62" s="9"/>
      <c r="C62" s="10">
        <v>4410</v>
      </c>
      <c r="D62" s="11" t="s">
        <v>699</v>
      </c>
      <c r="E62" s="12">
        <v>0</v>
      </c>
      <c r="F62" s="62">
        <v>600</v>
      </c>
      <c r="G62" s="62">
        <v>120.36</v>
      </c>
      <c r="H62" s="387">
        <f t="shared" si="0"/>
        <v>20.06</v>
      </c>
      <c r="I62" s="22"/>
    </row>
    <row r="63" spans="1:9" s="379" customFormat="1" ht="15" customHeight="1">
      <c r="A63" s="4"/>
      <c r="B63" s="9"/>
      <c r="C63" s="38">
        <v>4440</v>
      </c>
      <c r="D63" s="11" t="s">
        <v>709</v>
      </c>
      <c r="E63" s="12">
        <v>3218</v>
      </c>
      <c r="F63" s="27">
        <v>3218</v>
      </c>
      <c r="G63" s="27">
        <v>0</v>
      </c>
      <c r="H63" s="387">
        <f t="shared" si="0"/>
        <v>0</v>
      </c>
      <c r="I63" s="22"/>
    </row>
    <row r="64" spans="1:9" s="379" customFormat="1" ht="15" customHeight="1">
      <c r="A64" s="4"/>
      <c r="B64" s="9"/>
      <c r="C64" s="137"/>
      <c r="D64" s="63"/>
      <c r="E64" s="58"/>
      <c r="F64" s="59"/>
      <c r="G64" s="59"/>
      <c r="H64" s="387"/>
      <c r="I64" s="22"/>
    </row>
    <row r="65" spans="1:9" s="379" customFormat="1" ht="15" customHeight="1">
      <c r="A65" s="4"/>
      <c r="B65" s="9"/>
      <c r="C65" s="128"/>
      <c r="D65" s="118" t="s">
        <v>106</v>
      </c>
      <c r="E65" s="58">
        <f>E67+E69+E71+E74+E92+E95+E98</f>
        <v>2128390</v>
      </c>
      <c r="F65" s="58">
        <f>F67+F69+F71+F74+F92+F95+F98</f>
        <v>2938630</v>
      </c>
      <c r="G65" s="59">
        <f>G67+G69+G71+G74+G92+G95+G98</f>
        <v>102132.84</v>
      </c>
      <c r="H65" s="387">
        <f t="shared" si="0"/>
        <v>3.475525670125194</v>
      </c>
      <c r="I65" s="22"/>
    </row>
    <row r="66" spans="1:9" s="379" customFormat="1" ht="15" customHeight="1">
      <c r="A66" s="4"/>
      <c r="B66" s="9"/>
      <c r="C66" s="138"/>
      <c r="D66" s="63"/>
      <c r="E66" s="58"/>
      <c r="F66" s="59"/>
      <c r="G66" s="59"/>
      <c r="H66" s="387"/>
      <c r="I66" s="22"/>
    </row>
    <row r="67" spans="1:9" s="379" customFormat="1" ht="15" customHeight="1">
      <c r="A67" s="4"/>
      <c r="B67" s="9"/>
      <c r="C67" s="38">
        <v>4110</v>
      </c>
      <c r="D67" s="11" t="s">
        <v>735</v>
      </c>
      <c r="E67" s="12">
        <v>500</v>
      </c>
      <c r="F67" s="31">
        <v>500</v>
      </c>
      <c r="G67" s="31">
        <v>0</v>
      </c>
      <c r="H67" s="387">
        <f aca="true" t="shared" si="1" ref="H67:H72">G67/F67%</f>
        <v>0</v>
      </c>
      <c r="I67" s="22"/>
    </row>
    <row r="68" spans="1:9" s="379" customFormat="1" ht="15" customHeight="1">
      <c r="A68" s="4"/>
      <c r="B68" s="9"/>
      <c r="C68" s="22"/>
      <c r="D68" s="6" t="s">
        <v>10</v>
      </c>
      <c r="E68" s="7">
        <v>500</v>
      </c>
      <c r="F68" s="37">
        <v>500</v>
      </c>
      <c r="G68" s="37">
        <v>0</v>
      </c>
      <c r="H68" s="387">
        <f t="shared" si="1"/>
        <v>0</v>
      </c>
      <c r="I68" s="22"/>
    </row>
    <row r="69" spans="1:9" s="379" customFormat="1" ht="15" customHeight="1">
      <c r="A69" s="4"/>
      <c r="B69" s="9"/>
      <c r="C69" s="38">
        <v>4170</v>
      </c>
      <c r="D69" s="11" t="s">
        <v>943</v>
      </c>
      <c r="E69" s="12">
        <v>15000</v>
      </c>
      <c r="F69" s="31">
        <v>15000</v>
      </c>
      <c r="G69" s="31">
        <v>5000</v>
      </c>
      <c r="H69" s="387">
        <f t="shared" si="1"/>
        <v>33.333333333333336</v>
      </c>
      <c r="I69" s="22"/>
    </row>
    <row r="70" spans="1:9" s="379" customFormat="1" ht="30.75" customHeight="1">
      <c r="A70" s="4"/>
      <c r="B70" s="9"/>
      <c r="C70" s="40"/>
      <c r="D70" s="103" t="s">
        <v>792</v>
      </c>
      <c r="E70" s="7">
        <v>15000</v>
      </c>
      <c r="F70" s="26">
        <v>15000</v>
      </c>
      <c r="G70" s="26">
        <v>5000</v>
      </c>
      <c r="H70" s="387">
        <f t="shared" si="1"/>
        <v>33.333333333333336</v>
      </c>
      <c r="I70" s="22"/>
    </row>
    <row r="71" spans="1:9" s="379" customFormat="1" ht="15" customHeight="1">
      <c r="A71" s="4"/>
      <c r="B71" s="9"/>
      <c r="C71" s="38">
        <v>4210</v>
      </c>
      <c r="D71" s="11" t="s">
        <v>115</v>
      </c>
      <c r="E71" s="12">
        <v>50000</v>
      </c>
      <c r="F71" s="31">
        <v>26100</v>
      </c>
      <c r="G71" s="31">
        <v>590.89</v>
      </c>
      <c r="H71" s="387">
        <f t="shared" si="1"/>
        <v>2.263946360153257</v>
      </c>
      <c r="I71" s="22"/>
    </row>
    <row r="72" spans="1:9" s="379" customFormat="1" ht="15" customHeight="1">
      <c r="A72" s="4"/>
      <c r="B72" s="9"/>
      <c r="C72" s="22"/>
      <c r="D72" s="6" t="s">
        <v>793</v>
      </c>
      <c r="E72" s="7">
        <v>50000</v>
      </c>
      <c r="F72" s="26">
        <v>26100</v>
      </c>
      <c r="G72" s="26">
        <v>590.89</v>
      </c>
      <c r="H72" s="387">
        <f t="shared" si="1"/>
        <v>2.263946360153257</v>
      </c>
      <c r="I72" s="22"/>
    </row>
    <row r="73" spans="1:9" s="379" customFormat="1" ht="15" customHeight="1">
      <c r="A73" s="4"/>
      <c r="B73" s="9"/>
      <c r="C73" s="22"/>
      <c r="D73" s="6" t="s">
        <v>794</v>
      </c>
      <c r="E73" s="7"/>
      <c r="F73" s="39"/>
      <c r="G73" s="39"/>
      <c r="H73" s="387"/>
      <c r="I73" s="22"/>
    </row>
    <row r="74" spans="1:9" s="379" customFormat="1" ht="15" customHeight="1">
      <c r="A74" s="4"/>
      <c r="B74" s="9"/>
      <c r="C74" s="38">
        <v>4270</v>
      </c>
      <c r="D74" s="61" t="s">
        <v>897</v>
      </c>
      <c r="E74" s="122">
        <v>1987890</v>
      </c>
      <c r="F74" s="139">
        <v>1453630</v>
      </c>
      <c r="G74" s="139">
        <v>27470.9</v>
      </c>
      <c r="H74" s="387">
        <f>G74/F74%</f>
        <v>1.8898137765456136</v>
      </c>
      <c r="I74" s="22"/>
    </row>
    <row r="75" spans="1:9" s="379" customFormat="1" ht="15" customHeight="1">
      <c r="A75" s="4"/>
      <c r="B75" s="9"/>
      <c r="C75" s="114"/>
      <c r="D75" s="140" t="s">
        <v>23</v>
      </c>
      <c r="E75" s="141"/>
      <c r="F75" s="142"/>
      <c r="G75" s="142"/>
      <c r="H75" s="387"/>
      <c r="I75" s="22"/>
    </row>
    <row r="76" spans="1:9" s="379" customFormat="1" ht="15" customHeight="1">
      <c r="A76" s="4"/>
      <c r="B76" s="9"/>
      <c r="C76" s="22"/>
      <c r="D76" s="6" t="s">
        <v>52</v>
      </c>
      <c r="E76" s="7">
        <v>50630</v>
      </c>
      <c r="F76" s="26">
        <v>50630</v>
      </c>
      <c r="G76" s="26">
        <v>27185.26</v>
      </c>
      <c r="H76" s="387">
        <f>G76/F76%</f>
        <v>53.69397590361445</v>
      </c>
      <c r="I76" s="22"/>
    </row>
    <row r="77" spans="1:9" s="379" customFormat="1" ht="15" customHeight="1">
      <c r="A77" s="4"/>
      <c r="B77" s="9"/>
      <c r="C77" s="22"/>
      <c r="D77" s="6" t="s">
        <v>299</v>
      </c>
      <c r="E77" s="7"/>
      <c r="F77" s="26"/>
      <c r="G77" s="26">
        <v>613.66</v>
      </c>
      <c r="H77" s="387"/>
      <c r="I77" s="22"/>
    </row>
    <row r="78" spans="1:9" s="379" customFormat="1" ht="15" customHeight="1">
      <c r="A78" s="150"/>
      <c r="B78" s="65"/>
      <c r="C78" s="32"/>
      <c r="D78" s="61" t="s">
        <v>300</v>
      </c>
      <c r="E78" s="122"/>
      <c r="F78" s="143"/>
      <c r="G78" s="143">
        <v>14762</v>
      </c>
      <c r="H78" s="387"/>
      <c r="I78" s="22"/>
    </row>
    <row r="79" spans="1:9" s="379" customFormat="1" ht="15" customHeight="1">
      <c r="A79" s="95"/>
      <c r="B79" s="113"/>
      <c r="C79" s="35"/>
      <c r="D79" s="50" t="s">
        <v>756</v>
      </c>
      <c r="E79" s="51"/>
      <c r="F79" s="52"/>
      <c r="G79" s="52">
        <v>11809.6</v>
      </c>
      <c r="H79" s="387"/>
      <c r="I79" s="22"/>
    </row>
    <row r="80" spans="1:9" s="379" customFormat="1" ht="15" customHeight="1">
      <c r="A80" s="4"/>
      <c r="B80" s="9"/>
      <c r="C80" s="22"/>
      <c r="D80" s="6" t="s">
        <v>1015</v>
      </c>
      <c r="E80" s="7">
        <v>250000</v>
      </c>
      <c r="F80" s="8">
        <v>360000</v>
      </c>
      <c r="G80" s="8">
        <v>0</v>
      </c>
      <c r="H80" s="387">
        <f aca="true" t="shared" si="2" ref="H80:H90">G80/F80%</f>
        <v>0</v>
      </c>
      <c r="I80" s="22"/>
    </row>
    <row r="81" spans="1:9" s="379" customFormat="1" ht="15" customHeight="1">
      <c r="A81" s="4"/>
      <c r="B81" s="9"/>
      <c r="C81" s="22"/>
      <c r="D81" s="6" t="s">
        <v>93</v>
      </c>
      <c r="E81" s="7">
        <v>200000</v>
      </c>
      <c r="F81" s="8">
        <v>115000</v>
      </c>
      <c r="G81" s="8">
        <v>142.82</v>
      </c>
      <c r="H81" s="387">
        <f t="shared" si="2"/>
        <v>0.12419130434782608</v>
      </c>
      <c r="I81" s="22"/>
    </row>
    <row r="82" spans="1:9" s="379" customFormat="1" ht="15" customHeight="1">
      <c r="A82" s="4"/>
      <c r="B82" s="9"/>
      <c r="C82" s="22"/>
      <c r="D82" s="6" t="s">
        <v>25</v>
      </c>
      <c r="E82" s="7">
        <v>70000</v>
      </c>
      <c r="F82" s="8">
        <v>297000</v>
      </c>
      <c r="G82" s="8">
        <v>0</v>
      </c>
      <c r="H82" s="387">
        <f t="shared" si="2"/>
        <v>0</v>
      </c>
      <c r="I82" s="22"/>
    </row>
    <row r="83" spans="1:9" s="379" customFormat="1" ht="15" customHeight="1">
      <c r="A83" s="4"/>
      <c r="B83" s="9"/>
      <c r="C83" s="22"/>
      <c r="D83" s="6" t="s">
        <v>160</v>
      </c>
      <c r="E83" s="7">
        <v>0</v>
      </c>
      <c r="F83" s="8">
        <v>120000</v>
      </c>
      <c r="G83" s="8">
        <v>0</v>
      </c>
      <c r="H83" s="387">
        <f t="shared" si="2"/>
        <v>0</v>
      </c>
      <c r="I83" s="22"/>
    </row>
    <row r="84" spans="1:9" s="379" customFormat="1" ht="15" customHeight="1">
      <c r="A84" s="4"/>
      <c r="B84" s="9"/>
      <c r="C84" s="22"/>
      <c r="D84" s="6" t="s">
        <v>161</v>
      </c>
      <c r="E84" s="7">
        <v>0</v>
      </c>
      <c r="F84" s="26">
        <v>20000</v>
      </c>
      <c r="G84" s="26">
        <v>0</v>
      </c>
      <c r="H84" s="387">
        <f t="shared" si="2"/>
        <v>0</v>
      </c>
      <c r="I84" s="22"/>
    </row>
    <row r="85" spans="1:9" s="379" customFormat="1" ht="15" customHeight="1">
      <c r="A85" s="41"/>
      <c r="B85" s="42"/>
      <c r="C85" s="43"/>
      <c r="D85" s="61" t="s">
        <v>795</v>
      </c>
      <c r="E85" s="122">
        <v>100000</v>
      </c>
      <c r="F85" s="148">
        <v>162500</v>
      </c>
      <c r="G85" s="148">
        <v>0</v>
      </c>
      <c r="H85" s="389">
        <f t="shared" si="2"/>
        <v>0</v>
      </c>
      <c r="I85" s="22"/>
    </row>
    <row r="86" spans="1:9" s="379" customFormat="1" ht="15" customHeight="1">
      <c r="A86" s="47"/>
      <c r="B86" s="48"/>
      <c r="C86" s="78"/>
      <c r="D86" s="50" t="s">
        <v>162</v>
      </c>
      <c r="E86" s="51">
        <v>0</v>
      </c>
      <c r="F86" s="149">
        <v>120000</v>
      </c>
      <c r="G86" s="149">
        <v>0</v>
      </c>
      <c r="H86" s="390">
        <f t="shared" si="2"/>
        <v>0</v>
      </c>
      <c r="I86" s="22"/>
    </row>
    <row r="87" spans="1:9" s="379" customFormat="1" ht="29.25" customHeight="1">
      <c r="A87" s="4"/>
      <c r="B87" s="9"/>
      <c r="C87" s="22"/>
      <c r="D87" s="103" t="s">
        <v>247</v>
      </c>
      <c r="E87" s="7">
        <v>100000</v>
      </c>
      <c r="F87" s="8">
        <v>120000</v>
      </c>
      <c r="G87" s="8">
        <v>142.82</v>
      </c>
      <c r="H87" s="387">
        <f t="shared" si="2"/>
        <v>0.11901666666666666</v>
      </c>
      <c r="I87" s="22"/>
    </row>
    <row r="88" spans="1:9" s="379" customFormat="1" ht="28.5" customHeight="1">
      <c r="A88" s="4"/>
      <c r="B88" s="9"/>
      <c r="C88" s="22"/>
      <c r="D88" s="103" t="s">
        <v>163</v>
      </c>
      <c r="E88" s="7">
        <v>0</v>
      </c>
      <c r="F88" s="26">
        <v>30000</v>
      </c>
      <c r="G88" s="26">
        <v>0</v>
      </c>
      <c r="H88" s="387">
        <f t="shared" si="2"/>
        <v>0</v>
      </c>
      <c r="I88" s="22"/>
    </row>
    <row r="89" spans="1:9" s="379" customFormat="1" ht="33" customHeight="1">
      <c r="A89" s="4"/>
      <c r="B89" s="9"/>
      <c r="C89" s="22"/>
      <c r="D89" s="103" t="s">
        <v>796</v>
      </c>
      <c r="E89" s="7">
        <v>30000</v>
      </c>
      <c r="F89" s="26">
        <v>30000</v>
      </c>
      <c r="G89" s="26">
        <v>0</v>
      </c>
      <c r="H89" s="387">
        <f t="shared" si="2"/>
        <v>0</v>
      </c>
      <c r="I89" s="22"/>
    </row>
    <row r="90" spans="1:9" s="379" customFormat="1" ht="15" customHeight="1">
      <c r="A90" s="4"/>
      <c r="B90" s="9"/>
      <c r="C90" s="22"/>
      <c r="D90" s="6" t="s">
        <v>101</v>
      </c>
      <c r="E90" s="7">
        <v>28500</v>
      </c>
      <c r="F90" s="26">
        <v>28500</v>
      </c>
      <c r="G90" s="26">
        <v>0</v>
      </c>
      <c r="H90" s="387">
        <f t="shared" si="2"/>
        <v>0</v>
      </c>
      <c r="I90" s="22"/>
    </row>
    <row r="91" spans="1:9" s="379" customFormat="1" ht="15" customHeight="1">
      <c r="A91" s="4"/>
      <c r="B91" s="9"/>
      <c r="C91" s="22"/>
      <c r="D91" s="103" t="s">
        <v>766</v>
      </c>
      <c r="E91" s="7">
        <v>1158760</v>
      </c>
      <c r="F91" s="144">
        <v>0</v>
      </c>
      <c r="G91" s="144">
        <v>0</v>
      </c>
      <c r="H91" s="386">
        <v>0</v>
      </c>
      <c r="I91" s="22"/>
    </row>
    <row r="92" spans="1:9" s="379" customFormat="1" ht="15" customHeight="1">
      <c r="A92" s="4"/>
      <c r="B92" s="9"/>
      <c r="C92" s="60">
        <v>4300</v>
      </c>
      <c r="D92" s="61" t="s">
        <v>946</v>
      </c>
      <c r="E92" s="12">
        <v>50000</v>
      </c>
      <c r="F92" s="31">
        <v>35000</v>
      </c>
      <c r="G92" s="31">
        <v>19173.05</v>
      </c>
      <c r="H92" s="387">
        <f>G92/F92%</f>
        <v>54.780142857142856</v>
      </c>
      <c r="I92" s="22"/>
    </row>
    <row r="93" spans="1:9" s="379" customFormat="1" ht="15" customHeight="1">
      <c r="A93" s="4"/>
      <c r="B93" s="9"/>
      <c r="C93" s="114"/>
      <c r="D93" s="23" t="s">
        <v>10</v>
      </c>
      <c r="E93" s="7">
        <v>50000</v>
      </c>
      <c r="F93" s="26">
        <v>35000</v>
      </c>
      <c r="G93" s="26">
        <v>19173.05</v>
      </c>
      <c r="H93" s="387">
        <f>G93/F93%</f>
        <v>54.780142857142856</v>
      </c>
      <c r="I93" s="22"/>
    </row>
    <row r="94" spans="1:9" s="379" customFormat="1" ht="33" customHeight="1">
      <c r="A94" s="4"/>
      <c r="B94" s="9"/>
      <c r="C94" s="114"/>
      <c r="D94" s="145" t="s">
        <v>797</v>
      </c>
      <c r="E94" s="58"/>
      <c r="F94" s="59"/>
      <c r="G94" s="59"/>
      <c r="H94" s="387"/>
      <c r="I94" s="22"/>
    </row>
    <row r="95" spans="1:9" s="379" customFormat="1" ht="15" customHeight="1">
      <c r="A95" s="4"/>
      <c r="B95" s="9"/>
      <c r="C95" s="60">
        <v>4430</v>
      </c>
      <c r="D95" s="61" t="s">
        <v>697</v>
      </c>
      <c r="E95" s="122">
        <v>25000</v>
      </c>
      <c r="F95" s="143">
        <v>25000</v>
      </c>
      <c r="G95" s="143">
        <v>0</v>
      </c>
      <c r="H95" s="387">
        <f>G95/F95%</f>
        <v>0</v>
      </c>
      <c r="I95" s="22"/>
    </row>
    <row r="96" spans="1:9" s="379" customFormat="1" ht="15" customHeight="1">
      <c r="A96" s="4"/>
      <c r="B96" s="9"/>
      <c r="C96" s="114"/>
      <c r="D96" s="140" t="s">
        <v>23</v>
      </c>
      <c r="E96" s="141"/>
      <c r="F96" s="142"/>
      <c r="G96" s="142"/>
      <c r="H96" s="387"/>
      <c r="I96" s="22"/>
    </row>
    <row r="97" spans="1:9" s="379" customFormat="1" ht="15" customHeight="1">
      <c r="A97" s="4"/>
      <c r="B97" s="9"/>
      <c r="C97" s="40"/>
      <c r="D97" s="6" t="s">
        <v>301</v>
      </c>
      <c r="E97" s="7">
        <v>25000</v>
      </c>
      <c r="F97" s="26">
        <v>25000</v>
      </c>
      <c r="G97" s="26">
        <v>0</v>
      </c>
      <c r="H97" s="386">
        <v>0</v>
      </c>
      <c r="I97" s="22"/>
    </row>
    <row r="98" spans="1:9" s="379" customFormat="1" ht="15" customHeight="1">
      <c r="A98" s="4"/>
      <c r="B98" s="9"/>
      <c r="C98" s="38">
        <v>6050</v>
      </c>
      <c r="D98" s="61" t="s">
        <v>130</v>
      </c>
      <c r="E98" s="122">
        <v>0</v>
      </c>
      <c r="F98" s="139">
        <v>1383400</v>
      </c>
      <c r="G98" s="139">
        <v>49898</v>
      </c>
      <c r="H98" s="387">
        <f>G98/F98%</f>
        <v>3.606910510336851</v>
      </c>
      <c r="I98" s="22"/>
    </row>
    <row r="99" spans="1:9" s="379" customFormat="1" ht="15" customHeight="1">
      <c r="A99" s="4"/>
      <c r="B99" s="9"/>
      <c r="C99" s="114"/>
      <c r="D99" s="146" t="s">
        <v>23</v>
      </c>
      <c r="E99" s="141"/>
      <c r="F99" s="142"/>
      <c r="G99" s="142"/>
      <c r="H99" s="387"/>
      <c r="I99" s="22"/>
    </row>
    <row r="100" spans="1:9" s="379" customFormat="1" ht="32.25" customHeight="1">
      <c r="A100" s="4"/>
      <c r="B100" s="9"/>
      <c r="C100" s="32"/>
      <c r="D100" s="103" t="s">
        <v>164</v>
      </c>
      <c r="E100" s="7">
        <v>0</v>
      </c>
      <c r="F100" s="133">
        <v>1383400</v>
      </c>
      <c r="G100" s="133">
        <v>49898</v>
      </c>
      <c r="H100" s="387">
        <f>G100/F100%</f>
        <v>3.606910510336851</v>
      </c>
      <c r="I100" s="22"/>
    </row>
    <row r="101" spans="1:9" s="379" customFormat="1" ht="15" customHeight="1">
      <c r="A101" s="4"/>
      <c r="B101" s="102"/>
      <c r="C101" s="53"/>
      <c r="D101" s="6"/>
      <c r="E101" s="7"/>
      <c r="F101" s="133"/>
      <c r="G101" s="133"/>
      <c r="H101" s="387"/>
      <c r="I101" s="22"/>
    </row>
    <row r="102" spans="1:9" s="379" customFormat="1" ht="15" customHeight="1">
      <c r="A102" s="4"/>
      <c r="B102" s="3">
        <v>60017</v>
      </c>
      <c r="C102" s="5"/>
      <c r="D102" s="6" t="s">
        <v>905</v>
      </c>
      <c r="E102" s="7">
        <v>365700</v>
      </c>
      <c r="F102" s="8">
        <v>674650</v>
      </c>
      <c r="G102" s="8">
        <v>298964.13</v>
      </c>
      <c r="H102" s="386">
        <f aca="true" t="shared" si="3" ref="H102:H107">G102/F102%</f>
        <v>44.313959831023496</v>
      </c>
      <c r="I102" s="380"/>
    </row>
    <row r="103" spans="1:9" s="379" customFormat="1" ht="15" customHeight="1">
      <c r="A103" s="4"/>
      <c r="B103" s="9"/>
      <c r="C103" s="38">
        <v>4170</v>
      </c>
      <c r="D103" s="11" t="s">
        <v>943</v>
      </c>
      <c r="E103" s="12">
        <v>50000</v>
      </c>
      <c r="F103" s="31">
        <v>40950</v>
      </c>
      <c r="G103" s="31">
        <v>15000</v>
      </c>
      <c r="H103" s="387">
        <f t="shared" si="3"/>
        <v>36.63003663003663</v>
      </c>
      <c r="I103" s="22"/>
    </row>
    <row r="104" spans="1:9" s="379" customFormat="1" ht="15" customHeight="1">
      <c r="A104" s="4"/>
      <c r="B104" s="9"/>
      <c r="C104" s="40"/>
      <c r="D104" s="6" t="s">
        <v>248</v>
      </c>
      <c r="E104" s="7">
        <v>50000</v>
      </c>
      <c r="F104" s="26">
        <v>40950</v>
      </c>
      <c r="G104" s="26">
        <v>15000</v>
      </c>
      <c r="H104" s="387">
        <f t="shared" si="3"/>
        <v>36.63003663003663</v>
      </c>
      <c r="I104" s="22"/>
    </row>
    <row r="105" spans="1:9" s="379" customFormat="1" ht="15" customHeight="1">
      <c r="A105" s="4"/>
      <c r="B105" s="9"/>
      <c r="C105" s="38">
        <v>4210</v>
      </c>
      <c r="D105" s="11" t="s">
        <v>115</v>
      </c>
      <c r="E105" s="12">
        <v>70000</v>
      </c>
      <c r="F105" s="31">
        <v>70000</v>
      </c>
      <c r="G105" s="31">
        <v>23544.49</v>
      </c>
      <c r="H105" s="387">
        <f t="shared" si="3"/>
        <v>33.63498571428572</v>
      </c>
      <c r="I105" s="22"/>
    </row>
    <row r="106" spans="1:9" s="379" customFormat="1" ht="34.5" customHeight="1">
      <c r="A106" s="4"/>
      <c r="B106" s="9"/>
      <c r="C106" s="40"/>
      <c r="D106" s="103" t="s">
        <v>48</v>
      </c>
      <c r="E106" s="7">
        <v>70000</v>
      </c>
      <c r="F106" s="26">
        <v>70000</v>
      </c>
      <c r="G106" s="26">
        <v>23544.49</v>
      </c>
      <c r="H106" s="387">
        <f t="shared" si="3"/>
        <v>33.63498571428572</v>
      </c>
      <c r="I106" s="22"/>
    </row>
    <row r="107" spans="1:9" s="379" customFormat="1" ht="15" customHeight="1">
      <c r="A107" s="41"/>
      <c r="B107" s="42"/>
      <c r="C107" s="38">
        <v>4270</v>
      </c>
      <c r="D107" s="61" t="s">
        <v>897</v>
      </c>
      <c r="E107" s="122">
        <v>205700</v>
      </c>
      <c r="F107" s="148">
        <v>483700</v>
      </c>
      <c r="G107" s="148">
        <f>G109+G116+G118+G119</f>
        <v>230070.53</v>
      </c>
      <c r="H107" s="389">
        <f t="shared" si="3"/>
        <v>47.56471573289229</v>
      </c>
      <c r="I107" s="22"/>
    </row>
    <row r="108" spans="1:9" s="379" customFormat="1" ht="33.75" customHeight="1">
      <c r="A108" s="47"/>
      <c r="B108" s="48"/>
      <c r="C108" s="78"/>
      <c r="D108" s="328" t="s">
        <v>657</v>
      </c>
      <c r="E108" s="126">
        <v>0</v>
      </c>
      <c r="F108" s="127">
        <v>30000</v>
      </c>
      <c r="G108" s="127">
        <v>0</v>
      </c>
      <c r="H108" s="397">
        <f aca="true" t="shared" si="4" ref="H108:H120">G108/F108%</f>
        <v>0</v>
      </c>
      <c r="I108" s="22"/>
    </row>
    <row r="109" spans="1:9" s="379" customFormat="1" ht="15" customHeight="1">
      <c r="A109" s="4"/>
      <c r="B109" s="9"/>
      <c r="C109" s="22"/>
      <c r="D109" s="57" t="s">
        <v>52</v>
      </c>
      <c r="E109" s="7">
        <v>116000</v>
      </c>
      <c r="F109" s="8">
        <v>108000</v>
      </c>
      <c r="G109" s="8">
        <v>59604.42</v>
      </c>
      <c r="H109" s="387">
        <f t="shared" si="4"/>
        <v>55.189277777777775</v>
      </c>
      <c r="I109" s="22"/>
    </row>
    <row r="110" spans="1:9" s="379" customFormat="1" ht="15" customHeight="1">
      <c r="A110" s="4"/>
      <c r="B110" s="9"/>
      <c r="C110" s="22"/>
      <c r="D110" s="6"/>
      <c r="E110" s="7"/>
      <c r="F110" s="8"/>
      <c r="G110" s="8"/>
      <c r="H110" s="387"/>
      <c r="I110" s="22"/>
    </row>
    <row r="111" spans="1:9" s="379" customFormat="1" ht="15" customHeight="1">
      <c r="A111" s="4"/>
      <c r="B111" s="9"/>
      <c r="C111" s="22"/>
      <c r="D111" s="6" t="s">
        <v>49</v>
      </c>
      <c r="E111" s="7"/>
      <c r="F111" s="8"/>
      <c r="G111" s="8">
        <v>3965</v>
      </c>
      <c r="H111" s="387"/>
      <c r="I111" s="22"/>
    </row>
    <row r="112" spans="1:9" s="379" customFormat="1" ht="15" customHeight="1">
      <c r="A112" s="4"/>
      <c r="B112" s="9"/>
      <c r="C112" s="22"/>
      <c r="D112" s="6" t="s">
        <v>50</v>
      </c>
      <c r="E112" s="7"/>
      <c r="F112" s="8"/>
      <c r="G112" s="8">
        <v>14739.42</v>
      </c>
      <c r="H112" s="387"/>
      <c r="I112" s="22"/>
    </row>
    <row r="113" spans="1:9" s="379" customFormat="1" ht="15" customHeight="1">
      <c r="A113" s="4"/>
      <c r="B113" s="9"/>
      <c r="C113" s="22"/>
      <c r="D113" s="147" t="s">
        <v>51</v>
      </c>
      <c r="E113" s="7"/>
      <c r="F113" s="8"/>
      <c r="G113" s="8">
        <v>20500</v>
      </c>
      <c r="H113" s="387"/>
      <c r="I113" s="22"/>
    </row>
    <row r="114" spans="1:9" s="379" customFormat="1" ht="15" customHeight="1">
      <c r="A114" s="64"/>
      <c r="B114" s="65"/>
      <c r="C114" s="150"/>
      <c r="D114" s="61" t="s">
        <v>910</v>
      </c>
      <c r="E114" s="122"/>
      <c r="F114" s="148"/>
      <c r="G114" s="148">
        <v>18000</v>
      </c>
      <c r="H114" s="387"/>
      <c r="I114" s="22"/>
    </row>
    <row r="115" spans="1:9" s="379" customFormat="1" ht="15" customHeight="1">
      <c r="A115" s="35"/>
      <c r="B115" s="113"/>
      <c r="C115" s="114"/>
      <c r="D115" s="50" t="s">
        <v>773</v>
      </c>
      <c r="E115" s="51"/>
      <c r="F115" s="149"/>
      <c r="G115" s="149">
        <v>2400</v>
      </c>
      <c r="H115" s="387"/>
      <c r="I115" s="22"/>
    </row>
    <row r="116" spans="1:9" s="379" customFormat="1" ht="15" customHeight="1">
      <c r="A116" s="4"/>
      <c r="B116" s="9"/>
      <c r="C116" s="22"/>
      <c r="D116" s="6" t="s">
        <v>165</v>
      </c>
      <c r="E116" s="7">
        <v>0</v>
      </c>
      <c r="F116" s="26">
        <v>36000</v>
      </c>
      <c r="G116" s="26">
        <v>36000</v>
      </c>
      <c r="H116" s="387">
        <f t="shared" si="4"/>
        <v>100</v>
      </c>
      <c r="I116" s="22"/>
    </row>
    <row r="117" spans="1:9" s="379" customFormat="1" ht="34.5" customHeight="1">
      <c r="A117" s="4"/>
      <c r="B117" s="9"/>
      <c r="C117" s="22"/>
      <c r="D117" s="98" t="s">
        <v>658</v>
      </c>
      <c r="E117" s="12">
        <v>0</v>
      </c>
      <c r="F117" s="31">
        <v>40000</v>
      </c>
      <c r="G117" s="31">
        <v>0</v>
      </c>
      <c r="H117" s="388">
        <f t="shared" si="4"/>
        <v>0</v>
      </c>
      <c r="I117" s="22"/>
    </row>
    <row r="118" spans="1:9" s="379" customFormat="1" ht="33.75" customHeight="1">
      <c r="A118" s="4"/>
      <c r="B118" s="9"/>
      <c r="C118" s="22"/>
      <c r="D118" s="103" t="s">
        <v>166</v>
      </c>
      <c r="E118" s="7">
        <v>0</v>
      </c>
      <c r="F118" s="8">
        <v>110000</v>
      </c>
      <c r="G118" s="8">
        <v>109927.73</v>
      </c>
      <c r="H118" s="387">
        <f t="shared" si="4"/>
        <v>99.9343</v>
      </c>
      <c r="I118" s="22"/>
    </row>
    <row r="119" spans="1:9" s="379" customFormat="1" ht="15" customHeight="1">
      <c r="A119" s="4"/>
      <c r="B119" s="9"/>
      <c r="C119" s="22"/>
      <c r="D119" s="6" t="s">
        <v>167</v>
      </c>
      <c r="E119" s="7">
        <v>0</v>
      </c>
      <c r="F119" s="26">
        <v>30000</v>
      </c>
      <c r="G119" s="26">
        <v>24538.38</v>
      </c>
      <c r="H119" s="387">
        <f t="shared" si="4"/>
        <v>81.7946</v>
      </c>
      <c r="I119" s="22"/>
    </row>
    <row r="120" spans="1:9" s="379" customFormat="1" ht="32.25" customHeight="1">
      <c r="A120" s="4"/>
      <c r="B120" s="9"/>
      <c r="C120" s="150"/>
      <c r="D120" s="103" t="s">
        <v>168</v>
      </c>
      <c r="E120" s="7">
        <v>0</v>
      </c>
      <c r="F120" s="26">
        <v>40000</v>
      </c>
      <c r="G120" s="26">
        <v>0</v>
      </c>
      <c r="H120" s="387">
        <f t="shared" si="4"/>
        <v>0</v>
      </c>
      <c r="I120" s="22"/>
    </row>
    <row r="121" spans="1:9" s="379" customFormat="1" ht="15" customHeight="1">
      <c r="A121" s="33"/>
      <c r="B121" s="34"/>
      <c r="C121" s="114"/>
      <c r="D121" s="6" t="s">
        <v>686</v>
      </c>
      <c r="E121" s="7">
        <v>89700</v>
      </c>
      <c r="F121" s="26">
        <v>89700</v>
      </c>
      <c r="G121" s="26">
        <v>0</v>
      </c>
      <c r="H121" s="386">
        <v>0</v>
      </c>
      <c r="I121" s="22"/>
    </row>
    <row r="122" spans="1:9" s="379" customFormat="1" ht="15" customHeight="1">
      <c r="A122" s="33"/>
      <c r="B122" s="34"/>
      <c r="C122" s="138"/>
      <c r="D122" s="63"/>
      <c r="E122" s="58"/>
      <c r="F122" s="59"/>
      <c r="G122" s="59"/>
      <c r="H122" s="386"/>
      <c r="I122" s="22"/>
    </row>
    <row r="123" spans="1:9" s="379" customFormat="1" ht="15" customHeight="1">
      <c r="A123" s="33"/>
      <c r="B123" s="34"/>
      <c r="C123" s="38">
        <v>4300</v>
      </c>
      <c r="D123" s="11" t="s">
        <v>946</v>
      </c>
      <c r="E123" s="12">
        <v>40000</v>
      </c>
      <c r="F123" s="31">
        <v>80000</v>
      </c>
      <c r="G123" s="31">
        <v>30199.34</v>
      </c>
      <c r="H123" s="387">
        <f>G123/F123%</f>
        <v>37.749175</v>
      </c>
      <c r="I123" s="22"/>
    </row>
    <row r="124" spans="1:9" s="379" customFormat="1" ht="15" customHeight="1">
      <c r="A124" s="4"/>
      <c r="B124" s="9"/>
      <c r="C124" s="32"/>
      <c r="D124" s="6" t="s">
        <v>52</v>
      </c>
      <c r="E124" s="7">
        <v>40000</v>
      </c>
      <c r="F124" s="26">
        <v>80000</v>
      </c>
      <c r="G124" s="26">
        <v>30199.34</v>
      </c>
      <c r="H124" s="387">
        <f>G124/F124%</f>
        <v>37.749175</v>
      </c>
      <c r="I124" s="22"/>
    </row>
    <row r="125" spans="1:9" s="379" customFormat="1" ht="15" customHeight="1">
      <c r="A125" s="4"/>
      <c r="B125" s="102"/>
      <c r="C125" s="136"/>
      <c r="D125" s="6" t="s">
        <v>53</v>
      </c>
      <c r="E125" s="7"/>
      <c r="F125" s="26"/>
      <c r="G125" s="26">
        <v>9205.64</v>
      </c>
      <c r="H125" s="386"/>
      <c r="I125" s="22"/>
    </row>
    <row r="126" spans="1:9" s="379" customFormat="1" ht="15" customHeight="1">
      <c r="A126" s="4"/>
      <c r="B126" s="102"/>
      <c r="C126" s="151"/>
      <c r="D126" s="152" t="s">
        <v>295</v>
      </c>
      <c r="E126" s="7"/>
      <c r="F126" s="26"/>
      <c r="G126" s="26">
        <v>1141.24</v>
      </c>
      <c r="H126" s="386"/>
      <c r="I126" s="22"/>
    </row>
    <row r="127" spans="1:9" s="379" customFormat="1" ht="15" customHeight="1">
      <c r="A127" s="4"/>
      <c r="B127" s="102"/>
      <c r="C127" s="151"/>
      <c r="D127" s="152" t="s">
        <v>909</v>
      </c>
      <c r="E127" s="7"/>
      <c r="F127" s="26"/>
      <c r="G127" s="26">
        <v>976</v>
      </c>
      <c r="H127" s="386"/>
      <c r="I127" s="22"/>
    </row>
    <row r="128" spans="1:9" s="379" customFormat="1" ht="15" customHeight="1">
      <c r="A128" s="4"/>
      <c r="B128" s="102"/>
      <c r="C128" s="151"/>
      <c r="D128" s="152" t="s">
        <v>296</v>
      </c>
      <c r="E128" s="7"/>
      <c r="F128" s="26"/>
      <c r="G128" s="26">
        <v>963.8</v>
      </c>
      <c r="H128" s="386"/>
      <c r="I128" s="22"/>
    </row>
    <row r="129" spans="1:9" s="379" customFormat="1" ht="15" customHeight="1">
      <c r="A129" s="4"/>
      <c r="B129" s="102"/>
      <c r="C129" s="151"/>
      <c r="D129" s="152" t="s">
        <v>297</v>
      </c>
      <c r="E129" s="7"/>
      <c r="F129" s="26"/>
      <c r="G129" s="26">
        <v>126.06</v>
      </c>
      <c r="H129" s="386"/>
      <c r="I129" s="22"/>
    </row>
    <row r="130" spans="1:9" s="379" customFormat="1" ht="15" customHeight="1">
      <c r="A130" s="4"/>
      <c r="B130" s="102"/>
      <c r="C130" s="151"/>
      <c r="D130" s="152" t="s">
        <v>298</v>
      </c>
      <c r="E130" s="7"/>
      <c r="F130" s="26"/>
      <c r="G130" s="26">
        <v>17786</v>
      </c>
      <c r="H130" s="386"/>
      <c r="I130" s="22"/>
    </row>
    <row r="131" spans="1:9" s="379" customFormat="1" ht="15" customHeight="1">
      <c r="A131" s="41"/>
      <c r="B131" s="238"/>
      <c r="C131" s="99"/>
      <c r="D131" s="348"/>
      <c r="E131" s="122"/>
      <c r="F131" s="143"/>
      <c r="G131" s="143"/>
      <c r="H131" s="402"/>
      <c r="I131" s="22"/>
    </row>
    <row r="132" spans="1:9" s="379" customFormat="1" ht="15" customHeight="1">
      <c r="A132" s="47"/>
      <c r="B132" s="303">
        <v>60078</v>
      </c>
      <c r="C132" s="199"/>
      <c r="D132" s="50" t="s">
        <v>100</v>
      </c>
      <c r="E132" s="51">
        <v>500000</v>
      </c>
      <c r="F132" s="466">
        <v>1659050</v>
      </c>
      <c r="G132" s="466">
        <v>396927.53</v>
      </c>
      <c r="H132" s="390">
        <f>G132/F132%</f>
        <v>23.92498899972876</v>
      </c>
      <c r="I132" s="22"/>
    </row>
    <row r="133" spans="1:9" s="379" customFormat="1" ht="15" customHeight="1">
      <c r="A133" s="4"/>
      <c r="B133" s="9"/>
      <c r="C133" s="38">
        <v>4170</v>
      </c>
      <c r="D133" s="11" t="s">
        <v>943</v>
      </c>
      <c r="E133" s="12">
        <v>0</v>
      </c>
      <c r="F133" s="27">
        <v>9050</v>
      </c>
      <c r="G133" s="27">
        <v>9050</v>
      </c>
      <c r="H133" s="387">
        <f>G133/F133%</f>
        <v>100</v>
      </c>
      <c r="I133" s="22"/>
    </row>
    <row r="134" spans="1:9" s="379" customFormat="1" ht="32.25" customHeight="1">
      <c r="A134" s="4"/>
      <c r="B134" s="9"/>
      <c r="C134" s="40"/>
      <c r="D134" s="154" t="s">
        <v>757</v>
      </c>
      <c r="E134" s="7">
        <v>0</v>
      </c>
      <c r="F134" s="39">
        <v>9050</v>
      </c>
      <c r="G134" s="39">
        <v>9050</v>
      </c>
      <c r="H134" s="387">
        <f>G134/F134%</f>
        <v>100</v>
      </c>
      <c r="I134" s="22"/>
    </row>
    <row r="135" spans="1:9" s="379" customFormat="1" ht="15" customHeight="1">
      <c r="A135" s="4"/>
      <c r="B135" s="9"/>
      <c r="C135" s="38">
        <v>4270</v>
      </c>
      <c r="D135" s="61" t="s">
        <v>897</v>
      </c>
      <c r="E135" s="122">
        <v>500000</v>
      </c>
      <c r="F135" s="139">
        <v>1650000</v>
      </c>
      <c r="G135" s="139">
        <v>387877.53</v>
      </c>
      <c r="H135" s="387">
        <f>G135/F135%</f>
        <v>23.50772909090909</v>
      </c>
      <c r="I135" s="22"/>
    </row>
    <row r="136" spans="1:9" s="379" customFormat="1" ht="15" customHeight="1">
      <c r="A136" s="4"/>
      <c r="B136" s="9"/>
      <c r="C136" s="349"/>
      <c r="D136" s="229" t="s">
        <v>798</v>
      </c>
      <c r="E136" s="230"/>
      <c r="F136" s="416"/>
      <c r="G136" s="416"/>
      <c r="H136" s="388"/>
      <c r="I136" s="22"/>
    </row>
    <row r="137" spans="1:9" s="379" customFormat="1" ht="15" customHeight="1">
      <c r="A137" s="4"/>
      <c r="B137" s="9"/>
      <c r="C137" s="114"/>
      <c r="D137" s="157" t="s">
        <v>799</v>
      </c>
      <c r="E137" s="155">
        <v>0</v>
      </c>
      <c r="F137" s="156">
        <v>1150000</v>
      </c>
      <c r="G137" s="156">
        <v>310302</v>
      </c>
      <c r="H137" s="392">
        <f>G137/F137%</f>
        <v>26.98278260869565</v>
      </c>
      <c r="I137" s="22"/>
    </row>
    <row r="138" spans="1:9" s="379" customFormat="1" ht="15" customHeight="1">
      <c r="A138" s="4"/>
      <c r="B138" s="9"/>
      <c r="C138" s="114"/>
      <c r="D138" s="157" t="s">
        <v>294</v>
      </c>
      <c r="E138" s="155">
        <v>500000</v>
      </c>
      <c r="F138" s="156">
        <v>500000</v>
      </c>
      <c r="G138" s="156">
        <v>77575.53</v>
      </c>
      <c r="H138" s="392">
        <f>G138/F138%</f>
        <v>15.515106</v>
      </c>
      <c r="I138" s="22"/>
    </row>
    <row r="139" spans="1:9" s="379" customFormat="1" ht="29.25" customHeight="1">
      <c r="A139" s="4"/>
      <c r="B139" s="9"/>
      <c r="C139" s="22"/>
      <c r="D139" s="103" t="s">
        <v>169</v>
      </c>
      <c r="E139" s="7">
        <v>0</v>
      </c>
      <c r="F139" s="8">
        <v>114614</v>
      </c>
      <c r="G139" s="8">
        <v>0</v>
      </c>
      <c r="H139" s="387">
        <v>0</v>
      </c>
      <c r="I139" s="22"/>
    </row>
    <row r="140" spans="1:9" s="379" customFormat="1" ht="30" customHeight="1">
      <c r="A140" s="4"/>
      <c r="B140" s="9"/>
      <c r="C140" s="22"/>
      <c r="D140" s="103" t="s">
        <v>172</v>
      </c>
      <c r="E140" s="7">
        <v>0</v>
      </c>
      <c r="F140" s="8">
        <v>179521</v>
      </c>
      <c r="G140" s="110">
        <v>0</v>
      </c>
      <c r="H140" s="386">
        <v>0</v>
      </c>
      <c r="I140" s="22"/>
    </row>
    <row r="141" spans="1:9" s="379" customFormat="1" ht="29.25" customHeight="1">
      <c r="A141" s="4"/>
      <c r="B141" s="9"/>
      <c r="C141" s="22"/>
      <c r="D141" s="98" t="s">
        <v>800</v>
      </c>
      <c r="E141" s="12">
        <v>0</v>
      </c>
      <c r="F141" s="13">
        <v>552269</v>
      </c>
      <c r="G141" s="13">
        <v>0</v>
      </c>
      <c r="H141" s="393">
        <v>0</v>
      </c>
      <c r="I141" s="22"/>
    </row>
    <row r="142" spans="1:9" s="379" customFormat="1" ht="30.75" customHeight="1">
      <c r="A142" s="4"/>
      <c r="B142" s="9"/>
      <c r="C142" s="22"/>
      <c r="D142" s="98" t="s">
        <v>801</v>
      </c>
      <c r="E142" s="12">
        <v>0</v>
      </c>
      <c r="F142" s="13">
        <v>138068</v>
      </c>
      <c r="G142" s="13">
        <v>0</v>
      </c>
      <c r="H142" s="393">
        <v>0</v>
      </c>
      <c r="I142" s="22"/>
    </row>
    <row r="143" spans="1:9" s="379" customFormat="1" ht="28.5" customHeight="1">
      <c r="A143" s="4"/>
      <c r="B143" s="9"/>
      <c r="C143" s="22"/>
      <c r="D143" s="160" t="s">
        <v>292</v>
      </c>
      <c r="E143" s="7">
        <v>0</v>
      </c>
      <c r="F143" s="8">
        <v>310302</v>
      </c>
      <c r="G143" s="8">
        <v>310302</v>
      </c>
      <c r="H143" s="386">
        <f>G143/F143%</f>
        <v>100</v>
      </c>
      <c r="I143" s="22"/>
    </row>
    <row r="144" spans="1:9" s="379" customFormat="1" ht="33.75" customHeight="1">
      <c r="A144" s="4"/>
      <c r="B144" s="9"/>
      <c r="C144" s="22"/>
      <c r="D144" s="103" t="s">
        <v>774</v>
      </c>
      <c r="E144" s="7">
        <v>0</v>
      </c>
      <c r="F144" s="26">
        <v>77576</v>
      </c>
      <c r="G144" s="26">
        <v>77575.53</v>
      </c>
      <c r="H144" s="386">
        <f>G144/F144%</f>
        <v>99.9993941425183</v>
      </c>
      <c r="I144" s="22"/>
    </row>
    <row r="145" spans="1:9" s="379" customFormat="1" ht="30" customHeight="1">
      <c r="A145" s="64"/>
      <c r="B145" s="65"/>
      <c r="C145" s="32"/>
      <c r="D145" s="161" t="s">
        <v>19</v>
      </c>
      <c r="E145" s="122">
        <v>0</v>
      </c>
      <c r="F145" s="162">
        <v>0</v>
      </c>
      <c r="G145" s="162">
        <v>0</v>
      </c>
      <c r="H145" s="386">
        <v>0</v>
      </c>
      <c r="I145" s="22"/>
    </row>
    <row r="146" spans="1:9" s="379" customFormat="1" ht="15" customHeight="1">
      <c r="A146" s="35"/>
      <c r="B146" s="113"/>
      <c r="C146" s="35"/>
      <c r="D146" s="125" t="s">
        <v>170</v>
      </c>
      <c r="E146" s="126">
        <v>0</v>
      </c>
      <c r="F146" s="163">
        <v>0</v>
      </c>
      <c r="G146" s="163">
        <v>0</v>
      </c>
      <c r="H146" s="394">
        <v>0</v>
      </c>
      <c r="I146" s="22"/>
    </row>
    <row r="147" spans="1:9" s="379" customFormat="1" ht="15" customHeight="1">
      <c r="A147" s="4"/>
      <c r="B147" s="9"/>
      <c r="C147" s="22"/>
      <c r="D147" s="28" t="s">
        <v>171</v>
      </c>
      <c r="E147" s="29"/>
      <c r="F147" s="30"/>
      <c r="G147" s="30"/>
      <c r="H147" s="395">
        <v>0</v>
      </c>
      <c r="I147" s="22"/>
    </row>
    <row r="148" spans="1:9" s="379" customFormat="1" ht="31.5" customHeight="1">
      <c r="A148" s="4"/>
      <c r="B148" s="9"/>
      <c r="C148" s="164"/>
      <c r="D148" s="103" t="s">
        <v>293</v>
      </c>
      <c r="E148" s="7">
        <v>0</v>
      </c>
      <c r="F148" s="26">
        <v>26978</v>
      </c>
      <c r="G148" s="26">
        <v>0</v>
      </c>
      <c r="H148" s="386">
        <v>0</v>
      </c>
      <c r="I148" s="22"/>
    </row>
    <row r="149" spans="1:9" s="379" customFormat="1" ht="30.75" customHeight="1">
      <c r="A149" s="88"/>
      <c r="B149" s="88"/>
      <c r="C149" s="467"/>
      <c r="D149" s="161" t="s">
        <v>802</v>
      </c>
      <c r="E149" s="122">
        <v>0</v>
      </c>
      <c r="F149" s="148">
        <v>107908</v>
      </c>
      <c r="G149" s="148">
        <v>0</v>
      </c>
      <c r="H149" s="402">
        <v>0</v>
      </c>
      <c r="I149" s="22"/>
    </row>
    <row r="150" spans="1:9" s="379" customFormat="1" ht="33" customHeight="1">
      <c r="A150" s="468"/>
      <c r="B150" s="469"/>
      <c r="C150" s="78"/>
      <c r="D150" s="354" t="s">
        <v>145</v>
      </c>
      <c r="E150" s="51">
        <v>500000</v>
      </c>
      <c r="F150" s="149">
        <v>142764</v>
      </c>
      <c r="G150" s="149">
        <v>0</v>
      </c>
      <c r="H150" s="401">
        <v>0</v>
      </c>
      <c r="I150" s="22"/>
    </row>
    <row r="151" spans="1:9" s="379" customFormat="1" ht="15" customHeight="1">
      <c r="A151" s="167">
        <v>630</v>
      </c>
      <c r="B151" s="168"/>
      <c r="C151" s="91"/>
      <c r="D151" s="92" t="s">
        <v>83</v>
      </c>
      <c r="E151" s="117">
        <v>53103</v>
      </c>
      <c r="F151" s="94">
        <v>184245</v>
      </c>
      <c r="G151" s="94">
        <v>46066.84</v>
      </c>
      <c r="H151" s="400">
        <f>G151/F151%</f>
        <v>25.00303400363646</v>
      </c>
      <c r="I151" s="22"/>
    </row>
    <row r="152" spans="1:9" s="379" customFormat="1" ht="15" customHeight="1">
      <c r="A152" s="95"/>
      <c r="B152" s="3">
        <v>63003</v>
      </c>
      <c r="C152" s="5"/>
      <c r="D152" s="6" t="s">
        <v>944</v>
      </c>
      <c r="E152" s="7">
        <v>40000</v>
      </c>
      <c r="F152" s="8">
        <v>171142</v>
      </c>
      <c r="G152" s="8">
        <v>39925.1</v>
      </c>
      <c r="H152" s="387">
        <f>G152/F152%</f>
        <v>23.32863937548936</v>
      </c>
      <c r="I152" s="22"/>
    </row>
    <row r="153" spans="1:9" s="379" customFormat="1" ht="15" customHeight="1">
      <c r="A153" s="4"/>
      <c r="B153" s="9"/>
      <c r="C153" s="38">
        <v>4210</v>
      </c>
      <c r="D153" s="11" t="s">
        <v>115</v>
      </c>
      <c r="E153" s="12">
        <v>2000</v>
      </c>
      <c r="F153" s="27">
        <v>1000</v>
      </c>
      <c r="G153" s="27">
        <v>0</v>
      </c>
      <c r="H153" s="387">
        <f>G153/F153%</f>
        <v>0</v>
      </c>
      <c r="I153" s="22"/>
    </row>
    <row r="154" spans="1:9" s="379" customFormat="1" ht="15" customHeight="1">
      <c r="A154" s="4"/>
      <c r="B154" s="9"/>
      <c r="C154" s="40"/>
      <c r="D154" s="6" t="s">
        <v>911</v>
      </c>
      <c r="E154" s="7">
        <v>2000</v>
      </c>
      <c r="F154" s="39">
        <v>1000</v>
      </c>
      <c r="G154" s="39">
        <v>0</v>
      </c>
      <c r="H154" s="387">
        <v>0</v>
      </c>
      <c r="I154" s="22"/>
    </row>
    <row r="155" spans="1:9" s="379" customFormat="1" ht="15" customHeight="1">
      <c r="A155" s="4"/>
      <c r="B155" s="9"/>
      <c r="C155" s="38">
        <v>4270</v>
      </c>
      <c r="D155" s="11" t="s">
        <v>897</v>
      </c>
      <c r="E155" s="12">
        <v>0</v>
      </c>
      <c r="F155" s="31">
        <v>76642</v>
      </c>
      <c r="G155" s="31">
        <v>0</v>
      </c>
      <c r="H155" s="387">
        <f>G155/F155%</f>
        <v>0</v>
      </c>
      <c r="I155" s="22"/>
    </row>
    <row r="156" spans="1:9" s="379" customFormat="1" ht="32.25" customHeight="1">
      <c r="A156" s="4"/>
      <c r="B156" s="9"/>
      <c r="C156" s="40"/>
      <c r="D156" s="103" t="s">
        <v>173</v>
      </c>
      <c r="E156" s="7">
        <v>0</v>
      </c>
      <c r="F156" s="26">
        <v>76642</v>
      </c>
      <c r="G156" s="26">
        <v>0</v>
      </c>
      <c r="H156" s="387">
        <v>0</v>
      </c>
      <c r="I156" s="22"/>
    </row>
    <row r="157" spans="1:9" s="379" customFormat="1" ht="15" customHeight="1">
      <c r="A157" s="4"/>
      <c r="B157" s="9"/>
      <c r="C157" s="38">
        <v>4300</v>
      </c>
      <c r="D157" s="11" t="s">
        <v>946</v>
      </c>
      <c r="E157" s="12">
        <v>38000</v>
      </c>
      <c r="F157" s="31">
        <v>60500</v>
      </c>
      <c r="G157" s="31">
        <v>39925.1</v>
      </c>
      <c r="H157" s="387">
        <f>G157/F157%</f>
        <v>65.99190082644628</v>
      </c>
      <c r="I157" s="22"/>
    </row>
    <row r="158" spans="1:9" s="379" customFormat="1" ht="30.75" customHeight="1">
      <c r="A158" s="4"/>
      <c r="B158" s="9"/>
      <c r="C158" s="22"/>
      <c r="D158" s="103" t="s">
        <v>174</v>
      </c>
      <c r="E158" s="7">
        <v>0</v>
      </c>
      <c r="F158" s="26">
        <v>30000</v>
      </c>
      <c r="G158" s="26">
        <v>29000</v>
      </c>
      <c r="H158" s="387">
        <f>G158/F158%</f>
        <v>96.66666666666667</v>
      </c>
      <c r="I158" s="22"/>
    </row>
    <row r="159" spans="1:9" s="379" customFormat="1" ht="33" customHeight="1">
      <c r="A159" s="4"/>
      <c r="B159" s="9"/>
      <c r="C159" s="22"/>
      <c r="D159" s="98" t="s">
        <v>659</v>
      </c>
      <c r="E159" s="12"/>
      <c r="F159" s="31">
        <v>14000</v>
      </c>
      <c r="G159" s="31">
        <v>0</v>
      </c>
      <c r="H159" s="388">
        <v>0</v>
      </c>
      <c r="I159" s="22"/>
    </row>
    <row r="160" spans="1:9" s="379" customFormat="1" ht="15" customHeight="1">
      <c r="A160" s="4"/>
      <c r="B160" s="9"/>
      <c r="C160" s="22"/>
      <c r="D160" s="28" t="s">
        <v>175</v>
      </c>
      <c r="E160" s="29"/>
      <c r="F160" s="30"/>
      <c r="G160" s="30"/>
      <c r="H160" s="391"/>
      <c r="I160" s="22"/>
    </row>
    <row r="161" spans="1:9" s="379" customFormat="1" ht="15" customHeight="1">
      <c r="A161" s="4"/>
      <c r="B161" s="9"/>
      <c r="C161" s="40"/>
      <c r="D161" s="6" t="s">
        <v>911</v>
      </c>
      <c r="E161" s="7">
        <v>38000</v>
      </c>
      <c r="F161" s="26">
        <v>16500</v>
      </c>
      <c r="G161" s="26">
        <v>10925.1</v>
      </c>
      <c r="H161" s="387">
        <f>G161/F161%</f>
        <v>66.21272727272728</v>
      </c>
      <c r="I161" s="22"/>
    </row>
    <row r="162" spans="1:9" s="379" customFormat="1" ht="15" customHeight="1">
      <c r="A162" s="4"/>
      <c r="B162" s="9"/>
      <c r="C162" s="38">
        <v>6060</v>
      </c>
      <c r="D162" s="11" t="s">
        <v>750</v>
      </c>
      <c r="E162" s="12">
        <v>0</v>
      </c>
      <c r="F162" s="31">
        <v>33000</v>
      </c>
      <c r="G162" s="31">
        <v>0</v>
      </c>
      <c r="H162" s="387">
        <f>G162/F162%</f>
        <v>0</v>
      </c>
      <c r="I162" s="22"/>
    </row>
    <row r="163" spans="1:9" s="379" customFormat="1" ht="47.25" customHeight="1">
      <c r="A163" s="4"/>
      <c r="B163" s="9"/>
      <c r="C163" s="22"/>
      <c r="D163" s="98" t="s">
        <v>803</v>
      </c>
      <c r="E163" s="12">
        <v>0</v>
      </c>
      <c r="F163" s="31">
        <v>33000</v>
      </c>
      <c r="G163" s="31">
        <v>0</v>
      </c>
      <c r="H163" s="388">
        <v>0</v>
      </c>
      <c r="I163" s="22"/>
    </row>
    <row r="164" spans="1:9" s="379" customFormat="1" ht="15" customHeight="1">
      <c r="A164" s="4"/>
      <c r="B164" s="3">
        <v>63095</v>
      </c>
      <c r="C164" s="5"/>
      <c r="D164" s="6" t="s">
        <v>126</v>
      </c>
      <c r="E164" s="7">
        <v>13103</v>
      </c>
      <c r="F164" s="26">
        <v>13103</v>
      </c>
      <c r="G164" s="26">
        <v>6141.74</v>
      </c>
      <c r="H164" s="387">
        <f>G164/F164%</f>
        <v>46.87277722658933</v>
      </c>
      <c r="I164" s="22"/>
    </row>
    <row r="165" spans="1:9" s="379" customFormat="1" ht="15" customHeight="1">
      <c r="A165" s="4"/>
      <c r="B165" s="9"/>
      <c r="C165" s="10">
        <v>2900</v>
      </c>
      <c r="D165" s="1043" t="s">
        <v>32</v>
      </c>
      <c r="E165" s="12">
        <v>10403</v>
      </c>
      <c r="F165" s="31">
        <v>10403</v>
      </c>
      <c r="G165" s="31">
        <v>5041.74</v>
      </c>
      <c r="H165" s="388">
        <f>G165/F165%</f>
        <v>48.464289147361335</v>
      </c>
      <c r="I165" s="22"/>
    </row>
    <row r="166" spans="1:9" s="379" customFormat="1" ht="15" customHeight="1">
      <c r="A166" s="4"/>
      <c r="B166" s="9"/>
      <c r="C166" s="22"/>
      <c r="D166" s="1038"/>
      <c r="E166" s="170"/>
      <c r="F166" s="171"/>
      <c r="G166" s="171"/>
      <c r="H166" s="392"/>
      <c r="I166" s="22"/>
    </row>
    <row r="167" spans="1:9" s="379" customFormat="1" ht="15" customHeight="1" hidden="1">
      <c r="A167" s="4"/>
      <c r="B167" s="9"/>
      <c r="C167" s="14"/>
      <c r="D167" s="1039"/>
      <c r="E167" s="170"/>
      <c r="F167" s="171"/>
      <c r="G167" s="171"/>
      <c r="H167" s="391"/>
      <c r="I167" s="22"/>
    </row>
    <row r="168" spans="1:9" s="379" customFormat="1" ht="15" customHeight="1">
      <c r="A168" s="33"/>
      <c r="B168" s="34"/>
      <c r="C168" s="172"/>
      <c r="D168" s="6" t="s">
        <v>140</v>
      </c>
      <c r="E168" s="7">
        <v>10403</v>
      </c>
      <c r="F168" s="26">
        <v>10403</v>
      </c>
      <c r="G168" s="26">
        <v>5041.74</v>
      </c>
      <c r="H168" s="388">
        <f>G168/F168%</f>
        <v>48.464289147361335</v>
      </c>
      <c r="I168" s="22"/>
    </row>
    <row r="169" spans="1:9" s="379" customFormat="1" ht="15" customHeight="1">
      <c r="A169" s="33"/>
      <c r="B169" s="34"/>
      <c r="C169" s="38">
        <v>4430</v>
      </c>
      <c r="D169" s="11" t="s">
        <v>697</v>
      </c>
      <c r="E169" s="12">
        <v>2700</v>
      </c>
      <c r="F169" s="27">
        <v>2700</v>
      </c>
      <c r="G169" s="27">
        <v>1100</v>
      </c>
      <c r="H169" s="387">
        <f>G169/F169%</f>
        <v>40.74074074074074</v>
      </c>
      <c r="I169" s="22"/>
    </row>
    <row r="170" spans="1:9" s="379" customFormat="1" ht="15" customHeight="1">
      <c r="A170" s="4"/>
      <c r="B170" s="9"/>
      <c r="C170" s="22"/>
      <c r="D170" s="6" t="s">
        <v>932</v>
      </c>
      <c r="E170" s="7">
        <v>500</v>
      </c>
      <c r="F170" s="37">
        <v>500</v>
      </c>
      <c r="G170" s="37">
        <v>0</v>
      </c>
      <c r="H170" s="387">
        <f>G170/F170%</f>
        <v>0</v>
      </c>
      <c r="I170" s="22"/>
    </row>
    <row r="171" spans="1:9" s="379" customFormat="1" ht="15" customHeight="1">
      <c r="A171" s="4"/>
      <c r="B171" s="9"/>
      <c r="C171" s="40"/>
      <c r="D171" s="6" t="s">
        <v>892</v>
      </c>
      <c r="E171" s="7">
        <v>2200</v>
      </c>
      <c r="F171" s="39">
        <v>2200</v>
      </c>
      <c r="G171" s="39">
        <v>1100</v>
      </c>
      <c r="H171" s="387">
        <f>G171/F171%</f>
        <v>50</v>
      </c>
      <c r="I171" s="22"/>
    </row>
    <row r="172" spans="1:9" s="379" customFormat="1" ht="15" customHeight="1">
      <c r="A172" s="470"/>
      <c r="B172" s="238"/>
      <c r="C172" s="467"/>
      <c r="D172" s="61"/>
      <c r="E172" s="122"/>
      <c r="F172" s="210"/>
      <c r="G172" s="210"/>
      <c r="H172" s="389"/>
      <c r="I172" s="22"/>
    </row>
    <row r="173" spans="1:9" s="379" customFormat="1" ht="15" customHeight="1">
      <c r="A173" s="239">
        <v>700</v>
      </c>
      <c r="B173" s="48"/>
      <c r="C173" s="78"/>
      <c r="D173" s="240" t="s">
        <v>696</v>
      </c>
      <c r="E173" s="241">
        <v>1599830</v>
      </c>
      <c r="F173" s="322">
        <v>2323799</v>
      </c>
      <c r="G173" s="322">
        <v>1074463.77</v>
      </c>
      <c r="H173" s="462">
        <f>G173/F173%</f>
        <v>46.23737982501929</v>
      </c>
      <c r="I173" s="22"/>
    </row>
    <row r="174" spans="1:9" s="379" customFormat="1" ht="15" customHeight="1">
      <c r="A174" s="95"/>
      <c r="B174" s="3">
        <v>70001</v>
      </c>
      <c r="C174" s="5"/>
      <c r="D174" s="63" t="s">
        <v>705</v>
      </c>
      <c r="E174" s="58">
        <v>430000</v>
      </c>
      <c r="F174" s="110">
        <v>969469</v>
      </c>
      <c r="G174" s="110">
        <v>408658.17</v>
      </c>
      <c r="H174" s="388">
        <f>G174/F174%</f>
        <v>42.15278363722821</v>
      </c>
      <c r="I174" s="22"/>
    </row>
    <row r="175" spans="1:9" s="379" customFormat="1" ht="30" customHeight="1">
      <c r="A175" s="4"/>
      <c r="B175" s="9"/>
      <c r="C175" s="173">
        <v>2650</v>
      </c>
      <c r="D175" s="454" t="s">
        <v>36</v>
      </c>
      <c r="E175" s="175"/>
      <c r="F175" s="176">
        <v>799969</v>
      </c>
      <c r="G175" s="176">
        <v>400668.83</v>
      </c>
      <c r="H175" s="396">
        <f>G175/F175%</f>
        <v>50.085544564851894</v>
      </c>
      <c r="I175" s="22"/>
    </row>
    <row r="176" spans="1:9" s="379" customFormat="1" ht="15" customHeight="1">
      <c r="A176" s="4"/>
      <c r="B176" s="9"/>
      <c r="C176" s="114"/>
      <c r="D176" s="140" t="s">
        <v>23</v>
      </c>
      <c r="E176" s="141"/>
      <c r="F176" s="142"/>
      <c r="G176" s="142"/>
      <c r="H176" s="396"/>
      <c r="I176" s="22"/>
    </row>
    <row r="177" spans="1:9" s="379" customFormat="1" ht="15" customHeight="1">
      <c r="A177" s="4"/>
      <c r="B177" s="9"/>
      <c r="C177" s="22"/>
      <c r="D177" s="11" t="s">
        <v>804</v>
      </c>
      <c r="E177" s="12">
        <v>0</v>
      </c>
      <c r="F177" s="13">
        <v>100788</v>
      </c>
      <c r="G177" s="13">
        <v>0</v>
      </c>
      <c r="H177" s="397">
        <v>0</v>
      </c>
      <c r="I177" s="22"/>
    </row>
    <row r="178" spans="1:9" s="379" customFormat="1" ht="15" customHeight="1">
      <c r="A178" s="4"/>
      <c r="B178" s="9"/>
      <c r="C178" s="22"/>
      <c r="D178" s="28" t="s">
        <v>805</v>
      </c>
      <c r="E178" s="29"/>
      <c r="F178" s="30"/>
      <c r="G178" s="30"/>
      <c r="H178" s="398"/>
      <c r="I178" s="22"/>
    </row>
    <row r="179" spans="1:9" s="379" customFormat="1" ht="15" customHeight="1">
      <c r="A179" s="4"/>
      <c r="B179" s="9"/>
      <c r="C179" s="22"/>
      <c r="D179" s="6" t="s">
        <v>141</v>
      </c>
      <c r="E179" s="7">
        <v>100000</v>
      </c>
      <c r="F179" s="8">
        <v>100000</v>
      </c>
      <c r="G179" s="8">
        <v>100000</v>
      </c>
      <c r="H179" s="396">
        <f aca="true" t="shared" si="5" ref="H179:H184">G179/F179%</f>
        <v>100</v>
      </c>
      <c r="I179" s="22"/>
    </row>
    <row r="180" spans="1:9" s="379" customFormat="1" ht="15" customHeight="1">
      <c r="A180" s="150"/>
      <c r="B180" s="65"/>
      <c r="C180" s="150"/>
      <c r="D180" s="61" t="s">
        <v>775</v>
      </c>
      <c r="E180" s="122">
        <v>0</v>
      </c>
      <c r="F180" s="148">
        <v>323181</v>
      </c>
      <c r="G180" s="148">
        <v>225754.8</v>
      </c>
      <c r="H180" s="396">
        <f t="shared" si="5"/>
        <v>69.85398275269895</v>
      </c>
      <c r="I180" s="22"/>
    </row>
    <row r="181" spans="1:9" s="379" customFormat="1" ht="15" customHeight="1">
      <c r="A181" s="243"/>
      <c r="B181" s="102"/>
      <c r="C181" s="136"/>
      <c r="D181" s="177" t="s">
        <v>236</v>
      </c>
      <c r="E181" s="175">
        <v>0</v>
      </c>
      <c r="F181" s="178">
        <v>10000</v>
      </c>
      <c r="G181" s="178">
        <v>0</v>
      </c>
      <c r="H181" s="396">
        <f t="shared" si="5"/>
        <v>0</v>
      </c>
      <c r="I181" s="22"/>
    </row>
    <row r="182" spans="1:9" s="379" customFormat="1" ht="15" customHeight="1">
      <c r="A182" s="35"/>
      <c r="B182" s="113"/>
      <c r="C182" s="114"/>
      <c r="D182" s="50" t="s">
        <v>237</v>
      </c>
      <c r="E182" s="51">
        <v>0</v>
      </c>
      <c r="F182" s="179">
        <v>6000</v>
      </c>
      <c r="G182" s="179">
        <v>0</v>
      </c>
      <c r="H182" s="396">
        <f t="shared" si="5"/>
        <v>0</v>
      </c>
      <c r="I182" s="22"/>
    </row>
    <row r="183" spans="1:9" s="379" customFormat="1" ht="15" customHeight="1">
      <c r="A183" s="4"/>
      <c r="B183" s="9"/>
      <c r="C183" s="22"/>
      <c r="D183" s="6" t="s">
        <v>881</v>
      </c>
      <c r="E183" s="7">
        <v>210000</v>
      </c>
      <c r="F183" s="8">
        <v>210000</v>
      </c>
      <c r="G183" s="8">
        <v>74914.03</v>
      </c>
      <c r="H183" s="396">
        <f t="shared" si="5"/>
        <v>35.67334761904762</v>
      </c>
      <c r="I183" s="22"/>
    </row>
    <row r="184" spans="1:9" s="379" customFormat="1" ht="15" customHeight="1">
      <c r="A184" s="4"/>
      <c r="B184" s="9"/>
      <c r="C184" s="40"/>
      <c r="D184" s="6" t="s">
        <v>238</v>
      </c>
      <c r="E184" s="7">
        <v>0</v>
      </c>
      <c r="F184" s="26">
        <v>50000</v>
      </c>
      <c r="G184" s="26">
        <v>0</v>
      </c>
      <c r="H184" s="396">
        <f t="shared" si="5"/>
        <v>0</v>
      </c>
      <c r="I184" s="22"/>
    </row>
    <row r="185" spans="1:9" s="379" customFormat="1" ht="31.5" customHeight="1">
      <c r="A185" s="4"/>
      <c r="B185" s="9"/>
      <c r="C185" s="10">
        <v>6210</v>
      </c>
      <c r="D185" s="98" t="s">
        <v>526</v>
      </c>
      <c r="E185" s="12">
        <v>120000</v>
      </c>
      <c r="F185" s="13">
        <v>169500</v>
      </c>
      <c r="G185" s="13">
        <v>7989.34</v>
      </c>
      <c r="H185" s="397">
        <f>G185/F185%</f>
        <v>4.713474926253688</v>
      </c>
      <c r="I185" s="22"/>
    </row>
    <row r="186" spans="1:9" s="379" customFormat="1" ht="15" customHeight="1">
      <c r="A186" s="4"/>
      <c r="B186" s="9"/>
      <c r="C186" s="14"/>
      <c r="D186" s="44" t="s">
        <v>527</v>
      </c>
      <c r="E186" s="45"/>
      <c r="F186" s="46"/>
      <c r="G186" s="46"/>
      <c r="H186" s="392"/>
      <c r="I186" s="22"/>
    </row>
    <row r="187" spans="1:9" s="379" customFormat="1" ht="15" customHeight="1">
      <c r="A187" s="4"/>
      <c r="B187" s="9"/>
      <c r="C187" s="114"/>
      <c r="D187" s="140" t="s">
        <v>23</v>
      </c>
      <c r="E187" s="141"/>
      <c r="F187" s="142"/>
      <c r="G187" s="142"/>
      <c r="H187" s="388"/>
      <c r="I187" s="22"/>
    </row>
    <row r="188" spans="1:9" s="379" customFormat="1" ht="35.25" customHeight="1">
      <c r="A188" s="4"/>
      <c r="B188" s="9"/>
      <c r="C188" s="22"/>
      <c r="D188" s="103" t="s">
        <v>239</v>
      </c>
      <c r="E188" s="7">
        <v>0</v>
      </c>
      <c r="F188" s="26">
        <v>40000</v>
      </c>
      <c r="G188" s="26">
        <v>0</v>
      </c>
      <c r="H188" s="388">
        <f>G188/F188%</f>
        <v>0</v>
      </c>
      <c r="I188" s="22"/>
    </row>
    <row r="189" spans="1:9" s="379" customFormat="1" ht="15" customHeight="1">
      <c r="A189" s="4"/>
      <c r="B189" s="9"/>
      <c r="C189" s="22"/>
      <c r="D189" s="103" t="s">
        <v>755</v>
      </c>
      <c r="E189" s="7">
        <v>120000</v>
      </c>
      <c r="F189" s="8">
        <v>120000</v>
      </c>
      <c r="G189" s="8">
        <v>1000</v>
      </c>
      <c r="H189" s="388">
        <f>G189/F189%</f>
        <v>0.8333333333333334</v>
      </c>
      <c r="I189" s="22"/>
    </row>
    <row r="190" spans="1:9" s="379" customFormat="1" ht="33.75" customHeight="1">
      <c r="A190" s="4"/>
      <c r="B190" s="9"/>
      <c r="C190" s="150"/>
      <c r="D190" s="103" t="s">
        <v>806</v>
      </c>
      <c r="E190" s="7">
        <v>0</v>
      </c>
      <c r="F190" s="39">
        <v>9500</v>
      </c>
      <c r="G190" s="39">
        <v>6989.34</v>
      </c>
      <c r="H190" s="388">
        <f>G190/F190%</f>
        <v>73.572</v>
      </c>
      <c r="I190" s="22"/>
    </row>
    <row r="191" spans="1:9" s="379" customFormat="1" ht="15" customHeight="1">
      <c r="A191" s="33"/>
      <c r="B191" s="54">
        <v>70005</v>
      </c>
      <c r="C191" s="5"/>
      <c r="D191" s="6" t="s">
        <v>707</v>
      </c>
      <c r="E191" s="7">
        <v>1099830</v>
      </c>
      <c r="F191" s="133">
        <v>1144330</v>
      </c>
      <c r="G191" s="133">
        <v>652822.04</v>
      </c>
      <c r="H191" s="387">
        <f>G191/F191%</f>
        <v>57.04840736500835</v>
      </c>
      <c r="I191" s="22"/>
    </row>
    <row r="192" spans="1:9" s="379" customFormat="1" ht="15" customHeight="1">
      <c r="A192" s="33"/>
      <c r="B192" s="55"/>
      <c r="C192" s="105"/>
      <c r="D192" s="63"/>
      <c r="E192" s="58"/>
      <c r="F192" s="135"/>
      <c r="G192" s="135"/>
      <c r="H192" s="387"/>
      <c r="I192" s="22"/>
    </row>
    <row r="193" spans="1:9" s="379" customFormat="1" ht="15" customHeight="1">
      <c r="A193" s="33"/>
      <c r="B193" s="34"/>
      <c r="C193" s="38">
        <v>4210</v>
      </c>
      <c r="D193" s="11" t="s">
        <v>115</v>
      </c>
      <c r="E193" s="12">
        <v>3000</v>
      </c>
      <c r="F193" s="27">
        <v>8000</v>
      </c>
      <c r="G193" s="27">
        <v>4089.99</v>
      </c>
      <c r="H193" s="387">
        <f>G193/F193%</f>
        <v>51.124874999999996</v>
      </c>
      <c r="I193" s="32"/>
    </row>
    <row r="194" spans="1:9" s="379" customFormat="1" ht="15" customHeight="1">
      <c r="A194" s="4"/>
      <c r="B194" s="9"/>
      <c r="C194" s="114"/>
      <c r="D194" s="6" t="s">
        <v>419</v>
      </c>
      <c r="E194" s="7"/>
      <c r="F194" s="39"/>
      <c r="G194" s="39"/>
      <c r="H194" s="387"/>
      <c r="I194" s="22"/>
    </row>
    <row r="195" spans="1:9" s="379" customFormat="1" ht="15" customHeight="1">
      <c r="A195" s="41"/>
      <c r="B195" s="42"/>
      <c r="C195" s="60">
        <v>4260</v>
      </c>
      <c r="D195" s="61" t="s">
        <v>31</v>
      </c>
      <c r="E195" s="122">
        <v>76288</v>
      </c>
      <c r="F195" s="148">
        <v>111288</v>
      </c>
      <c r="G195" s="148">
        <v>107775.88</v>
      </c>
      <c r="H195" s="389">
        <f>G195/F195%</f>
        <v>96.84411616706203</v>
      </c>
      <c r="I195" s="22"/>
    </row>
    <row r="196" spans="1:9" s="379" customFormat="1" ht="15" customHeight="1">
      <c r="A196" s="243"/>
      <c r="B196" s="102"/>
      <c r="C196" s="137"/>
      <c r="D196" s="229"/>
      <c r="E196" s="230"/>
      <c r="F196" s="465"/>
      <c r="G196" s="465"/>
      <c r="H196" s="392"/>
      <c r="I196" s="22"/>
    </row>
    <row r="197" spans="1:9" s="379" customFormat="1" ht="29.25" customHeight="1">
      <c r="A197" s="47"/>
      <c r="B197" s="48"/>
      <c r="C197" s="199"/>
      <c r="D197" s="354" t="s">
        <v>807</v>
      </c>
      <c r="E197" s="51">
        <v>76288</v>
      </c>
      <c r="F197" s="149">
        <v>111288</v>
      </c>
      <c r="G197" s="149">
        <v>107775.88</v>
      </c>
      <c r="H197" s="390">
        <f>G197/F197%</f>
        <v>96.84411616706203</v>
      </c>
      <c r="I197" s="22"/>
    </row>
    <row r="198" spans="1:9" s="379" customFormat="1" ht="15" customHeight="1">
      <c r="A198" s="4"/>
      <c r="B198" s="9"/>
      <c r="C198" s="60">
        <v>4270</v>
      </c>
      <c r="D198" s="61" t="s">
        <v>897</v>
      </c>
      <c r="E198" s="12">
        <v>29000</v>
      </c>
      <c r="F198" s="31">
        <v>44500</v>
      </c>
      <c r="G198" s="31">
        <v>3660</v>
      </c>
      <c r="H198" s="387">
        <f>G198/F198%</f>
        <v>8.224719101123595</v>
      </c>
      <c r="I198" s="22"/>
    </row>
    <row r="199" spans="1:9" s="379" customFormat="1" ht="29.25" customHeight="1">
      <c r="A199" s="4"/>
      <c r="B199" s="9"/>
      <c r="C199" s="22"/>
      <c r="D199" s="103" t="s">
        <v>117</v>
      </c>
      <c r="E199" s="7">
        <v>19000</v>
      </c>
      <c r="F199" s="26">
        <v>19000</v>
      </c>
      <c r="G199" s="26">
        <v>0</v>
      </c>
      <c r="H199" s="387">
        <f>G199/F199%</f>
        <v>0</v>
      </c>
      <c r="I199" s="22"/>
    </row>
    <row r="200" spans="1:9" s="379" customFormat="1" ht="28.5" customHeight="1">
      <c r="A200" s="4"/>
      <c r="B200" s="9"/>
      <c r="C200" s="22"/>
      <c r="D200" s="103" t="s">
        <v>420</v>
      </c>
      <c r="E200" s="7">
        <v>1000</v>
      </c>
      <c r="F200" s="26">
        <v>10000</v>
      </c>
      <c r="G200" s="26">
        <v>3660</v>
      </c>
      <c r="H200" s="387">
        <f>G200/F200%</f>
        <v>36.6</v>
      </c>
      <c r="I200" s="22"/>
    </row>
    <row r="201" spans="1:9" s="379" customFormat="1" ht="15" customHeight="1">
      <c r="A201" s="4"/>
      <c r="B201" s="9"/>
      <c r="C201" s="22"/>
      <c r="D201" s="98" t="s">
        <v>241</v>
      </c>
      <c r="E201" s="12">
        <v>0</v>
      </c>
      <c r="F201" s="31">
        <v>15500</v>
      </c>
      <c r="G201" s="31">
        <v>0</v>
      </c>
      <c r="H201" s="388">
        <v>0</v>
      </c>
      <c r="I201" s="22"/>
    </row>
    <row r="202" spans="1:9" s="379" customFormat="1" ht="15" customHeight="1">
      <c r="A202" s="4"/>
      <c r="B202" s="9"/>
      <c r="C202" s="40"/>
      <c r="D202" s="286" t="s">
        <v>242</v>
      </c>
      <c r="E202" s="29"/>
      <c r="F202" s="30"/>
      <c r="G202" s="30"/>
      <c r="H202" s="391"/>
      <c r="I202" s="22"/>
    </row>
    <row r="203" spans="1:9" s="379" customFormat="1" ht="15" customHeight="1">
      <c r="A203" s="4"/>
      <c r="B203" s="9"/>
      <c r="C203" s="38">
        <v>4300</v>
      </c>
      <c r="D203" s="11" t="s">
        <v>946</v>
      </c>
      <c r="E203" s="12">
        <v>141066</v>
      </c>
      <c r="F203" s="13">
        <v>125107</v>
      </c>
      <c r="G203" s="13">
        <v>111591.79</v>
      </c>
      <c r="H203" s="387">
        <f aca="true" t="shared" si="6" ref="H203:H211">G203/F203%</f>
        <v>89.1970793001191</v>
      </c>
      <c r="I203" s="22"/>
    </row>
    <row r="204" spans="1:9" s="379" customFormat="1" ht="15" customHeight="1">
      <c r="A204" s="4"/>
      <c r="B204" s="9"/>
      <c r="C204" s="22"/>
      <c r="D204" s="6" t="s">
        <v>721</v>
      </c>
      <c r="E204" s="7">
        <v>141066</v>
      </c>
      <c r="F204" s="26">
        <v>96107</v>
      </c>
      <c r="G204" s="26">
        <v>92591.79</v>
      </c>
      <c r="H204" s="387">
        <f t="shared" si="6"/>
        <v>96.34239961709343</v>
      </c>
      <c r="I204" s="22"/>
    </row>
    <row r="205" spans="1:9" s="379" customFormat="1" ht="28.5" customHeight="1">
      <c r="A205" s="4"/>
      <c r="B205" s="9"/>
      <c r="C205" s="32"/>
      <c r="D205" s="103" t="s">
        <v>243</v>
      </c>
      <c r="E205" s="7">
        <v>0</v>
      </c>
      <c r="F205" s="26">
        <v>29000</v>
      </c>
      <c r="G205" s="26">
        <v>19000</v>
      </c>
      <c r="H205" s="387">
        <f t="shared" si="6"/>
        <v>65.51724137931035</v>
      </c>
      <c r="I205" s="22"/>
    </row>
    <row r="206" spans="1:9" s="379" customFormat="1" ht="15" customHeight="1">
      <c r="A206" s="4"/>
      <c r="B206" s="9"/>
      <c r="C206" s="119">
        <v>4430</v>
      </c>
      <c r="D206" s="180" t="s">
        <v>697</v>
      </c>
      <c r="E206" s="122">
        <v>646</v>
      </c>
      <c r="F206" s="123">
        <v>646</v>
      </c>
      <c r="G206" s="123">
        <v>0</v>
      </c>
      <c r="H206" s="387">
        <f t="shared" si="6"/>
        <v>0</v>
      </c>
      <c r="I206" s="22"/>
    </row>
    <row r="207" spans="1:9" s="379" customFormat="1" ht="15" customHeight="1">
      <c r="A207" s="4"/>
      <c r="B207" s="9"/>
      <c r="C207" s="38">
        <v>4480</v>
      </c>
      <c r="D207" s="11" t="s">
        <v>24</v>
      </c>
      <c r="E207" s="12">
        <v>844830</v>
      </c>
      <c r="F207" s="13">
        <v>844830</v>
      </c>
      <c r="G207" s="13">
        <v>422602.5</v>
      </c>
      <c r="H207" s="387">
        <f t="shared" si="6"/>
        <v>50.022193814140124</v>
      </c>
      <c r="I207" s="22"/>
    </row>
    <row r="208" spans="1:9" s="379" customFormat="1" ht="47.25" customHeight="1">
      <c r="A208" s="4"/>
      <c r="B208" s="9"/>
      <c r="C208" s="22"/>
      <c r="D208" s="98" t="s">
        <v>808</v>
      </c>
      <c r="E208" s="12">
        <v>844830</v>
      </c>
      <c r="F208" s="13">
        <v>844830</v>
      </c>
      <c r="G208" s="13">
        <v>422602.5</v>
      </c>
      <c r="H208" s="387">
        <f t="shared" si="6"/>
        <v>50.022193814140124</v>
      </c>
      <c r="I208" s="22"/>
    </row>
    <row r="209" spans="1:9" s="379" customFormat="1" ht="15" customHeight="1">
      <c r="A209" s="4"/>
      <c r="B209" s="9"/>
      <c r="C209" s="38">
        <v>4510</v>
      </c>
      <c r="D209" s="11" t="s">
        <v>685</v>
      </c>
      <c r="E209" s="12">
        <v>5000</v>
      </c>
      <c r="F209" s="27">
        <v>5000</v>
      </c>
      <c r="G209" s="27">
        <v>3098</v>
      </c>
      <c r="H209" s="387">
        <f t="shared" si="6"/>
        <v>61.96</v>
      </c>
      <c r="I209" s="22"/>
    </row>
    <row r="210" spans="1:9" s="379" customFormat="1" ht="15" customHeight="1">
      <c r="A210" s="4"/>
      <c r="B210" s="65"/>
      <c r="C210" s="40"/>
      <c r="D210" s="6" t="s">
        <v>721</v>
      </c>
      <c r="E210" s="7">
        <v>5000</v>
      </c>
      <c r="F210" s="39">
        <v>5000</v>
      </c>
      <c r="G210" s="39">
        <v>3098</v>
      </c>
      <c r="H210" s="387">
        <f t="shared" si="6"/>
        <v>61.96</v>
      </c>
      <c r="I210" s="22"/>
    </row>
    <row r="211" spans="1:9" s="379" customFormat="1" ht="28.5" customHeight="1">
      <c r="A211" s="181"/>
      <c r="B211" s="182"/>
      <c r="C211" s="38">
        <v>4570</v>
      </c>
      <c r="D211" s="98" t="s">
        <v>244</v>
      </c>
      <c r="E211" s="12">
        <v>0</v>
      </c>
      <c r="F211" s="183">
        <v>4</v>
      </c>
      <c r="G211" s="183">
        <v>3.88</v>
      </c>
      <c r="H211" s="387">
        <f t="shared" si="6"/>
        <v>97</v>
      </c>
      <c r="I211" s="22"/>
    </row>
    <row r="212" spans="1:9" s="379" customFormat="1" ht="15" customHeight="1">
      <c r="A212" s="181"/>
      <c r="B212" s="33"/>
      <c r="C212" s="40"/>
      <c r="D212" s="6" t="s">
        <v>245</v>
      </c>
      <c r="E212" s="7">
        <v>0</v>
      </c>
      <c r="F212" s="144">
        <v>4</v>
      </c>
      <c r="G212" s="144"/>
      <c r="H212" s="387"/>
      <c r="I212" s="22"/>
    </row>
    <row r="213" spans="1:9" s="379" customFormat="1" ht="15" customHeight="1">
      <c r="A213" s="181"/>
      <c r="B213" s="33"/>
      <c r="C213" s="38">
        <v>6060</v>
      </c>
      <c r="D213" s="11" t="s">
        <v>750</v>
      </c>
      <c r="E213" s="12">
        <v>0</v>
      </c>
      <c r="F213" s="27">
        <v>4955</v>
      </c>
      <c r="G213" s="27">
        <v>0</v>
      </c>
      <c r="H213" s="387">
        <f>G213/F213%</f>
        <v>0</v>
      </c>
      <c r="I213" s="22"/>
    </row>
    <row r="214" spans="1:9" s="379" customFormat="1" ht="29.25" customHeight="1">
      <c r="A214" s="181"/>
      <c r="B214" s="33"/>
      <c r="C214" s="130"/>
      <c r="D214" s="103" t="s">
        <v>246</v>
      </c>
      <c r="E214" s="7">
        <v>0</v>
      </c>
      <c r="F214" s="39">
        <v>4955</v>
      </c>
      <c r="G214" s="39">
        <v>0</v>
      </c>
      <c r="H214" s="387">
        <f>G214/F214%</f>
        <v>0</v>
      </c>
      <c r="I214" s="22"/>
    </row>
    <row r="215" spans="1:9" s="379" customFormat="1" ht="15" customHeight="1">
      <c r="A215" s="181"/>
      <c r="B215" s="184">
        <v>70095</v>
      </c>
      <c r="C215" s="5"/>
      <c r="D215" s="6" t="s">
        <v>126</v>
      </c>
      <c r="E215" s="7">
        <v>70000</v>
      </c>
      <c r="F215" s="8">
        <v>210000</v>
      </c>
      <c r="G215" s="8">
        <v>12983.56</v>
      </c>
      <c r="H215" s="387">
        <f>G215/F215%</f>
        <v>6.182647619047619</v>
      </c>
      <c r="I215" s="22"/>
    </row>
    <row r="216" spans="1:9" s="379" customFormat="1" ht="28.5" customHeight="1">
      <c r="A216" s="471"/>
      <c r="B216" s="88"/>
      <c r="C216" s="38">
        <v>2650</v>
      </c>
      <c r="D216" s="161" t="s">
        <v>36</v>
      </c>
      <c r="E216" s="122">
        <v>50000</v>
      </c>
      <c r="F216" s="148">
        <v>190000</v>
      </c>
      <c r="G216" s="148">
        <v>4335</v>
      </c>
      <c r="H216" s="389">
        <f>G216/F216%</f>
        <v>2.281578947368421</v>
      </c>
      <c r="I216" s="22"/>
    </row>
    <row r="217" spans="1:9" s="379" customFormat="1" ht="15" customHeight="1">
      <c r="A217" s="472"/>
      <c r="B217" s="468"/>
      <c r="C217" s="473"/>
      <c r="D217" s="474" t="s">
        <v>776</v>
      </c>
      <c r="E217" s="475">
        <v>0</v>
      </c>
      <c r="F217" s="476">
        <v>140000</v>
      </c>
      <c r="G217" s="476">
        <v>0</v>
      </c>
      <c r="H217" s="462">
        <f aca="true" t="shared" si="7" ref="H217:H222">G217/F217%</f>
        <v>0</v>
      </c>
      <c r="I217" s="22"/>
    </row>
    <row r="218" spans="1:9" s="379" customFormat="1" ht="30.75" customHeight="1">
      <c r="A218" s="182"/>
      <c r="B218" s="182"/>
      <c r="C218" s="35"/>
      <c r="D218" s="354" t="s">
        <v>809</v>
      </c>
      <c r="E218" s="51">
        <v>0</v>
      </c>
      <c r="F218" s="52">
        <v>20000</v>
      </c>
      <c r="G218" s="52">
        <v>0</v>
      </c>
      <c r="H218" s="387">
        <f t="shared" si="7"/>
        <v>0</v>
      </c>
      <c r="I218" s="22"/>
    </row>
    <row r="219" spans="1:9" s="379" customFormat="1" ht="29.25" customHeight="1">
      <c r="A219" s="165"/>
      <c r="B219" s="165"/>
      <c r="C219" s="150"/>
      <c r="D219" s="161" t="s">
        <v>249</v>
      </c>
      <c r="E219" s="122">
        <v>0</v>
      </c>
      <c r="F219" s="148">
        <v>120000</v>
      </c>
      <c r="G219" s="148">
        <v>0</v>
      </c>
      <c r="H219" s="387">
        <f t="shared" si="7"/>
        <v>0</v>
      </c>
      <c r="I219" s="22"/>
    </row>
    <row r="220" spans="1:9" s="379" customFormat="1" ht="15" customHeight="1">
      <c r="A220" s="188"/>
      <c r="B220" s="182"/>
      <c r="C220" s="128"/>
      <c r="D220" s="189" t="s">
        <v>235</v>
      </c>
      <c r="E220" s="51">
        <v>50000</v>
      </c>
      <c r="F220" s="149">
        <v>50000</v>
      </c>
      <c r="G220" s="149">
        <v>4335</v>
      </c>
      <c r="H220" s="387">
        <f t="shared" si="7"/>
        <v>8.67</v>
      </c>
      <c r="I220" s="22"/>
    </row>
    <row r="221" spans="1:9" s="379" customFormat="1" ht="30.75" customHeight="1">
      <c r="A221" s="181"/>
      <c r="B221" s="33"/>
      <c r="C221" s="114"/>
      <c r="D221" s="103" t="s">
        <v>894</v>
      </c>
      <c r="E221" s="7">
        <v>50000</v>
      </c>
      <c r="F221" s="26">
        <v>50000</v>
      </c>
      <c r="G221" s="26">
        <v>4335</v>
      </c>
      <c r="H221" s="387">
        <f t="shared" si="7"/>
        <v>8.67</v>
      </c>
      <c r="I221" s="22"/>
    </row>
    <row r="222" spans="1:9" s="379" customFormat="1" ht="15" customHeight="1">
      <c r="A222" s="181"/>
      <c r="B222" s="33"/>
      <c r="C222" s="40"/>
      <c r="D222" s="6" t="s">
        <v>250</v>
      </c>
      <c r="E222" s="7">
        <v>0</v>
      </c>
      <c r="F222" s="39">
        <v>3893</v>
      </c>
      <c r="G222" s="39">
        <v>2304</v>
      </c>
      <c r="H222" s="387">
        <f t="shared" si="7"/>
        <v>59.183149242229646</v>
      </c>
      <c r="I222" s="22"/>
    </row>
    <row r="223" spans="1:9" s="379" customFormat="1" ht="15" customHeight="1">
      <c r="A223" s="181"/>
      <c r="B223" s="33"/>
      <c r="C223" s="38">
        <v>4270</v>
      </c>
      <c r="D223" s="11" t="s">
        <v>897</v>
      </c>
      <c r="E223" s="12">
        <v>0</v>
      </c>
      <c r="F223" s="27">
        <v>2304</v>
      </c>
      <c r="G223" s="27">
        <v>2304</v>
      </c>
      <c r="H223" s="387">
        <f>G223/F223%</f>
        <v>100</v>
      </c>
      <c r="I223" s="22"/>
    </row>
    <row r="224" spans="1:9" s="379" customFormat="1" ht="15" customHeight="1">
      <c r="A224" s="181"/>
      <c r="B224" s="33"/>
      <c r="C224" s="40"/>
      <c r="D224" s="6" t="s">
        <v>250</v>
      </c>
      <c r="E224" s="7">
        <v>0</v>
      </c>
      <c r="F224" s="39">
        <v>2304</v>
      </c>
      <c r="G224" s="39">
        <v>2304</v>
      </c>
      <c r="H224" s="387">
        <f>G224/F224%</f>
        <v>100</v>
      </c>
      <c r="I224" s="22"/>
    </row>
    <row r="225" spans="1:9" s="379" customFormat="1" ht="15" customHeight="1">
      <c r="A225" s="181"/>
      <c r="B225" s="33"/>
      <c r="C225" s="10">
        <v>4400</v>
      </c>
      <c r="D225" s="98" t="s">
        <v>251</v>
      </c>
      <c r="E225" s="12">
        <v>0</v>
      </c>
      <c r="F225" s="62">
        <v>407</v>
      </c>
      <c r="G225" s="62">
        <v>406.94</v>
      </c>
      <c r="H225" s="388">
        <f>G225/F225%</f>
        <v>99.98525798525797</v>
      </c>
      <c r="I225" s="22"/>
    </row>
    <row r="226" spans="1:9" s="379" customFormat="1" ht="15" customHeight="1">
      <c r="A226" s="181"/>
      <c r="B226" s="33"/>
      <c r="C226" s="14"/>
      <c r="D226" s="169" t="s">
        <v>810</v>
      </c>
      <c r="E226" s="170"/>
      <c r="F226" s="171"/>
      <c r="G226" s="171"/>
      <c r="H226" s="391"/>
      <c r="I226" s="22"/>
    </row>
    <row r="227" spans="1:9" s="379" customFormat="1" ht="33.75" customHeight="1">
      <c r="A227" s="181"/>
      <c r="B227" s="33"/>
      <c r="C227" s="40"/>
      <c r="D227" s="103" t="s">
        <v>252</v>
      </c>
      <c r="E227" s="7">
        <v>0</v>
      </c>
      <c r="F227" s="37">
        <v>407</v>
      </c>
      <c r="G227" s="37">
        <v>406.94</v>
      </c>
      <c r="H227" s="388">
        <f>G227/F227%</f>
        <v>99.98525798525797</v>
      </c>
      <c r="I227" s="22"/>
    </row>
    <row r="228" spans="1:9" s="379" customFormat="1" ht="15" customHeight="1">
      <c r="A228" s="181"/>
      <c r="B228" s="33"/>
      <c r="C228" s="38">
        <v>4430</v>
      </c>
      <c r="D228" s="11" t="s">
        <v>697</v>
      </c>
      <c r="E228" s="12">
        <v>20000</v>
      </c>
      <c r="F228" s="31">
        <v>11263</v>
      </c>
      <c r="G228" s="31">
        <v>0</v>
      </c>
      <c r="H228" s="388">
        <f>G228/F228%</f>
        <v>0</v>
      </c>
      <c r="I228" s="22"/>
    </row>
    <row r="229" spans="1:9" s="379" customFormat="1" ht="15" customHeight="1">
      <c r="A229" s="181"/>
      <c r="B229" s="33"/>
      <c r="C229" s="40"/>
      <c r="D229" s="6" t="s">
        <v>937</v>
      </c>
      <c r="E229" s="7">
        <v>20000</v>
      </c>
      <c r="F229" s="26">
        <v>11263</v>
      </c>
      <c r="G229" s="26">
        <v>0</v>
      </c>
      <c r="H229" s="388">
        <f>G229/F229%</f>
        <v>0</v>
      </c>
      <c r="I229" s="22"/>
    </row>
    <row r="230" spans="1:9" s="379" customFormat="1" ht="15" customHeight="1">
      <c r="A230" s="181"/>
      <c r="B230" s="33"/>
      <c r="C230" s="38">
        <v>4580</v>
      </c>
      <c r="D230" s="11" t="s">
        <v>253</v>
      </c>
      <c r="E230" s="12">
        <v>0</v>
      </c>
      <c r="F230" s="111">
        <v>87</v>
      </c>
      <c r="G230" s="111">
        <v>86.52</v>
      </c>
      <c r="H230" s="387">
        <f>G230/F230%</f>
        <v>99.44827586206897</v>
      </c>
      <c r="I230" s="22"/>
    </row>
    <row r="231" spans="1:9" s="379" customFormat="1" ht="30.75" customHeight="1">
      <c r="A231" s="181"/>
      <c r="B231" s="33"/>
      <c r="C231" s="40"/>
      <c r="D231" s="103" t="s">
        <v>778</v>
      </c>
      <c r="E231" s="7">
        <v>0</v>
      </c>
      <c r="F231" s="190">
        <v>87</v>
      </c>
      <c r="G231" s="190">
        <v>86.52</v>
      </c>
      <c r="H231" s="387"/>
      <c r="I231" s="22"/>
    </row>
    <row r="232" spans="1:9" s="379" customFormat="1" ht="33" customHeight="1">
      <c r="A232" s="181"/>
      <c r="B232" s="33"/>
      <c r="C232" s="60">
        <v>4590</v>
      </c>
      <c r="D232" s="161" t="s">
        <v>254</v>
      </c>
      <c r="E232" s="12">
        <v>0</v>
      </c>
      <c r="F232" s="27">
        <v>2046</v>
      </c>
      <c r="G232" s="27">
        <v>1959.06</v>
      </c>
      <c r="H232" s="387">
        <f>G232/F232%</f>
        <v>95.75073313782991</v>
      </c>
      <c r="I232" s="22"/>
    </row>
    <row r="233" spans="1:9" s="379" customFormat="1" ht="33" customHeight="1">
      <c r="A233" s="181"/>
      <c r="B233" s="33"/>
      <c r="C233" s="128"/>
      <c r="D233" s="191" t="s">
        <v>777</v>
      </c>
      <c r="E233" s="7">
        <v>0</v>
      </c>
      <c r="F233" s="39">
        <v>2046</v>
      </c>
      <c r="G233" s="39">
        <v>1959.06</v>
      </c>
      <c r="H233" s="387">
        <f>G233/F233%</f>
        <v>95.75073313782991</v>
      </c>
      <c r="I233" s="22"/>
    </row>
    <row r="234" spans="1:9" s="379" customFormat="1" ht="15" customHeight="1">
      <c r="A234" s="192">
        <v>710</v>
      </c>
      <c r="B234" s="193"/>
      <c r="C234" s="91"/>
      <c r="D234" s="92" t="s">
        <v>127</v>
      </c>
      <c r="E234" s="117">
        <v>478000</v>
      </c>
      <c r="F234" s="94">
        <v>538000</v>
      </c>
      <c r="G234" s="94">
        <v>65894.39</v>
      </c>
      <c r="H234" s="400">
        <f>G234/F234%</f>
        <v>12.248027881040892</v>
      </c>
      <c r="I234" s="22"/>
    </row>
    <row r="235" spans="1:9" s="379" customFormat="1" ht="15" customHeight="1">
      <c r="A235" s="194"/>
      <c r="B235" s="195"/>
      <c r="C235" s="56"/>
      <c r="D235" s="196"/>
      <c r="E235" s="197"/>
      <c r="F235" s="198"/>
      <c r="G235" s="198"/>
      <c r="H235" s="387"/>
      <c r="I235" s="22"/>
    </row>
    <row r="236" spans="1:9" s="379" customFormat="1" ht="15" customHeight="1">
      <c r="A236" s="181"/>
      <c r="B236" s="184">
        <v>71004</v>
      </c>
      <c r="C236" s="5"/>
      <c r="D236" s="6" t="s">
        <v>41</v>
      </c>
      <c r="E236" s="7">
        <v>280000</v>
      </c>
      <c r="F236" s="8">
        <v>310000</v>
      </c>
      <c r="G236" s="8">
        <v>21798.52</v>
      </c>
      <c r="H236" s="387">
        <f>G236/F236%</f>
        <v>7.03178064516129</v>
      </c>
      <c r="I236" s="22"/>
    </row>
    <row r="237" spans="1:9" s="379" customFormat="1" ht="15" customHeight="1">
      <c r="A237" s="471"/>
      <c r="B237" s="88"/>
      <c r="C237" s="38">
        <v>4170</v>
      </c>
      <c r="D237" s="61" t="s">
        <v>943</v>
      </c>
      <c r="E237" s="122">
        <v>0</v>
      </c>
      <c r="F237" s="210">
        <v>4000</v>
      </c>
      <c r="G237" s="210">
        <v>0</v>
      </c>
      <c r="H237" s="389">
        <f>G237/F237%</f>
        <v>0</v>
      </c>
      <c r="I237" s="22"/>
    </row>
    <row r="238" spans="1:9" s="379" customFormat="1" ht="15" customHeight="1">
      <c r="A238" s="477"/>
      <c r="B238" s="83"/>
      <c r="C238" s="199"/>
      <c r="D238" s="50" t="s">
        <v>255</v>
      </c>
      <c r="E238" s="51">
        <v>0</v>
      </c>
      <c r="F238" s="179">
        <v>4000</v>
      </c>
      <c r="G238" s="179">
        <v>0</v>
      </c>
      <c r="H238" s="390">
        <v>0</v>
      </c>
      <c r="I238" s="22"/>
    </row>
    <row r="239" spans="1:9" s="379" customFormat="1" ht="15" customHeight="1">
      <c r="A239" s="181"/>
      <c r="B239" s="165"/>
      <c r="C239" s="38">
        <v>4300</v>
      </c>
      <c r="D239" s="11" t="s">
        <v>946</v>
      </c>
      <c r="E239" s="12">
        <v>280000</v>
      </c>
      <c r="F239" s="13">
        <v>306000</v>
      </c>
      <c r="G239" s="13">
        <v>21798.52</v>
      </c>
      <c r="H239" s="387">
        <f>G239/F239%</f>
        <v>7.123699346405229</v>
      </c>
      <c r="I239" s="22"/>
    </row>
    <row r="240" spans="1:9" s="379" customFormat="1" ht="15" customHeight="1">
      <c r="A240" s="181"/>
      <c r="B240" s="182"/>
      <c r="C240" s="22"/>
      <c r="D240" s="6" t="s">
        <v>740</v>
      </c>
      <c r="E240" s="7">
        <v>7650</v>
      </c>
      <c r="F240" s="39">
        <v>7650</v>
      </c>
      <c r="G240" s="39">
        <v>0</v>
      </c>
      <c r="H240" s="387">
        <f aca="true" t="shared" si="8" ref="H240:H250">G240/F240%</f>
        <v>0</v>
      </c>
      <c r="I240" s="22"/>
    </row>
    <row r="241" spans="1:9" s="379" customFormat="1" ht="15" customHeight="1">
      <c r="A241" s="181"/>
      <c r="B241" s="33"/>
      <c r="C241" s="22"/>
      <c r="D241" s="6" t="s">
        <v>701</v>
      </c>
      <c r="E241" s="7">
        <v>20000</v>
      </c>
      <c r="F241" s="26">
        <v>20000</v>
      </c>
      <c r="G241" s="26">
        <v>0</v>
      </c>
      <c r="H241" s="387">
        <f t="shared" si="8"/>
        <v>0</v>
      </c>
      <c r="I241" s="22"/>
    </row>
    <row r="242" spans="1:9" s="379" customFormat="1" ht="36" customHeight="1">
      <c r="A242" s="181"/>
      <c r="B242" s="33"/>
      <c r="C242" s="22"/>
      <c r="D242" s="103" t="s">
        <v>660</v>
      </c>
      <c r="E242" s="7">
        <v>80000</v>
      </c>
      <c r="F242" s="26">
        <v>80000</v>
      </c>
      <c r="G242" s="26">
        <v>0</v>
      </c>
      <c r="H242" s="387">
        <f t="shared" si="8"/>
        <v>0</v>
      </c>
      <c r="I242" s="22"/>
    </row>
    <row r="243" spans="1:9" s="379" customFormat="1" ht="15" customHeight="1">
      <c r="A243" s="181"/>
      <c r="B243" s="33"/>
      <c r="C243" s="22"/>
      <c r="D243" s="6" t="s">
        <v>945</v>
      </c>
      <c r="E243" s="7">
        <v>2440</v>
      </c>
      <c r="F243" s="39">
        <v>2440</v>
      </c>
      <c r="G243" s="39">
        <v>2440</v>
      </c>
      <c r="H243" s="387">
        <f t="shared" si="8"/>
        <v>100</v>
      </c>
      <c r="I243" s="22"/>
    </row>
    <row r="244" spans="1:9" s="379" customFormat="1" ht="15" customHeight="1">
      <c r="A244" s="181"/>
      <c r="B244" s="33"/>
      <c r="C244" s="22"/>
      <c r="D244" s="6" t="s">
        <v>59</v>
      </c>
      <c r="E244" s="7">
        <v>2090</v>
      </c>
      <c r="F244" s="39">
        <v>2090</v>
      </c>
      <c r="G244" s="39">
        <v>3530</v>
      </c>
      <c r="H244" s="387">
        <f t="shared" si="8"/>
        <v>168.8995215311005</v>
      </c>
      <c r="I244" s="22"/>
    </row>
    <row r="245" spans="1:9" s="379" customFormat="1" ht="15" customHeight="1">
      <c r="A245" s="181"/>
      <c r="B245" s="33"/>
      <c r="C245" s="22"/>
      <c r="D245" s="6" t="s">
        <v>132</v>
      </c>
      <c r="E245" s="7">
        <v>15000</v>
      </c>
      <c r="F245" s="26">
        <v>15000</v>
      </c>
      <c r="G245" s="26">
        <v>15000</v>
      </c>
      <c r="H245" s="387">
        <f t="shared" si="8"/>
        <v>100</v>
      </c>
      <c r="I245" s="22"/>
    </row>
    <row r="246" spans="1:9" s="379" customFormat="1" ht="15" customHeight="1">
      <c r="A246" s="181"/>
      <c r="B246" s="33"/>
      <c r="C246" s="22"/>
      <c r="D246" s="6" t="s">
        <v>81</v>
      </c>
      <c r="E246" s="7">
        <v>20000</v>
      </c>
      <c r="F246" s="26">
        <v>20000</v>
      </c>
      <c r="G246" s="26">
        <v>0</v>
      </c>
      <c r="H246" s="387">
        <f t="shared" si="8"/>
        <v>0</v>
      </c>
      <c r="I246" s="22"/>
    </row>
    <row r="247" spans="1:9" s="379" customFormat="1" ht="15" customHeight="1">
      <c r="A247" s="181"/>
      <c r="B247" s="33"/>
      <c r="C247" s="22"/>
      <c r="D247" s="6" t="s">
        <v>923</v>
      </c>
      <c r="E247" s="7">
        <v>30000</v>
      </c>
      <c r="F247" s="26">
        <v>30000</v>
      </c>
      <c r="G247" s="26">
        <v>0</v>
      </c>
      <c r="H247" s="387">
        <f t="shared" si="8"/>
        <v>0</v>
      </c>
      <c r="I247" s="22"/>
    </row>
    <row r="248" spans="1:9" s="379" customFormat="1" ht="15" customHeight="1">
      <c r="A248" s="181"/>
      <c r="B248" s="33"/>
      <c r="C248" s="22"/>
      <c r="D248" s="6" t="s">
        <v>11</v>
      </c>
      <c r="E248" s="7">
        <v>20000</v>
      </c>
      <c r="F248" s="26">
        <v>16000</v>
      </c>
      <c r="G248" s="26">
        <v>0</v>
      </c>
      <c r="H248" s="387">
        <f t="shared" si="8"/>
        <v>0</v>
      </c>
      <c r="I248" s="22"/>
    </row>
    <row r="249" spans="1:9" s="379" customFormat="1" ht="15" customHeight="1">
      <c r="A249" s="181"/>
      <c r="B249" s="33"/>
      <c r="C249" s="22"/>
      <c r="D249" s="6" t="s">
        <v>124</v>
      </c>
      <c r="E249" s="7">
        <v>50000</v>
      </c>
      <c r="F249" s="26">
        <v>50000</v>
      </c>
      <c r="G249" s="26">
        <v>367.26</v>
      </c>
      <c r="H249" s="387">
        <f t="shared" si="8"/>
        <v>0.73452</v>
      </c>
      <c r="I249" s="22"/>
    </row>
    <row r="250" spans="1:9" s="379" customFormat="1" ht="15" customHeight="1">
      <c r="A250" s="181"/>
      <c r="B250" s="33"/>
      <c r="C250" s="22"/>
      <c r="D250" s="6" t="s">
        <v>55</v>
      </c>
      <c r="E250" s="7">
        <v>32820</v>
      </c>
      <c r="F250" s="26">
        <v>32820</v>
      </c>
      <c r="G250" s="26">
        <f>SUM(G243:G249)</f>
        <v>21337.26</v>
      </c>
      <c r="H250" s="387">
        <f t="shared" si="8"/>
        <v>65.01297989031079</v>
      </c>
      <c r="I250" s="22"/>
    </row>
    <row r="251" spans="1:9" s="379" customFormat="1" ht="33" customHeight="1">
      <c r="A251" s="181"/>
      <c r="B251" s="33"/>
      <c r="C251" s="22"/>
      <c r="D251" s="103" t="s">
        <v>256</v>
      </c>
      <c r="E251" s="7">
        <v>0</v>
      </c>
      <c r="F251" s="26">
        <v>30000</v>
      </c>
      <c r="G251" s="26">
        <v>0</v>
      </c>
      <c r="H251" s="387">
        <f>G251/F251%</f>
        <v>0</v>
      </c>
      <c r="I251" s="22"/>
    </row>
    <row r="252" spans="1:9" s="379" customFormat="1" ht="15" customHeight="1">
      <c r="A252" s="181"/>
      <c r="B252" s="151"/>
      <c r="C252" s="128"/>
      <c r="D252" s="6" t="s">
        <v>287</v>
      </c>
      <c r="E252" s="7"/>
      <c r="F252" s="26"/>
      <c r="G252" s="26">
        <v>461.26</v>
      </c>
      <c r="H252" s="387">
        <v>0</v>
      </c>
      <c r="I252" s="22"/>
    </row>
    <row r="253" spans="1:9" s="379" customFormat="1" ht="15" customHeight="1">
      <c r="A253" s="181"/>
      <c r="B253" s="151"/>
      <c r="C253" s="128"/>
      <c r="D253" s="6"/>
      <c r="E253" s="7"/>
      <c r="F253" s="26"/>
      <c r="G253" s="26"/>
      <c r="H253" s="387"/>
      <c r="I253" s="22"/>
    </row>
    <row r="254" spans="1:9" s="379" customFormat="1" ht="15" customHeight="1">
      <c r="A254" s="181"/>
      <c r="B254" s="184">
        <v>71035</v>
      </c>
      <c r="C254" s="5"/>
      <c r="D254" s="6" t="s">
        <v>768</v>
      </c>
      <c r="E254" s="7">
        <v>198000</v>
      </c>
      <c r="F254" s="8">
        <v>198000</v>
      </c>
      <c r="G254" s="8">
        <v>44095.87</v>
      </c>
      <c r="H254" s="387">
        <f aca="true" t="shared" si="9" ref="H254:H311">G254/F254%</f>
        <v>22.270641414141416</v>
      </c>
      <c r="I254" s="22"/>
    </row>
    <row r="255" spans="1:9" s="379" customFormat="1" ht="15" customHeight="1">
      <c r="A255" s="165"/>
      <c r="B255" s="195"/>
      <c r="C255" s="38">
        <v>4300</v>
      </c>
      <c r="D255" s="61" t="s">
        <v>946</v>
      </c>
      <c r="E255" s="122"/>
      <c r="F255" s="143">
        <v>48000</v>
      </c>
      <c r="G255" s="143">
        <v>19980</v>
      </c>
      <c r="H255" s="389">
        <f t="shared" si="9"/>
        <v>41.625</v>
      </c>
      <c r="I255" s="22"/>
    </row>
    <row r="256" spans="1:9" s="379" customFormat="1" ht="33" customHeight="1">
      <c r="A256" s="188"/>
      <c r="B256" s="182"/>
      <c r="C256" s="199"/>
      <c r="D256" s="354" t="s">
        <v>288</v>
      </c>
      <c r="E256" s="51">
        <v>48000</v>
      </c>
      <c r="F256" s="52">
        <v>48000</v>
      </c>
      <c r="G256" s="52">
        <v>19980</v>
      </c>
      <c r="H256" s="389">
        <f t="shared" si="9"/>
        <v>41.625</v>
      </c>
      <c r="I256" s="22"/>
    </row>
    <row r="257" spans="1:9" s="379" customFormat="1" ht="15" customHeight="1">
      <c r="A257" s="200"/>
      <c r="B257" s="165"/>
      <c r="C257" s="38">
        <v>6050</v>
      </c>
      <c r="D257" s="61" t="s">
        <v>130</v>
      </c>
      <c r="E257" s="122">
        <v>150000</v>
      </c>
      <c r="F257" s="148">
        <v>150000</v>
      </c>
      <c r="G257" s="148">
        <v>24115.87</v>
      </c>
      <c r="H257" s="389">
        <f t="shared" si="9"/>
        <v>16.077246666666667</v>
      </c>
      <c r="I257" s="22"/>
    </row>
    <row r="258" spans="1:9" s="379" customFormat="1" ht="32.25" customHeight="1">
      <c r="A258" s="151"/>
      <c r="B258" s="151"/>
      <c r="C258" s="49"/>
      <c r="D258" s="417" t="s">
        <v>289</v>
      </c>
      <c r="E258" s="175">
        <v>150000</v>
      </c>
      <c r="F258" s="176">
        <v>150000</v>
      </c>
      <c r="G258" s="176">
        <v>24115.87</v>
      </c>
      <c r="H258" s="389">
        <f t="shared" si="9"/>
        <v>16.077246666666667</v>
      </c>
      <c r="I258" s="22"/>
    </row>
    <row r="259" spans="1:9" s="379" customFormat="1" ht="15" customHeight="1">
      <c r="A259" s="188"/>
      <c r="B259" s="151"/>
      <c r="C259" s="53"/>
      <c r="D259" s="50"/>
      <c r="E259" s="51"/>
      <c r="F259" s="149"/>
      <c r="G259" s="149"/>
      <c r="H259" s="390"/>
      <c r="I259" s="22"/>
    </row>
    <row r="260" spans="1:9" s="379" customFormat="1" ht="15" customHeight="1">
      <c r="A260" s="181"/>
      <c r="B260" s="184">
        <v>71095</v>
      </c>
      <c r="C260" s="5"/>
      <c r="D260" s="6" t="s">
        <v>126</v>
      </c>
      <c r="E260" s="7">
        <v>0</v>
      </c>
      <c r="F260" s="26">
        <v>30000</v>
      </c>
      <c r="G260" s="26">
        <v>0</v>
      </c>
      <c r="H260" s="387">
        <f t="shared" si="9"/>
        <v>0</v>
      </c>
      <c r="I260" s="22"/>
    </row>
    <row r="261" spans="1:9" s="379" customFormat="1" ht="15" customHeight="1">
      <c r="A261" s="471"/>
      <c r="B261" s="88"/>
      <c r="C261" s="38">
        <v>4300</v>
      </c>
      <c r="D261" s="61" t="s">
        <v>946</v>
      </c>
      <c r="E261" s="122"/>
      <c r="F261" s="143">
        <v>30000</v>
      </c>
      <c r="G261" s="143">
        <v>0</v>
      </c>
      <c r="H261" s="389">
        <f t="shared" si="9"/>
        <v>0</v>
      </c>
      <c r="I261" s="22"/>
    </row>
    <row r="262" spans="1:9" s="379" customFormat="1" ht="15" customHeight="1">
      <c r="A262" s="477"/>
      <c r="B262" s="83"/>
      <c r="C262" s="49"/>
      <c r="D262" s="50" t="s">
        <v>257</v>
      </c>
      <c r="E262" s="51">
        <v>0</v>
      </c>
      <c r="F262" s="52">
        <v>30000</v>
      </c>
      <c r="G262" s="52">
        <v>0</v>
      </c>
      <c r="H262" s="390">
        <f t="shared" si="9"/>
        <v>0</v>
      </c>
      <c r="I262" s="22"/>
    </row>
    <row r="263" spans="1:9" s="379" customFormat="1" ht="15" customHeight="1">
      <c r="A263" s="201"/>
      <c r="B263" s="151"/>
      <c r="C263" s="53"/>
      <c r="D263" s="63"/>
      <c r="E263" s="58"/>
      <c r="F263" s="59"/>
      <c r="G263" s="59"/>
      <c r="H263" s="387"/>
      <c r="I263" s="22"/>
    </row>
    <row r="264" spans="1:9" s="379" customFormat="1" ht="15" customHeight="1">
      <c r="A264" s="202">
        <v>750</v>
      </c>
      <c r="B264" s="203"/>
      <c r="C264" s="204"/>
      <c r="D264" s="92" t="s">
        <v>704</v>
      </c>
      <c r="E264" s="117">
        <v>4384332</v>
      </c>
      <c r="F264" s="132">
        <v>5207527</v>
      </c>
      <c r="G264" s="132">
        <v>2299024.69</v>
      </c>
      <c r="H264" s="400">
        <f t="shared" si="9"/>
        <v>44.14810888162462</v>
      </c>
      <c r="I264" s="22"/>
    </row>
    <row r="265" spans="1:9" s="379" customFormat="1" ht="15" customHeight="1">
      <c r="A265" s="194"/>
      <c r="B265" s="205"/>
      <c r="C265" s="53"/>
      <c r="D265" s="206" t="s">
        <v>103</v>
      </c>
      <c r="E265" s="197">
        <v>142879</v>
      </c>
      <c r="F265" s="207">
        <v>142879</v>
      </c>
      <c r="G265" s="207">
        <v>76037</v>
      </c>
      <c r="H265" s="400">
        <f t="shared" si="9"/>
        <v>53.21775768307449</v>
      </c>
      <c r="I265" s="22"/>
    </row>
    <row r="266" spans="1:9" s="379" customFormat="1" ht="15" customHeight="1">
      <c r="A266" s="181"/>
      <c r="B266" s="184">
        <v>75011</v>
      </c>
      <c r="C266" s="5"/>
      <c r="D266" s="6" t="s">
        <v>828</v>
      </c>
      <c r="E266" s="7">
        <v>142879</v>
      </c>
      <c r="F266" s="8">
        <v>142879</v>
      </c>
      <c r="G266" s="8">
        <v>76037</v>
      </c>
      <c r="H266" s="387">
        <f t="shared" si="9"/>
        <v>53.21775768307449</v>
      </c>
      <c r="I266" s="22"/>
    </row>
    <row r="267" spans="1:9" s="379" customFormat="1" ht="15" customHeight="1">
      <c r="A267" s="181"/>
      <c r="B267" s="33"/>
      <c r="C267" s="10">
        <v>4010</v>
      </c>
      <c r="D267" s="11" t="s">
        <v>151</v>
      </c>
      <c r="E267" s="13">
        <v>110700</v>
      </c>
      <c r="F267" s="13">
        <v>110700</v>
      </c>
      <c r="G267" s="13">
        <v>55350</v>
      </c>
      <c r="H267" s="387">
        <f t="shared" si="9"/>
        <v>50</v>
      </c>
      <c r="I267" s="22"/>
    </row>
    <row r="268" spans="1:9" s="379" customFormat="1" ht="15" customHeight="1">
      <c r="A268" s="181"/>
      <c r="B268" s="33"/>
      <c r="C268" s="10">
        <v>4040</v>
      </c>
      <c r="D268" s="11" t="s">
        <v>86</v>
      </c>
      <c r="E268" s="27">
        <v>8000</v>
      </c>
      <c r="F268" s="27">
        <v>8000</v>
      </c>
      <c r="G268" s="27">
        <v>8000</v>
      </c>
      <c r="H268" s="387">
        <f t="shared" si="9"/>
        <v>100</v>
      </c>
      <c r="I268" s="22"/>
    </row>
    <row r="269" spans="1:9" s="379" customFormat="1" ht="15" customHeight="1">
      <c r="A269" s="181"/>
      <c r="B269" s="33"/>
      <c r="C269" s="10">
        <v>4110</v>
      </c>
      <c r="D269" s="11" t="s">
        <v>735</v>
      </c>
      <c r="E269" s="31">
        <v>18392</v>
      </c>
      <c r="F269" s="31">
        <v>18392</v>
      </c>
      <c r="G269" s="31">
        <v>9196</v>
      </c>
      <c r="H269" s="387">
        <f t="shared" si="9"/>
        <v>50</v>
      </c>
      <c r="I269" s="22"/>
    </row>
    <row r="270" spans="1:9" s="379" customFormat="1" ht="15" customHeight="1">
      <c r="A270" s="181"/>
      <c r="B270" s="33"/>
      <c r="C270" s="10">
        <v>4120</v>
      </c>
      <c r="D270" s="11" t="s">
        <v>14</v>
      </c>
      <c r="E270" s="27">
        <v>2908</v>
      </c>
      <c r="F270" s="27">
        <v>2908</v>
      </c>
      <c r="G270" s="27">
        <v>1454</v>
      </c>
      <c r="H270" s="387">
        <f t="shared" si="9"/>
        <v>50</v>
      </c>
      <c r="I270" s="22"/>
    </row>
    <row r="271" spans="1:9" s="379" customFormat="1" ht="15" customHeight="1">
      <c r="A271" s="181"/>
      <c r="B271" s="33"/>
      <c r="C271" s="10">
        <v>4210</v>
      </c>
      <c r="D271" s="11" t="s">
        <v>115</v>
      </c>
      <c r="E271" s="62">
        <v>700</v>
      </c>
      <c r="F271" s="62">
        <v>700</v>
      </c>
      <c r="G271" s="62">
        <v>700</v>
      </c>
      <c r="H271" s="387">
        <f t="shared" si="9"/>
        <v>100</v>
      </c>
      <c r="I271" s="22"/>
    </row>
    <row r="272" spans="1:9" s="379" customFormat="1" ht="15" customHeight="1">
      <c r="A272" s="181"/>
      <c r="B272" s="33"/>
      <c r="C272" s="10">
        <v>4300</v>
      </c>
      <c r="D272" s="11" t="s">
        <v>946</v>
      </c>
      <c r="E272" s="27">
        <v>2000</v>
      </c>
      <c r="F272" s="27">
        <v>2000</v>
      </c>
      <c r="G272" s="27">
        <v>1300</v>
      </c>
      <c r="H272" s="387">
        <f t="shared" si="9"/>
        <v>65</v>
      </c>
      <c r="I272" s="22"/>
    </row>
    <row r="273" spans="1:9" s="379" customFormat="1" ht="15" customHeight="1">
      <c r="A273" s="181"/>
      <c r="B273" s="33"/>
      <c r="C273" s="10">
        <v>4380</v>
      </c>
      <c r="D273" s="11" t="s">
        <v>751</v>
      </c>
      <c r="E273" s="62">
        <v>179</v>
      </c>
      <c r="F273" s="62">
        <v>179</v>
      </c>
      <c r="G273" s="62">
        <v>37</v>
      </c>
      <c r="H273" s="387">
        <f t="shared" si="9"/>
        <v>20.670391061452513</v>
      </c>
      <c r="I273" s="22"/>
    </row>
    <row r="274" spans="1:9" s="379" customFormat="1" ht="15" customHeight="1">
      <c r="A274" s="181"/>
      <c r="B274" s="151"/>
      <c r="C274" s="208"/>
      <c r="D274" s="63"/>
      <c r="E274" s="115"/>
      <c r="F274" s="115"/>
      <c r="G274" s="115"/>
      <c r="H274" s="387"/>
      <c r="I274" s="22"/>
    </row>
    <row r="275" spans="1:9" s="379" customFormat="1" ht="15" customHeight="1">
      <c r="A275" s="181"/>
      <c r="B275" s="184">
        <v>75018</v>
      </c>
      <c r="C275" s="5"/>
      <c r="D275" s="6" t="s">
        <v>258</v>
      </c>
      <c r="E275" s="7">
        <v>0</v>
      </c>
      <c r="F275" s="26">
        <v>24400</v>
      </c>
      <c r="G275" s="26">
        <v>0</v>
      </c>
      <c r="H275" s="387">
        <f t="shared" si="9"/>
        <v>0</v>
      </c>
      <c r="I275" s="22"/>
    </row>
    <row r="276" spans="1:9" s="379" customFormat="1" ht="15" customHeight="1">
      <c r="A276" s="181"/>
      <c r="B276" s="33"/>
      <c r="C276" s="10">
        <v>6630</v>
      </c>
      <c r="D276" s="1043" t="s">
        <v>259</v>
      </c>
      <c r="E276" s="12">
        <v>0</v>
      </c>
      <c r="F276" s="31">
        <v>24400</v>
      </c>
      <c r="G276" s="31">
        <v>0</v>
      </c>
      <c r="H276" s="388">
        <f t="shared" si="9"/>
        <v>0</v>
      </c>
      <c r="I276" s="22"/>
    </row>
    <row r="277" spans="1:9" s="379" customFormat="1" ht="15" customHeight="1">
      <c r="A277" s="181"/>
      <c r="B277" s="33"/>
      <c r="C277" s="22"/>
      <c r="D277" s="1038"/>
      <c r="E277" s="170"/>
      <c r="F277" s="171"/>
      <c r="G277" s="171"/>
      <c r="H277" s="392"/>
      <c r="I277" s="22"/>
    </row>
    <row r="278" spans="1:9" s="379" customFormat="1" ht="15" customHeight="1">
      <c r="A278" s="181"/>
      <c r="B278" s="33"/>
      <c r="C278" s="150"/>
      <c r="D278" s="1039"/>
      <c r="E278" s="170"/>
      <c r="F278" s="171"/>
      <c r="G278" s="171"/>
      <c r="H278" s="395"/>
      <c r="I278" s="22"/>
    </row>
    <row r="279" spans="1:9" s="379" customFormat="1" ht="30.75" customHeight="1">
      <c r="A279" s="181"/>
      <c r="B279" s="33"/>
      <c r="C279" s="35"/>
      <c r="D279" s="103" t="s">
        <v>260</v>
      </c>
      <c r="E279" s="7">
        <v>0</v>
      </c>
      <c r="F279" s="26">
        <v>24400</v>
      </c>
      <c r="G279" s="26">
        <v>0</v>
      </c>
      <c r="H279" s="386">
        <v>0</v>
      </c>
      <c r="I279" s="22"/>
    </row>
    <row r="280" spans="1:9" s="379" customFormat="1" ht="15" customHeight="1">
      <c r="A280" s="181"/>
      <c r="B280" s="151"/>
      <c r="C280" s="128"/>
      <c r="D280" s="6"/>
      <c r="E280" s="7"/>
      <c r="F280" s="26"/>
      <c r="G280" s="26"/>
      <c r="H280" s="386"/>
      <c r="I280" s="22"/>
    </row>
    <row r="281" spans="1:9" s="379" customFormat="1" ht="15" customHeight="1">
      <c r="A281" s="181"/>
      <c r="B281" s="184">
        <v>75022</v>
      </c>
      <c r="C281" s="5"/>
      <c r="D281" s="6" t="s">
        <v>134</v>
      </c>
      <c r="E281" s="7">
        <v>248000</v>
      </c>
      <c r="F281" s="8">
        <v>252000</v>
      </c>
      <c r="G281" s="8">
        <v>112488.02</v>
      </c>
      <c r="H281" s="387">
        <f t="shared" si="9"/>
        <v>44.638103174603174</v>
      </c>
      <c r="I281" s="22"/>
    </row>
    <row r="282" spans="1:9" s="379" customFormat="1" ht="15" customHeight="1">
      <c r="A282" s="181"/>
      <c r="B282" s="33"/>
      <c r="C282" s="38">
        <v>3030</v>
      </c>
      <c r="D282" s="11" t="s">
        <v>35</v>
      </c>
      <c r="E282" s="12">
        <v>227000</v>
      </c>
      <c r="F282" s="13">
        <v>227000</v>
      </c>
      <c r="G282" s="13">
        <v>103850</v>
      </c>
      <c r="H282" s="387">
        <f t="shared" si="9"/>
        <v>45.74889867841409</v>
      </c>
      <c r="I282" s="22"/>
    </row>
    <row r="283" spans="1:9" s="379" customFormat="1" ht="15" customHeight="1">
      <c r="A283" s="181"/>
      <c r="B283" s="33"/>
      <c r="C283" s="112"/>
      <c r="D283" s="11" t="s">
        <v>291</v>
      </c>
      <c r="E283" s="12"/>
      <c r="F283" s="13"/>
      <c r="G283" s="13"/>
      <c r="H283" s="387"/>
      <c r="I283" s="22"/>
    </row>
    <row r="284" spans="1:9" s="379" customFormat="1" ht="15" customHeight="1">
      <c r="A284" s="181"/>
      <c r="B284" s="33"/>
      <c r="C284" s="10">
        <v>4210</v>
      </c>
      <c r="D284" s="11" t="s">
        <v>115</v>
      </c>
      <c r="E284" s="12">
        <v>6300</v>
      </c>
      <c r="F284" s="27">
        <v>6300</v>
      </c>
      <c r="G284" s="27">
        <v>1953.76</v>
      </c>
      <c r="H284" s="387">
        <f t="shared" si="9"/>
        <v>31.012063492063493</v>
      </c>
      <c r="I284" s="22"/>
    </row>
    <row r="285" spans="1:9" s="379" customFormat="1" ht="15" customHeight="1">
      <c r="A285" s="181"/>
      <c r="B285" s="33"/>
      <c r="C285" s="10">
        <v>4270</v>
      </c>
      <c r="D285" s="11" t="s">
        <v>897</v>
      </c>
      <c r="E285" s="12">
        <v>1200</v>
      </c>
      <c r="F285" s="27">
        <v>1200</v>
      </c>
      <c r="G285" s="27">
        <v>1107.88</v>
      </c>
      <c r="H285" s="387">
        <f t="shared" si="9"/>
        <v>92.32333333333334</v>
      </c>
      <c r="I285" s="22"/>
    </row>
    <row r="286" spans="1:9" s="379" customFormat="1" ht="15" customHeight="1">
      <c r="A286" s="181"/>
      <c r="B286" s="33"/>
      <c r="C286" s="38">
        <v>4300</v>
      </c>
      <c r="D286" s="61" t="s">
        <v>946</v>
      </c>
      <c r="E286" s="122">
        <v>7000</v>
      </c>
      <c r="F286" s="143">
        <v>11000</v>
      </c>
      <c r="G286" s="143">
        <v>4059.28</v>
      </c>
      <c r="H286" s="387">
        <f t="shared" si="9"/>
        <v>36.902545454545454</v>
      </c>
      <c r="I286" s="22"/>
    </row>
    <row r="287" spans="1:9" s="379" customFormat="1" ht="15" customHeight="1">
      <c r="A287" s="181"/>
      <c r="B287" s="33"/>
      <c r="C287" s="114"/>
      <c r="D287" s="140" t="s">
        <v>23</v>
      </c>
      <c r="E287" s="141"/>
      <c r="F287" s="142"/>
      <c r="G287" s="142"/>
      <c r="H287" s="387"/>
      <c r="I287" s="22"/>
    </row>
    <row r="288" spans="1:9" s="379" customFormat="1" ht="15" customHeight="1">
      <c r="A288" s="181"/>
      <c r="B288" s="33"/>
      <c r="C288" s="22"/>
      <c r="D288" s="6" t="s">
        <v>261</v>
      </c>
      <c r="E288" s="7">
        <v>0</v>
      </c>
      <c r="F288" s="39">
        <v>4000</v>
      </c>
      <c r="G288" s="39">
        <v>4000</v>
      </c>
      <c r="H288" s="387">
        <f t="shared" si="9"/>
        <v>100</v>
      </c>
      <c r="I288" s="22"/>
    </row>
    <row r="289" spans="1:9" s="379" customFormat="1" ht="15" customHeight="1">
      <c r="A289" s="471"/>
      <c r="B289" s="88"/>
      <c r="C289" s="43"/>
      <c r="D289" s="61" t="s">
        <v>290</v>
      </c>
      <c r="E289" s="122">
        <v>7000</v>
      </c>
      <c r="F289" s="210">
        <v>7000</v>
      </c>
      <c r="G289" s="210">
        <v>59.28</v>
      </c>
      <c r="H289" s="389">
        <f t="shared" si="9"/>
        <v>0.8468571428571429</v>
      </c>
      <c r="I289" s="22"/>
    </row>
    <row r="290" spans="1:9" s="379" customFormat="1" ht="35.25" customHeight="1">
      <c r="A290" s="477"/>
      <c r="B290" s="83"/>
      <c r="C290" s="266">
        <v>4370</v>
      </c>
      <c r="D290" s="328" t="s">
        <v>82</v>
      </c>
      <c r="E290" s="126">
        <v>500</v>
      </c>
      <c r="F290" s="236">
        <v>500</v>
      </c>
      <c r="G290" s="236">
        <v>221.97</v>
      </c>
      <c r="H290" s="390">
        <f t="shared" si="9"/>
        <v>44.394</v>
      </c>
      <c r="I290" s="22"/>
    </row>
    <row r="291" spans="1:9" s="379" customFormat="1" ht="15" customHeight="1">
      <c r="A291" s="181"/>
      <c r="B291" s="33"/>
      <c r="C291" s="10">
        <v>4410</v>
      </c>
      <c r="D291" s="11" t="s">
        <v>699</v>
      </c>
      <c r="E291" s="12">
        <v>2000</v>
      </c>
      <c r="F291" s="27">
        <v>2000</v>
      </c>
      <c r="G291" s="27">
        <v>0</v>
      </c>
      <c r="H291" s="387">
        <f t="shared" si="9"/>
        <v>0</v>
      </c>
      <c r="I291" s="22"/>
    </row>
    <row r="292" spans="1:9" s="379" customFormat="1" ht="30.75" customHeight="1">
      <c r="A292" s="181"/>
      <c r="B292" s="33"/>
      <c r="C292" s="38">
        <v>4700</v>
      </c>
      <c r="D292" s="98" t="s">
        <v>719</v>
      </c>
      <c r="E292" s="12">
        <v>2000</v>
      </c>
      <c r="F292" s="27">
        <v>2000</v>
      </c>
      <c r="G292" s="27">
        <v>0</v>
      </c>
      <c r="H292" s="387">
        <f t="shared" si="9"/>
        <v>0</v>
      </c>
      <c r="I292" s="22"/>
    </row>
    <row r="293" spans="1:9" s="379" customFormat="1" ht="32.25" customHeight="1">
      <c r="A293" s="165"/>
      <c r="B293" s="165"/>
      <c r="C293" s="209">
        <v>4740</v>
      </c>
      <c r="D293" s="161" t="s">
        <v>811</v>
      </c>
      <c r="E293" s="122">
        <v>1000</v>
      </c>
      <c r="F293" s="210">
        <v>1000</v>
      </c>
      <c r="G293" s="210">
        <v>435.24</v>
      </c>
      <c r="H293" s="389">
        <f t="shared" si="9"/>
        <v>43.524</v>
      </c>
      <c r="I293" s="22"/>
    </row>
    <row r="294" spans="1:9" s="379" customFormat="1" ht="32.25" customHeight="1">
      <c r="A294" s="165"/>
      <c r="B294" s="165"/>
      <c r="C294" s="209">
        <v>4750</v>
      </c>
      <c r="D294" s="161" t="s">
        <v>710</v>
      </c>
      <c r="E294" s="122">
        <v>1000</v>
      </c>
      <c r="F294" s="210">
        <v>1000</v>
      </c>
      <c r="G294" s="210">
        <v>859.89</v>
      </c>
      <c r="H294" s="389">
        <f t="shared" si="9"/>
        <v>85.989</v>
      </c>
      <c r="I294" s="22"/>
    </row>
    <row r="295" spans="1:9" s="379" customFormat="1" ht="15" customHeight="1">
      <c r="A295" s="188"/>
      <c r="B295" s="205"/>
      <c r="C295" s="211"/>
      <c r="D295" s="212"/>
      <c r="E295" s="213"/>
      <c r="F295" s="214"/>
      <c r="G295" s="214"/>
      <c r="H295" s="390"/>
      <c r="I295" s="22"/>
    </row>
    <row r="296" spans="1:9" s="379" customFormat="1" ht="15" customHeight="1">
      <c r="A296" s="200"/>
      <c r="B296" s="215">
        <v>75023</v>
      </c>
      <c r="C296" s="216"/>
      <c r="D296" s="61" t="s">
        <v>687</v>
      </c>
      <c r="E296" s="122">
        <v>3905763</v>
      </c>
      <c r="F296" s="139">
        <v>4629558</v>
      </c>
      <c r="G296" s="139">
        <v>1986753.75</v>
      </c>
      <c r="H296" s="389">
        <f t="shared" si="9"/>
        <v>42.91454497383983</v>
      </c>
      <c r="I296" s="22"/>
    </row>
    <row r="297" spans="1:9" s="379" customFormat="1" ht="15" customHeight="1">
      <c r="A297" s="182"/>
      <c r="B297" s="182"/>
      <c r="C297" s="217">
        <v>3020</v>
      </c>
      <c r="D297" s="218" t="s">
        <v>731</v>
      </c>
      <c r="E297" s="219">
        <v>3947</v>
      </c>
      <c r="F297" s="219">
        <v>3947</v>
      </c>
      <c r="G297" s="219">
        <v>1564.7</v>
      </c>
      <c r="H297" s="399">
        <f t="shared" si="9"/>
        <v>39.64276665822143</v>
      </c>
      <c r="I297" s="22"/>
    </row>
    <row r="298" spans="1:9" s="379" customFormat="1" ht="15" customHeight="1">
      <c r="A298" s="181"/>
      <c r="B298" s="33"/>
      <c r="C298" s="101"/>
      <c r="D298" s="6" t="s">
        <v>304</v>
      </c>
      <c r="E298" s="39"/>
      <c r="F298" s="39"/>
      <c r="G298" s="39"/>
      <c r="H298" s="387"/>
      <c r="I298" s="22"/>
    </row>
    <row r="299" spans="1:9" s="379" customFormat="1" ht="15" customHeight="1">
      <c r="A299" s="181"/>
      <c r="B299" s="33"/>
      <c r="C299" s="38">
        <v>3030</v>
      </c>
      <c r="D299" s="11" t="s">
        <v>35</v>
      </c>
      <c r="E299" s="31">
        <v>50000</v>
      </c>
      <c r="F299" s="31">
        <v>50000</v>
      </c>
      <c r="G299" s="31">
        <v>21080</v>
      </c>
      <c r="H299" s="387">
        <f t="shared" si="9"/>
        <v>42.16</v>
      </c>
      <c r="I299" s="22"/>
    </row>
    <row r="300" spans="1:9" s="379" customFormat="1" ht="15" customHeight="1">
      <c r="A300" s="181"/>
      <c r="B300" s="33"/>
      <c r="C300" s="101"/>
      <c r="D300" s="6" t="s">
        <v>882</v>
      </c>
      <c r="E300" s="26"/>
      <c r="F300" s="26"/>
      <c r="G300" s="26"/>
      <c r="H300" s="387"/>
      <c r="I300" s="22"/>
    </row>
    <row r="301" spans="1:9" s="379" customFormat="1" ht="15" customHeight="1">
      <c r="A301" s="181"/>
      <c r="B301" s="33"/>
      <c r="C301" s="38">
        <v>4010</v>
      </c>
      <c r="D301" s="11" t="s">
        <v>151</v>
      </c>
      <c r="E301" s="12">
        <v>2227971</v>
      </c>
      <c r="F301" s="220">
        <v>2309007</v>
      </c>
      <c r="G301" s="220">
        <v>1143361.75</v>
      </c>
      <c r="H301" s="387">
        <f t="shared" si="9"/>
        <v>49.51746573310518</v>
      </c>
      <c r="I301" s="22"/>
    </row>
    <row r="302" spans="1:9" s="379" customFormat="1" ht="15" customHeight="1">
      <c r="A302" s="181"/>
      <c r="B302" s="33"/>
      <c r="C302" s="114"/>
      <c r="D302" s="6" t="s">
        <v>262</v>
      </c>
      <c r="E302" s="7">
        <v>0</v>
      </c>
      <c r="F302" s="26">
        <v>37238</v>
      </c>
      <c r="G302" s="26">
        <v>6000</v>
      </c>
      <c r="H302" s="387">
        <f t="shared" si="9"/>
        <v>16.112573177936518</v>
      </c>
      <c r="I302" s="22"/>
    </row>
    <row r="303" spans="1:9" s="379" customFormat="1" ht="15" customHeight="1">
      <c r="A303" s="181"/>
      <c r="B303" s="33"/>
      <c r="C303" s="22"/>
      <c r="D303" s="6" t="s">
        <v>263</v>
      </c>
      <c r="E303" s="7">
        <v>0</v>
      </c>
      <c r="F303" s="26">
        <v>13510</v>
      </c>
      <c r="G303" s="26">
        <v>6331.63</v>
      </c>
      <c r="H303" s="387">
        <f t="shared" si="9"/>
        <v>46.86624722427832</v>
      </c>
      <c r="I303" s="22"/>
    </row>
    <row r="304" spans="1:9" s="379" customFormat="1" ht="15" customHeight="1">
      <c r="A304" s="181"/>
      <c r="B304" s="33"/>
      <c r="C304" s="40"/>
      <c r="D304" s="6" t="s">
        <v>949</v>
      </c>
      <c r="E304" s="7">
        <v>2227971</v>
      </c>
      <c r="F304" s="133">
        <v>2258259</v>
      </c>
      <c r="G304" s="133">
        <v>1131030.12</v>
      </c>
      <c r="H304" s="387">
        <f t="shared" si="9"/>
        <v>50.084163065441125</v>
      </c>
      <c r="I304" s="22"/>
    </row>
    <row r="305" spans="1:9" s="379" customFormat="1" ht="15" customHeight="1">
      <c r="A305" s="181"/>
      <c r="B305" s="33"/>
      <c r="C305" s="38">
        <v>4040</v>
      </c>
      <c r="D305" s="11" t="s">
        <v>86</v>
      </c>
      <c r="E305" s="12">
        <v>178288</v>
      </c>
      <c r="F305" s="13">
        <v>148000</v>
      </c>
      <c r="G305" s="13">
        <v>147958.25</v>
      </c>
      <c r="H305" s="387">
        <f t="shared" si="9"/>
        <v>99.97179054054054</v>
      </c>
      <c r="I305" s="22"/>
    </row>
    <row r="306" spans="1:9" s="379" customFormat="1" ht="15" customHeight="1">
      <c r="A306" s="181"/>
      <c r="B306" s="33"/>
      <c r="C306" s="38">
        <v>4110</v>
      </c>
      <c r="D306" s="11" t="s">
        <v>735</v>
      </c>
      <c r="E306" s="12">
        <v>384407</v>
      </c>
      <c r="F306" s="13">
        <v>386751</v>
      </c>
      <c r="G306" s="13">
        <v>181613.17</v>
      </c>
      <c r="H306" s="387">
        <f t="shared" si="9"/>
        <v>46.95868142551668</v>
      </c>
      <c r="I306" s="22"/>
    </row>
    <row r="307" spans="1:9" s="379" customFormat="1" ht="15" customHeight="1">
      <c r="A307" s="181"/>
      <c r="B307" s="33"/>
      <c r="C307" s="114"/>
      <c r="D307" s="6" t="s">
        <v>263</v>
      </c>
      <c r="E307" s="7">
        <v>0</v>
      </c>
      <c r="F307" s="39">
        <v>2344</v>
      </c>
      <c r="G307" s="39">
        <v>961.78</v>
      </c>
      <c r="H307" s="387">
        <f t="shared" si="9"/>
        <v>41.031569965870304</v>
      </c>
      <c r="I307" s="22"/>
    </row>
    <row r="308" spans="1:9" s="379" customFormat="1" ht="15" customHeight="1">
      <c r="A308" s="181"/>
      <c r="B308" s="33"/>
      <c r="C308" s="40"/>
      <c r="D308" s="6" t="s">
        <v>949</v>
      </c>
      <c r="E308" s="7">
        <v>384407</v>
      </c>
      <c r="F308" s="8">
        <v>384407</v>
      </c>
      <c r="G308" s="8">
        <v>180651.39</v>
      </c>
      <c r="H308" s="387">
        <f t="shared" si="9"/>
        <v>46.99482319520717</v>
      </c>
      <c r="I308" s="22"/>
    </row>
    <row r="309" spans="1:9" s="379" customFormat="1" ht="15" customHeight="1">
      <c r="A309" s="181"/>
      <c r="B309" s="33"/>
      <c r="C309" s="38">
        <v>4120</v>
      </c>
      <c r="D309" s="11" t="s">
        <v>14</v>
      </c>
      <c r="E309" s="12">
        <v>60350</v>
      </c>
      <c r="F309" s="31">
        <v>60686</v>
      </c>
      <c r="G309" s="31">
        <v>28614.79</v>
      </c>
      <c r="H309" s="387">
        <f t="shared" si="9"/>
        <v>47.152209735359065</v>
      </c>
      <c r="I309" s="22"/>
    </row>
    <row r="310" spans="1:9" s="379" customFormat="1" ht="15" customHeight="1">
      <c r="A310" s="181"/>
      <c r="B310" s="33"/>
      <c r="C310" s="114"/>
      <c r="D310" s="6" t="s">
        <v>263</v>
      </c>
      <c r="E310" s="7">
        <v>0</v>
      </c>
      <c r="F310" s="37">
        <v>336</v>
      </c>
      <c r="G310" s="37">
        <v>155.13</v>
      </c>
      <c r="H310" s="387">
        <f t="shared" si="9"/>
        <v>46.169642857142854</v>
      </c>
      <c r="I310" s="22"/>
    </row>
    <row r="311" spans="1:9" s="379" customFormat="1" ht="15" customHeight="1">
      <c r="A311" s="181"/>
      <c r="B311" s="33"/>
      <c r="C311" s="40"/>
      <c r="D311" s="6" t="s">
        <v>949</v>
      </c>
      <c r="E311" s="7">
        <v>60350</v>
      </c>
      <c r="F311" s="26">
        <v>60350</v>
      </c>
      <c r="G311" s="26">
        <v>28459.66</v>
      </c>
      <c r="H311" s="387">
        <f t="shared" si="9"/>
        <v>47.1576801988401</v>
      </c>
      <c r="I311" s="22"/>
    </row>
    <row r="312" spans="1:9" s="379" customFormat="1" ht="32.25" customHeight="1">
      <c r="A312" s="471"/>
      <c r="B312" s="88"/>
      <c r="C312" s="38">
        <v>4140</v>
      </c>
      <c r="D312" s="161" t="s">
        <v>819</v>
      </c>
      <c r="E312" s="122">
        <v>30200</v>
      </c>
      <c r="F312" s="143">
        <v>30680</v>
      </c>
      <c r="G312" s="143">
        <v>17729.48</v>
      </c>
      <c r="H312" s="389">
        <f>G312/F312%</f>
        <v>57.7883963494133</v>
      </c>
      <c r="I312" s="22"/>
    </row>
    <row r="313" spans="1:9" s="379" customFormat="1" ht="15" customHeight="1">
      <c r="A313" s="477"/>
      <c r="B313" s="83"/>
      <c r="C313" s="78"/>
      <c r="D313" s="50" t="s">
        <v>263</v>
      </c>
      <c r="E313" s="51">
        <v>0</v>
      </c>
      <c r="F313" s="255">
        <v>480</v>
      </c>
      <c r="G313" s="255">
        <v>62.15</v>
      </c>
      <c r="H313" s="390">
        <f>G313/F313%</f>
        <v>12.947916666666666</v>
      </c>
      <c r="I313" s="22"/>
    </row>
    <row r="314" spans="1:9" s="379" customFormat="1" ht="15" customHeight="1">
      <c r="A314" s="181"/>
      <c r="B314" s="33"/>
      <c r="C314" s="40"/>
      <c r="D314" s="6" t="s">
        <v>949</v>
      </c>
      <c r="E314" s="7">
        <v>30200</v>
      </c>
      <c r="F314" s="26">
        <v>30200</v>
      </c>
      <c r="G314" s="26">
        <v>17667.33</v>
      </c>
      <c r="H314" s="387">
        <f>G314/F314%</f>
        <v>58.50109271523179</v>
      </c>
      <c r="I314" s="22"/>
    </row>
    <row r="315" spans="1:9" s="379" customFormat="1" ht="15" customHeight="1">
      <c r="A315" s="181"/>
      <c r="B315" s="33"/>
      <c r="C315" s="38">
        <v>4170</v>
      </c>
      <c r="D315" s="11" t="s">
        <v>943</v>
      </c>
      <c r="E315" s="12">
        <v>50000</v>
      </c>
      <c r="F315" s="31">
        <v>50000</v>
      </c>
      <c r="G315" s="31">
        <v>25628</v>
      </c>
      <c r="H315" s="387">
        <f>G315/F315%</f>
        <v>51.256</v>
      </c>
      <c r="I315" s="22"/>
    </row>
    <row r="316" spans="1:9" s="379" customFormat="1" ht="15" customHeight="1">
      <c r="A316" s="181"/>
      <c r="B316" s="165"/>
      <c r="C316" s="114"/>
      <c r="D316" s="6" t="s">
        <v>305</v>
      </c>
      <c r="E316" s="7"/>
      <c r="F316" s="7"/>
      <c r="G316" s="144">
        <v>3000</v>
      </c>
      <c r="H316" s="387"/>
      <c r="I316" s="22"/>
    </row>
    <row r="317" spans="1:9" s="379" customFormat="1" ht="15" customHeight="1">
      <c r="A317" s="181"/>
      <c r="B317" s="151"/>
      <c r="C317" s="138"/>
      <c r="D317" s="63" t="s">
        <v>779</v>
      </c>
      <c r="E317" s="58"/>
      <c r="F317" s="58"/>
      <c r="G317" s="221">
        <v>2288</v>
      </c>
      <c r="H317" s="387"/>
      <c r="I317" s="22"/>
    </row>
    <row r="318" spans="1:9" s="379" customFormat="1" ht="15" customHeight="1">
      <c r="A318" s="181"/>
      <c r="B318" s="151"/>
      <c r="C318" s="138"/>
      <c r="D318" s="63" t="s">
        <v>306</v>
      </c>
      <c r="E318" s="58"/>
      <c r="F318" s="58"/>
      <c r="G318" s="221">
        <v>20340</v>
      </c>
      <c r="H318" s="387"/>
      <c r="I318" s="22"/>
    </row>
    <row r="319" spans="1:9" s="379" customFormat="1" ht="15" customHeight="1">
      <c r="A319" s="181"/>
      <c r="B319" s="151"/>
      <c r="C319" s="38">
        <v>4210</v>
      </c>
      <c r="D319" s="11" t="s">
        <v>115</v>
      </c>
      <c r="E319" s="12">
        <v>73900</v>
      </c>
      <c r="F319" s="31">
        <v>83868</v>
      </c>
      <c r="G319" s="31">
        <v>71318.75</v>
      </c>
      <c r="H319" s="387">
        <f>G319/F319%</f>
        <v>85.03690322888349</v>
      </c>
      <c r="I319" s="22"/>
    </row>
    <row r="320" spans="1:9" s="379" customFormat="1" ht="15" customHeight="1">
      <c r="A320" s="181"/>
      <c r="B320" s="182"/>
      <c r="C320" s="130"/>
      <c r="D320" s="6" t="s">
        <v>307</v>
      </c>
      <c r="E320" s="7"/>
      <c r="F320" s="26"/>
      <c r="G320" s="26">
        <v>26874.75</v>
      </c>
      <c r="H320" s="387"/>
      <c r="I320" s="22"/>
    </row>
    <row r="321" spans="1:9" s="379" customFormat="1" ht="15" customHeight="1">
      <c r="A321" s="181"/>
      <c r="B321" s="182"/>
      <c r="C321" s="138"/>
      <c r="D321" s="63" t="s">
        <v>308</v>
      </c>
      <c r="E321" s="58"/>
      <c r="F321" s="59"/>
      <c r="G321" s="59">
        <v>6948.24</v>
      </c>
      <c r="H321" s="387"/>
      <c r="I321" s="22"/>
    </row>
    <row r="322" spans="1:9" s="379" customFormat="1" ht="15" customHeight="1">
      <c r="A322" s="181"/>
      <c r="B322" s="182"/>
      <c r="C322" s="138"/>
      <c r="D322" s="63" t="s">
        <v>309</v>
      </c>
      <c r="E322" s="58"/>
      <c r="F322" s="59"/>
      <c r="G322" s="59">
        <v>7327.59</v>
      </c>
      <c r="H322" s="387"/>
      <c r="I322" s="22"/>
    </row>
    <row r="323" spans="1:9" s="379" customFormat="1" ht="15" customHeight="1">
      <c r="A323" s="181"/>
      <c r="B323" s="182"/>
      <c r="C323" s="138"/>
      <c r="D323" s="63" t="s">
        <v>310</v>
      </c>
      <c r="E323" s="58"/>
      <c r="F323" s="59"/>
      <c r="G323" s="59">
        <v>6960.91</v>
      </c>
      <c r="H323" s="387"/>
      <c r="I323" s="22"/>
    </row>
    <row r="324" spans="1:9" s="379" customFormat="1" ht="15" customHeight="1">
      <c r="A324" s="181"/>
      <c r="B324" s="182"/>
      <c r="C324" s="138"/>
      <c r="D324" s="63" t="s">
        <v>311</v>
      </c>
      <c r="E324" s="58"/>
      <c r="F324" s="59"/>
      <c r="G324" s="59">
        <v>1505.32</v>
      </c>
      <c r="H324" s="387"/>
      <c r="I324" s="22"/>
    </row>
    <row r="325" spans="1:9" s="379" customFormat="1" ht="15" customHeight="1">
      <c r="A325" s="181"/>
      <c r="B325" s="182"/>
      <c r="C325" s="138"/>
      <c r="D325" s="63" t="s">
        <v>312</v>
      </c>
      <c r="E325" s="58"/>
      <c r="F325" s="59"/>
      <c r="G325" s="59">
        <v>3130.24</v>
      </c>
      <c r="H325" s="387"/>
      <c r="I325" s="22"/>
    </row>
    <row r="326" spans="1:9" s="379" customFormat="1" ht="15" customHeight="1">
      <c r="A326" s="181"/>
      <c r="B326" s="182"/>
      <c r="C326" s="138"/>
      <c r="D326" s="63" t="s">
        <v>313</v>
      </c>
      <c r="E326" s="58"/>
      <c r="F326" s="59"/>
      <c r="G326" s="59">
        <v>3442.53</v>
      </c>
      <c r="H326" s="387"/>
      <c r="I326" s="22"/>
    </row>
    <row r="327" spans="1:9" s="379" customFormat="1" ht="15" customHeight="1">
      <c r="A327" s="181"/>
      <c r="B327" s="182"/>
      <c r="C327" s="138"/>
      <c r="D327" s="63" t="s">
        <v>314</v>
      </c>
      <c r="E327" s="58"/>
      <c r="F327" s="59"/>
      <c r="G327" s="59">
        <v>10365.72</v>
      </c>
      <c r="H327" s="387"/>
      <c r="I327" s="22"/>
    </row>
    <row r="328" spans="1:9" s="379" customFormat="1" ht="15" customHeight="1">
      <c r="A328" s="181"/>
      <c r="B328" s="182"/>
      <c r="C328" s="138"/>
      <c r="D328" s="63" t="s">
        <v>315</v>
      </c>
      <c r="E328" s="58"/>
      <c r="F328" s="59"/>
      <c r="G328" s="59">
        <v>1993.17</v>
      </c>
      <c r="H328" s="387"/>
      <c r="I328" s="22"/>
    </row>
    <row r="329" spans="1:9" s="379" customFormat="1" ht="15" customHeight="1">
      <c r="A329" s="181"/>
      <c r="B329" s="182"/>
      <c r="C329" s="138"/>
      <c r="D329" s="63" t="s">
        <v>316</v>
      </c>
      <c r="E329" s="58"/>
      <c r="F329" s="59"/>
      <c r="G329" s="59">
        <v>2770.28</v>
      </c>
      <c r="H329" s="387"/>
      <c r="I329" s="22"/>
    </row>
    <row r="330" spans="1:9" s="379" customFormat="1" ht="15" customHeight="1">
      <c r="A330" s="181"/>
      <c r="B330" s="182"/>
      <c r="C330" s="138"/>
      <c r="D330" s="63"/>
      <c r="E330" s="58"/>
      <c r="F330" s="59"/>
      <c r="G330" s="59"/>
      <c r="H330" s="387"/>
      <c r="I330" s="22"/>
    </row>
    <row r="331" spans="1:9" s="379" customFormat="1" ht="15" customHeight="1">
      <c r="A331" s="200"/>
      <c r="B331" s="165"/>
      <c r="C331" s="38">
        <v>4260</v>
      </c>
      <c r="D331" s="61" t="s">
        <v>31</v>
      </c>
      <c r="E331" s="122">
        <v>84000</v>
      </c>
      <c r="F331" s="143">
        <v>84000</v>
      </c>
      <c r="G331" s="143">
        <v>58986.66</v>
      </c>
      <c r="H331" s="389">
        <f>G331/F331%</f>
        <v>70.22221428571429</v>
      </c>
      <c r="I331" s="22"/>
    </row>
    <row r="332" spans="1:9" s="379" customFormat="1" ht="15" customHeight="1">
      <c r="A332" s="182"/>
      <c r="B332" s="182"/>
      <c r="C332" s="49"/>
      <c r="D332" s="50" t="s">
        <v>317</v>
      </c>
      <c r="E332" s="51"/>
      <c r="F332" s="52"/>
      <c r="G332" s="52">
        <v>43525.31</v>
      </c>
      <c r="H332" s="401"/>
      <c r="I332" s="22"/>
    </row>
    <row r="333" spans="1:9" s="379" customFormat="1" ht="15" customHeight="1">
      <c r="A333" s="200"/>
      <c r="B333" s="165"/>
      <c r="C333" s="136"/>
      <c r="D333" s="61" t="s">
        <v>318</v>
      </c>
      <c r="E333" s="122"/>
      <c r="F333" s="143"/>
      <c r="G333" s="143">
        <v>14950.87</v>
      </c>
      <c r="H333" s="402"/>
      <c r="I333" s="22"/>
    </row>
    <row r="334" spans="1:9" s="379" customFormat="1" ht="15" customHeight="1">
      <c r="A334" s="182"/>
      <c r="B334" s="182"/>
      <c r="C334" s="138"/>
      <c r="D334" s="212" t="s">
        <v>319</v>
      </c>
      <c r="E334" s="213"/>
      <c r="F334" s="222"/>
      <c r="G334" s="222">
        <v>510.48</v>
      </c>
      <c r="H334" s="401"/>
      <c r="I334" s="22"/>
    </row>
    <row r="335" spans="1:9" s="379" customFormat="1" ht="15" customHeight="1">
      <c r="A335" s="181"/>
      <c r="B335" s="33"/>
      <c r="C335" s="38">
        <v>4270</v>
      </c>
      <c r="D335" s="11" t="s">
        <v>897</v>
      </c>
      <c r="E335" s="12">
        <v>7000</v>
      </c>
      <c r="F335" s="31">
        <v>10000</v>
      </c>
      <c r="G335" s="31">
        <v>7219.64</v>
      </c>
      <c r="H335" s="387">
        <f>G335/F335%</f>
        <v>72.1964</v>
      </c>
      <c r="I335" s="22"/>
    </row>
    <row r="336" spans="1:9" s="379" customFormat="1" ht="15" customHeight="1">
      <c r="A336" s="181"/>
      <c r="B336" s="33"/>
      <c r="C336" s="101"/>
      <c r="D336" s="6" t="s">
        <v>320</v>
      </c>
      <c r="E336" s="7"/>
      <c r="F336" s="26"/>
      <c r="G336" s="26"/>
      <c r="H336" s="387"/>
      <c r="I336" s="22"/>
    </row>
    <row r="337" spans="1:9" s="379" customFormat="1" ht="15" customHeight="1">
      <c r="A337" s="181"/>
      <c r="B337" s="33"/>
      <c r="C337" s="38">
        <v>4280</v>
      </c>
      <c r="D337" s="11" t="s">
        <v>714</v>
      </c>
      <c r="E337" s="12">
        <v>3600</v>
      </c>
      <c r="F337" s="27">
        <v>3600</v>
      </c>
      <c r="G337" s="27">
        <v>1305</v>
      </c>
      <c r="H337" s="387">
        <f>G337/F337%</f>
        <v>36.25</v>
      </c>
      <c r="I337" s="22"/>
    </row>
    <row r="338" spans="1:9" s="379" customFormat="1" ht="15" customHeight="1">
      <c r="A338" s="181"/>
      <c r="B338" s="33"/>
      <c r="C338" s="40"/>
      <c r="D338" s="6" t="s">
        <v>321</v>
      </c>
      <c r="E338" s="7"/>
      <c r="F338" s="39"/>
      <c r="G338" s="39"/>
      <c r="H338" s="387"/>
      <c r="I338" s="22"/>
    </row>
    <row r="339" spans="1:9" s="379" customFormat="1" ht="15" customHeight="1">
      <c r="A339" s="181"/>
      <c r="B339" s="33"/>
      <c r="C339" s="38">
        <v>4300</v>
      </c>
      <c r="D339" s="11" t="s">
        <v>946</v>
      </c>
      <c r="E339" s="12">
        <v>161600</v>
      </c>
      <c r="F339" s="13">
        <v>172862</v>
      </c>
      <c r="G339" s="13">
        <v>112897.2</v>
      </c>
      <c r="H339" s="387">
        <f>G339/F339%</f>
        <v>65.31059457833416</v>
      </c>
      <c r="I339" s="22"/>
    </row>
    <row r="340" spans="1:9" s="379" customFormat="1" ht="15" customHeight="1">
      <c r="A340" s="181"/>
      <c r="B340" s="33"/>
      <c r="C340" s="22"/>
      <c r="D340" s="6" t="s">
        <v>262</v>
      </c>
      <c r="E340" s="7">
        <v>0</v>
      </c>
      <c r="F340" s="26">
        <v>12762</v>
      </c>
      <c r="G340" s="26">
        <v>0</v>
      </c>
      <c r="H340" s="387">
        <f>G340/F340%</f>
        <v>0</v>
      </c>
      <c r="I340" s="22"/>
    </row>
    <row r="341" spans="1:9" s="379" customFormat="1" ht="15" customHeight="1">
      <c r="A341" s="471"/>
      <c r="B341" s="88"/>
      <c r="C341" s="43"/>
      <c r="D341" s="61" t="s">
        <v>749</v>
      </c>
      <c r="E341" s="122">
        <v>10000</v>
      </c>
      <c r="F341" s="143">
        <v>10000</v>
      </c>
      <c r="G341" s="143">
        <v>0</v>
      </c>
      <c r="H341" s="389">
        <f>G341/F341%</f>
        <v>0</v>
      </c>
      <c r="I341" s="22"/>
    </row>
    <row r="342" spans="1:9" s="379" customFormat="1" ht="15" customHeight="1">
      <c r="A342" s="477"/>
      <c r="B342" s="83"/>
      <c r="C342" s="130"/>
      <c r="D342" s="50" t="s">
        <v>176</v>
      </c>
      <c r="E342" s="51">
        <v>151600</v>
      </c>
      <c r="F342" s="149">
        <v>150100</v>
      </c>
      <c r="G342" s="149">
        <v>112897.2</v>
      </c>
      <c r="H342" s="390">
        <f>G342/F342%</f>
        <v>75.21465689540307</v>
      </c>
      <c r="I342" s="22"/>
    </row>
    <row r="343" spans="1:9" s="379" customFormat="1" ht="15" customHeight="1">
      <c r="A343" s="181"/>
      <c r="B343" s="33"/>
      <c r="C343" s="138"/>
      <c r="D343" s="63" t="s">
        <v>177</v>
      </c>
      <c r="E343" s="58"/>
      <c r="F343" s="110"/>
      <c r="G343" s="110">
        <v>8571.96</v>
      </c>
      <c r="H343" s="387"/>
      <c r="I343" s="22"/>
    </row>
    <row r="344" spans="1:9" s="379" customFormat="1" ht="15" customHeight="1">
      <c r="A344" s="181"/>
      <c r="B344" s="33"/>
      <c r="C344" s="138"/>
      <c r="D344" s="63" t="s">
        <v>178</v>
      </c>
      <c r="E344" s="58"/>
      <c r="F344" s="110"/>
      <c r="G344" s="110">
        <v>7015</v>
      </c>
      <c r="H344" s="387"/>
      <c r="I344" s="22"/>
    </row>
    <row r="345" spans="1:9" s="379" customFormat="1" ht="15" customHeight="1">
      <c r="A345" s="181"/>
      <c r="B345" s="33"/>
      <c r="C345" s="138"/>
      <c r="D345" s="63" t="s">
        <v>179</v>
      </c>
      <c r="E345" s="58"/>
      <c r="F345" s="110"/>
      <c r="G345" s="110">
        <v>33270</v>
      </c>
      <c r="H345" s="387"/>
      <c r="I345" s="22"/>
    </row>
    <row r="346" spans="1:9" s="379" customFormat="1" ht="15" customHeight="1">
      <c r="A346" s="181"/>
      <c r="B346" s="33"/>
      <c r="C346" s="138"/>
      <c r="D346" s="63" t="s">
        <v>180</v>
      </c>
      <c r="E346" s="58"/>
      <c r="F346" s="110"/>
      <c r="G346" s="110">
        <v>32352.93</v>
      </c>
      <c r="H346" s="387"/>
      <c r="I346" s="22"/>
    </row>
    <row r="347" spans="1:9" s="379" customFormat="1" ht="15" customHeight="1">
      <c r="A347" s="181"/>
      <c r="B347" s="33"/>
      <c r="C347" s="138"/>
      <c r="D347" s="63" t="s">
        <v>189</v>
      </c>
      <c r="E347" s="58"/>
      <c r="F347" s="110"/>
      <c r="G347" s="110">
        <v>3487.46</v>
      </c>
      <c r="H347" s="387"/>
      <c r="I347" s="22"/>
    </row>
    <row r="348" spans="1:9" s="379" customFormat="1" ht="15" customHeight="1">
      <c r="A348" s="181"/>
      <c r="B348" s="33"/>
      <c r="C348" s="138"/>
      <c r="D348" s="63" t="s">
        <v>190</v>
      </c>
      <c r="E348" s="58"/>
      <c r="F348" s="110"/>
      <c r="G348" s="110">
        <v>28199.85</v>
      </c>
      <c r="H348" s="387"/>
      <c r="I348" s="22"/>
    </row>
    <row r="349" spans="1:9" s="379" customFormat="1" ht="15" customHeight="1">
      <c r="A349" s="181"/>
      <c r="B349" s="33"/>
      <c r="C349" s="38">
        <v>4350</v>
      </c>
      <c r="D349" s="11" t="s">
        <v>724</v>
      </c>
      <c r="E349" s="12">
        <v>8000</v>
      </c>
      <c r="F349" s="27">
        <v>8000</v>
      </c>
      <c r="G349" s="27">
        <v>3782</v>
      </c>
      <c r="H349" s="387">
        <f aca="true" t="shared" si="10" ref="H349:H356">G349/F349%</f>
        <v>47.275</v>
      </c>
      <c r="I349" s="22"/>
    </row>
    <row r="350" spans="1:9" s="379" customFormat="1" ht="30" customHeight="1">
      <c r="A350" s="181"/>
      <c r="B350" s="33"/>
      <c r="C350" s="38">
        <v>4360</v>
      </c>
      <c r="D350" s="98" t="s">
        <v>114</v>
      </c>
      <c r="E350" s="12">
        <v>10000</v>
      </c>
      <c r="F350" s="31">
        <v>10000</v>
      </c>
      <c r="G350" s="31">
        <v>5654.43</v>
      </c>
      <c r="H350" s="387">
        <f t="shared" si="10"/>
        <v>56.5443</v>
      </c>
      <c r="I350" s="22"/>
    </row>
    <row r="351" spans="1:9" s="379" customFormat="1" ht="34.5" customHeight="1">
      <c r="A351" s="181"/>
      <c r="B351" s="33"/>
      <c r="C351" s="38">
        <v>4370</v>
      </c>
      <c r="D351" s="98" t="s">
        <v>82</v>
      </c>
      <c r="E351" s="12">
        <v>53800</v>
      </c>
      <c r="F351" s="31">
        <v>43800</v>
      </c>
      <c r="G351" s="31">
        <v>15151.2</v>
      </c>
      <c r="H351" s="387">
        <f t="shared" si="10"/>
        <v>34.59178082191781</v>
      </c>
      <c r="I351" s="22"/>
    </row>
    <row r="352" spans="1:9" s="379" customFormat="1" ht="15" customHeight="1">
      <c r="A352" s="181"/>
      <c r="B352" s="33"/>
      <c r="C352" s="38">
        <v>4410</v>
      </c>
      <c r="D352" s="11" t="s">
        <v>699</v>
      </c>
      <c r="E352" s="12">
        <v>19000</v>
      </c>
      <c r="F352" s="31">
        <v>19000</v>
      </c>
      <c r="G352" s="31">
        <v>13791.24</v>
      </c>
      <c r="H352" s="387">
        <f t="shared" si="10"/>
        <v>72.58547368421053</v>
      </c>
      <c r="I352" s="22"/>
    </row>
    <row r="353" spans="1:9" s="379" customFormat="1" ht="15" customHeight="1">
      <c r="A353" s="181"/>
      <c r="B353" s="33"/>
      <c r="C353" s="38">
        <v>4420</v>
      </c>
      <c r="D353" s="11" t="s">
        <v>1016</v>
      </c>
      <c r="E353" s="12">
        <v>2500</v>
      </c>
      <c r="F353" s="27">
        <v>2500</v>
      </c>
      <c r="G353" s="27">
        <v>1096.26</v>
      </c>
      <c r="H353" s="387">
        <f t="shared" si="10"/>
        <v>43.8504</v>
      </c>
      <c r="I353" s="22"/>
    </row>
    <row r="354" spans="1:9" s="379" customFormat="1" ht="15" customHeight="1">
      <c r="A354" s="181"/>
      <c r="B354" s="33"/>
      <c r="C354" s="38">
        <v>4430</v>
      </c>
      <c r="D354" s="11" t="s">
        <v>697</v>
      </c>
      <c r="E354" s="12">
        <v>4500</v>
      </c>
      <c r="F354" s="27">
        <v>6000</v>
      </c>
      <c r="G354" s="27">
        <v>5912.5</v>
      </c>
      <c r="H354" s="387">
        <f t="shared" si="10"/>
        <v>98.54166666666667</v>
      </c>
      <c r="I354" s="22"/>
    </row>
    <row r="355" spans="1:9" s="379" customFormat="1" ht="30.75" customHeight="1">
      <c r="A355" s="181"/>
      <c r="B355" s="33"/>
      <c r="C355" s="114"/>
      <c r="D355" s="103" t="s">
        <v>322</v>
      </c>
      <c r="E355" s="7">
        <v>0</v>
      </c>
      <c r="F355" s="39">
        <v>1500</v>
      </c>
      <c r="G355" s="39">
        <v>1500</v>
      </c>
      <c r="H355" s="387">
        <f t="shared" si="10"/>
        <v>100</v>
      </c>
      <c r="I355" s="22"/>
    </row>
    <row r="356" spans="1:9" s="379" customFormat="1" ht="15" customHeight="1">
      <c r="A356" s="181"/>
      <c r="B356" s="33"/>
      <c r="C356" s="40"/>
      <c r="D356" s="6" t="s">
        <v>780</v>
      </c>
      <c r="E356" s="7">
        <v>4500</v>
      </c>
      <c r="F356" s="39">
        <v>4500</v>
      </c>
      <c r="G356" s="39">
        <v>4412.5</v>
      </c>
      <c r="H356" s="387">
        <f t="shared" si="10"/>
        <v>98.05555555555556</v>
      </c>
      <c r="I356" s="22"/>
    </row>
    <row r="357" spans="1:9" s="379" customFormat="1" ht="15" customHeight="1">
      <c r="A357" s="181"/>
      <c r="B357" s="33"/>
      <c r="C357" s="38">
        <v>4440</v>
      </c>
      <c r="D357" s="11" t="s">
        <v>709</v>
      </c>
      <c r="E357" s="12">
        <v>52700</v>
      </c>
      <c r="F357" s="31">
        <v>53505</v>
      </c>
      <c r="G357" s="31">
        <v>40129</v>
      </c>
      <c r="H357" s="387">
        <f>G357/F357%</f>
        <v>75.00046724605178</v>
      </c>
      <c r="I357" s="22"/>
    </row>
    <row r="358" spans="1:9" s="379" customFormat="1" ht="15" customHeight="1">
      <c r="A358" s="181"/>
      <c r="B358" s="33"/>
      <c r="C358" s="38">
        <v>4510</v>
      </c>
      <c r="D358" s="11" t="s">
        <v>685</v>
      </c>
      <c r="E358" s="12">
        <v>4000</v>
      </c>
      <c r="F358" s="27">
        <v>3709</v>
      </c>
      <c r="G358" s="27">
        <v>17</v>
      </c>
      <c r="H358" s="387">
        <f>G358/F358%</f>
        <v>0.45834456726880557</v>
      </c>
      <c r="I358" s="22"/>
    </row>
    <row r="359" spans="1:9" s="379" customFormat="1" ht="15" customHeight="1">
      <c r="A359" s="181"/>
      <c r="B359" s="33"/>
      <c r="C359" s="101"/>
      <c r="D359" s="6" t="s">
        <v>191</v>
      </c>
      <c r="E359" s="7"/>
      <c r="F359" s="39"/>
      <c r="G359" s="39"/>
      <c r="H359" s="386"/>
      <c r="I359" s="22"/>
    </row>
    <row r="360" spans="1:9" s="379" customFormat="1" ht="28.5" customHeight="1">
      <c r="A360" s="181"/>
      <c r="B360" s="33"/>
      <c r="C360" s="38">
        <v>4570</v>
      </c>
      <c r="D360" s="98" t="s">
        <v>244</v>
      </c>
      <c r="E360" s="12">
        <v>0</v>
      </c>
      <c r="F360" s="62">
        <v>291</v>
      </c>
      <c r="G360" s="62">
        <v>291</v>
      </c>
      <c r="H360" s="387">
        <f>G360/F360%</f>
        <v>100</v>
      </c>
      <c r="I360" s="22"/>
    </row>
    <row r="361" spans="1:9" s="379" customFormat="1" ht="15" customHeight="1">
      <c r="A361" s="181"/>
      <c r="B361" s="33"/>
      <c r="C361" s="101"/>
      <c r="D361" s="6" t="s">
        <v>264</v>
      </c>
      <c r="E361" s="7"/>
      <c r="F361" s="37"/>
      <c r="G361" s="37"/>
      <c r="H361" s="387"/>
      <c r="I361" s="22"/>
    </row>
    <row r="362" spans="1:9" s="379" customFormat="1" ht="16.5" customHeight="1">
      <c r="A362" s="181"/>
      <c r="B362" s="33"/>
      <c r="C362" s="38">
        <v>4610</v>
      </c>
      <c r="D362" s="98" t="s">
        <v>90</v>
      </c>
      <c r="E362" s="12">
        <v>4000</v>
      </c>
      <c r="F362" s="27">
        <v>4000</v>
      </c>
      <c r="G362" s="27">
        <v>2494.8</v>
      </c>
      <c r="H362" s="387">
        <f>G362/F362%</f>
        <v>62.370000000000005</v>
      </c>
      <c r="I362" s="22"/>
    </row>
    <row r="363" spans="1:9" s="379" customFormat="1" ht="15" customHeight="1">
      <c r="A363" s="181"/>
      <c r="B363" s="33"/>
      <c r="C363" s="101"/>
      <c r="D363" s="6" t="s">
        <v>192</v>
      </c>
      <c r="E363" s="7"/>
      <c r="F363" s="39"/>
      <c r="G363" s="39"/>
      <c r="H363" s="387"/>
      <c r="I363" s="22"/>
    </row>
    <row r="364" spans="1:9" s="379" customFormat="1" ht="30" customHeight="1">
      <c r="A364" s="471"/>
      <c r="B364" s="88"/>
      <c r="C364" s="38">
        <v>4700</v>
      </c>
      <c r="D364" s="161" t="s">
        <v>719</v>
      </c>
      <c r="E364" s="122">
        <v>12000</v>
      </c>
      <c r="F364" s="143">
        <v>12000</v>
      </c>
      <c r="G364" s="143">
        <v>7275.2</v>
      </c>
      <c r="H364" s="389">
        <f>G364/F364%</f>
        <v>60.626666666666665</v>
      </c>
      <c r="I364" s="22"/>
    </row>
    <row r="365" spans="1:9" s="379" customFormat="1" ht="15" customHeight="1">
      <c r="A365" s="477"/>
      <c r="B365" s="83"/>
      <c r="C365" s="199"/>
      <c r="D365" s="50" t="s">
        <v>193</v>
      </c>
      <c r="E365" s="51"/>
      <c r="F365" s="52"/>
      <c r="G365" s="52"/>
      <c r="H365" s="390"/>
      <c r="I365" s="22"/>
    </row>
    <row r="366" spans="1:9" s="379" customFormat="1" ht="31.5" customHeight="1">
      <c r="A366" s="181"/>
      <c r="B366" s="33"/>
      <c r="C366" s="10">
        <v>4740</v>
      </c>
      <c r="D366" s="98" t="s">
        <v>811</v>
      </c>
      <c r="E366" s="12">
        <v>12000</v>
      </c>
      <c r="F366" s="31">
        <v>12000</v>
      </c>
      <c r="G366" s="59">
        <v>3355.86</v>
      </c>
      <c r="H366" s="388">
        <f aca="true" t="shared" si="11" ref="H366:H374">G366/F366%</f>
        <v>27.965500000000002</v>
      </c>
      <c r="I366" s="22"/>
    </row>
    <row r="367" spans="1:9" s="379" customFormat="1" ht="15" customHeight="1">
      <c r="A367" s="181"/>
      <c r="B367" s="33"/>
      <c r="C367" s="101"/>
      <c r="D367" s="6" t="s">
        <v>194</v>
      </c>
      <c r="E367" s="7">
        <v>12000</v>
      </c>
      <c r="F367" s="26">
        <v>12000</v>
      </c>
      <c r="G367" s="31">
        <v>3357.86</v>
      </c>
      <c r="H367" s="388">
        <f t="shared" si="11"/>
        <v>27.982166666666668</v>
      </c>
      <c r="I367" s="22"/>
    </row>
    <row r="368" spans="1:9" s="379" customFormat="1" ht="30.75" customHeight="1">
      <c r="A368" s="181"/>
      <c r="B368" s="33"/>
      <c r="C368" s="38">
        <v>4750</v>
      </c>
      <c r="D368" s="98" t="s">
        <v>710</v>
      </c>
      <c r="E368" s="12">
        <v>40000</v>
      </c>
      <c r="F368" s="31">
        <v>27400</v>
      </c>
      <c r="G368" s="31">
        <v>12496.85</v>
      </c>
      <c r="H368" s="387">
        <f t="shared" si="11"/>
        <v>45.60894160583942</v>
      </c>
      <c r="I368" s="22"/>
    </row>
    <row r="369" spans="1:9" s="379" customFormat="1" ht="15" customHeight="1">
      <c r="A369" s="181"/>
      <c r="B369" s="33"/>
      <c r="C369" s="22"/>
      <c r="D369" s="6" t="s">
        <v>195</v>
      </c>
      <c r="E369" s="7">
        <v>40000</v>
      </c>
      <c r="F369" s="26">
        <v>24600</v>
      </c>
      <c r="G369" s="26">
        <v>12496.85</v>
      </c>
      <c r="H369" s="387">
        <f t="shared" si="11"/>
        <v>50.800203252032524</v>
      </c>
      <c r="I369" s="22"/>
    </row>
    <row r="370" spans="1:9" s="379" customFormat="1" ht="15" customHeight="1">
      <c r="A370" s="200"/>
      <c r="B370" s="165"/>
      <c r="C370" s="43"/>
      <c r="D370" s="61" t="s">
        <v>812</v>
      </c>
      <c r="E370" s="122">
        <v>0</v>
      </c>
      <c r="F370" s="210">
        <v>2800</v>
      </c>
      <c r="G370" s="210">
        <v>0</v>
      </c>
      <c r="H370" s="387">
        <f t="shared" si="11"/>
        <v>0</v>
      </c>
      <c r="I370" s="22"/>
    </row>
    <row r="371" spans="1:9" s="379" customFormat="1" ht="15" customHeight="1">
      <c r="A371" s="182"/>
      <c r="B371" s="182"/>
      <c r="C371" s="124">
        <v>6050</v>
      </c>
      <c r="D371" s="125" t="s">
        <v>130</v>
      </c>
      <c r="E371" s="126">
        <v>320000</v>
      </c>
      <c r="F371" s="223">
        <v>983134</v>
      </c>
      <c r="G371" s="223">
        <v>5211.59</v>
      </c>
      <c r="H371" s="390">
        <f t="shared" si="11"/>
        <v>0.5300996608804089</v>
      </c>
      <c r="I371" s="22"/>
    </row>
    <row r="372" spans="1:9" s="379" customFormat="1" ht="15" customHeight="1">
      <c r="A372" s="200"/>
      <c r="B372" s="165"/>
      <c r="C372" s="130"/>
      <c r="D372" s="61" t="s">
        <v>265</v>
      </c>
      <c r="E372" s="122">
        <v>50000</v>
      </c>
      <c r="F372" s="143">
        <v>50000</v>
      </c>
      <c r="G372" s="143">
        <v>4611.6</v>
      </c>
      <c r="H372" s="390">
        <f t="shared" si="11"/>
        <v>9.2232</v>
      </c>
      <c r="I372" s="22"/>
    </row>
    <row r="373" spans="1:9" s="379" customFormat="1" ht="15" customHeight="1">
      <c r="A373" s="182"/>
      <c r="B373" s="182"/>
      <c r="C373" s="114"/>
      <c r="D373" s="50" t="s">
        <v>938</v>
      </c>
      <c r="E373" s="51">
        <v>20000</v>
      </c>
      <c r="F373" s="52">
        <v>20000</v>
      </c>
      <c r="G373" s="52">
        <v>0</v>
      </c>
      <c r="H373" s="390">
        <f t="shared" si="11"/>
        <v>0</v>
      </c>
      <c r="I373" s="22"/>
    </row>
    <row r="374" spans="1:9" s="379" customFormat="1" ht="15" customHeight="1">
      <c r="A374" s="181"/>
      <c r="B374" s="165"/>
      <c r="C374" s="22"/>
      <c r="D374" s="6" t="s">
        <v>77</v>
      </c>
      <c r="E374" s="7">
        <v>250000</v>
      </c>
      <c r="F374" s="8">
        <v>913134</v>
      </c>
      <c r="G374" s="8">
        <v>599.99</v>
      </c>
      <c r="H374" s="390">
        <f t="shared" si="11"/>
        <v>0.06570667612858573</v>
      </c>
      <c r="I374" s="22"/>
    </row>
    <row r="375" spans="1:9" s="379" customFormat="1" ht="34.5" customHeight="1">
      <c r="A375" s="4"/>
      <c r="B375" s="113"/>
      <c r="C375" s="36">
        <v>6060</v>
      </c>
      <c r="D375" s="103" t="s">
        <v>750</v>
      </c>
      <c r="E375" s="7">
        <v>48000</v>
      </c>
      <c r="F375" s="26">
        <v>50818</v>
      </c>
      <c r="G375" s="26">
        <v>50817.43</v>
      </c>
      <c r="H375" s="387">
        <f aca="true" t="shared" si="12" ref="H375:H429">G375/F375%</f>
        <v>99.99887835019088</v>
      </c>
      <c r="I375" s="22"/>
    </row>
    <row r="376" spans="1:9" s="379" customFormat="1" ht="15" customHeight="1">
      <c r="A376" s="4"/>
      <c r="B376" s="9"/>
      <c r="C376" s="22"/>
      <c r="D376" s="6" t="s">
        <v>830</v>
      </c>
      <c r="E376" s="7">
        <v>30000</v>
      </c>
      <c r="F376" s="26">
        <v>32786</v>
      </c>
      <c r="G376" s="26">
        <v>32785.99</v>
      </c>
      <c r="H376" s="387">
        <f t="shared" si="12"/>
        <v>99.99996949917647</v>
      </c>
      <c r="I376" s="22"/>
    </row>
    <row r="377" spans="1:9" s="379" customFormat="1" ht="15" customHeight="1">
      <c r="A377" s="4"/>
      <c r="B377" s="9"/>
      <c r="C377" s="150"/>
      <c r="D377" s="6" t="s">
        <v>87</v>
      </c>
      <c r="E377" s="7">
        <v>18000</v>
      </c>
      <c r="F377" s="26">
        <v>18032</v>
      </c>
      <c r="G377" s="26">
        <v>18031.44</v>
      </c>
      <c r="H377" s="387">
        <f t="shared" si="12"/>
        <v>99.99689440993788</v>
      </c>
      <c r="I377" s="22"/>
    </row>
    <row r="378" spans="1:9" s="379" customFormat="1" ht="15" customHeight="1">
      <c r="A378" s="4"/>
      <c r="B378" s="102"/>
      <c r="C378" s="101"/>
      <c r="D378" s="6"/>
      <c r="E378" s="7"/>
      <c r="F378" s="26"/>
      <c r="G378" s="26"/>
      <c r="H378" s="387"/>
      <c r="I378" s="22"/>
    </row>
    <row r="379" spans="1:9" s="379" customFormat="1" ht="15" customHeight="1">
      <c r="A379" s="4"/>
      <c r="B379" s="3">
        <v>75075</v>
      </c>
      <c r="C379" s="5"/>
      <c r="D379" s="6" t="s">
        <v>822</v>
      </c>
      <c r="E379" s="7">
        <v>70000</v>
      </c>
      <c r="F379" s="8">
        <v>141000</v>
      </c>
      <c r="G379" s="8">
        <v>110486.11</v>
      </c>
      <c r="H379" s="387">
        <f t="shared" si="12"/>
        <v>78.35894326241134</v>
      </c>
      <c r="I379" s="22"/>
    </row>
    <row r="380" spans="1:9" s="379" customFormat="1" ht="15" customHeight="1">
      <c r="A380" s="4"/>
      <c r="B380" s="134"/>
      <c r="C380" s="105"/>
      <c r="D380" s="63"/>
      <c r="E380" s="58"/>
      <c r="F380" s="110"/>
      <c r="G380" s="110"/>
      <c r="H380" s="387"/>
      <c r="I380" s="22"/>
    </row>
    <row r="381" spans="1:9" s="379" customFormat="1" ht="15" customHeight="1">
      <c r="A381" s="4"/>
      <c r="B381" s="9"/>
      <c r="C381" s="38">
        <v>4170</v>
      </c>
      <c r="D381" s="11" t="s">
        <v>943</v>
      </c>
      <c r="E381" s="12">
        <v>6500</v>
      </c>
      <c r="F381" s="27">
        <v>6500</v>
      </c>
      <c r="G381" s="27">
        <v>130</v>
      </c>
      <c r="H381" s="387">
        <f t="shared" si="12"/>
        <v>2</v>
      </c>
      <c r="I381" s="22"/>
    </row>
    <row r="382" spans="1:9" s="379" customFormat="1" ht="15" customHeight="1">
      <c r="A382" s="4"/>
      <c r="B382" s="9"/>
      <c r="C382" s="38">
        <v>4210</v>
      </c>
      <c r="D382" s="11" t="s">
        <v>115</v>
      </c>
      <c r="E382" s="12">
        <v>6300</v>
      </c>
      <c r="F382" s="27">
        <v>6300</v>
      </c>
      <c r="G382" s="27">
        <v>2803.53</v>
      </c>
      <c r="H382" s="387">
        <f t="shared" si="12"/>
        <v>44.50047619047619</v>
      </c>
      <c r="I382" s="22"/>
    </row>
    <row r="383" spans="1:9" s="379" customFormat="1" ht="15" customHeight="1">
      <c r="A383" s="4"/>
      <c r="B383" s="9"/>
      <c r="C383" s="38">
        <v>4300</v>
      </c>
      <c r="D383" s="11" t="s">
        <v>946</v>
      </c>
      <c r="E383" s="12">
        <v>55150</v>
      </c>
      <c r="F383" s="13">
        <v>126150</v>
      </c>
      <c r="G383" s="13">
        <v>106419.6</v>
      </c>
      <c r="H383" s="387">
        <f t="shared" si="12"/>
        <v>84.35957193816886</v>
      </c>
      <c r="I383" s="22"/>
    </row>
    <row r="384" spans="1:9" s="379" customFormat="1" ht="15" customHeight="1">
      <c r="A384" s="4"/>
      <c r="B384" s="9"/>
      <c r="C384" s="114"/>
      <c r="D384" s="63" t="s">
        <v>661</v>
      </c>
      <c r="E384" s="58"/>
      <c r="F384" s="110"/>
      <c r="G384" s="110">
        <v>89253.82</v>
      </c>
      <c r="H384" s="387"/>
      <c r="I384" s="22"/>
    </row>
    <row r="385" spans="1:9" s="379" customFormat="1" ht="15" customHeight="1">
      <c r="A385" s="4"/>
      <c r="B385" s="9"/>
      <c r="C385" s="224"/>
      <c r="D385" s="174" t="s">
        <v>196</v>
      </c>
      <c r="E385" s="175"/>
      <c r="F385" s="225"/>
      <c r="G385" s="226">
        <v>3865.4</v>
      </c>
      <c r="H385" s="387"/>
      <c r="I385" s="22"/>
    </row>
    <row r="386" spans="1:9" s="379" customFormat="1" ht="15" customHeight="1">
      <c r="A386" s="4"/>
      <c r="B386" s="9"/>
      <c r="C386" s="32"/>
      <c r="D386" s="23" t="s">
        <v>197</v>
      </c>
      <c r="E386" s="24"/>
      <c r="F386" s="227"/>
      <c r="G386" s="228">
        <v>9408.45</v>
      </c>
      <c r="H386" s="387"/>
      <c r="I386" s="22"/>
    </row>
    <row r="387" spans="1:9" s="379" customFormat="1" ht="15" customHeight="1">
      <c r="A387" s="4"/>
      <c r="B387" s="9"/>
      <c r="C387" s="53"/>
      <c r="D387" s="229" t="s">
        <v>198</v>
      </c>
      <c r="E387" s="230"/>
      <c r="F387" s="159"/>
      <c r="G387" s="156">
        <v>3891.93</v>
      </c>
      <c r="H387" s="387"/>
      <c r="I387" s="22"/>
    </row>
    <row r="388" spans="1:9" s="379" customFormat="1" ht="15" customHeight="1">
      <c r="A388" s="4"/>
      <c r="B388" s="9"/>
      <c r="C388" s="38">
        <v>4410</v>
      </c>
      <c r="D388" s="11" t="s">
        <v>699</v>
      </c>
      <c r="E388" s="12">
        <v>500</v>
      </c>
      <c r="F388" s="62">
        <v>500</v>
      </c>
      <c r="G388" s="62">
        <v>32.6</v>
      </c>
      <c r="H388" s="387">
        <f t="shared" si="12"/>
        <v>6.5200000000000005</v>
      </c>
      <c r="I388" s="22"/>
    </row>
    <row r="389" spans="1:9" s="379" customFormat="1" ht="15" customHeight="1">
      <c r="A389" s="41"/>
      <c r="B389" s="42"/>
      <c r="C389" s="38">
        <v>4420</v>
      </c>
      <c r="D389" s="61" t="s">
        <v>1016</v>
      </c>
      <c r="E389" s="122">
        <v>1150</v>
      </c>
      <c r="F389" s="210">
        <v>1150</v>
      </c>
      <c r="G389" s="210">
        <v>1059.38</v>
      </c>
      <c r="H389" s="389">
        <f t="shared" si="12"/>
        <v>92.12</v>
      </c>
      <c r="I389" s="22"/>
    </row>
    <row r="390" spans="1:9" s="379" customFormat="1" ht="15" customHeight="1">
      <c r="A390" s="47"/>
      <c r="B390" s="48"/>
      <c r="C390" s="478">
        <v>4430</v>
      </c>
      <c r="D390" s="177" t="s">
        <v>697</v>
      </c>
      <c r="E390" s="126">
        <v>400</v>
      </c>
      <c r="F390" s="236">
        <v>400</v>
      </c>
      <c r="G390" s="236">
        <v>41</v>
      </c>
      <c r="H390" s="390">
        <f t="shared" si="12"/>
        <v>10.25</v>
      </c>
      <c r="I390" s="22"/>
    </row>
    <row r="391" spans="1:9" s="379" customFormat="1" ht="15" customHeight="1">
      <c r="A391" s="4"/>
      <c r="B391" s="3">
        <v>75095</v>
      </c>
      <c r="C391" s="5"/>
      <c r="D391" s="6" t="s">
        <v>126</v>
      </c>
      <c r="E391" s="7">
        <v>17690</v>
      </c>
      <c r="F391" s="26">
        <v>17690</v>
      </c>
      <c r="G391" s="26">
        <v>13259.81</v>
      </c>
      <c r="H391" s="387">
        <f t="shared" si="12"/>
        <v>74.95652911249293</v>
      </c>
      <c r="I391" s="22"/>
    </row>
    <row r="392" spans="1:9" s="379" customFormat="1" ht="15" customHeight="1">
      <c r="A392" s="4"/>
      <c r="B392" s="9"/>
      <c r="C392" s="10">
        <v>2900</v>
      </c>
      <c r="D392" s="1043" t="s">
        <v>813</v>
      </c>
      <c r="E392" s="12">
        <v>17690</v>
      </c>
      <c r="F392" s="31">
        <v>17690</v>
      </c>
      <c r="G392" s="31">
        <v>13259.81</v>
      </c>
      <c r="H392" s="388">
        <f t="shared" si="12"/>
        <v>74.95652911249293</v>
      </c>
      <c r="I392" s="22"/>
    </row>
    <row r="393" spans="1:9" s="379" customFormat="1" ht="15" customHeight="1">
      <c r="A393" s="4"/>
      <c r="B393" s="9"/>
      <c r="C393" s="22"/>
      <c r="D393" s="1038"/>
      <c r="E393" s="170"/>
      <c r="F393" s="171"/>
      <c r="G393" s="171"/>
      <c r="H393" s="392"/>
      <c r="I393" s="22"/>
    </row>
    <row r="394" spans="1:9" s="379" customFormat="1" ht="33.75" customHeight="1">
      <c r="A394" s="4"/>
      <c r="B394" s="9"/>
      <c r="C394" s="14"/>
      <c r="D394" s="1039"/>
      <c r="E394" s="45"/>
      <c r="F394" s="46"/>
      <c r="G394" s="46"/>
      <c r="H394" s="399"/>
      <c r="I394" s="22"/>
    </row>
    <row r="395" spans="1:9" s="379" customFormat="1" ht="28.5" customHeight="1">
      <c r="A395" s="4"/>
      <c r="B395" s="9"/>
      <c r="C395" s="150"/>
      <c r="D395" s="103" t="s">
        <v>814</v>
      </c>
      <c r="E395" s="7">
        <v>11445</v>
      </c>
      <c r="F395" s="26">
        <v>11445</v>
      </c>
      <c r="G395" s="26">
        <v>8318.89</v>
      </c>
      <c r="H395" s="387">
        <f t="shared" si="12"/>
        <v>72.68580166011358</v>
      </c>
      <c r="I395" s="22"/>
    </row>
    <row r="396" spans="1:9" s="379" customFormat="1" ht="29.25" customHeight="1">
      <c r="A396" s="165"/>
      <c r="B396" s="34"/>
      <c r="C396" s="22"/>
      <c r="D396" s="103" t="s">
        <v>902</v>
      </c>
      <c r="E396" s="7">
        <v>6245</v>
      </c>
      <c r="F396" s="39">
        <v>6245</v>
      </c>
      <c r="G396" s="39">
        <v>4940.92</v>
      </c>
      <c r="H396" s="387">
        <f t="shared" si="12"/>
        <v>79.11801441152922</v>
      </c>
      <c r="I396" s="22"/>
    </row>
    <row r="397" spans="1:9" s="379" customFormat="1" ht="48" customHeight="1">
      <c r="A397" s="131">
        <v>751</v>
      </c>
      <c r="B397" s="90"/>
      <c r="C397" s="91"/>
      <c r="D397" s="232" t="s">
        <v>886</v>
      </c>
      <c r="E397" s="117">
        <v>3437</v>
      </c>
      <c r="F397" s="233">
        <v>3049</v>
      </c>
      <c r="G397" s="233">
        <v>0</v>
      </c>
      <c r="H397" s="400">
        <f t="shared" si="12"/>
        <v>0</v>
      </c>
      <c r="I397" s="22"/>
    </row>
    <row r="398" spans="1:9" s="379" customFormat="1" ht="28.5" customHeight="1">
      <c r="A398" s="95"/>
      <c r="B398" s="3">
        <v>75101</v>
      </c>
      <c r="C398" s="5"/>
      <c r="D398" s="103" t="s">
        <v>770</v>
      </c>
      <c r="E398" s="7">
        <v>3437</v>
      </c>
      <c r="F398" s="39">
        <v>3049</v>
      </c>
      <c r="G398" s="39">
        <v>0</v>
      </c>
      <c r="H398" s="387">
        <f t="shared" si="12"/>
        <v>0</v>
      </c>
      <c r="I398" s="22"/>
    </row>
    <row r="399" spans="1:9" s="379" customFormat="1" ht="15" customHeight="1">
      <c r="A399" s="4"/>
      <c r="B399" s="134"/>
      <c r="C399" s="105"/>
      <c r="D399" s="106" t="s">
        <v>883</v>
      </c>
      <c r="E399" s="107">
        <v>3437</v>
      </c>
      <c r="F399" s="234">
        <v>3049</v>
      </c>
      <c r="G399" s="234">
        <v>0</v>
      </c>
      <c r="H399" s="400">
        <f t="shared" si="12"/>
        <v>0</v>
      </c>
      <c r="I399" s="22"/>
    </row>
    <row r="400" spans="1:9" s="379" customFormat="1" ht="15" customHeight="1">
      <c r="A400" s="4"/>
      <c r="B400" s="134"/>
      <c r="C400" s="53"/>
      <c r="D400" s="57" t="s">
        <v>884</v>
      </c>
      <c r="E400" s="58"/>
      <c r="F400" s="129"/>
      <c r="G400" s="129"/>
      <c r="H400" s="387"/>
      <c r="I400" s="22"/>
    </row>
    <row r="401" spans="1:9" s="379" customFormat="1" ht="15" customHeight="1">
      <c r="A401" s="4"/>
      <c r="B401" s="9"/>
      <c r="C401" s="38">
        <v>4010</v>
      </c>
      <c r="D401" s="11" t="s">
        <v>151</v>
      </c>
      <c r="E401" s="12">
        <v>2560</v>
      </c>
      <c r="F401" s="27">
        <v>2172</v>
      </c>
      <c r="G401" s="27">
        <v>0</v>
      </c>
      <c r="H401" s="387">
        <f t="shared" si="12"/>
        <v>0</v>
      </c>
      <c r="I401" s="22"/>
    </row>
    <row r="402" spans="1:9" s="379" customFormat="1" ht="15" customHeight="1">
      <c r="A402" s="4"/>
      <c r="B402" s="9"/>
      <c r="C402" s="38">
        <v>4110</v>
      </c>
      <c r="D402" s="11" t="s">
        <v>735</v>
      </c>
      <c r="E402" s="12">
        <v>440</v>
      </c>
      <c r="F402" s="62">
        <v>440</v>
      </c>
      <c r="G402" s="62">
        <v>0</v>
      </c>
      <c r="H402" s="387">
        <f t="shared" si="12"/>
        <v>0</v>
      </c>
      <c r="I402" s="22"/>
    </row>
    <row r="403" spans="1:9" s="379" customFormat="1" ht="15" customHeight="1">
      <c r="A403" s="64"/>
      <c r="B403" s="65"/>
      <c r="C403" s="38">
        <v>4120</v>
      </c>
      <c r="D403" s="61" t="s">
        <v>14</v>
      </c>
      <c r="E403" s="122">
        <v>65</v>
      </c>
      <c r="F403" s="235">
        <v>65</v>
      </c>
      <c r="G403" s="235">
        <v>0</v>
      </c>
      <c r="H403" s="389">
        <f t="shared" si="12"/>
        <v>0</v>
      </c>
      <c r="I403" s="22"/>
    </row>
    <row r="404" spans="1:9" s="379" customFormat="1" ht="15" customHeight="1">
      <c r="A404" s="35"/>
      <c r="B404" s="113"/>
      <c r="C404" s="124">
        <v>4210</v>
      </c>
      <c r="D404" s="125" t="s">
        <v>115</v>
      </c>
      <c r="E404" s="126">
        <v>372</v>
      </c>
      <c r="F404" s="236">
        <v>372</v>
      </c>
      <c r="G404" s="236">
        <v>0</v>
      </c>
      <c r="H404" s="390">
        <f t="shared" si="12"/>
        <v>0</v>
      </c>
      <c r="I404" s="22"/>
    </row>
    <row r="405" spans="1:9" s="379" customFormat="1" ht="15" customHeight="1">
      <c r="A405" s="239">
        <v>752</v>
      </c>
      <c r="B405" s="48"/>
      <c r="C405" s="78"/>
      <c r="D405" s="240" t="s">
        <v>688</v>
      </c>
      <c r="E405" s="241">
        <v>750</v>
      </c>
      <c r="F405" s="242">
        <v>750</v>
      </c>
      <c r="G405" s="242">
        <v>0</v>
      </c>
      <c r="H405" s="390">
        <f t="shared" si="12"/>
        <v>0</v>
      </c>
      <c r="I405" s="22"/>
    </row>
    <row r="406" spans="1:9" s="379" customFormat="1" ht="15" customHeight="1">
      <c r="A406" s="243"/>
      <c r="B406" s="244">
        <v>75212</v>
      </c>
      <c r="C406" s="216"/>
      <c r="D406" s="61" t="s">
        <v>110</v>
      </c>
      <c r="E406" s="123">
        <v>750</v>
      </c>
      <c r="F406" s="123">
        <v>750</v>
      </c>
      <c r="G406" s="123">
        <v>0</v>
      </c>
      <c r="H406" s="389">
        <f t="shared" si="12"/>
        <v>0</v>
      </c>
      <c r="I406" s="22"/>
    </row>
    <row r="407" spans="1:9" s="379" customFormat="1" ht="15" customHeight="1">
      <c r="A407" s="136"/>
      <c r="B407" s="134"/>
      <c r="C407" s="136"/>
      <c r="D407" s="245" t="s">
        <v>883</v>
      </c>
      <c r="E407" s="246">
        <v>750</v>
      </c>
      <c r="F407" s="246">
        <v>750</v>
      </c>
      <c r="G407" s="246">
        <v>0</v>
      </c>
      <c r="H407" s="403">
        <f t="shared" si="12"/>
        <v>0</v>
      </c>
      <c r="I407" s="22"/>
    </row>
    <row r="408" spans="1:9" s="379" customFormat="1" ht="15" customHeight="1">
      <c r="A408" s="95"/>
      <c r="B408" s="247"/>
      <c r="C408" s="53"/>
      <c r="D408" s="248" t="s">
        <v>885</v>
      </c>
      <c r="E408" s="249"/>
      <c r="F408" s="249"/>
      <c r="G408" s="249"/>
      <c r="H408" s="399"/>
      <c r="I408" s="22"/>
    </row>
    <row r="409" spans="1:9" s="379" customFormat="1" ht="15" customHeight="1">
      <c r="A409" s="4"/>
      <c r="B409" s="9"/>
      <c r="C409" s="38">
        <v>4300</v>
      </c>
      <c r="D409" s="11" t="s">
        <v>946</v>
      </c>
      <c r="E409" s="62">
        <v>450</v>
      </c>
      <c r="F409" s="62">
        <v>450</v>
      </c>
      <c r="G409" s="62">
        <v>0</v>
      </c>
      <c r="H409" s="387">
        <f t="shared" si="12"/>
        <v>0</v>
      </c>
      <c r="I409" s="22"/>
    </row>
    <row r="410" spans="1:9" s="379" customFormat="1" ht="27.75" customHeight="1">
      <c r="A410" s="41"/>
      <c r="B410" s="42"/>
      <c r="C410" s="38">
        <v>4700</v>
      </c>
      <c r="D410" s="161" t="s">
        <v>719</v>
      </c>
      <c r="E410" s="123">
        <v>300</v>
      </c>
      <c r="F410" s="123">
        <v>300</v>
      </c>
      <c r="G410" s="123">
        <v>0</v>
      </c>
      <c r="H410" s="389">
        <f t="shared" si="12"/>
        <v>0</v>
      </c>
      <c r="I410" s="22"/>
    </row>
    <row r="411" spans="1:9" s="379" customFormat="1" ht="31.5" customHeight="1">
      <c r="A411" s="479">
        <v>754</v>
      </c>
      <c r="B411" s="253"/>
      <c r="C411" s="78"/>
      <c r="D411" s="480" t="s">
        <v>703</v>
      </c>
      <c r="E411" s="241">
        <v>1174859</v>
      </c>
      <c r="F411" s="322">
        <v>1138564</v>
      </c>
      <c r="G411" s="322">
        <v>269616.78</v>
      </c>
      <c r="H411" s="462">
        <f t="shared" si="12"/>
        <v>23.680423761861437</v>
      </c>
      <c r="I411" s="22"/>
    </row>
    <row r="412" spans="1:9" s="379" customFormat="1" ht="15" customHeight="1">
      <c r="A412" s="252"/>
      <c r="B412" s="253"/>
      <c r="C412" s="56"/>
      <c r="D412" s="196"/>
      <c r="E412" s="197"/>
      <c r="F412" s="207"/>
      <c r="G412" s="207"/>
      <c r="H412" s="387"/>
      <c r="I412" s="22"/>
    </row>
    <row r="413" spans="1:9" s="379" customFormat="1" ht="15" customHeight="1">
      <c r="A413" s="95"/>
      <c r="B413" s="254">
        <v>75412</v>
      </c>
      <c r="C413" s="5"/>
      <c r="D413" s="6" t="s">
        <v>723</v>
      </c>
      <c r="E413" s="7">
        <v>816453</v>
      </c>
      <c r="F413" s="8">
        <v>761997</v>
      </c>
      <c r="G413" s="8">
        <v>126982.19</v>
      </c>
      <c r="H413" s="387">
        <f t="shared" si="12"/>
        <v>16.664395004179806</v>
      </c>
      <c r="I413" s="22"/>
    </row>
    <row r="414" spans="1:9" s="379" customFormat="1" ht="34.5" customHeight="1">
      <c r="A414" s="4"/>
      <c r="B414" s="9"/>
      <c r="C414" s="10">
        <v>2630</v>
      </c>
      <c r="D414" s="98" t="s">
        <v>815</v>
      </c>
      <c r="E414" s="12">
        <v>0</v>
      </c>
      <c r="F414" s="31">
        <v>16290</v>
      </c>
      <c r="G414" s="31">
        <v>0</v>
      </c>
      <c r="H414" s="388">
        <f t="shared" si="12"/>
        <v>0</v>
      </c>
      <c r="I414" s="22"/>
    </row>
    <row r="415" spans="1:9" s="379" customFormat="1" ht="15" customHeight="1">
      <c r="A415" s="4"/>
      <c r="B415" s="9"/>
      <c r="C415" s="32"/>
      <c r="D415" s="6" t="s">
        <v>266</v>
      </c>
      <c r="E415" s="7">
        <v>0</v>
      </c>
      <c r="F415" s="26">
        <v>16290</v>
      </c>
      <c r="G415" s="26">
        <v>0</v>
      </c>
      <c r="H415" s="387">
        <f t="shared" si="12"/>
        <v>0</v>
      </c>
      <c r="I415" s="22"/>
    </row>
    <row r="416" spans="1:9" s="379" customFormat="1" ht="15" customHeight="1">
      <c r="A416" s="4"/>
      <c r="B416" s="9"/>
      <c r="C416" s="119">
        <v>3030</v>
      </c>
      <c r="D416" s="120" t="s">
        <v>35</v>
      </c>
      <c r="E416" s="12">
        <v>50000</v>
      </c>
      <c r="F416" s="31">
        <v>50000</v>
      </c>
      <c r="G416" s="31">
        <v>35625.14</v>
      </c>
      <c r="H416" s="387">
        <f t="shared" si="12"/>
        <v>71.25028</v>
      </c>
      <c r="I416" s="22"/>
    </row>
    <row r="417" spans="1:9" s="379" customFormat="1" ht="15" customHeight="1">
      <c r="A417" s="4"/>
      <c r="B417" s="9"/>
      <c r="C417" s="40"/>
      <c r="D417" s="6" t="s">
        <v>816</v>
      </c>
      <c r="E417" s="7"/>
      <c r="F417" s="26"/>
      <c r="G417" s="26"/>
      <c r="H417" s="387"/>
      <c r="I417" s="22"/>
    </row>
    <row r="418" spans="1:9" s="379" customFormat="1" ht="15" customHeight="1">
      <c r="A418" s="4"/>
      <c r="B418" s="9"/>
      <c r="C418" s="38">
        <v>4110</v>
      </c>
      <c r="D418" s="11" t="s">
        <v>735</v>
      </c>
      <c r="E418" s="62">
        <v>500</v>
      </c>
      <c r="F418" s="62">
        <v>500</v>
      </c>
      <c r="G418" s="62">
        <v>0</v>
      </c>
      <c r="H418" s="387">
        <f t="shared" si="12"/>
        <v>0</v>
      </c>
      <c r="I418" s="22"/>
    </row>
    <row r="419" spans="1:9" s="379" customFormat="1" ht="15" customHeight="1">
      <c r="A419" s="4"/>
      <c r="B419" s="9"/>
      <c r="C419" s="38">
        <v>4170</v>
      </c>
      <c r="D419" s="11" t="s">
        <v>943</v>
      </c>
      <c r="E419" s="27">
        <v>4700</v>
      </c>
      <c r="F419" s="27">
        <v>4700</v>
      </c>
      <c r="G419" s="27">
        <v>2860</v>
      </c>
      <c r="H419" s="387">
        <f t="shared" si="12"/>
        <v>60.851063829787236</v>
      </c>
      <c r="I419" s="22"/>
    </row>
    <row r="420" spans="1:9" s="379" customFormat="1" ht="15" customHeight="1">
      <c r="A420" s="4"/>
      <c r="B420" s="9"/>
      <c r="C420" s="40"/>
      <c r="D420" s="6" t="s">
        <v>416</v>
      </c>
      <c r="E420" s="39"/>
      <c r="F420" s="39"/>
      <c r="G420" s="39"/>
      <c r="H420" s="387"/>
      <c r="I420" s="22"/>
    </row>
    <row r="421" spans="1:9" s="379" customFormat="1" ht="15" customHeight="1">
      <c r="A421" s="4"/>
      <c r="B421" s="9"/>
      <c r="C421" s="38">
        <v>4210</v>
      </c>
      <c r="D421" s="11" t="s">
        <v>115</v>
      </c>
      <c r="E421" s="12">
        <v>51000</v>
      </c>
      <c r="F421" s="31">
        <v>64775</v>
      </c>
      <c r="G421" s="31">
        <v>51062.3</v>
      </c>
      <c r="H421" s="387">
        <f t="shared" si="12"/>
        <v>78.83025858741799</v>
      </c>
      <c r="I421" s="22"/>
    </row>
    <row r="422" spans="1:9" s="379" customFormat="1" ht="15" customHeight="1">
      <c r="A422" s="4"/>
      <c r="B422" s="9"/>
      <c r="C422" s="22"/>
      <c r="D422" s="98" t="s">
        <v>267</v>
      </c>
      <c r="E422" s="12">
        <v>0</v>
      </c>
      <c r="F422" s="27">
        <v>2500</v>
      </c>
      <c r="G422" s="27">
        <v>0</v>
      </c>
      <c r="H422" s="388">
        <v>0</v>
      </c>
      <c r="I422" s="32"/>
    </row>
    <row r="423" spans="1:9" s="379" customFormat="1" ht="15" customHeight="1">
      <c r="A423" s="4"/>
      <c r="B423" s="9"/>
      <c r="C423" s="22"/>
      <c r="D423" s="28" t="s">
        <v>912</v>
      </c>
      <c r="E423" s="29"/>
      <c r="F423" s="30"/>
      <c r="G423" s="30"/>
      <c r="H423" s="391"/>
      <c r="I423" s="95"/>
    </row>
    <row r="424" spans="1:9" s="379" customFormat="1" ht="44.25" customHeight="1">
      <c r="A424" s="4"/>
      <c r="B424" s="9"/>
      <c r="C424" s="22"/>
      <c r="D424" s="98" t="s">
        <v>382</v>
      </c>
      <c r="E424" s="12">
        <v>0</v>
      </c>
      <c r="F424" s="27">
        <v>9990</v>
      </c>
      <c r="G424" s="27">
        <v>9990</v>
      </c>
      <c r="H424" s="387">
        <f t="shared" si="12"/>
        <v>100</v>
      </c>
      <c r="I424" s="22"/>
    </row>
    <row r="425" spans="1:9" s="379" customFormat="1" ht="15" customHeight="1">
      <c r="A425" s="33"/>
      <c r="B425" s="34"/>
      <c r="C425" s="53"/>
      <c r="D425" s="6" t="s">
        <v>47</v>
      </c>
      <c r="E425" s="7">
        <v>51000</v>
      </c>
      <c r="F425" s="26">
        <v>52285</v>
      </c>
      <c r="G425" s="26">
        <v>41072.3</v>
      </c>
      <c r="H425" s="387">
        <f t="shared" si="12"/>
        <v>78.55465238596156</v>
      </c>
      <c r="I425" s="22"/>
    </row>
    <row r="426" spans="1:9" s="379" customFormat="1" ht="15" customHeight="1">
      <c r="A426" s="4"/>
      <c r="B426" s="9"/>
      <c r="C426" s="38">
        <v>4260</v>
      </c>
      <c r="D426" s="11" t="s">
        <v>31</v>
      </c>
      <c r="E426" s="12">
        <v>21000</v>
      </c>
      <c r="F426" s="31">
        <v>21000</v>
      </c>
      <c r="G426" s="31">
        <v>14889.21</v>
      </c>
      <c r="H426" s="387">
        <f t="shared" si="12"/>
        <v>70.901</v>
      </c>
      <c r="I426" s="22"/>
    </row>
    <row r="427" spans="1:9" s="379" customFormat="1" ht="15" customHeight="1">
      <c r="A427" s="4"/>
      <c r="B427" s="9"/>
      <c r="C427" s="38">
        <v>4270</v>
      </c>
      <c r="D427" s="11" t="s">
        <v>897</v>
      </c>
      <c r="E427" s="12">
        <v>9000</v>
      </c>
      <c r="F427" s="27">
        <v>4000</v>
      </c>
      <c r="G427" s="27">
        <v>2646.58</v>
      </c>
      <c r="H427" s="387">
        <f t="shared" si="12"/>
        <v>66.1645</v>
      </c>
      <c r="I427" s="22"/>
    </row>
    <row r="428" spans="1:9" s="379" customFormat="1" ht="15" customHeight="1">
      <c r="A428" s="4"/>
      <c r="B428" s="9"/>
      <c r="C428" s="38">
        <v>4280</v>
      </c>
      <c r="D428" s="11" t="s">
        <v>714</v>
      </c>
      <c r="E428" s="12">
        <v>3500</v>
      </c>
      <c r="F428" s="27">
        <v>3500</v>
      </c>
      <c r="G428" s="27">
        <v>0</v>
      </c>
      <c r="H428" s="387">
        <f t="shared" si="12"/>
        <v>0</v>
      </c>
      <c r="I428" s="22"/>
    </row>
    <row r="429" spans="1:9" s="379" customFormat="1" ht="15" customHeight="1">
      <c r="A429" s="4"/>
      <c r="B429" s="9"/>
      <c r="C429" s="38">
        <v>4300</v>
      </c>
      <c r="D429" s="11" t="s">
        <v>946</v>
      </c>
      <c r="E429" s="12">
        <v>7053</v>
      </c>
      <c r="F429" s="27">
        <v>6314</v>
      </c>
      <c r="G429" s="27">
        <v>5888.04</v>
      </c>
      <c r="H429" s="387">
        <f t="shared" si="12"/>
        <v>93.25372188786822</v>
      </c>
      <c r="I429" s="22"/>
    </row>
    <row r="430" spans="1:9" s="379" customFormat="1" ht="61.5" customHeight="1">
      <c r="A430" s="4"/>
      <c r="B430" s="9"/>
      <c r="C430" s="22"/>
      <c r="D430" s="98" t="s">
        <v>913</v>
      </c>
      <c r="E430" s="12">
        <v>0</v>
      </c>
      <c r="F430" s="183">
        <v>0</v>
      </c>
      <c r="G430" s="183">
        <v>400</v>
      </c>
      <c r="H430" s="388">
        <v>0</v>
      </c>
      <c r="I430" s="22"/>
    </row>
    <row r="431" spans="1:9" s="379" customFormat="1" ht="15" customHeight="1">
      <c r="A431" s="88"/>
      <c r="B431" s="351"/>
      <c r="C431" s="14"/>
      <c r="D431" s="44" t="s">
        <v>279</v>
      </c>
      <c r="E431" s="45"/>
      <c r="F431" s="46"/>
      <c r="G431" s="46"/>
      <c r="H431" s="398"/>
      <c r="I431" s="22"/>
    </row>
    <row r="432" spans="1:9" s="379" customFormat="1" ht="15" customHeight="1">
      <c r="A432" s="83"/>
      <c r="B432" s="481"/>
      <c r="C432" s="78"/>
      <c r="D432" s="50" t="s">
        <v>47</v>
      </c>
      <c r="E432" s="51">
        <v>7053</v>
      </c>
      <c r="F432" s="179">
        <v>6314</v>
      </c>
      <c r="G432" s="179">
        <v>5488.04</v>
      </c>
      <c r="H432" s="390">
        <f aca="true" t="shared" si="13" ref="H432:H490">G432/F432%</f>
        <v>86.91859360152043</v>
      </c>
      <c r="I432" s="22"/>
    </row>
    <row r="433" spans="1:9" s="379" customFormat="1" ht="30.75" customHeight="1">
      <c r="A433" s="33"/>
      <c r="B433" s="34"/>
      <c r="C433" s="38">
        <v>4370</v>
      </c>
      <c r="D433" s="98" t="s">
        <v>82</v>
      </c>
      <c r="E433" s="12">
        <v>1200</v>
      </c>
      <c r="F433" s="27">
        <v>1200</v>
      </c>
      <c r="G433" s="27">
        <v>293.31</v>
      </c>
      <c r="H433" s="387">
        <f t="shared" si="13"/>
        <v>24.4425</v>
      </c>
      <c r="I433" s="22"/>
    </row>
    <row r="434" spans="1:9" s="379" customFormat="1" ht="15" customHeight="1">
      <c r="A434" s="33"/>
      <c r="B434" s="34"/>
      <c r="C434" s="38">
        <v>4430</v>
      </c>
      <c r="D434" s="11" t="s">
        <v>697</v>
      </c>
      <c r="E434" s="12">
        <v>15000</v>
      </c>
      <c r="F434" s="31">
        <v>15004</v>
      </c>
      <c r="G434" s="31">
        <v>10441</v>
      </c>
      <c r="H434" s="387">
        <f t="shared" si="13"/>
        <v>69.5881098373767</v>
      </c>
      <c r="I434" s="22"/>
    </row>
    <row r="435" spans="1:9" s="379" customFormat="1" ht="15" customHeight="1">
      <c r="A435" s="33"/>
      <c r="B435" s="34"/>
      <c r="C435" s="40"/>
      <c r="D435" s="6" t="s">
        <v>417</v>
      </c>
      <c r="E435" s="7"/>
      <c r="F435" s="26"/>
      <c r="G435" s="26"/>
      <c r="H435" s="387"/>
      <c r="I435" s="22"/>
    </row>
    <row r="436" spans="1:9" s="379" customFormat="1" ht="29.25" customHeight="1">
      <c r="A436" s="165"/>
      <c r="B436" s="165"/>
      <c r="C436" s="38">
        <v>4700</v>
      </c>
      <c r="D436" s="161" t="s">
        <v>719</v>
      </c>
      <c r="E436" s="122">
        <v>3500</v>
      </c>
      <c r="F436" s="123">
        <v>585</v>
      </c>
      <c r="G436" s="123">
        <v>585</v>
      </c>
      <c r="H436" s="389">
        <f t="shared" si="13"/>
        <v>100</v>
      </c>
      <c r="I436" s="22"/>
    </row>
    <row r="437" spans="1:9" s="379" customFormat="1" ht="15" customHeight="1">
      <c r="A437" s="182"/>
      <c r="B437" s="231"/>
      <c r="C437" s="199"/>
      <c r="D437" s="50" t="s">
        <v>418</v>
      </c>
      <c r="E437" s="51"/>
      <c r="F437" s="255"/>
      <c r="G437" s="255"/>
      <c r="H437" s="390"/>
      <c r="I437" s="22"/>
    </row>
    <row r="438" spans="1:9" s="379" customFormat="1" ht="30" customHeight="1">
      <c r="A438" s="165"/>
      <c r="B438" s="256"/>
      <c r="C438" s="38">
        <v>4750</v>
      </c>
      <c r="D438" s="161" t="s">
        <v>710</v>
      </c>
      <c r="E438" s="122">
        <v>0</v>
      </c>
      <c r="F438" s="123">
        <v>450</v>
      </c>
      <c r="G438" s="123">
        <v>0</v>
      </c>
      <c r="H438" s="389">
        <f t="shared" si="13"/>
        <v>0</v>
      </c>
      <c r="I438" s="22"/>
    </row>
    <row r="439" spans="1:9" s="379" customFormat="1" ht="15" customHeight="1">
      <c r="A439" s="182"/>
      <c r="B439" s="182"/>
      <c r="C439" s="199"/>
      <c r="D439" s="50" t="s">
        <v>47</v>
      </c>
      <c r="E439" s="51">
        <v>0</v>
      </c>
      <c r="F439" s="255">
        <v>450</v>
      </c>
      <c r="G439" s="255"/>
      <c r="H439" s="390">
        <f t="shared" si="13"/>
        <v>0</v>
      </c>
      <c r="I439" s="22"/>
    </row>
    <row r="440" spans="1:9" s="379" customFormat="1" ht="15" customHeight="1">
      <c r="A440" s="33"/>
      <c r="B440" s="34"/>
      <c r="C440" s="257">
        <v>6060</v>
      </c>
      <c r="D440" s="11" t="s">
        <v>750</v>
      </c>
      <c r="E440" s="58">
        <v>650000</v>
      </c>
      <c r="F440" s="115">
        <v>0</v>
      </c>
      <c r="G440" s="115">
        <v>0</v>
      </c>
      <c r="H440" s="390">
        <v>0</v>
      </c>
      <c r="I440" s="22"/>
    </row>
    <row r="441" spans="1:9" s="379" customFormat="1" ht="29.25" customHeight="1">
      <c r="A441" s="33"/>
      <c r="B441" s="34"/>
      <c r="C441" s="258"/>
      <c r="D441" s="103" t="s">
        <v>772</v>
      </c>
      <c r="E441" s="58"/>
      <c r="F441" s="115"/>
      <c r="G441" s="115"/>
      <c r="H441" s="387"/>
      <c r="I441" s="22"/>
    </row>
    <row r="442" spans="1:9" s="379" customFormat="1" ht="15" customHeight="1">
      <c r="A442" s="33"/>
      <c r="B442" s="34"/>
      <c r="C442" s="38">
        <v>6069</v>
      </c>
      <c r="D442" s="11" t="s">
        <v>750</v>
      </c>
      <c r="E442" s="12">
        <v>0</v>
      </c>
      <c r="F442" s="13">
        <v>103079</v>
      </c>
      <c r="G442" s="13">
        <v>2691.61</v>
      </c>
      <c r="H442" s="387">
        <f t="shared" si="13"/>
        <v>2.6112108188864855</v>
      </c>
      <c r="I442" s="22"/>
    </row>
    <row r="443" spans="1:9" s="379" customFormat="1" ht="64.5" customHeight="1">
      <c r="A443" s="33"/>
      <c r="B443" s="34"/>
      <c r="C443" s="22"/>
      <c r="D443" s="98" t="s">
        <v>455</v>
      </c>
      <c r="E443" s="420">
        <v>0</v>
      </c>
      <c r="F443" s="419">
        <v>103079</v>
      </c>
      <c r="G443" s="13">
        <v>2691.61</v>
      </c>
      <c r="H443" s="387">
        <f t="shared" si="13"/>
        <v>2.6112108188864855</v>
      </c>
      <c r="I443" s="22"/>
    </row>
    <row r="444" spans="1:9" s="379" customFormat="1" ht="61.5" customHeight="1">
      <c r="A444" s="33"/>
      <c r="B444" s="33"/>
      <c r="C444" s="10">
        <v>6230</v>
      </c>
      <c r="D444" s="418" t="s">
        <v>456</v>
      </c>
      <c r="E444" s="421">
        <v>0</v>
      </c>
      <c r="F444" s="262">
        <v>470600</v>
      </c>
      <c r="G444" s="262">
        <v>0</v>
      </c>
      <c r="H444" s="388">
        <f t="shared" si="13"/>
        <v>0</v>
      </c>
      <c r="I444" s="22"/>
    </row>
    <row r="445" spans="1:9" s="379" customFormat="1" ht="31.5" customHeight="1">
      <c r="A445" s="33"/>
      <c r="B445" s="33"/>
      <c r="C445" s="32"/>
      <c r="D445" s="103" t="s">
        <v>280</v>
      </c>
      <c r="E445" s="7">
        <v>0</v>
      </c>
      <c r="F445" s="26">
        <v>50000</v>
      </c>
      <c r="G445" s="26">
        <v>0</v>
      </c>
      <c r="H445" s="388">
        <f t="shared" si="13"/>
        <v>0</v>
      </c>
      <c r="I445" s="22"/>
    </row>
    <row r="446" spans="1:9" s="379" customFormat="1" ht="15" customHeight="1">
      <c r="A446" s="33"/>
      <c r="B446" s="165"/>
      <c r="C446" s="263"/>
      <c r="D446" s="6" t="s">
        <v>662</v>
      </c>
      <c r="E446" s="7">
        <v>0</v>
      </c>
      <c r="F446" s="8">
        <v>420600</v>
      </c>
      <c r="G446" s="8">
        <v>0</v>
      </c>
      <c r="H446" s="388">
        <f t="shared" si="13"/>
        <v>0</v>
      </c>
      <c r="I446" s="22"/>
    </row>
    <row r="447" spans="1:9" s="379" customFormat="1" ht="15" customHeight="1">
      <c r="A447" s="33"/>
      <c r="B447" s="261"/>
      <c r="C447" s="53"/>
      <c r="D447" s="6"/>
      <c r="E447" s="7"/>
      <c r="F447" s="8"/>
      <c r="G447" s="8"/>
      <c r="H447" s="387"/>
      <c r="I447" s="22"/>
    </row>
    <row r="448" spans="1:9" s="379" customFormat="1" ht="15" customHeight="1">
      <c r="A448" s="41"/>
      <c r="B448" s="244">
        <v>75414</v>
      </c>
      <c r="C448" s="216"/>
      <c r="D448" s="61" t="s">
        <v>700</v>
      </c>
      <c r="E448" s="122">
        <v>1000</v>
      </c>
      <c r="F448" s="210">
        <v>1000</v>
      </c>
      <c r="G448" s="210">
        <v>0</v>
      </c>
      <c r="H448" s="389">
        <f t="shared" si="13"/>
        <v>0</v>
      </c>
      <c r="I448" s="22"/>
    </row>
    <row r="449" spans="1:9" s="379" customFormat="1" ht="15" customHeight="1">
      <c r="A449" s="47"/>
      <c r="B449" s="341"/>
      <c r="C449" s="324"/>
      <c r="D449" s="482" t="s">
        <v>883</v>
      </c>
      <c r="E449" s="483">
        <v>1000</v>
      </c>
      <c r="F449" s="484">
        <v>1000</v>
      </c>
      <c r="G449" s="484">
        <v>0</v>
      </c>
      <c r="H449" s="390">
        <f t="shared" si="13"/>
        <v>0</v>
      </c>
      <c r="I449" s="22"/>
    </row>
    <row r="450" spans="1:9" s="379" customFormat="1" ht="15" customHeight="1">
      <c r="A450" s="4"/>
      <c r="B450" s="134"/>
      <c r="C450" s="53"/>
      <c r="D450" s="57" t="s">
        <v>887</v>
      </c>
      <c r="E450" s="58"/>
      <c r="F450" s="129"/>
      <c r="G450" s="129"/>
      <c r="H450" s="387"/>
      <c r="I450" s="22"/>
    </row>
    <row r="451" spans="1:9" s="379" customFormat="1" ht="15" customHeight="1">
      <c r="A451" s="4"/>
      <c r="B451" s="9"/>
      <c r="C451" s="38">
        <v>4300</v>
      </c>
      <c r="D451" s="11" t="s">
        <v>946</v>
      </c>
      <c r="E451" s="12">
        <v>700</v>
      </c>
      <c r="F451" s="62">
        <v>415</v>
      </c>
      <c r="G451" s="62">
        <v>0</v>
      </c>
      <c r="H451" s="387">
        <f t="shared" si="13"/>
        <v>0</v>
      </c>
      <c r="I451" s="22"/>
    </row>
    <row r="452" spans="1:9" s="379" customFormat="1" ht="30" customHeight="1">
      <c r="A452" s="4"/>
      <c r="B452" s="9"/>
      <c r="C452" s="38">
        <v>4700</v>
      </c>
      <c r="D452" s="161" t="s">
        <v>719</v>
      </c>
      <c r="E452" s="122">
        <v>300</v>
      </c>
      <c r="F452" s="123">
        <v>585</v>
      </c>
      <c r="G452" s="123">
        <v>0</v>
      </c>
      <c r="H452" s="387">
        <f t="shared" si="13"/>
        <v>0</v>
      </c>
      <c r="I452" s="22"/>
    </row>
    <row r="453" spans="1:9" s="379" customFormat="1" ht="15" customHeight="1">
      <c r="A453" s="4"/>
      <c r="B453" s="9"/>
      <c r="C453" s="128"/>
      <c r="D453" s="158"/>
      <c r="E453" s="155"/>
      <c r="F453" s="159"/>
      <c r="G453" s="159"/>
      <c r="H453" s="387"/>
      <c r="I453" s="22"/>
    </row>
    <row r="454" spans="1:9" s="379" customFormat="1" ht="15" customHeight="1">
      <c r="A454" s="4"/>
      <c r="B454" s="3">
        <v>75416</v>
      </c>
      <c r="C454" s="5"/>
      <c r="D454" s="6" t="s">
        <v>880</v>
      </c>
      <c r="E454" s="7">
        <v>335406</v>
      </c>
      <c r="F454" s="8">
        <v>335406</v>
      </c>
      <c r="G454" s="8">
        <v>113721.95</v>
      </c>
      <c r="H454" s="387">
        <f t="shared" si="13"/>
        <v>33.90575899059647</v>
      </c>
      <c r="I454" s="22"/>
    </row>
    <row r="455" spans="1:9" s="379" customFormat="1" ht="15" customHeight="1">
      <c r="A455" s="4"/>
      <c r="B455" s="134"/>
      <c r="C455" s="56"/>
      <c r="D455" s="63"/>
      <c r="E455" s="58"/>
      <c r="F455" s="110"/>
      <c r="G455" s="110"/>
      <c r="H455" s="387"/>
      <c r="I455" s="22"/>
    </row>
    <row r="456" spans="1:9" s="379" customFormat="1" ht="16.5" customHeight="1">
      <c r="A456" s="4"/>
      <c r="B456" s="9"/>
      <c r="C456" s="10">
        <v>3020</v>
      </c>
      <c r="D456" s="11" t="s">
        <v>731</v>
      </c>
      <c r="E456" s="27">
        <v>5000</v>
      </c>
      <c r="F456" s="27">
        <v>5000</v>
      </c>
      <c r="G456" s="27">
        <v>630</v>
      </c>
      <c r="H456" s="387">
        <f t="shared" si="13"/>
        <v>12.6</v>
      </c>
      <c r="I456" s="22"/>
    </row>
    <row r="457" spans="1:9" s="379" customFormat="1" ht="15" customHeight="1">
      <c r="A457" s="4"/>
      <c r="B457" s="9"/>
      <c r="C457" s="10">
        <v>4010</v>
      </c>
      <c r="D457" s="11" t="s">
        <v>151</v>
      </c>
      <c r="E457" s="31">
        <v>92008</v>
      </c>
      <c r="F457" s="31">
        <v>92008</v>
      </c>
      <c r="G457" s="31">
        <v>41721.47</v>
      </c>
      <c r="H457" s="387">
        <f t="shared" si="13"/>
        <v>45.34548082775411</v>
      </c>
      <c r="I457" s="22"/>
    </row>
    <row r="458" spans="1:9" s="379" customFormat="1" ht="15" customHeight="1">
      <c r="A458" s="4"/>
      <c r="B458" s="9"/>
      <c r="C458" s="10">
        <v>4040</v>
      </c>
      <c r="D458" s="11" t="s">
        <v>86</v>
      </c>
      <c r="E458" s="31">
        <v>11472</v>
      </c>
      <c r="F458" s="31">
        <v>11472</v>
      </c>
      <c r="G458" s="31">
        <v>10129.16</v>
      </c>
      <c r="H458" s="387">
        <f t="shared" si="13"/>
        <v>88.29463040446304</v>
      </c>
      <c r="I458" s="22"/>
    </row>
    <row r="459" spans="1:9" s="379" customFormat="1" ht="15" customHeight="1">
      <c r="A459" s="4"/>
      <c r="B459" s="9"/>
      <c r="C459" s="10">
        <v>4110</v>
      </c>
      <c r="D459" s="11" t="s">
        <v>735</v>
      </c>
      <c r="E459" s="31">
        <v>17800</v>
      </c>
      <c r="F459" s="31">
        <v>17800</v>
      </c>
      <c r="G459" s="31">
        <v>7876.1</v>
      </c>
      <c r="H459" s="387">
        <f t="shared" si="13"/>
        <v>44.247752808988764</v>
      </c>
      <c r="I459" s="22"/>
    </row>
    <row r="460" spans="1:9" s="379" customFormat="1" ht="15" customHeight="1">
      <c r="A460" s="4"/>
      <c r="B460" s="9"/>
      <c r="C460" s="10">
        <v>4120</v>
      </c>
      <c r="D460" s="11" t="s">
        <v>14</v>
      </c>
      <c r="E460" s="27">
        <v>2536</v>
      </c>
      <c r="F460" s="27">
        <v>2536</v>
      </c>
      <c r="G460" s="27">
        <v>1270.34</v>
      </c>
      <c r="H460" s="387">
        <f t="shared" si="13"/>
        <v>50.09227129337539</v>
      </c>
      <c r="I460" s="22"/>
    </row>
    <row r="461" spans="1:9" s="379" customFormat="1" ht="30" customHeight="1">
      <c r="A461" s="4"/>
      <c r="B461" s="9"/>
      <c r="C461" s="10">
        <v>4140</v>
      </c>
      <c r="D461" s="98" t="s">
        <v>819</v>
      </c>
      <c r="E461" s="27">
        <v>1260</v>
      </c>
      <c r="F461" s="27">
        <v>1260</v>
      </c>
      <c r="G461" s="27">
        <v>944.89</v>
      </c>
      <c r="H461" s="387">
        <f t="shared" si="13"/>
        <v>74.99126984126984</v>
      </c>
      <c r="I461" s="22"/>
    </row>
    <row r="462" spans="1:9" s="379" customFormat="1" ht="15" customHeight="1">
      <c r="A462" s="4"/>
      <c r="B462" s="9"/>
      <c r="C462" s="60">
        <v>4210</v>
      </c>
      <c r="D462" s="61" t="s">
        <v>115</v>
      </c>
      <c r="E462" s="12">
        <v>7930</v>
      </c>
      <c r="F462" s="27">
        <v>5430</v>
      </c>
      <c r="G462" s="27">
        <v>3550.56</v>
      </c>
      <c r="H462" s="387">
        <f t="shared" si="13"/>
        <v>65.38784530386741</v>
      </c>
      <c r="I462" s="22"/>
    </row>
    <row r="463" spans="1:9" s="379" customFormat="1" ht="15" customHeight="1">
      <c r="A463" s="4"/>
      <c r="B463" s="9"/>
      <c r="C463" s="10">
        <v>4260</v>
      </c>
      <c r="D463" s="11" t="s">
        <v>31</v>
      </c>
      <c r="E463" s="27">
        <v>2000</v>
      </c>
      <c r="F463" s="27">
        <v>2000</v>
      </c>
      <c r="G463" s="27">
        <v>2000</v>
      </c>
      <c r="H463" s="387">
        <f t="shared" si="13"/>
        <v>100</v>
      </c>
      <c r="I463" s="22"/>
    </row>
    <row r="464" spans="1:9" s="379" customFormat="1" ht="15" customHeight="1">
      <c r="A464" s="4"/>
      <c r="B464" s="9"/>
      <c r="C464" s="38">
        <v>4270</v>
      </c>
      <c r="D464" s="11" t="s">
        <v>897</v>
      </c>
      <c r="E464" s="27">
        <v>2000</v>
      </c>
      <c r="F464" s="27">
        <v>2000</v>
      </c>
      <c r="G464" s="27">
        <v>0</v>
      </c>
      <c r="H464" s="387">
        <f t="shared" si="13"/>
        <v>0</v>
      </c>
      <c r="I464" s="22"/>
    </row>
    <row r="465" spans="1:9" s="379" customFormat="1" ht="15" customHeight="1">
      <c r="A465" s="4"/>
      <c r="B465" s="9"/>
      <c r="C465" s="10">
        <v>4280</v>
      </c>
      <c r="D465" s="11" t="s">
        <v>714</v>
      </c>
      <c r="E465" s="62">
        <v>500</v>
      </c>
      <c r="F465" s="62">
        <v>500</v>
      </c>
      <c r="G465" s="62">
        <v>0</v>
      </c>
      <c r="H465" s="387">
        <f t="shared" si="13"/>
        <v>0</v>
      </c>
      <c r="I465" s="22"/>
    </row>
    <row r="466" spans="1:9" s="379" customFormat="1" ht="15" customHeight="1">
      <c r="A466" s="4"/>
      <c r="B466" s="9"/>
      <c r="C466" s="38">
        <v>4300</v>
      </c>
      <c r="D466" s="11" t="s">
        <v>946</v>
      </c>
      <c r="E466" s="27">
        <v>3000</v>
      </c>
      <c r="F466" s="27">
        <v>3000</v>
      </c>
      <c r="G466" s="27">
        <v>1316.25</v>
      </c>
      <c r="H466" s="387">
        <f t="shared" si="13"/>
        <v>43.875</v>
      </c>
      <c r="I466" s="22"/>
    </row>
    <row r="467" spans="1:10" s="382" customFormat="1" ht="15" customHeight="1">
      <c r="A467" s="4"/>
      <c r="B467" s="9"/>
      <c r="C467" s="10">
        <v>4350</v>
      </c>
      <c r="D467" s="11" t="s">
        <v>724</v>
      </c>
      <c r="E467" s="27">
        <v>1000</v>
      </c>
      <c r="F467" s="27">
        <v>1000</v>
      </c>
      <c r="G467" s="27">
        <v>366</v>
      </c>
      <c r="H467" s="387">
        <f t="shared" si="13"/>
        <v>36.6</v>
      </c>
      <c r="I467" s="32"/>
      <c r="J467" s="381"/>
    </row>
    <row r="468" spans="1:10" s="379" customFormat="1" ht="30" customHeight="1">
      <c r="A468" s="4"/>
      <c r="B468" s="9"/>
      <c r="C468" s="10">
        <v>4360</v>
      </c>
      <c r="D468" s="98" t="s">
        <v>114</v>
      </c>
      <c r="E468" s="27">
        <v>4500</v>
      </c>
      <c r="F468" s="27">
        <v>4500</v>
      </c>
      <c r="G468" s="27">
        <v>1588.77</v>
      </c>
      <c r="H468" s="387">
        <f t="shared" si="13"/>
        <v>35.306</v>
      </c>
      <c r="I468" s="95"/>
      <c r="J468" s="76"/>
    </row>
    <row r="469" spans="1:9" s="379" customFormat="1" ht="32.25" customHeight="1">
      <c r="A469" s="4"/>
      <c r="B469" s="9"/>
      <c r="C469" s="10">
        <v>4370</v>
      </c>
      <c r="D469" s="98" t="s">
        <v>82</v>
      </c>
      <c r="E469" s="27">
        <v>1500</v>
      </c>
      <c r="F469" s="27">
        <v>1500</v>
      </c>
      <c r="G469" s="27">
        <v>335.51</v>
      </c>
      <c r="H469" s="387">
        <f t="shared" si="13"/>
        <v>22.36733333333333</v>
      </c>
      <c r="I469" s="22"/>
    </row>
    <row r="470" spans="1:9" s="379" customFormat="1" ht="15" customHeight="1">
      <c r="A470" s="4"/>
      <c r="B470" s="9"/>
      <c r="C470" s="60">
        <v>4410</v>
      </c>
      <c r="D470" s="61" t="s">
        <v>699</v>
      </c>
      <c r="E470" s="210">
        <v>1000</v>
      </c>
      <c r="F470" s="210">
        <v>1000</v>
      </c>
      <c r="G470" s="210">
        <v>470.93</v>
      </c>
      <c r="H470" s="389">
        <f t="shared" si="13"/>
        <v>47.093</v>
      </c>
      <c r="I470" s="22"/>
    </row>
    <row r="471" spans="1:9" s="379" customFormat="1" ht="15" customHeight="1">
      <c r="A471" s="4"/>
      <c r="B471" s="9"/>
      <c r="C471" s="264">
        <v>4430</v>
      </c>
      <c r="D471" s="218" t="s">
        <v>697</v>
      </c>
      <c r="E471" s="265">
        <v>1500</v>
      </c>
      <c r="F471" s="219">
        <v>4000</v>
      </c>
      <c r="G471" s="219">
        <v>3081</v>
      </c>
      <c r="H471" s="399">
        <f t="shared" si="13"/>
        <v>77.025</v>
      </c>
      <c r="I471" s="22"/>
    </row>
    <row r="472" spans="1:9" s="379" customFormat="1" ht="15" customHeight="1">
      <c r="A472" s="41"/>
      <c r="B472" s="42"/>
      <c r="C472" s="209">
        <v>4440</v>
      </c>
      <c r="D472" s="61" t="s">
        <v>709</v>
      </c>
      <c r="E472" s="122">
        <v>2200</v>
      </c>
      <c r="F472" s="210">
        <v>2200</v>
      </c>
      <c r="G472" s="210">
        <v>1650</v>
      </c>
      <c r="H472" s="389">
        <f t="shared" si="13"/>
        <v>75</v>
      </c>
      <c r="I472" s="22"/>
    </row>
    <row r="473" spans="1:9" s="379" customFormat="1" ht="15" customHeight="1">
      <c r="A473" s="330"/>
      <c r="B473" s="48"/>
      <c r="C473" s="266">
        <v>4510</v>
      </c>
      <c r="D473" s="125" t="s">
        <v>685</v>
      </c>
      <c r="E473" s="236">
        <v>200</v>
      </c>
      <c r="F473" s="236">
        <v>200</v>
      </c>
      <c r="G473" s="236">
        <v>0</v>
      </c>
      <c r="H473" s="390">
        <f t="shared" si="13"/>
        <v>0</v>
      </c>
      <c r="I473" s="22"/>
    </row>
    <row r="474" spans="1:9" s="379" customFormat="1" ht="31.5" customHeight="1">
      <c r="A474" s="64"/>
      <c r="B474" s="65"/>
      <c r="C474" s="209">
        <v>4700</v>
      </c>
      <c r="D474" s="161" t="s">
        <v>719</v>
      </c>
      <c r="E474" s="210">
        <v>1000</v>
      </c>
      <c r="F474" s="210">
        <v>1000</v>
      </c>
      <c r="G474" s="210">
        <v>390</v>
      </c>
      <c r="H474" s="389">
        <f t="shared" si="13"/>
        <v>39</v>
      </c>
      <c r="I474" s="22"/>
    </row>
    <row r="475" spans="1:9" s="379" customFormat="1" ht="15" customHeight="1">
      <c r="A475" s="35"/>
      <c r="B475" s="113"/>
      <c r="C475" s="264">
        <v>4740</v>
      </c>
      <c r="D475" s="218" t="s">
        <v>820</v>
      </c>
      <c r="E475" s="267">
        <v>500</v>
      </c>
      <c r="F475" s="267">
        <v>500</v>
      </c>
      <c r="G475" s="267">
        <v>48.35</v>
      </c>
      <c r="H475" s="392">
        <f t="shared" si="13"/>
        <v>9.67</v>
      </c>
      <c r="I475" s="22"/>
    </row>
    <row r="476" spans="1:9" s="379" customFormat="1" ht="15" customHeight="1">
      <c r="A476" s="4"/>
      <c r="B476" s="9"/>
      <c r="C476" s="22"/>
      <c r="D476" s="169" t="s">
        <v>91</v>
      </c>
      <c r="E476" s="171"/>
      <c r="F476" s="171"/>
      <c r="G476" s="171"/>
      <c r="H476" s="391"/>
      <c r="I476" s="22"/>
    </row>
    <row r="477" spans="1:9" s="379" customFormat="1" ht="32.25" customHeight="1">
      <c r="A477" s="4"/>
      <c r="B477" s="9"/>
      <c r="C477" s="10">
        <v>4750</v>
      </c>
      <c r="D477" s="98" t="s">
        <v>710</v>
      </c>
      <c r="E477" s="27">
        <v>1500</v>
      </c>
      <c r="F477" s="27">
        <v>1500</v>
      </c>
      <c r="G477" s="27">
        <v>221.47</v>
      </c>
      <c r="H477" s="387">
        <f t="shared" si="13"/>
        <v>14.764666666666667</v>
      </c>
      <c r="I477" s="22"/>
    </row>
    <row r="478" spans="1:9" s="379" customFormat="1" ht="15" customHeight="1">
      <c r="A478" s="4"/>
      <c r="B478" s="9"/>
      <c r="C478" s="38">
        <v>6050</v>
      </c>
      <c r="D478" s="11" t="s">
        <v>130</v>
      </c>
      <c r="E478" s="13">
        <v>135000</v>
      </c>
      <c r="F478" s="13">
        <v>135000</v>
      </c>
      <c r="G478" s="13">
        <v>727.63</v>
      </c>
      <c r="H478" s="387">
        <f t="shared" si="13"/>
        <v>0.5389851851851852</v>
      </c>
      <c r="I478" s="22"/>
    </row>
    <row r="479" spans="1:9" s="379" customFormat="1" ht="30" customHeight="1">
      <c r="A479" s="4"/>
      <c r="B479" s="9"/>
      <c r="C479" s="40"/>
      <c r="D479" s="103" t="s">
        <v>57</v>
      </c>
      <c r="E479" s="8">
        <v>135000</v>
      </c>
      <c r="F479" s="8">
        <v>135000</v>
      </c>
      <c r="G479" s="8">
        <v>727.63</v>
      </c>
      <c r="H479" s="387">
        <f t="shared" si="13"/>
        <v>0.5389851851851852</v>
      </c>
      <c r="I479" s="22"/>
    </row>
    <row r="480" spans="1:9" s="379" customFormat="1" ht="15" customHeight="1">
      <c r="A480" s="4"/>
      <c r="B480" s="9"/>
      <c r="C480" s="38">
        <v>6060</v>
      </c>
      <c r="D480" s="11" t="s">
        <v>750</v>
      </c>
      <c r="E480" s="31">
        <v>40000</v>
      </c>
      <c r="F480" s="31">
        <v>40000</v>
      </c>
      <c r="G480" s="31">
        <v>35403.52</v>
      </c>
      <c r="H480" s="387">
        <f t="shared" si="13"/>
        <v>88.5088</v>
      </c>
      <c r="I480" s="22"/>
    </row>
    <row r="481" spans="1:9" s="379" customFormat="1" ht="15" customHeight="1">
      <c r="A481" s="4"/>
      <c r="B481" s="9"/>
      <c r="C481" s="130"/>
      <c r="D481" s="6" t="s">
        <v>3</v>
      </c>
      <c r="E481" s="26">
        <v>40000</v>
      </c>
      <c r="F481" s="26">
        <v>40000</v>
      </c>
      <c r="G481" s="26">
        <v>35403.52</v>
      </c>
      <c r="H481" s="387">
        <f t="shared" si="13"/>
        <v>88.5088</v>
      </c>
      <c r="I481" s="22"/>
    </row>
    <row r="482" spans="1:9" s="379" customFormat="1" ht="15" customHeight="1">
      <c r="A482" s="4"/>
      <c r="B482" s="102"/>
      <c r="C482" s="101"/>
      <c r="D482" s="6"/>
      <c r="E482" s="26"/>
      <c r="F482" s="26"/>
      <c r="G482" s="26"/>
      <c r="H482" s="387"/>
      <c r="I482" s="22"/>
    </row>
    <row r="483" spans="1:9" s="379" customFormat="1" ht="15" customHeight="1">
      <c r="A483" s="4"/>
      <c r="B483" s="3">
        <v>75421</v>
      </c>
      <c r="C483" s="5"/>
      <c r="D483" s="6" t="s">
        <v>281</v>
      </c>
      <c r="E483" s="7">
        <v>0</v>
      </c>
      <c r="F483" s="26">
        <v>11246</v>
      </c>
      <c r="G483" s="26">
        <v>0</v>
      </c>
      <c r="H483" s="387">
        <f t="shared" si="13"/>
        <v>0</v>
      </c>
      <c r="I483" s="22"/>
    </row>
    <row r="484" spans="1:9" s="379" customFormat="1" ht="15" customHeight="1">
      <c r="A484" s="4"/>
      <c r="B484" s="9"/>
      <c r="C484" s="38">
        <v>4300</v>
      </c>
      <c r="D484" s="11" t="s">
        <v>946</v>
      </c>
      <c r="E484" s="12">
        <v>0</v>
      </c>
      <c r="F484" s="31">
        <v>11246</v>
      </c>
      <c r="G484" s="31">
        <v>0</v>
      </c>
      <c r="H484" s="387">
        <f t="shared" si="13"/>
        <v>0</v>
      </c>
      <c r="I484" s="22"/>
    </row>
    <row r="485" spans="1:9" s="379" customFormat="1" ht="30" customHeight="1">
      <c r="A485" s="4"/>
      <c r="B485" s="9"/>
      <c r="C485" s="22"/>
      <c r="D485" s="98" t="s">
        <v>269</v>
      </c>
      <c r="E485" s="12">
        <v>0</v>
      </c>
      <c r="F485" s="31">
        <v>11246</v>
      </c>
      <c r="G485" s="31">
        <v>0</v>
      </c>
      <c r="H485" s="388">
        <f t="shared" si="13"/>
        <v>0</v>
      </c>
      <c r="I485" s="22"/>
    </row>
    <row r="486" spans="1:9" s="379" customFormat="1" ht="33" customHeight="1">
      <c r="A486" s="4"/>
      <c r="B486" s="9"/>
      <c r="C486" s="22"/>
      <c r="D486" s="288" t="s">
        <v>457</v>
      </c>
      <c r="E486" s="170"/>
      <c r="F486" s="171"/>
      <c r="G486" s="171"/>
      <c r="H486" s="392"/>
      <c r="I486" s="22"/>
    </row>
    <row r="487" spans="1:9" s="379" customFormat="1" ht="15" customHeight="1">
      <c r="A487" s="4"/>
      <c r="B487" s="9"/>
      <c r="C487" s="256"/>
      <c r="D487" s="423" t="s">
        <v>458</v>
      </c>
      <c r="E487" s="259"/>
      <c r="F487" s="17"/>
      <c r="G487" s="65"/>
      <c r="H487" s="404"/>
      <c r="I487" s="22"/>
    </row>
    <row r="488" spans="1:9" s="379" customFormat="1" ht="15" customHeight="1">
      <c r="A488" s="33"/>
      <c r="B488" s="268"/>
      <c r="C488" s="261"/>
      <c r="D488" s="424" t="s">
        <v>279</v>
      </c>
      <c r="E488" s="260"/>
      <c r="F488" s="182"/>
      <c r="G488" s="261"/>
      <c r="H488" s="405"/>
      <c r="I488" s="22"/>
    </row>
    <row r="489" spans="1:9" s="379" customFormat="1" ht="15" customHeight="1">
      <c r="A489" s="4"/>
      <c r="B489" s="3">
        <v>75495</v>
      </c>
      <c r="C489" s="269"/>
      <c r="D489" s="152" t="s">
        <v>126</v>
      </c>
      <c r="E489" s="270">
        <v>22000</v>
      </c>
      <c r="F489" s="271">
        <v>28915</v>
      </c>
      <c r="G489" s="272">
        <v>28912.64</v>
      </c>
      <c r="H489" s="387">
        <f t="shared" si="13"/>
        <v>99.99183814629086</v>
      </c>
      <c r="I489" s="22"/>
    </row>
    <row r="490" spans="1:9" s="379" customFormat="1" ht="27.75" customHeight="1">
      <c r="A490" s="4"/>
      <c r="B490" s="134"/>
      <c r="C490" s="105"/>
      <c r="D490" s="422" t="s">
        <v>459</v>
      </c>
      <c r="E490" s="425">
        <v>22000</v>
      </c>
      <c r="F490" s="426">
        <v>22000</v>
      </c>
      <c r="G490" s="273">
        <v>21997.9</v>
      </c>
      <c r="H490" s="387">
        <f t="shared" si="13"/>
        <v>99.99045454545455</v>
      </c>
      <c r="I490" s="22"/>
    </row>
    <row r="491" spans="1:9" s="379" customFormat="1" ht="15" customHeight="1">
      <c r="A491" s="4"/>
      <c r="B491" s="9"/>
      <c r="C491" s="38">
        <v>4010</v>
      </c>
      <c r="D491" s="11" t="s">
        <v>151</v>
      </c>
      <c r="E491" s="270">
        <v>14040</v>
      </c>
      <c r="F491" s="271">
        <v>13325</v>
      </c>
      <c r="G491" s="311">
        <v>13324.15</v>
      </c>
      <c r="H491" s="387">
        <f>G491/F491%</f>
        <v>99.99362101313321</v>
      </c>
      <c r="I491" s="22"/>
    </row>
    <row r="492" spans="1:9" s="379" customFormat="1" ht="15" customHeight="1">
      <c r="A492" s="4"/>
      <c r="B492" s="9"/>
      <c r="C492" s="38">
        <v>4110</v>
      </c>
      <c r="D492" s="11" t="s">
        <v>735</v>
      </c>
      <c r="E492" s="12">
        <v>2448</v>
      </c>
      <c r="F492" s="27">
        <v>2058</v>
      </c>
      <c r="G492" s="27">
        <v>2057.3</v>
      </c>
      <c r="H492" s="387">
        <f>G492/F492%</f>
        <v>99.96598639455785</v>
      </c>
      <c r="I492" s="22"/>
    </row>
    <row r="493" spans="1:9" s="379" customFormat="1" ht="15" customHeight="1">
      <c r="A493" s="4"/>
      <c r="B493" s="9"/>
      <c r="C493" s="38">
        <v>4120</v>
      </c>
      <c r="D493" s="11" t="s">
        <v>14</v>
      </c>
      <c r="E493" s="12">
        <v>344</v>
      </c>
      <c r="F493" s="62">
        <v>327</v>
      </c>
      <c r="G493" s="62">
        <v>326.45</v>
      </c>
      <c r="H493" s="387">
        <f>G493/F493%</f>
        <v>99.83180428134555</v>
      </c>
      <c r="I493" s="22"/>
    </row>
    <row r="494" spans="1:9" s="379" customFormat="1" ht="15" customHeight="1">
      <c r="A494" s="41"/>
      <c r="B494" s="42"/>
      <c r="C494" s="38">
        <v>4210</v>
      </c>
      <c r="D494" s="61" t="s">
        <v>115</v>
      </c>
      <c r="E494" s="122">
        <v>3583</v>
      </c>
      <c r="F494" s="210">
        <v>5285</v>
      </c>
      <c r="G494" s="210">
        <v>5285</v>
      </c>
      <c r="H494" s="389">
        <f>G494/F494%</f>
        <v>100</v>
      </c>
      <c r="I494" s="22"/>
    </row>
    <row r="495" spans="1:9" s="379" customFormat="1" ht="15" customHeight="1">
      <c r="A495" s="47"/>
      <c r="B495" s="48"/>
      <c r="C495" s="485">
        <v>4410</v>
      </c>
      <c r="D495" s="177" t="s">
        <v>336</v>
      </c>
      <c r="E495" s="213">
        <v>80</v>
      </c>
      <c r="F495" s="214">
        <v>0</v>
      </c>
      <c r="G495" s="214">
        <v>0</v>
      </c>
      <c r="H495" s="390">
        <v>0</v>
      </c>
      <c r="I495" s="22"/>
    </row>
    <row r="496" spans="1:9" s="379" customFormat="1" ht="15" customHeight="1">
      <c r="A496" s="4"/>
      <c r="B496" s="9"/>
      <c r="C496" s="38">
        <v>4300</v>
      </c>
      <c r="D496" s="11" t="s">
        <v>946</v>
      </c>
      <c r="E496" s="58">
        <v>500</v>
      </c>
      <c r="F496" s="129">
        <v>0</v>
      </c>
      <c r="G496" s="129">
        <v>0</v>
      </c>
      <c r="H496" s="387">
        <v>0</v>
      </c>
      <c r="I496" s="22"/>
    </row>
    <row r="497" spans="1:9" s="379" customFormat="1" ht="15" customHeight="1">
      <c r="A497" s="4"/>
      <c r="B497" s="9"/>
      <c r="C497" s="38">
        <v>4440</v>
      </c>
      <c r="D497" s="11" t="s">
        <v>709</v>
      </c>
      <c r="E497" s="12">
        <v>1005</v>
      </c>
      <c r="F497" s="27">
        <v>1005</v>
      </c>
      <c r="G497" s="27">
        <v>1005</v>
      </c>
      <c r="H497" s="387">
        <f>G497/F497%</f>
        <v>100</v>
      </c>
      <c r="I497" s="22"/>
    </row>
    <row r="498" spans="1:9" s="379" customFormat="1" ht="15" customHeight="1">
      <c r="A498" s="4"/>
      <c r="B498" s="9"/>
      <c r="C498" s="97"/>
      <c r="D498" s="11"/>
      <c r="E498" s="12"/>
      <c r="F498" s="27"/>
      <c r="G498" s="27"/>
      <c r="H498" s="387"/>
      <c r="I498" s="22"/>
    </row>
    <row r="499" spans="1:9" s="379" customFormat="1" ht="15" customHeight="1">
      <c r="A499" s="4"/>
      <c r="B499" s="9"/>
      <c r="C499" s="274"/>
      <c r="D499" s="275" t="s">
        <v>415</v>
      </c>
      <c r="E499" s="12">
        <v>0</v>
      </c>
      <c r="F499" s="27">
        <v>6915</v>
      </c>
      <c r="G499" s="27">
        <v>6914.74</v>
      </c>
      <c r="H499" s="387">
        <f>G499/F499%</f>
        <v>99.99624005784526</v>
      </c>
      <c r="I499" s="22"/>
    </row>
    <row r="500" spans="1:9" s="379" customFormat="1" ht="15" customHeight="1">
      <c r="A500" s="4"/>
      <c r="B500" s="9"/>
      <c r="C500" s="38">
        <v>4300</v>
      </c>
      <c r="D500" s="11" t="s">
        <v>946</v>
      </c>
      <c r="E500" s="12">
        <v>0</v>
      </c>
      <c r="F500" s="27">
        <v>6915</v>
      </c>
      <c r="G500" s="27">
        <v>6914.74</v>
      </c>
      <c r="H500" s="387">
        <f>G500/F500%</f>
        <v>99.99624005784526</v>
      </c>
      <c r="I500" s="22"/>
    </row>
    <row r="501" spans="1:9" s="379" customFormat="1" ht="31.5" customHeight="1">
      <c r="A501" s="4"/>
      <c r="B501" s="9"/>
      <c r="C501" s="32"/>
      <c r="D501" s="103" t="s">
        <v>282</v>
      </c>
      <c r="E501" s="7">
        <v>0</v>
      </c>
      <c r="F501" s="39">
        <v>6915</v>
      </c>
      <c r="G501" s="39">
        <v>6914.74</v>
      </c>
      <c r="H501" s="387">
        <f>G501/F501%</f>
        <v>99.99624005784526</v>
      </c>
      <c r="I501" s="22"/>
    </row>
    <row r="502" spans="1:9" s="379" customFormat="1" ht="15" customHeight="1">
      <c r="A502" s="95"/>
      <c r="B502" s="113"/>
      <c r="C502" s="274"/>
      <c r="D502" s="11"/>
      <c r="E502" s="58"/>
      <c r="F502" s="27"/>
      <c r="G502" s="27"/>
      <c r="H502" s="387"/>
      <c r="I502" s="22"/>
    </row>
    <row r="503" spans="1:9" s="379" customFormat="1" ht="15" customHeight="1">
      <c r="A503" s="276">
        <v>756</v>
      </c>
      <c r="B503" s="90"/>
      <c r="C503" s="91"/>
      <c r="D503" s="232" t="s">
        <v>831</v>
      </c>
      <c r="E503" s="1045">
        <v>119500</v>
      </c>
      <c r="F503" s="277">
        <v>119500</v>
      </c>
      <c r="G503" s="94">
        <v>52486.87</v>
      </c>
      <c r="H503" s="408">
        <f>G503/F503%</f>
        <v>43.922066945606694</v>
      </c>
      <c r="I503" s="22"/>
    </row>
    <row r="504" spans="1:9" s="379" customFormat="1" ht="15" customHeight="1">
      <c r="A504" s="278"/>
      <c r="B504" s="279"/>
      <c r="C504" s="166"/>
      <c r="D504" s="428" t="s">
        <v>337</v>
      </c>
      <c r="E504" s="1046"/>
      <c r="F504" s="279"/>
      <c r="G504" s="308"/>
      <c r="H504" s="391"/>
      <c r="I504" s="22"/>
    </row>
    <row r="505" spans="1:9" s="379" customFormat="1" ht="15" customHeight="1">
      <c r="A505" s="193"/>
      <c r="B505" s="34"/>
      <c r="C505" s="33"/>
      <c r="D505" s="429"/>
      <c r="E505" s="427"/>
      <c r="F505" s="268"/>
      <c r="G505" s="22"/>
      <c r="H505" s="387"/>
      <c r="I505" s="22"/>
    </row>
    <row r="506" spans="1:9" s="379" customFormat="1" ht="30.75" customHeight="1">
      <c r="A506" s="33"/>
      <c r="B506" s="54">
        <v>75647</v>
      </c>
      <c r="C506" s="431"/>
      <c r="D506" s="430" t="s">
        <v>7</v>
      </c>
      <c r="E506" s="7">
        <v>119500</v>
      </c>
      <c r="F506" s="8">
        <v>119500</v>
      </c>
      <c r="G506" s="8">
        <v>52486.87</v>
      </c>
      <c r="H506" s="387">
        <f>G506/F506%</f>
        <v>43.922066945606694</v>
      </c>
      <c r="I506" s="22"/>
    </row>
    <row r="507" spans="1:9" s="379" customFormat="1" ht="15" customHeight="1">
      <c r="A507" s="33"/>
      <c r="B507" s="55"/>
      <c r="C507" s="56"/>
      <c r="D507" s="57" t="s">
        <v>888</v>
      </c>
      <c r="E507" s="58"/>
      <c r="F507" s="110"/>
      <c r="G507" s="110"/>
      <c r="H507" s="387"/>
      <c r="I507" s="22"/>
    </row>
    <row r="508" spans="1:9" s="379" customFormat="1" ht="15" customHeight="1">
      <c r="A508" s="165"/>
      <c r="B508" s="256"/>
      <c r="C508" s="209">
        <v>4100</v>
      </c>
      <c r="D508" s="61" t="s">
        <v>747</v>
      </c>
      <c r="E508" s="122">
        <v>30700</v>
      </c>
      <c r="F508" s="143">
        <v>30400</v>
      </c>
      <c r="G508" s="143">
        <v>25937.4</v>
      </c>
      <c r="H508" s="389">
        <f aca="true" t="shared" si="14" ref="H508:H515">G508/F508%</f>
        <v>85.3203947368421</v>
      </c>
      <c r="I508" s="22"/>
    </row>
    <row r="509" spans="1:9" s="379" customFormat="1" ht="15" customHeight="1">
      <c r="A509" s="95"/>
      <c r="B509" s="113"/>
      <c r="C509" s="266">
        <v>4110</v>
      </c>
      <c r="D509" s="125" t="s">
        <v>735</v>
      </c>
      <c r="E509" s="126">
        <v>0</v>
      </c>
      <c r="F509" s="236">
        <v>645</v>
      </c>
      <c r="G509" s="236">
        <v>506.56</v>
      </c>
      <c r="H509" s="390">
        <f t="shared" si="14"/>
        <v>78.53643410852713</v>
      </c>
      <c r="I509" s="22"/>
    </row>
    <row r="510" spans="1:9" s="379" customFormat="1" ht="15" customHeight="1">
      <c r="A510" s="4"/>
      <c r="B510" s="9"/>
      <c r="C510" s="10">
        <v>4120</v>
      </c>
      <c r="D510" s="11" t="s">
        <v>14</v>
      </c>
      <c r="E510" s="12">
        <v>0</v>
      </c>
      <c r="F510" s="111">
        <v>56</v>
      </c>
      <c r="G510" s="111">
        <v>55.57</v>
      </c>
      <c r="H510" s="387">
        <f t="shared" si="14"/>
        <v>99.23214285714285</v>
      </c>
      <c r="I510" s="22"/>
    </row>
    <row r="511" spans="1:9" s="379" customFormat="1" ht="15" customHeight="1">
      <c r="A511" s="4"/>
      <c r="B511" s="9"/>
      <c r="C511" s="10">
        <v>4170</v>
      </c>
      <c r="D511" s="11" t="s">
        <v>943</v>
      </c>
      <c r="E511" s="12">
        <v>0</v>
      </c>
      <c r="F511" s="27">
        <v>2268</v>
      </c>
      <c r="G511" s="27">
        <v>2268</v>
      </c>
      <c r="H511" s="387">
        <f t="shared" si="14"/>
        <v>100</v>
      </c>
      <c r="I511" s="22"/>
    </row>
    <row r="512" spans="1:9" s="379" customFormat="1" ht="15" customHeight="1">
      <c r="A512" s="4"/>
      <c r="B512" s="9"/>
      <c r="C512" s="10">
        <v>4210</v>
      </c>
      <c r="D512" s="11" t="s">
        <v>115</v>
      </c>
      <c r="E512" s="12">
        <v>15000</v>
      </c>
      <c r="F512" s="31">
        <v>15000</v>
      </c>
      <c r="G512" s="31">
        <v>605.72</v>
      </c>
      <c r="H512" s="387">
        <f t="shared" si="14"/>
        <v>4.038133333333334</v>
      </c>
      <c r="I512" s="22"/>
    </row>
    <row r="513" spans="1:9" s="379" customFormat="1" ht="15" customHeight="1">
      <c r="A513" s="4"/>
      <c r="B513" s="9"/>
      <c r="C513" s="38">
        <v>4300</v>
      </c>
      <c r="D513" s="11" t="s">
        <v>946</v>
      </c>
      <c r="E513" s="12">
        <v>51000</v>
      </c>
      <c r="F513" s="31">
        <v>48331</v>
      </c>
      <c r="G513" s="31">
        <v>20389.95</v>
      </c>
      <c r="H513" s="387">
        <f t="shared" si="14"/>
        <v>42.1881401171091</v>
      </c>
      <c r="I513" s="22"/>
    </row>
    <row r="514" spans="1:9" s="379" customFormat="1" ht="15" customHeight="1">
      <c r="A514" s="4"/>
      <c r="B514" s="9"/>
      <c r="C514" s="114"/>
      <c r="D514" s="6" t="s">
        <v>728</v>
      </c>
      <c r="E514" s="7">
        <v>36000</v>
      </c>
      <c r="F514" s="26">
        <v>36000</v>
      </c>
      <c r="G514" s="26">
        <v>11756</v>
      </c>
      <c r="H514" s="387">
        <f t="shared" si="14"/>
        <v>32.65555555555556</v>
      </c>
      <c r="I514" s="22"/>
    </row>
    <row r="515" spans="1:9" s="379" customFormat="1" ht="15" customHeight="1">
      <c r="A515" s="4"/>
      <c r="B515" s="9"/>
      <c r="C515" s="40"/>
      <c r="D515" s="6" t="s">
        <v>744</v>
      </c>
      <c r="E515" s="7">
        <v>15000</v>
      </c>
      <c r="F515" s="26">
        <v>12331</v>
      </c>
      <c r="G515" s="26">
        <v>8633.95</v>
      </c>
      <c r="H515" s="387">
        <f t="shared" si="14"/>
        <v>70.01824669532074</v>
      </c>
      <c r="I515" s="22"/>
    </row>
    <row r="516" spans="1:9" s="379" customFormat="1" ht="15" customHeight="1">
      <c r="A516" s="4"/>
      <c r="B516" s="9"/>
      <c r="C516" s="38">
        <v>4510</v>
      </c>
      <c r="D516" s="11" t="s">
        <v>685</v>
      </c>
      <c r="E516" s="12">
        <v>15000</v>
      </c>
      <c r="F516" s="31">
        <v>15000</v>
      </c>
      <c r="G516" s="31">
        <v>714</v>
      </c>
      <c r="H516" s="387">
        <f aca="true" t="shared" si="15" ref="H516:H521">G516/F516%</f>
        <v>4.76</v>
      </c>
      <c r="I516" s="22"/>
    </row>
    <row r="517" spans="1:9" s="379" customFormat="1" ht="15" customHeight="1">
      <c r="A517" s="4"/>
      <c r="B517" s="9"/>
      <c r="C517" s="101"/>
      <c r="D517" s="6" t="s">
        <v>9</v>
      </c>
      <c r="E517" s="7">
        <v>15000</v>
      </c>
      <c r="F517" s="26">
        <v>15000</v>
      </c>
      <c r="G517" s="26">
        <v>714</v>
      </c>
      <c r="H517" s="387">
        <f t="shared" si="15"/>
        <v>4.76</v>
      </c>
      <c r="I517" s="22"/>
    </row>
    <row r="518" spans="1:9" s="379" customFormat="1" ht="31.5" customHeight="1">
      <c r="A518" s="41"/>
      <c r="B518" s="42"/>
      <c r="C518" s="38">
        <v>4740</v>
      </c>
      <c r="D518" s="161" t="s">
        <v>811</v>
      </c>
      <c r="E518" s="122">
        <v>1000</v>
      </c>
      <c r="F518" s="210">
        <v>1000</v>
      </c>
      <c r="G518" s="210">
        <v>483.5</v>
      </c>
      <c r="H518" s="389">
        <f t="shared" si="15"/>
        <v>48.35</v>
      </c>
      <c r="I518" s="22"/>
    </row>
    <row r="519" spans="1:9" s="379" customFormat="1" ht="32.25" customHeight="1">
      <c r="A519" s="47"/>
      <c r="B519" s="48"/>
      <c r="C519" s="266">
        <v>4750</v>
      </c>
      <c r="D519" s="328" t="s">
        <v>710</v>
      </c>
      <c r="E519" s="126">
        <v>6800</v>
      </c>
      <c r="F519" s="298">
        <v>6800</v>
      </c>
      <c r="G519" s="298">
        <v>1526.17</v>
      </c>
      <c r="H519" s="390">
        <f t="shared" si="15"/>
        <v>22.443676470588237</v>
      </c>
      <c r="I519" s="22"/>
    </row>
    <row r="520" spans="1:9" s="379" customFormat="1" ht="15" customHeight="1">
      <c r="A520" s="280">
        <v>757</v>
      </c>
      <c r="B520" s="281"/>
      <c r="C520" s="5"/>
      <c r="D520" s="282" t="s">
        <v>684</v>
      </c>
      <c r="E520" s="283">
        <v>1961608</v>
      </c>
      <c r="F520" s="284">
        <v>1998220</v>
      </c>
      <c r="G520" s="284">
        <v>1050533.45</v>
      </c>
      <c r="H520" s="400">
        <f t="shared" si="15"/>
        <v>52.57346288196494</v>
      </c>
      <c r="I520" s="22"/>
    </row>
    <row r="521" spans="1:9" s="379" customFormat="1" ht="15" customHeight="1">
      <c r="A521" s="4"/>
      <c r="B521" s="285">
        <v>75702</v>
      </c>
      <c r="C521" s="91"/>
      <c r="D521" s="98" t="s">
        <v>942</v>
      </c>
      <c r="E521" s="1047">
        <v>441300</v>
      </c>
      <c r="F521" s="13">
        <v>477912</v>
      </c>
      <c r="G521" s="13">
        <v>257190.44</v>
      </c>
      <c r="H521" s="388">
        <f t="shared" si="15"/>
        <v>53.81543882555785</v>
      </c>
      <c r="I521" s="22"/>
    </row>
    <row r="522" spans="1:9" s="379" customFormat="1" ht="15" customHeight="1">
      <c r="A522" s="4"/>
      <c r="B522" s="279"/>
      <c r="C522" s="40"/>
      <c r="D522" s="286" t="s">
        <v>817</v>
      </c>
      <c r="E522" s="1048"/>
      <c r="F522" s="30"/>
      <c r="G522" s="30"/>
      <c r="H522" s="391"/>
      <c r="I522" s="22"/>
    </row>
    <row r="523" spans="1:9" s="379" customFormat="1" ht="15" customHeight="1">
      <c r="A523" s="4"/>
      <c r="B523" s="9"/>
      <c r="C523" s="10">
        <v>8070</v>
      </c>
      <c r="D523" s="98" t="s">
        <v>754</v>
      </c>
      <c r="E523" s="287">
        <v>441300</v>
      </c>
      <c r="F523" s="13">
        <v>477912</v>
      </c>
      <c r="G523" s="13">
        <v>257190.44</v>
      </c>
      <c r="H523" s="388">
        <f>G523/F523%</f>
        <v>53.81543882555785</v>
      </c>
      <c r="I523" s="22"/>
    </row>
    <row r="524" spans="1:9" s="379" customFormat="1" ht="15" customHeight="1">
      <c r="A524" s="4"/>
      <c r="B524" s="9"/>
      <c r="C524" s="14"/>
      <c r="D524" s="288" t="s">
        <v>825</v>
      </c>
      <c r="E524" s="289"/>
      <c r="F524" s="171"/>
      <c r="G524" s="171"/>
      <c r="H524" s="391"/>
      <c r="I524" s="22"/>
    </row>
    <row r="525" spans="1:9" s="379" customFormat="1" ht="15" customHeight="1">
      <c r="A525" s="4"/>
      <c r="B525" s="9"/>
      <c r="C525" s="22"/>
      <c r="D525" s="6" t="s">
        <v>739</v>
      </c>
      <c r="E525" s="7">
        <v>175200</v>
      </c>
      <c r="F525" s="8">
        <v>189911</v>
      </c>
      <c r="G525" s="8">
        <v>103413.45</v>
      </c>
      <c r="H525" s="388">
        <f aca="true" t="shared" si="16" ref="H525:H530">G525/F525%</f>
        <v>54.45363880975825</v>
      </c>
      <c r="I525" s="22"/>
    </row>
    <row r="526" spans="1:9" s="379" customFormat="1" ht="15" customHeight="1">
      <c r="A526" s="4"/>
      <c r="B526" s="9"/>
      <c r="C526" s="22"/>
      <c r="D526" s="6" t="s">
        <v>12</v>
      </c>
      <c r="E526" s="7">
        <v>107200</v>
      </c>
      <c r="F526" s="8">
        <v>116488</v>
      </c>
      <c r="G526" s="8">
        <v>64068.73</v>
      </c>
      <c r="H526" s="388">
        <f t="shared" si="16"/>
        <v>55.00028329098276</v>
      </c>
      <c r="I526" s="22"/>
    </row>
    <row r="527" spans="1:9" s="379" customFormat="1" ht="15" customHeight="1">
      <c r="A527" s="4"/>
      <c r="B527" s="9"/>
      <c r="C527" s="22"/>
      <c r="D527" s="6" t="s">
        <v>2</v>
      </c>
      <c r="E527" s="7">
        <v>53900</v>
      </c>
      <c r="F527" s="26">
        <v>58299</v>
      </c>
      <c r="G527" s="26">
        <v>32019.14</v>
      </c>
      <c r="H527" s="388">
        <f t="shared" si="16"/>
        <v>54.922279970496916</v>
      </c>
      <c r="I527" s="22"/>
    </row>
    <row r="528" spans="1:9" s="379" customFormat="1" ht="15" customHeight="1">
      <c r="A528" s="4"/>
      <c r="B528" s="9"/>
      <c r="C528" s="22"/>
      <c r="D528" s="6" t="s">
        <v>92</v>
      </c>
      <c r="E528" s="7">
        <v>100400</v>
      </c>
      <c r="F528" s="8">
        <v>110453</v>
      </c>
      <c r="G528" s="8">
        <v>56704.63</v>
      </c>
      <c r="H528" s="388">
        <f t="shared" si="16"/>
        <v>51.33824341575149</v>
      </c>
      <c r="I528" s="22"/>
    </row>
    <row r="529" spans="1:9" s="379" customFormat="1" ht="15" customHeight="1">
      <c r="A529" s="4"/>
      <c r="B529" s="9"/>
      <c r="C529" s="40"/>
      <c r="D529" s="6" t="s">
        <v>102</v>
      </c>
      <c r="E529" s="7">
        <v>4600</v>
      </c>
      <c r="F529" s="39">
        <v>2761</v>
      </c>
      <c r="G529" s="39">
        <v>984.49</v>
      </c>
      <c r="H529" s="388">
        <f t="shared" si="16"/>
        <v>35.6570083303151</v>
      </c>
      <c r="I529" s="22"/>
    </row>
    <row r="530" spans="1:9" s="379" customFormat="1" ht="15" customHeight="1">
      <c r="A530" s="4"/>
      <c r="B530" s="285">
        <v>75704</v>
      </c>
      <c r="C530" s="91"/>
      <c r="D530" s="98" t="s">
        <v>940</v>
      </c>
      <c r="E530" s="12">
        <v>1520308</v>
      </c>
      <c r="F530" s="220">
        <v>1520308</v>
      </c>
      <c r="G530" s="220">
        <v>793343.01</v>
      </c>
      <c r="H530" s="388">
        <f t="shared" si="16"/>
        <v>52.18304514611513</v>
      </c>
      <c r="I530" s="22"/>
    </row>
    <row r="531" spans="1:9" s="379" customFormat="1" ht="15" customHeight="1">
      <c r="A531" s="4"/>
      <c r="B531" s="279"/>
      <c r="C531" s="40"/>
      <c r="D531" s="286" t="s">
        <v>924</v>
      </c>
      <c r="E531" s="29"/>
      <c r="F531" s="30"/>
      <c r="G531" s="30"/>
      <c r="H531" s="391"/>
      <c r="I531" s="22"/>
    </row>
    <row r="532" spans="1:9" s="379" customFormat="1" ht="15" customHeight="1">
      <c r="A532" s="4"/>
      <c r="B532" s="9"/>
      <c r="C532" s="38">
        <v>8020</v>
      </c>
      <c r="D532" s="11" t="s">
        <v>689</v>
      </c>
      <c r="E532" s="220">
        <v>1520308</v>
      </c>
      <c r="F532" s="220">
        <v>1520308</v>
      </c>
      <c r="G532" s="220">
        <v>793343.01</v>
      </c>
      <c r="H532" s="387">
        <f>G532/F532%</f>
        <v>52.18304514611513</v>
      </c>
      <c r="I532" s="22"/>
    </row>
    <row r="533" spans="1:9" s="379" customFormat="1" ht="15" customHeight="1">
      <c r="A533" s="4"/>
      <c r="B533" s="9"/>
      <c r="C533" s="22"/>
      <c r="D533" s="6" t="s">
        <v>738</v>
      </c>
      <c r="E533" s="26">
        <v>32700</v>
      </c>
      <c r="F533" s="26">
        <v>32700</v>
      </c>
      <c r="G533" s="26">
        <v>23754.54</v>
      </c>
      <c r="H533" s="387">
        <f>G533/F533%</f>
        <v>72.64385321100917</v>
      </c>
      <c r="I533" s="22"/>
    </row>
    <row r="534" spans="1:9" s="379" customFormat="1" ht="15" customHeight="1">
      <c r="A534" s="4"/>
      <c r="B534" s="9"/>
      <c r="C534" s="22"/>
      <c r="D534" s="6" t="s">
        <v>706</v>
      </c>
      <c r="E534" s="8">
        <v>625008</v>
      </c>
      <c r="F534" s="8">
        <v>625008</v>
      </c>
      <c r="G534" s="8">
        <v>312499.98</v>
      </c>
      <c r="H534" s="387">
        <f>G534/F534%</f>
        <v>49.999356808232854</v>
      </c>
      <c r="I534" s="22"/>
    </row>
    <row r="535" spans="1:9" s="379" customFormat="1" ht="15" customHeight="1">
      <c r="A535" s="4"/>
      <c r="B535" s="9"/>
      <c r="C535" s="22"/>
      <c r="D535" s="6" t="s">
        <v>39</v>
      </c>
      <c r="E535" s="8">
        <v>600000</v>
      </c>
      <c r="F535" s="8">
        <v>600000</v>
      </c>
      <c r="G535" s="8">
        <v>300000</v>
      </c>
      <c r="H535" s="387">
        <f>G535/F535%</f>
        <v>50</v>
      </c>
      <c r="I535" s="22"/>
    </row>
    <row r="536" spans="1:9" s="379" customFormat="1" ht="15" customHeight="1">
      <c r="A536" s="4"/>
      <c r="B536" s="9"/>
      <c r="C536" s="22"/>
      <c r="D536" s="6" t="s">
        <v>725</v>
      </c>
      <c r="E536" s="8">
        <v>262600</v>
      </c>
      <c r="F536" s="8">
        <v>262600</v>
      </c>
      <c r="G536" s="8">
        <v>157088.49</v>
      </c>
      <c r="H536" s="387">
        <f>G536/F536%</f>
        <v>59.82044554455445</v>
      </c>
      <c r="I536" s="22"/>
    </row>
    <row r="537" spans="1:9" s="379" customFormat="1" ht="15" customHeight="1">
      <c r="A537" s="201"/>
      <c r="B537" s="113"/>
      <c r="C537" s="128"/>
      <c r="D537" s="6"/>
      <c r="E537" s="8"/>
      <c r="F537" s="8"/>
      <c r="G537" s="8"/>
      <c r="H537" s="387"/>
      <c r="I537" s="22"/>
    </row>
    <row r="538" spans="1:9" s="379" customFormat="1" ht="15" customHeight="1">
      <c r="A538" s="131">
        <v>758</v>
      </c>
      <c r="B538" s="90"/>
      <c r="C538" s="5"/>
      <c r="D538" s="282" t="s">
        <v>96</v>
      </c>
      <c r="E538" s="283">
        <v>2061245</v>
      </c>
      <c r="F538" s="290">
        <v>814817</v>
      </c>
      <c r="G538" s="290">
        <v>0</v>
      </c>
      <c r="H538" s="400">
        <f>G538/F538%</f>
        <v>0</v>
      </c>
      <c r="I538" s="22"/>
    </row>
    <row r="539" spans="1:9" s="379" customFormat="1" ht="32.25" customHeight="1">
      <c r="A539" s="95"/>
      <c r="B539" s="3">
        <v>75809</v>
      </c>
      <c r="C539" s="5"/>
      <c r="D539" s="103" t="s">
        <v>695</v>
      </c>
      <c r="E539" s="7">
        <v>1245</v>
      </c>
      <c r="F539" s="8">
        <v>351245</v>
      </c>
      <c r="G539" s="8">
        <v>0</v>
      </c>
      <c r="H539" s="387">
        <f>G539/F539%</f>
        <v>0</v>
      </c>
      <c r="I539" s="22"/>
    </row>
    <row r="540" spans="1:9" s="379" customFormat="1" ht="15" customHeight="1">
      <c r="A540" s="4"/>
      <c r="B540" s="9"/>
      <c r="C540" s="10">
        <v>2710</v>
      </c>
      <c r="D540" s="98" t="s">
        <v>826</v>
      </c>
      <c r="E540" s="12">
        <v>0</v>
      </c>
      <c r="F540" s="13">
        <v>351245</v>
      </c>
      <c r="G540" s="13">
        <v>0</v>
      </c>
      <c r="H540" s="388">
        <f>G540/F540%</f>
        <v>0</v>
      </c>
      <c r="I540" s="22"/>
    </row>
    <row r="541" spans="1:9" s="379" customFormat="1" ht="29.25" customHeight="1">
      <c r="A541" s="4"/>
      <c r="B541" s="9"/>
      <c r="C541" s="14"/>
      <c r="D541" s="288" t="s">
        <v>904</v>
      </c>
      <c r="E541" s="170"/>
      <c r="F541" s="171"/>
      <c r="G541" s="291"/>
      <c r="H541" s="391"/>
      <c r="I541" s="22"/>
    </row>
    <row r="542" spans="1:9" s="379" customFormat="1" ht="31.5" customHeight="1">
      <c r="A542" s="41"/>
      <c r="B542" s="42"/>
      <c r="C542" s="43"/>
      <c r="D542" s="161" t="s">
        <v>460</v>
      </c>
      <c r="E542" s="122">
        <v>1245</v>
      </c>
      <c r="F542" s="210">
        <v>1245</v>
      </c>
      <c r="G542" s="210">
        <v>0</v>
      </c>
      <c r="H542" s="389">
        <v>0</v>
      </c>
      <c r="I542" s="22"/>
    </row>
    <row r="543" spans="1:9" s="379" customFormat="1" ht="15" customHeight="1">
      <c r="A543" s="47"/>
      <c r="B543" s="48"/>
      <c r="C543" s="78"/>
      <c r="D543" s="50" t="s">
        <v>461</v>
      </c>
      <c r="E543" s="51"/>
      <c r="F543" s="292"/>
      <c r="G543" s="292"/>
      <c r="H543" s="390"/>
      <c r="I543" s="22"/>
    </row>
    <row r="544" spans="1:9" s="379" customFormat="1" ht="15" customHeight="1">
      <c r="A544" s="4"/>
      <c r="B544" s="9"/>
      <c r="C544" s="22"/>
      <c r="D544" s="98" t="s">
        <v>283</v>
      </c>
      <c r="E544" s="12">
        <v>0</v>
      </c>
      <c r="F544" s="13">
        <v>100000</v>
      </c>
      <c r="G544" s="13">
        <v>0</v>
      </c>
      <c r="H544" s="388">
        <v>0</v>
      </c>
      <c r="I544" s="22"/>
    </row>
    <row r="545" spans="1:9" s="379" customFormat="1" ht="16.5" customHeight="1">
      <c r="A545" s="33"/>
      <c r="B545" s="34"/>
      <c r="C545" s="150"/>
      <c r="D545" s="286" t="s">
        <v>284</v>
      </c>
      <c r="E545" s="29"/>
      <c r="F545" s="30"/>
      <c r="G545" s="30"/>
      <c r="H545" s="391"/>
      <c r="I545" s="22"/>
    </row>
    <row r="546" spans="1:9" s="379" customFormat="1" ht="33.75" customHeight="1">
      <c r="A546" s="165"/>
      <c r="B546" s="256"/>
      <c r="C546" s="128"/>
      <c r="D546" s="161" t="s">
        <v>462</v>
      </c>
      <c r="E546" s="122">
        <v>0</v>
      </c>
      <c r="F546" s="148">
        <v>250000</v>
      </c>
      <c r="G546" s="148">
        <v>0</v>
      </c>
      <c r="H546" s="389">
        <v>0</v>
      </c>
      <c r="I546" s="22"/>
    </row>
    <row r="547" spans="1:9" s="379" customFormat="1" ht="15" customHeight="1">
      <c r="A547" s="4"/>
      <c r="B547" s="3">
        <v>75814</v>
      </c>
      <c r="C547" s="5"/>
      <c r="D547" s="6" t="s">
        <v>5</v>
      </c>
      <c r="E547" s="7">
        <v>100000</v>
      </c>
      <c r="F547" s="8">
        <v>100000</v>
      </c>
      <c r="G547" s="8">
        <v>0</v>
      </c>
      <c r="H547" s="387">
        <f>G547/F547%</f>
        <v>0</v>
      </c>
      <c r="I547" s="22"/>
    </row>
    <row r="548" spans="1:9" s="379" customFormat="1" ht="15" customHeight="1">
      <c r="A548" s="4"/>
      <c r="B548" s="9"/>
      <c r="C548" s="38">
        <v>4270</v>
      </c>
      <c r="D548" s="11" t="s">
        <v>897</v>
      </c>
      <c r="E548" s="12"/>
      <c r="F548" s="13">
        <v>100000</v>
      </c>
      <c r="G548" s="13">
        <v>0</v>
      </c>
      <c r="H548" s="387">
        <f>G548/F548%</f>
        <v>0</v>
      </c>
      <c r="I548" s="22"/>
    </row>
    <row r="549" spans="1:9" s="379" customFormat="1" ht="15" customHeight="1">
      <c r="A549" s="4"/>
      <c r="B549" s="9"/>
      <c r="C549" s="22"/>
      <c r="D549" s="98" t="s">
        <v>935</v>
      </c>
      <c r="E549" s="12">
        <v>100000</v>
      </c>
      <c r="F549" s="13">
        <v>100000</v>
      </c>
      <c r="G549" s="13">
        <v>0</v>
      </c>
      <c r="H549" s="388">
        <v>0</v>
      </c>
      <c r="I549" s="22"/>
    </row>
    <row r="550" spans="1:9" s="379" customFormat="1" ht="15" customHeight="1">
      <c r="A550" s="4"/>
      <c r="B550" s="9"/>
      <c r="C550" s="40"/>
      <c r="D550" s="286" t="s">
        <v>97</v>
      </c>
      <c r="E550" s="29"/>
      <c r="F550" s="30"/>
      <c r="G550" s="30"/>
      <c r="H550" s="391"/>
      <c r="I550" s="22"/>
    </row>
    <row r="551" spans="1:9" s="379" customFormat="1" ht="15" customHeight="1">
      <c r="A551" s="4"/>
      <c r="B551" s="3">
        <v>75818</v>
      </c>
      <c r="C551" s="5"/>
      <c r="D551" s="6" t="s">
        <v>947</v>
      </c>
      <c r="E551" s="7">
        <v>1960000</v>
      </c>
      <c r="F551" s="8">
        <v>363572</v>
      </c>
      <c r="G551" s="8">
        <v>0</v>
      </c>
      <c r="H551" s="387">
        <f>G551/F551%</f>
        <v>0</v>
      </c>
      <c r="I551" s="22"/>
    </row>
    <row r="552" spans="1:9" s="379" customFormat="1" ht="15" customHeight="1">
      <c r="A552" s="4"/>
      <c r="B552" s="9"/>
      <c r="C552" s="38">
        <v>4810</v>
      </c>
      <c r="D552" s="61" t="s">
        <v>139</v>
      </c>
      <c r="E552" s="122">
        <v>460000</v>
      </c>
      <c r="F552" s="148">
        <v>232049</v>
      </c>
      <c r="G552" s="148">
        <v>0</v>
      </c>
      <c r="H552" s="387">
        <f>G552/F552%</f>
        <v>0</v>
      </c>
      <c r="I552" s="22"/>
    </row>
    <row r="553" spans="1:9" s="379" customFormat="1" ht="15" customHeight="1">
      <c r="A553" s="33"/>
      <c r="B553" s="34"/>
      <c r="C553" s="293">
        <v>6050</v>
      </c>
      <c r="D553" s="229" t="s">
        <v>130</v>
      </c>
      <c r="E553" s="58">
        <v>1500000</v>
      </c>
      <c r="F553" s="294">
        <v>0</v>
      </c>
      <c r="G553" s="294">
        <v>0</v>
      </c>
      <c r="H553" s="387">
        <v>0</v>
      </c>
      <c r="I553" s="22"/>
    </row>
    <row r="554" spans="1:9" s="379" customFormat="1" ht="15" customHeight="1">
      <c r="A554" s="33"/>
      <c r="B554" s="34"/>
      <c r="C554" s="38">
        <v>6800</v>
      </c>
      <c r="D554" s="11" t="s">
        <v>84</v>
      </c>
      <c r="E554" s="12">
        <v>0</v>
      </c>
      <c r="F554" s="13">
        <v>131523</v>
      </c>
      <c r="G554" s="13">
        <v>0</v>
      </c>
      <c r="H554" s="387">
        <f aca="true" t="shared" si="17" ref="H554:H614">G554/F554%</f>
        <v>0</v>
      </c>
      <c r="I554" s="22"/>
    </row>
    <row r="555" spans="1:9" s="379" customFormat="1" ht="15" customHeight="1">
      <c r="A555" s="166"/>
      <c r="B555" s="295"/>
      <c r="C555" s="112"/>
      <c r="D555" s="11"/>
      <c r="E555" s="12"/>
      <c r="F555" s="13"/>
      <c r="G555" s="13"/>
      <c r="H555" s="387"/>
      <c r="I555" s="22"/>
    </row>
    <row r="556" spans="1:9" s="379" customFormat="1" ht="15" customHeight="1">
      <c r="A556" s="250">
        <v>801</v>
      </c>
      <c r="B556" s="251"/>
      <c r="C556" s="91"/>
      <c r="D556" s="92" t="s">
        <v>112</v>
      </c>
      <c r="E556" s="117">
        <v>9301863</v>
      </c>
      <c r="F556" s="132">
        <v>8621055</v>
      </c>
      <c r="G556" s="132">
        <v>4693175.46</v>
      </c>
      <c r="H556" s="400">
        <f t="shared" si="17"/>
        <v>54.438528231173564</v>
      </c>
      <c r="I556" s="22"/>
    </row>
    <row r="557" spans="1:9" s="379" customFormat="1" ht="15" customHeight="1">
      <c r="A557" s="95"/>
      <c r="B557" s="254">
        <v>80101</v>
      </c>
      <c r="C557" s="5"/>
      <c r="D557" s="6" t="s">
        <v>827</v>
      </c>
      <c r="E557" s="7">
        <v>4765672</v>
      </c>
      <c r="F557" s="133">
        <v>5144962</v>
      </c>
      <c r="G557" s="133">
        <v>2692451.25</v>
      </c>
      <c r="H557" s="387">
        <f t="shared" si="17"/>
        <v>52.33180050698139</v>
      </c>
      <c r="I557" s="22"/>
    </row>
    <row r="558" spans="1:9" s="379" customFormat="1" ht="34.5" customHeight="1">
      <c r="A558" s="4"/>
      <c r="B558" s="9"/>
      <c r="C558" s="10">
        <v>2590</v>
      </c>
      <c r="D558" s="98" t="s">
        <v>463</v>
      </c>
      <c r="E558" s="12">
        <v>319500</v>
      </c>
      <c r="F558" s="13">
        <v>319500</v>
      </c>
      <c r="G558" s="13">
        <v>162039</v>
      </c>
      <c r="H558" s="388">
        <f t="shared" si="17"/>
        <v>50.71643192488263</v>
      </c>
      <c r="I558" s="22"/>
    </row>
    <row r="559" spans="1:9" s="379" customFormat="1" ht="15" customHeight="1">
      <c r="A559" s="4"/>
      <c r="B559" s="9"/>
      <c r="C559" s="22"/>
      <c r="D559" s="288" t="s">
        <v>464</v>
      </c>
      <c r="E559" s="170"/>
      <c r="F559" s="171"/>
      <c r="G559" s="171"/>
      <c r="H559" s="392"/>
      <c r="I559" s="22"/>
    </row>
    <row r="560" spans="1:9" s="379" customFormat="1" ht="15" customHeight="1">
      <c r="A560" s="4"/>
      <c r="B560" s="9"/>
      <c r="C560" s="14"/>
      <c r="D560" s="288" t="s">
        <v>465</v>
      </c>
      <c r="E560" s="170"/>
      <c r="F560" s="171"/>
      <c r="G560" s="171"/>
      <c r="H560" s="391"/>
      <c r="I560" s="22"/>
    </row>
    <row r="561" spans="1:9" s="379" customFormat="1" ht="32.25" customHeight="1">
      <c r="A561" s="33"/>
      <c r="B561" s="34"/>
      <c r="C561" s="53"/>
      <c r="D561" s="103" t="s">
        <v>131</v>
      </c>
      <c r="E561" s="7">
        <v>319500</v>
      </c>
      <c r="F561" s="8">
        <v>319500</v>
      </c>
      <c r="G561" s="8">
        <v>162039</v>
      </c>
      <c r="H561" s="387">
        <f t="shared" si="17"/>
        <v>50.71643192488263</v>
      </c>
      <c r="I561" s="22"/>
    </row>
    <row r="562" spans="1:9" s="379" customFormat="1" ht="15" customHeight="1">
      <c r="A562" s="4"/>
      <c r="B562" s="9"/>
      <c r="C562" s="38">
        <v>3020</v>
      </c>
      <c r="D562" s="11" t="s">
        <v>731</v>
      </c>
      <c r="E562" s="12">
        <v>83887</v>
      </c>
      <c r="F562" s="31">
        <v>83887</v>
      </c>
      <c r="G562" s="31">
        <v>42212.59</v>
      </c>
      <c r="H562" s="387">
        <f t="shared" si="17"/>
        <v>50.32077675921179</v>
      </c>
      <c r="I562" s="22"/>
    </row>
    <row r="563" spans="1:9" s="379" customFormat="1" ht="15" customHeight="1">
      <c r="A563" s="4"/>
      <c r="B563" s="9"/>
      <c r="C563" s="38">
        <v>4010</v>
      </c>
      <c r="D563" s="11" t="s">
        <v>151</v>
      </c>
      <c r="E563" s="12">
        <v>2733632</v>
      </c>
      <c r="F563" s="220">
        <v>2770559</v>
      </c>
      <c r="G563" s="220">
        <v>1515476.3</v>
      </c>
      <c r="H563" s="387">
        <f t="shared" si="17"/>
        <v>54.69929714544971</v>
      </c>
      <c r="I563" s="22"/>
    </row>
    <row r="564" spans="1:9" s="379" customFormat="1" ht="15" customHeight="1">
      <c r="A564" s="4"/>
      <c r="B564" s="9"/>
      <c r="C564" s="38">
        <v>4040</v>
      </c>
      <c r="D564" s="11" t="s">
        <v>86</v>
      </c>
      <c r="E564" s="12">
        <v>242440</v>
      </c>
      <c r="F564" s="13">
        <v>238237</v>
      </c>
      <c r="G564" s="13">
        <v>233744.99</v>
      </c>
      <c r="H564" s="387">
        <f t="shared" si="17"/>
        <v>98.1144784395371</v>
      </c>
      <c r="I564" s="22"/>
    </row>
    <row r="565" spans="1:9" s="379" customFormat="1" ht="15" customHeight="1">
      <c r="A565" s="4"/>
      <c r="B565" s="9"/>
      <c r="C565" s="36">
        <v>4110</v>
      </c>
      <c r="D565" s="6" t="s">
        <v>735</v>
      </c>
      <c r="E565" s="7">
        <v>520275</v>
      </c>
      <c r="F565" s="8">
        <v>523078</v>
      </c>
      <c r="G565" s="8">
        <v>275481.91</v>
      </c>
      <c r="H565" s="387">
        <f t="shared" si="17"/>
        <v>52.66555083563063</v>
      </c>
      <c r="I565" s="22"/>
    </row>
    <row r="566" spans="1:9" s="379" customFormat="1" ht="15" customHeight="1">
      <c r="A566" s="4"/>
      <c r="B566" s="9"/>
      <c r="C566" s="38">
        <v>4120</v>
      </c>
      <c r="D566" s="11" t="s">
        <v>14</v>
      </c>
      <c r="E566" s="12">
        <v>70815</v>
      </c>
      <c r="F566" s="31">
        <v>71717</v>
      </c>
      <c r="G566" s="31">
        <v>43378.84</v>
      </c>
      <c r="H566" s="387">
        <f t="shared" si="17"/>
        <v>60.486132994966326</v>
      </c>
      <c r="I566" s="22"/>
    </row>
    <row r="567" spans="1:9" s="379" customFormat="1" ht="15" customHeight="1">
      <c r="A567" s="41"/>
      <c r="B567" s="42"/>
      <c r="C567" s="209">
        <v>4170</v>
      </c>
      <c r="D567" s="61" t="s">
        <v>943</v>
      </c>
      <c r="E567" s="122">
        <v>54800</v>
      </c>
      <c r="F567" s="143">
        <v>55428</v>
      </c>
      <c r="G567" s="143">
        <v>28523.48</v>
      </c>
      <c r="H567" s="389">
        <f t="shared" si="17"/>
        <v>51.46041711770225</v>
      </c>
      <c r="I567" s="22"/>
    </row>
    <row r="568" spans="1:9" s="379" customFormat="1" ht="15" customHeight="1">
      <c r="A568" s="47"/>
      <c r="B568" s="48"/>
      <c r="C568" s="124">
        <v>4210</v>
      </c>
      <c r="D568" s="125" t="s">
        <v>115</v>
      </c>
      <c r="E568" s="126">
        <v>130483</v>
      </c>
      <c r="F568" s="223">
        <v>133028</v>
      </c>
      <c r="G568" s="223">
        <v>65235.77</v>
      </c>
      <c r="H568" s="390">
        <f t="shared" si="17"/>
        <v>49.03912710106143</v>
      </c>
      <c r="I568" s="22"/>
    </row>
    <row r="569" spans="1:9" s="379" customFormat="1" ht="15" customHeight="1">
      <c r="A569" s="4"/>
      <c r="B569" s="9"/>
      <c r="C569" s="36">
        <v>4240</v>
      </c>
      <c r="D569" s="6" t="s">
        <v>85</v>
      </c>
      <c r="E569" s="7">
        <v>11601</v>
      </c>
      <c r="F569" s="26">
        <v>11601</v>
      </c>
      <c r="G569" s="26">
        <v>4906.77</v>
      </c>
      <c r="H569" s="387">
        <f t="shared" si="17"/>
        <v>42.29609516420999</v>
      </c>
      <c r="I569" s="22"/>
    </row>
    <row r="570" spans="1:9" s="379" customFormat="1" ht="15" customHeight="1">
      <c r="A570" s="4"/>
      <c r="B570" s="9"/>
      <c r="C570" s="38">
        <v>4260</v>
      </c>
      <c r="D570" s="11" t="s">
        <v>31</v>
      </c>
      <c r="E570" s="12">
        <v>122102</v>
      </c>
      <c r="F570" s="13">
        <v>119053</v>
      </c>
      <c r="G570" s="13">
        <v>56504</v>
      </c>
      <c r="H570" s="387">
        <f t="shared" si="17"/>
        <v>47.46121475309316</v>
      </c>
      <c r="I570" s="22"/>
    </row>
    <row r="571" spans="1:9" s="379" customFormat="1" ht="15" customHeight="1">
      <c r="A571" s="4"/>
      <c r="B571" s="9"/>
      <c r="C571" s="36">
        <v>4270</v>
      </c>
      <c r="D571" s="6" t="s">
        <v>897</v>
      </c>
      <c r="E571" s="7">
        <v>17609</v>
      </c>
      <c r="F571" s="8">
        <v>371150</v>
      </c>
      <c r="G571" s="8">
        <v>4600.09</v>
      </c>
      <c r="H571" s="387">
        <f t="shared" si="17"/>
        <v>1.2394153307288158</v>
      </c>
      <c r="I571" s="22"/>
    </row>
    <row r="572" spans="1:9" s="379" customFormat="1" ht="15" customHeight="1">
      <c r="A572" s="33"/>
      <c r="B572" s="34"/>
      <c r="C572" s="38">
        <v>4280</v>
      </c>
      <c r="D572" s="11" t="s">
        <v>714</v>
      </c>
      <c r="E572" s="12">
        <v>3691</v>
      </c>
      <c r="F572" s="27">
        <v>3691</v>
      </c>
      <c r="G572" s="27">
        <v>622.82</v>
      </c>
      <c r="H572" s="387">
        <f t="shared" si="17"/>
        <v>16.874017881332975</v>
      </c>
      <c r="I572" s="22"/>
    </row>
    <row r="573" spans="1:9" s="379" customFormat="1" ht="15" customHeight="1">
      <c r="A573" s="4"/>
      <c r="B573" s="9"/>
      <c r="C573" s="36">
        <v>4300</v>
      </c>
      <c r="D573" s="6" t="s">
        <v>946</v>
      </c>
      <c r="E573" s="7">
        <v>99060</v>
      </c>
      <c r="F573" s="26">
        <v>93588</v>
      </c>
      <c r="G573" s="26">
        <v>55354.52</v>
      </c>
      <c r="H573" s="387">
        <f t="shared" si="17"/>
        <v>59.14702739667479</v>
      </c>
      <c r="I573" s="22"/>
    </row>
    <row r="574" spans="1:9" s="379" customFormat="1" ht="15" customHeight="1">
      <c r="A574" s="4"/>
      <c r="B574" s="9"/>
      <c r="C574" s="38">
        <v>4350</v>
      </c>
      <c r="D574" s="11" t="s">
        <v>724</v>
      </c>
      <c r="E574" s="12">
        <v>5475</v>
      </c>
      <c r="F574" s="27">
        <v>5475</v>
      </c>
      <c r="G574" s="27">
        <v>1428.05</v>
      </c>
      <c r="H574" s="387">
        <f t="shared" si="17"/>
        <v>26.08310502283105</v>
      </c>
      <c r="I574" s="22"/>
    </row>
    <row r="575" spans="1:9" s="379" customFormat="1" ht="30.75" customHeight="1">
      <c r="A575" s="4"/>
      <c r="B575" s="9"/>
      <c r="C575" s="36">
        <v>4360</v>
      </c>
      <c r="D575" s="103" t="s">
        <v>114</v>
      </c>
      <c r="E575" s="7">
        <v>750</v>
      </c>
      <c r="F575" s="37">
        <v>750</v>
      </c>
      <c r="G575" s="37">
        <v>256.16</v>
      </c>
      <c r="H575" s="387">
        <f t="shared" si="17"/>
        <v>34.15466666666667</v>
      </c>
      <c r="I575" s="22"/>
    </row>
    <row r="576" spans="1:9" s="379" customFormat="1" ht="32.25" customHeight="1">
      <c r="A576" s="4"/>
      <c r="B576" s="9"/>
      <c r="C576" s="10">
        <v>4370</v>
      </c>
      <c r="D576" s="98" t="s">
        <v>82</v>
      </c>
      <c r="E576" s="12">
        <v>14883</v>
      </c>
      <c r="F576" s="31">
        <v>14883</v>
      </c>
      <c r="G576" s="31">
        <v>6127.61</v>
      </c>
      <c r="H576" s="387">
        <f t="shared" si="17"/>
        <v>41.17187395014445</v>
      </c>
      <c r="I576" s="22"/>
    </row>
    <row r="577" spans="1:9" s="379" customFormat="1" ht="15" customHeight="1">
      <c r="A577" s="4"/>
      <c r="B577" s="9"/>
      <c r="C577" s="36">
        <v>4410</v>
      </c>
      <c r="D577" s="6" t="s">
        <v>699</v>
      </c>
      <c r="E577" s="7">
        <v>3756</v>
      </c>
      <c r="F577" s="39">
        <v>3756</v>
      </c>
      <c r="G577" s="39">
        <v>2840.28</v>
      </c>
      <c r="H577" s="387">
        <f t="shared" si="17"/>
        <v>75.61980830670926</v>
      </c>
      <c r="I577" s="22"/>
    </row>
    <row r="578" spans="1:9" s="379" customFormat="1" ht="15" customHeight="1">
      <c r="A578" s="4"/>
      <c r="B578" s="9"/>
      <c r="C578" s="36">
        <v>4430</v>
      </c>
      <c r="D578" s="6" t="s">
        <v>697</v>
      </c>
      <c r="E578" s="7">
        <v>5976</v>
      </c>
      <c r="F578" s="26">
        <v>13155</v>
      </c>
      <c r="G578" s="26">
        <v>9113.72</v>
      </c>
      <c r="H578" s="387">
        <f t="shared" si="17"/>
        <v>69.27951349296845</v>
      </c>
      <c r="I578" s="22"/>
    </row>
    <row r="579" spans="1:9" s="379" customFormat="1" ht="15" customHeight="1">
      <c r="A579" s="4"/>
      <c r="B579" s="9"/>
      <c r="C579" s="119">
        <v>4440</v>
      </c>
      <c r="D579" s="120" t="s">
        <v>709</v>
      </c>
      <c r="E579" s="12">
        <v>186764</v>
      </c>
      <c r="F579" s="13">
        <v>193143</v>
      </c>
      <c r="G579" s="13">
        <v>153433</v>
      </c>
      <c r="H579" s="387">
        <f t="shared" si="17"/>
        <v>79.44010396442015</v>
      </c>
      <c r="I579" s="22"/>
    </row>
    <row r="580" spans="1:9" s="379" customFormat="1" ht="29.25" customHeight="1">
      <c r="A580" s="4"/>
      <c r="B580" s="9"/>
      <c r="C580" s="36">
        <v>4700</v>
      </c>
      <c r="D580" s="103" t="s">
        <v>719</v>
      </c>
      <c r="E580" s="7">
        <v>180</v>
      </c>
      <c r="F580" s="37">
        <v>280</v>
      </c>
      <c r="G580" s="37">
        <v>80</v>
      </c>
      <c r="H580" s="387">
        <f t="shared" si="17"/>
        <v>28.571428571428573</v>
      </c>
      <c r="I580" s="22"/>
    </row>
    <row r="581" spans="1:9" s="379" customFormat="1" ht="29.25" customHeight="1">
      <c r="A581" s="4"/>
      <c r="B581" s="9"/>
      <c r="C581" s="10">
        <v>4740</v>
      </c>
      <c r="D581" s="98" t="s">
        <v>811</v>
      </c>
      <c r="E581" s="12">
        <v>5347</v>
      </c>
      <c r="F581" s="27">
        <v>5347</v>
      </c>
      <c r="G581" s="27">
        <v>1608.12</v>
      </c>
      <c r="H581" s="388">
        <f t="shared" si="17"/>
        <v>30.07518234524032</v>
      </c>
      <c r="I581" s="22"/>
    </row>
    <row r="582" spans="1:9" s="379" customFormat="1" ht="15" customHeight="1">
      <c r="A582" s="35"/>
      <c r="B582" s="113"/>
      <c r="C582" s="266">
        <v>4750</v>
      </c>
      <c r="D582" s="125" t="s">
        <v>710</v>
      </c>
      <c r="E582" s="126">
        <v>7646</v>
      </c>
      <c r="F582" s="298">
        <v>7646</v>
      </c>
      <c r="G582" s="298">
        <v>2276.59</v>
      </c>
      <c r="H582" s="390">
        <f t="shared" si="17"/>
        <v>29.774914988229146</v>
      </c>
      <c r="I582" s="22"/>
    </row>
    <row r="583" spans="1:9" s="379" customFormat="1" ht="15" customHeight="1">
      <c r="A583" s="4"/>
      <c r="B583" s="9"/>
      <c r="C583" s="36">
        <v>6050</v>
      </c>
      <c r="D583" s="6" t="s">
        <v>130</v>
      </c>
      <c r="E583" s="7">
        <v>95000</v>
      </c>
      <c r="F583" s="26">
        <v>76010</v>
      </c>
      <c r="G583" s="26">
        <v>27206.64</v>
      </c>
      <c r="H583" s="387">
        <f t="shared" si="17"/>
        <v>35.79350085515063</v>
      </c>
      <c r="I583" s="22"/>
    </row>
    <row r="584" spans="1:9" s="379" customFormat="1" ht="15" customHeight="1">
      <c r="A584" s="4"/>
      <c r="B584" s="9"/>
      <c r="C584" s="22"/>
      <c r="D584" s="296" t="s">
        <v>23</v>
      </c>
      <c r="E584" s="297"/>
      <c r="F584" s="171"/>
      <c r="G584" s="299"/>
      <c r="H584" s="387"/>
      <c r="I584" s="22"/>
    </row>
    <row r="585" spans="1:9" s="379" customFormat="1" ht="15" customHeight="1">
      <c r="A585" s="4"/>
      <c r="B585" s="9"/>
      <c r="C585" s="22"/>
      <c r="D585" s="6" t="s">
        <v>116</v>
      </c>
      <c r="E585" s="7"/>
      <c r="F585" s="26">
        <v>45000</v>
      </c>
      <c r="G585" s="26">
        <v>0</v>
      </c>
      <c r="H585" s="387">
        <v>0</v>
      </c>
      <c r="I585" s="22"/>
    </row>
    <row r="586" spans="1:9" s="379" customFormat="1" ht="30.75" customHeight="1">
      <c r="A586" s="4"/>
      <c r="B586" s="9"/>
      <c r="C586" s="22"/>
      <c r="D586" s="103" t="s">
        <v>94</v>
      </c>
      <c r="E586" s="7"/>
      <c r="F586" s="26">
        <v>27210</v>
      </c>
      <c r="G586" s="26">
        <v>27207</v>
      </c>
      <c r="H586" s="387">
        <v>35.8</v>
      </c>
      <c r="I586" s="22"/>
    </row>
    <row r="587" spans="1:9" s="379" customFormat="1" ht="15" customHeight="1">
      <c r="A587" s="4"/>
      <c r="B587" s="9"/>
      <c r="C587" s="40"/>
      <c r="D587" s="6" t="s">
        <v>58</v>
      </c>
      <c r="E587" s="7"/>
      <c r="F587" s="39">
        <v>3800</v>
      </c>
      <c r="G587" s="39"/>
      <c r="H587" s="387"/>
      <c r="I587" s="22"/>
    </row>
    <row r="588" spans="1:9" s="379" customFormat="1" ht="15" customHeight="1">
      <c r="A588" s="4"/>
      <c r="B588" s="9"/>
      <c r="C588" s="38">
        <v>6060</v>
      </c>
      <c r="D588" s="11" t="s">
        <v>750</v>
      </c>
      <c r="E588" s="12">
        <v>30000</v>
      </c>
      <c r="F588" s="31">
        <v>30000</v>
      </c>
      <c r="G588" s="31">
        <v>0</v>
      </c>
      <c r="H588" s="387">
        <f t="shared" si="17"/>
        <v>0</v>
      </c>
      <c r="I588" s="22"/>
    </row>
    <row r="589" spans="1:9" s="379" customFormat="1" ht="15" customHeight="1">
      <c r="A589" s="4"/>
      <c r="B589" s="9"/>
      <c r="C589" s="22"/>
      <c r="D589" s="6" t="s">
        <v>323</v>
      </c>
      <c r="E589" s="7">
        <v>10000</v>
      </c>
      <c r="F589" s="26">
        <v>10000</v>
      </c>
      <c r="G589" s="26">
        <v>0</v>
      </c>
      <c r="H589" s="387">
        <f t="shared" si="17"/>
        <v>0</v>
      </c>
      <c r="I589" s="22"/>
    </row>
    <row r="590" spans="1:9" s="379" customFormat="1" ht="15" customHeight="1">
      <c r="A590" s="4"/>
      <c r="B590" s="9"/>
      <c r="C590" s="22"/>
      <c r="D590" s="6" t="s">
        <v>928</v>
      </c>
      <c r="E590" s="7">
        <v>20000</v>
      </c>
      <c r="F590" s="26">
        <v>20000</v>
      </c>
      <c r="G590" s="26">
        <v>0</v>
      </c>
      <c r="H590" s="387">
        <f t="shared" si="17"/>
        <v>0</v>
      </c>
      <c r="I590" s="22"/>
    </row>
    <row r="591" spans="1:9" s="379" customFormat="1" ht="15" customHeight="1">
      <c r="A591" s="41"/>
      <c r="B591" s="244">
        <v>80103</v>
      </c>
      <c r="C591" s="216"/>
      <c r="D591" s="61" t="s">
        <v>720</v>
      </c>
      <c r="E591" s="122">
        <v>163151</v>
      </c>
      <c r="F591" s="148">
        <v>165734</v>
      </c>
      <c r="G591" s="148">
        <v>79833.31</v>
      </c>
      <c r="H591" s="389">
        <f t="shared" si="17"/>
        <v>48.16954276129219</v>
      </c>
      <c r="I591" s="22"/>
    </row>
    <row r="592" spans="1:9" s="379" customFormat="1" ht="31.5" customHeight="1">
      <c r="A592" s="47"/>
      <c r="B592" s="341"/>
      <c r="C592" s="342">
        <v>2540</v>
      </c>
      <c r="D592" s="343" t="s">
        <v>338</v>
      </c>
      <c r="E592" s="213">
        <v>29061</v>
      </c>
      <c r="F592" s="325">
        <v>0</v>
      </c>
      <c r="G592" s="325">
        <v>0</v>
      </c>
      <c r="H592" s="390">
        <v>0</v>
      </c>
      <c r="I592" s="22"/>
    </row>
    <row r="593" spans="1:9" s="379" customFormat="1" ht="15" customHeight="1">
      <c r="A593" s="4"/>
      <c r="B593" s="9"/>
      <c r="C593" s="10">
        <v>2590</v>
      </c>
      <c r="D593" s="98" t="s">
        <v>463</v>
      </c>
      <c r="E593" s="12">
        <v>0</v>
      </c>
      <c r="F593" s="31">
        <v>29061</v>
      </c>
      <c r="G593" s="31">
        <v>4650</v>
      </c>
      <c r="H593" s="388">
        <f t="shared" si="17"/>
        <v>16.00082584907608</v>
      </c>
      <c r="I593" s="22"/>
    </row>
    <row r="594" spans="1:9" s="379" customFormat="1" ht="15" customHeight="1">
      <c r="A594" s="4"/>
      <c r="B594" s="9"/>
      <c r="C594" s="22"/>
      <c r="D594" s="288" t="s">
        <v>464</v>
      </c>
      <c r="E594" s="170"/>
      <c r="F594" s="171"/>
      <c r="G594" s="171"/>
      <c r="H594" s="392"/>
      <c r="I594" s="22"/>
    </row>
    <row r="595" spans="1:9" s="379" customFormat="1" ht="15" customHeight="1">
      <c r="A595" s="4"/>
      <c r="B595" s="9"/>
      <c r="C595" s="14"/>
      <c r="D595" s="288" t="s">
        <v>465</v>
      </c>
      <c r="E595" s="170"/>
      <c r="F595" s="171"/>
      <c r="G595" s="171"/>
      <c r="H595" s="391"/>
      <c r="I595" s="22"/>
    </row>
    <row r="596" spans="1:9" s="379" customFormat="1" ht="30.75" customHeight="1">
      <c r="A596" s="33"/>
      <c r="B596" s="34"/>
      <c r="C596" s="35"/>
      <c r="D596" s="161" t="s">
        <v>788</v>
      </c>
      <c r="E596" s="122">
        <v>0</v>
      </c>
      <c r="F596" s="143"/>
      <c r="G596" s="143">
        <v>2232</v>
      </c>
      <c r="H596" s="389"/>
      <c r="I596" s="22"/>
    </row>
    <row r="597" spans="1:9" s="379" customFormat="1" ht="34.5" customHeight="1">
      <c r="A597" s="33"/>
      <c r="B597" s="34"/>
      <c r="C597" s="22"/>
      <c r="D597" s="432" t="s">
        <v>789</v>
      </c>
      <c r="E597" s="24">
        <v>0</v>
      </c>
      <c r="F597" s="227"/>
      <c r="G597" s="228">
        <v>2418</v>
      </c>
      <c r="H597" s="392"/>
      <c r="I597" s="22"/>
    </row>
    <row r="598" spans="1:9" s="379" customFormat="1" ht="15" customHeight="1">
      <c r="A598" s="4"/>
      <c r="B598" s="9"/>
      <c r="C598" s="38">
        <v>3020</v>
      </c>
      <c r="D598" s="11" t="s">
        <v>731</v>
      </c>
      <c r="E598" s="12">
        <v>5099</v>
      </c>
      <c r="F598" s="27">
        <v>6579</v>
      </c>
      <c r="G598" s="27">
        <v>3465.19</v>
      </c>
      <c r="H598" s="388">
        <f t="shared" si="17"/>
        <v>52.67046663626691</v>
      </c>
      <c r="I598" s="22"/>
    </row>
    <row r="599" spans="1:9" s="379" customFormat="1" ht="15" customHeight="1">
      <c r="A599" s="4"/>
      <c r="B599" s="9"/>
      <c r="C599" s="38">
        <v>4010</v>
      </c>
      <c r="D599" s="11" t="s">
        <v>151</v>
      </c>
      <c r="E599" s="12">
        <v>95359</v>
      </c>
      <c r="F599" s="31">
        <v>95355</v>
      </c>
      <c r="G599" s="31">
        <v>49983.05</v>
      </c>
      <c r="H599" s="388">
        <f t="shared" si="17"/>
        <v>52.41785957736879</v>
      </c>
      <c r="I599" s="22"/>
    </row>
    <row r="600" spans="1:9" s="379" customFormat="1" ht="15" customHeight="1">
      <c r="A600" s="4"/>
      <c r="B600" s="9"/>
      <c r="C600" s="36">
        <v>4040</v>
      </c>
      <c r="D600" s="6" t="s">
        <v>86</v>
      </c>
      <c r="E600" s="7">
        <v>7884</v>
      </c>
      <c r="F600" s="39">
        <v>7780</v>
      </c>
      <c r="G600" s="39">
        <v>7580.45</v>
      </c>
      <c r="H600" s="388">
        <f t="shared" si="17"/>
        <v>97.43508997429306</v>
      </c>
      <c r="I600" s="22"/>
    </row>
    <row r="601" spans="1:9" s="379" customFormat="1" ht="15" customHeight="1">
      <c r="A601" s="4"/>
      <c r="B601" s="9"/>
      <c r="C601" s="36">
        <v>4110</v>
      </c>
      <c r="D601" s="6" t="s">
        <v>735</v>
      </c>
      <c r="E601" s="7">
        <v>18316</v>
      </c>
      <c r="F601" s="26">
        <v>18316</v>
      </c>
      <c r="G601" s="26">
        <v>9209.77</v>
      </c>
      <c r="H601" s="388">
        <f t="shared" si="17"/>
        <v>50.282649050010924</v>
      </c>
      <c r="I601" s="22"/>
    </row>
    <row r="602" spans="1:9" s="379" customFormat="1" ht="15" customHeight="1">
      <c r="A602" s="4"/>
      <c r="B602" s="9"/>
      <c r="C602" s="36">
        <v>4120</v>
      </c>
      <c r="D602" s="6" t="s">
        <v>14</v>
      </c>
      <c r="E602" s="7">
        <v>2596</v>
      </c>
      <c r="F602" s="39">
        <v>2596</v>
      </c>
      <c r="G602" s="39">
        <v>1469.85</v>
      </c>
      <c r="H602" s="388">
        <f t="shared" si="17"/>
        <v>56.619799691833585</v>
      </c>
      <c r="I602" s="22"/>
    </row>
    <row r="603" spans="1:9" s="379" customFormat="1" ht="15" customHeight="1">
      <c r="A603" s="4"/>
      <c r="B603" s="9"/>
      <c r="C603" s="36">
        <v>4210</v>
      </c>
      <c r="D603" s="6" t="s">
        <v>115</v>
      </c>
      <c r="E603" s="7">
        <v>500</v>
      </c>
      <c r="F603" s="37">
        <v>500</v>
      </c>
      <c r="G603" s="37">
        <v>0</v>
      </c>
      <c r="H603" s="388">
        <f t="shared" si="17"/>
        <v>0</v>
      </c>
      <c r="I603" s="22"/>
    </row>
    <row r="604" spans="1:9" s="379" customFormat="1" ht="15" customHeight="1">
      <c r="A604" s="4"/>
      <c r="B604" s="9"/>
      <c r="C604" s="10">
        <v>4440</v>
      </c>
      <c r="D604" s="11" t="s">
        <v>709</v>
      </c>
      <c r="E604" s="12">
        <v>4336</v>
      </c>
      <c r="F604" s="27">
        <v>5547</v>
      </c>
      <c r="G604" s="27">
        <v>3475</v>
      </c>
      <c r="H604" s="388">
        <f t="shared" si="17"/>
        <v>62.64647557238147</v>
      </c>
      <c r="I604" s="22"/>
    </row>
    <row r="605" spans="1:9" s="379" customFormat="1" ht="15" customHeight="1">
      <c r="A605" s="4"/>
      <c r="B605" s="102"/>
      <c r="C605" s="208"/>
      <c r="D605" s="63"/>
      <c r="E605" s="58"/>
      <c r="F605" s="129"/>
      <c r="G605" s="129"/>
      <c r="H605" s="388"/>
      <c r="I605" s="22"/>
    </row>
    <row r="606" spans="1:9" s="379" customFormat="1" ht="15" customHeight="1">
      <c r="A606" s="4"/>
      <c r="B606" s="3">
        <v>80104</v>
      </c>
      <c r="C606" s="5"/>
      <c r="D606" s="6" t="s">
        <v>123</v>
      </c>
      <c r="E606" s="7">
        <v>1209460</v>
      </c>
      <c r="F606" s="133">
        <v>1211590</v>
      </c>
      <c r="G606" s="133">
        <v>739682.94</v>
      </c>
      <c r="H606" s="388">
        <f t="shared" si="17"/>
        <v>61.05059797456235</v>
      </c>
      <c r="I606" s="22"/>
    </row>
    <row r="607" spans="1:9" s="379" customFormat="1" ht="15" customHeight="1">
      <c r="A607" s="4"/>
      <c r="B607" s="9"/>
      <c r="C607" s="10">
        <v>3020</v>
      </c>
      <c r="D607" s="11" t="s">
        <v>731</v>
      </c>
      <c r="E607" s="12">
        <v>4700</v>
      </c>
      <c r="F607" s="27">
        <v>4700</v>
      </c>
      <c r="G607" s="27">
        <v>1613.78</v>
      </c>
      <c r="H607" s="388">
        <f t="shared" si="17"/>
        <v>34.335744680851064</v>
      </c>
      <c r="I607" s="22"/>
    </row>
    <row r="608" spans="1:9" s="379" customFormat="1" ht="15" customHeight="1">
      <c r="A608" s="4"/>
      <c r="B608" s="9"/>
      <c r="C608" s="38">
        <v>4010</v>
      </c>
      <c r="D608" s="11" t="s">
        <v>151</v>
      </c>
      <c r="E608" s="12">
        <v>700980</v>
      </c>
      <c r="F608" s="13">
        <v>702146</v>
      </c>
      <c r="G608" s="13">
        <v>385119.74</v>
      </c>
      <c r="H608" s="388">
        <f t="shared" si="17"/>
        <v>54.848954490946326</v>
      </c>
      <c r="I608" s="22"/>
    </row>
    <row r="609" spans="1:9" s="379" customFormat="1" ht="15" customHeight="1">
      <c r="A609" s="4"/>
      <c r="B609" s="9"/>
      <c r="C609" s="10">
        <v>4040</v>
      </c>
      <c r="D609" s="11" t="s">
        <v>86</v>
      </c>
      <c r="E609" s="12">
        <v>56100</v>
      </c>
      <c r="F609" s="31">
        <v>49868</v>
      </c>
      <c r="G609" s="31">
        <v>49806.71</v>
      </c>
      <c r="H609" s="388">
        <f t="shared" si="17"/>
        <v>99.87709553220502</v>
      </c>
      <c r="I609" s="22"/>
    </row>
    <row r="610" spans="1:9" s="379" customFormat="1" ht="15" customHeight="1">
      <c r="A610" s="4"/>
      <c r="B610" s="9"/>
      <c r="C610" s="10">
        <v>4110</v>
      </c>
      <c r="D610" s="11" t="s">
        <v>735</v>
      </c>
      <c r="E610" s="12">
        <v>131062</v>
      </c>
      <c r="F610" s="13">
        <v>121926</v>
      </c>
      <c r="G610" s="13">
        <v>66376.67</v>
      </c>
      <c r="H610" s="388">
        <f t="shared" si="17"/>
        <v>54.44012761839148</v>
      </c>
      <c r="I610" s="22"/>
    </row>
    <row r="611" spans="1:9" s="379" customFormat="1" ht="15" customHeight="1">
      <c r="A611" s="4"/>
      <c r="B611" s="9"/>
      <c r="C611" s="10">
        <v>4120</v>
      </c>
      <c r="D611" s="11" t="s">
        <v>14</v>
      </c>
      <c r="E611" s="12">
        <v>18538</v>
      </c>
      <c r="F611" s="31">
        <v>18538</v>
      </c>
      <c r="G611" s="31">
        <v>10198.86</v>
      </c>
      <c r="H611" s="388">
        <f t="shared" si="17"/>
        <v>55.01596720250297</v>
      </c>
      <c r="I611" s="22"/>
    </row>
    <row r="612" spans="1:9" s="379" customFormat="1" ht="30" customHeight="1">
      <c r="A612" s="4"/>
      <c r="B612" s="9"/>
      <c r="C612" s="10">
        <v>4140</v>
      </c>
      <c r="D612" s="98" t="s">
        <v>819</v>
      </c>
      <c r="E612" s="12">
        <v>1600</v>
      </c>
      <c r="F612" s="27">
        <v>1600</v>
      </c>
      <c r="G612" s="27">
        <v>0</v>
      </c>
      <c r="H612" s="388">
        <f t="shared" si="17"/>
        <v>0</v>
      </c>
      <c r="I612" s="22"/>
    </row>
    <row r="613" spans="1:9" s="379" customFormat="1" ht="15" customHeight="1">
      <c r="A613" s="4"/>
      <c r="B613" s="9"/>
      <c r="C613" s="10">
        <v>4170</v>
      </c>
      <c r="D613" s="11" t="s">
        <v>943</v>
      </c>
      <c r="E613" s="12">
        <v>2160</v>
      </c>
      <c r="F613" s="27">
        <v>5707</v>
      </c>
      <c r="G613" s="27">
        <v>2399</v>
      </c>
      <c r="H613" s="388">
        <f t="shared" si="17"/>
        <v>42.036096022428595</v>
      </c>
      <c r="I613" s="22"/>
    </row>
    <row r="614" spans="1:9" s="379" customFormat="1" ht="15" customHeight="1">
      <c r="A614" s="4"/>
      <c r="B614" s="9"/>
      <c r="C614" s="10">
        <v>4210</v>
      </c>
      <c r="D614" s="11" t="s">
        <v>115</v>
      </c>
      <c r="E614" s="12">
        <v>68710</v>
      </c>
      <c r="F614" s="31">
        <v>69190</v>
      </c>
      <c r="G614" s="31">
        <v>55718.99</v>
      </c>
      <c r="H614" s="388">
        <f t="shared" si="17"/>
        <v>80.5304090186443</v>
      </c>
      <c r="I614" s="22"/>
    </row>
    <row r="615" spans="1:9" s="379" customFormat="1" ht="15" customHeight="1">
      <c r="A615" s="41"/>
      <c r="B615" s="42"/>
      <c r="C615" s="209">
        <v>4220</v>
      </c>
      <c r="D615" s="61" t="s">
        <v>711</v>
      </c>
      <c r="E615" s="122">
        <v>81900</v>
      </c>
      <c r="F615" s="143">
        <v>81900</v>
      </c>
      <c r="G615" s="143">
        <v>47981.44</v>
      </c>
      <c r="H615" s="389">
        <f aca="true" t="shared" si="18" ref="H615:H674">G615/F615%</f>
        <v>58.58539682539683</v>
      </c>
      <c r="I615" s="22"/>
    </row>
    <row r="616" spans="1:9" s="379" customFormat="1" ht="15" customHeight="1">
      <c r="A616" s="47"/>
      <c r="B616" s="48"/>
      <c r="C616" s="266">
        <v>4240</v>
      </c>
      <c r="D616" s="125" t="s">
        <v>85</v>
      </c>
      <c r="E616" s="126">
        <v>1600</v>
      </c>
      <c r="F616" s="298">
        <v>1600</v>
      </c>
      <c r="G616" s="298">
        <v>37.69</v>
      </c>
      <c r="H616" s="397">
        <f t="shared" si="18"/>
        <v>2.355625</v>
      </c>
      <c r="I616" s="22"/>
    </row>
    <row r="617" spans="1:9" s="379" customFormat="1" ht="15" customHeight="1">
      <c r="A617" s="4"/>
      <c r="B617" s="9"/>
      <c r="C617" s="10">
        <v>4260</v>
      </c>
      <c r="D617" s="11" t="s">
        <v>31</v>
      </c>
      <c r="E617" s="12">
        <v>15150</v>
      </c>
      <c r="F617" s="31">
        <v>15150</v>
      </c>
      <c r="G617" s="31">
        <v>8948.93</v>
      </c>
      <c r="H617" s="388">
        <f t="shared" si="18"/>
        <v>59.06884488448845</v>
      </c>
      <c r="I617" s="22"/>
    </row>
    <row r="618" spans="1:9" s="379" customFormat="1" ht="15" customHeight="1">
      <c r="A618" s="4"/>
      <c r="B618" s="9"/>
      <c r="C618" s="38">
        <v>4270</v>
      </c>
      <c r="D618" s="11" t="s">
        <v>897</v>
      </c>
      <c r="E618" s="12">
        <v>2164</v>
      </c>
      <c r="F618" s="27">
        <v>8237</v>
      </c>
      <c r="G618" s="27">
        <v>5670</v>
      </c>
      <c r="H618" s="388">
        <f t="shared" si="18"/>
        <v>68.83574116790093</v>
      </c>
      <c r="I618" s="22"/>
    </row>
    <row r="619" spans="1:9" s="379" customFormat="1" ht="15" customHeight="1">
      <c r="A619" s="64"/>
      <c r="B619" s="65"/>
      <c r="C619" s="32"/>
      <c r="D619" s="61" t="s">
        <v>324</v>
      </c>
      <c r="E619" s="122"/>
      <c r="F619" s="210">
        <v>4423</v>
      </c>
      <c r="G619" s="210">
        <v>4400</v>
      </c>
      <c r="H619" s="388">
        <f t="shared" si="18"/>
        <v>99.47999095636446</v>
      </c>
      <c r="I619" s="22"/>
    </row>
    <row r="620" spans="1:9" s="379" customFormat="1" ht="15" customHeight="1">
      <c r="A620" s="35"/>
      <c r="B620" s="113"/>
      <c r="C620" s="35"/>
      <c r="D620" s="50" t="s">
        <v>325</v>
      </c>
      <c r="E620" s="51"/>
      <c r="F620" s="179">
        <v>1650</v>
      </c>
      <c r="G620" s="179">
        <v>0</v>
      </c>
      <c r="H620" s="388">
        <f t="shared" si="18"/>
        <v>0</v>
      </c>
      <c r="I620" s="22"/>
    </row>
    <row r="621" spans="1:9" s="379" customFormat="1" ht="15" customHeight="1">
      <c r="A621" s="4"/>
      <c r="B621" s="9"/>
      <c r="C621" s="40"/>
      <c r="D621" s="6" t="s">
        <v>8</v>
      </c>
      <c r="E621" s="7"/>
      <c r="F621" s="39">
        <v>2164</v>
      </c>
      <c r="G621" s="39">
        <v>1270</v>
      </c>
      <c r="H621" s="388">
        <f t="shared" si="18"/>
        <v>58.68761552680222</v>
      </c>
      <c r="I621" s="22"/>
    </row>
    <row r="622" spans="1:9" s="379" customFormat="1" ht="15" customHeight="1">
      <c r="A622" s="4"/>
      <c r="B622" s="9"/>
      <c r="C622" s="10">
        <v>4280</v>
      </c>
      <c r="D622" s="11" t="s">
        <v>714</v>
      </c>
      <c r="E622" s="12">
        <v>2250</v>
      </c>
      <c r="F622" s="27">
        <v>2250</v>
      </c>
      <c r="G622" s="27">
        <v>170</v>
      </c>
      <c r="H622" s="388">
        <f t="shared" si="18"/>
        <v>7.555555555555555</v>
      </c>
      <c r="I622" s="22"/>
    </row>
    <row r="623" spans="1:9" s="379" customFormat="1" ht="15" customHeight="1">
      <c r="A623" s="4"/>
      <c r="B623" s="9"/>
      <c r="C623" s="10">
        <v>4300</v>
      </c>
      <c r="D623" s="11" t="s">
        <v>946</v>
      </c>
      <c r="E623" s="12">
        <v>17900</v>
      </c>
      <c r="F623" s="31">
        <v>17900</v>
      </c>
      <c r="G623" s="31">
        <v>12716.28</v>
      </c>
      <c r="H623" s="388">
        <f t="shared" si="18"/>
        <v>71.04067039106145</v>
      </c>
      <c r="I623" s="22"/>
    </row>
    <row r="624" spans="1:9" s="379" customFormat="1" ht="15" customHeight="1">
      <c r="A624" s="4"/>
      <c r="B624" s="9"/>
      <c r="C624" s="10">
        <v>4350</v>
      </c>
      <c r="D624" s="11" t="s">
        <v>724</v>
      </c>
      <c r="E624" s="12">
        <v>1344</v>
      </c>
      <c r="F624" s="27">
        <v>1344</v>
      </c>
      <c r="G624" s="27">
        <v>672</v>
      </c>
      <c r="H624" s="388">
        <f t="shared" si="18"/>
        <v>50</v>
      </c>
      <c r="I624" s="22"/>
    </row>
    <row r="625" spans="1:9" s="379" customFormat="1" ht="30" customHeight="1">
      <c r="A625" s="4"/>
      <c r="B625" s="9"/>
      <c r="C625" s="10">
        <v>4370</v>
      </c>
      <c r="D625" s="98" t="s">
        <v>82</v>
      </c>
      <c r="E625" s="12">
        <v>3800</v>
      </c>
      <c r="F625" s="27">
        <v>3800</v>
      </c>
      <c r="G625" s="27">
        <v>1496.93</v>
      </c>
      <c r="H625" s="388">
        <f t="shared" si="18"/>
        <v>39.39289473684211</v>
      </c>
      <c r="I625" s="22"/>
    </row>
    <row r="626" spans="1:9" s="379" customFormat="1" ht="15" customHeight="1">
      <c r="A626" s="4"/>
      <c r="B626" s="9"/>
      <c r="C626" s="10">
        <v>4410</v>
      </c>
      <c r="D626" s="11" t="s">
        <v>699</v>
      </c>
      <c r="E626" s="12">
        <v>400</v>
      </c>
      <c r="F626" s="62">
        <v>400</v>
      </c>
      <c r="G626" s="62">
        <v>215.7</v>
      </c>
      <c r="H626" s="388">
        <f t="shared" si="18"/>
        <v>53.925</v>
      </c>
      <c r="I626" s="22"/>
    </row>
    <row r="627" spans="1:9" s="379" customFormat="1" ht="15" customHeight="1">
      <c r="A627" s="4"/>
      <c r="B627" s="9"/>
      <c r="C627" s="10">
        <v>4430</v>
      </c>
      <c r="D627" s="11" t="s">
        <v>697</v>
      </c>
      <c r="E627" s="12">
        <v>3600</v>
      </c>
      <c r="F627" s="27">
        <v>3600</v>
      </c>
      <c r="G627" s="27">
        <v>1005</v>
      </c>
      <c r="H627" s="388">
        <f t="shared" si="18"/>
        <v>27.916666666666668</v>
      </c>
      <c r="I627" s="22"/>
    </row>
    <row r="628" spans="1:9" s="379" customFormat="1" ht="15" customHeight="1">
      <c r="A628" s="4"/>
      <c r="B628" s="9"/>
      <c r="C628" s="10">
        <v>4440</v>
      </c>
      <c r="D628" s="11" t="s">
        <v>709</v>
      </c>
      <c r="E628" s="12">
        <v>48102</v>
      </c>
      <c r="F628" s="31">
        <v>54334</v>
      </c>
      <c r="G628" s="31">
        <v>43300</v>
      </c>
      <c r="H628" s="388">
        <f t="shared" si="18"/>
        <v>79.69227371443294</v>
      </c>
      <c r="I628" s="22"/>
    </row>
    <row r="629" spans="1:9" s="379" customFormat="1" ht="33" customHeight="1">
      <c r="A629" s="4"/>
      <c r="B629" s="9"/>
      <c r="C629" s="10">
        <v>4700</v>
      </c>
      <c r="D629" s="98" t="s">
        <v>719</v>
      </c>
      <c r="E629" s="12">
        <v>300</v>
      </c>
      <c r="F629" s="62">
        <v>300</v>
      </c>
      <c r="G629" s="62">
        <v>190</v>
      </c>
      <c r="H629" s="388">
        <f t="shared" si="18"/>
        <v>63.333333333333336</v>
      </c>
      <c r="I629" s="22"/>
    </row>
    <row r="630" spans="1:9" s="379" customFormat="1" ht="15" customHeight="1">
      <c r="A630" s="4"/>
      <c r="B630" s="9"/>
      <c r="C630" s="10">
        <v>4740</v>
      </c>
      <c r="D630" s="98" t="s">
        <v>820</v>
      </c>
      <c r="E630" s="12">
        <v>1100</v>
      </c>
      <c r="F630" s="27">
        <v>1100</v>
      </c>
      <c r="G630" s="27">
        <v>294.02</v>
      </c>
      <c r="H630" s="388">
        <f t="shared" si="18"/>
        <v>26.729090909090907</v>
      </c>
      <c r="I630" s="22"/>
    </row>
    <row r="631" spans="1:9" s="379" customFormat="1" ht="15" customHeight="1">
      <c r="A631" s="4"/>
      <c r="B631" s="9"/>
      <c r="C631" s="22"/>
      <c r="D631" s="288" t="s">
        <v>466</v>
      </c>
      <c r="E631" s="170"/>
      <c r="F631" s="171"/>
      <c r="G631" s="171"/>
      <c r="H631" s="392"/>
      <c r="I631" s="22"/>
    </row>
    <row r="632" spans="1:9" s="379" customFormat="1" ht="33.75" customHeight="1">
      <c r="A632" s="4"/>
      <c r="B632" s="9"/>
      <c r="C632" s="208">
        <v>4750</v>
      </c>
      <c r="D632" s="98" t="s">
        <v>710</v>
      </c>
      <c r="E632" s="12">
        <v>800</v>
      </c>
      <c r="F632" s="62">
        <v>800</v>
      </c>
      <c r="G632" s="62">
        <v>551.2</v>
      </c>
      <c r="H632" s="388">
        <f t="shared" si="18"/>
        <v>68.9</v>
      </c>
      <c r="I632" s="22"/>
    </row>
    <row r="633" spans="1:9" s="379" customFormat="1" ht="31.5" customHeight="1">
      <c r="A633" s="4"/>
      <c r="B633" s="9"/>
      <c r="C633" s="119">
        <v>6060</v>
      </c>
      <c r="D633" s="433" t="s">
        <v>750</v>
      </c>
      <c r="E633" s="12">
        <v>4520</v>
      </c>
      <c r="F633" s="31">
        <v>45200</v>
      </c>
      <c r="G633" s="31">
        <v>45200</v>
      </c>
      <c r="H633" s="388">
        <f t="shared" si="18"/>
        <v>100</v>
      </c>
      <c r="I633" s="22"/>
    </row>
    <row r="634" spans="1:9" s="379" customFormat="1" ht="32.25" customHeight="1">
      <c r="A634" s="4"/>
      <c r="B634" s="9"/>
      <c r="C634" s="32"/>
      <c r="D634" s="103" t="s">
        <v>414</v>
      </c>
      <c r="E634" s="7">
        <v>45200</v>
      </c>
      <c r="F634" s="26">
        <v>45200</v>
      </c>
      <c r="G634" s="26">
        <v>45200</v>
      </c>
      <c r="H634" s="388">
        <f t="shared" si="18"/>
        <v>100</v>
      </c>
      <c r="I634" s="22"/>
    </row>
    <row r="635" spans="1:9" s="379" customFormat="1" ht="15" customHeight="1">
      <c r="A635" s="4"/>
      <c r="B635" s="102"/>
      <c r="C635" s="53"/>
      <c r="D635" s="6"/>
      <c r="E635" s="7"/>
      <c r="F635" s="26"/>
      <c r="G635" s="26"/>
      <c r="H635" s="388"/>
      <c r="I635" s="22"/>
    </row>
    <row r="636" spans="1:9" s="379" customFormat="1" ht="15" customHeight="1">
      <c r="A636" s="4"/>
      <c r="B636" s="3">
        <v>80110</v>
      </c>
      <c r="C636" s="5"/>
      <c r="D636" s="6" t="s">
        <v>878</v>
      </c>
      <c r="E636" s="7">
        <v>2478991</v>
      </c>
      <c r="F636" s="133">
        <v>1240203</v>
      </c>
      <c r="G636" s="133">
        <v>801452.43</v>
      </c>
      <c r="H636" s="388">
        <f t="shared" si="18"/>
        <v>64.62268112558992</v>
      </c>
      <c r="I636" s="22"/>
    </row>
    <row r="637" spans="1:9" s="379" customFormat="1" ht="15" customHeight="1">
      <c r="A637" s="41"/>
      <c r="B637" s="358"/>
      <c r="C637" s="216"/>
      <c r="D637" s="61"/>
      <c r="E637" s="122"/>
      <c r="F637" s="139"/>
      <c r="G637" s="139"/>
      <c r="H637" s="389"/>
      <c r="I637" s="22"/>
    </row>
    <row r="638" spans="1:9" s="379" customFormat="1" ht="48" customHeight="1">
      <c r="A638" s="47"/>
      <c r="B638" s="341"/>
      <c r="C638" s="449">
        <v>2320</v>
      </c>
      <c r="D638" s="343" t="s">
        <v>339</v>
      </c>
      <c r="E638" s="213">
        <v>1256000</v>
      </c>
      <c r="F638" s="344">
        <v>0</v>
      </c>
      <c r="G638" s="344">
        <v>0</v>
      </c>
      <c r="H638" s="397">
        <v>0</v>
      </c>
      <c r="I638" s="22"/>
    </row>
    <row r="639" spans="1:9" s="379" customFormat="1" ht="15" customHeight="1">
      <c r="A639" s="4"/>
      <c r="B639" s="9"/>
      <c r="C639" s="10">
        <v>3020</v>
      </c>
      <c r="D639" s="11" t="s">
        <v>731</v>
      </c>
      <c r="E639" s="12">
        <v>55746</v>
      </c>
      <c r="F639" s="31">
        <v>55746</v>
      </c>
      <c r="G639" s="31">
        <v>29252.96</v>
      </c>
      <c r="H639" s="388">
        <f t="shared" si="18"/>
        <v>52.47544218419258</v>
      </c>
      <c r="I639" s="22"/>
    </row>
    <row r="640" spans="1:9" s="379" customFormat="1" ht="15" customHeight="1">
      <c r="A640" s="4"/>
      <c r="B640" s="9"/>
      <c r="C640" s="38">
        <v>4010</v>
      </c>
      <c r="D640" s="11" t="s">
        <v>151</v>
      </c>
      <c r="E640" s="12">
        <v>692038</v>
      </c>
      <c r="F640" s="13">
        <v>693416</v>
      </c>
      <c r="G640" s="13">
        <v>422138.65</v>
      </c>
      <c r="H640" s="388">
        <f t="shared" si="18"/>
        <v>60.87812366602444</v>
      </c>
      <c r="I640" s="22"/>
    </row>
    <row r="641" spans="1:9" s="379" customFormat="1" ht="15" customHeight="1">
      <c r="A641" s="4"/>
      <c r="B641" s="9"/>
      <c r="C641" s="22"/>
      <c r="D641" s="6" t="s">
        <v>326</v>
      </c>
      <c r="E641" s="7"/>
      <c r="F641" s="39">
        <v>1378</v>
      </c>
      <c r="G641" s="39"/>
      <c r="H641" s="388"/>
      <c r="I641" s="22"/>
    </row>
    <row r="642" spans="1:9" s="379" customFormat="1" ht="15" customHeight="1">
      <c r="A642" s="4"/>
      <c r="B642" s="9"/>
      <c r="C642" s="36">
        <v>4040</v>
      </c>
      <c r="D642" s="6" t="s">
        <v>86</v>
      </c>
      <c r="E642" s="7">
        <v>72197</v>
      </c>
      <c r="F642" s="26">
        <v>72197</v>
      </c>
      <c r="G642" s="26">
        <v>72196.93</v>
      </c>
      <c r="H642" s="388">
        <f t="shared" si="18"/>
        <v>99.99990304306272</v>
      </c>
      <c r="I642" s="22"/>
    </row>
    <row r="643" spans="1:9" s="379" customFormat="1" ht="15" customHeight="1">
      <c r="A643" s="4"/>
      <c r="B643" s="9"/>
      <c r="C643" s="10">
        <v>4110</v>
      </c>
      <c r="D643" s="11" t="s">
        <v>735</v>
      </c>
      <c r="E643" s="12">
        <v>134795</v>
      </c>
      <c r="F643" s="13">
        <v>135933</v>
      </c>
      <c r="G643" s="13">
        <v>77803.99</v>
      </c>
      <c r="H643" s="388">
        <f t="shared" si="18"/>
        <v>57.237013822986334</v>
      </c>
      <c r="I643" s="22"/>
    </row>
    <row r="644" spans="1:9" s="379" customFormat="1" ht="15" customHeight="1">
      <c r="A644" s="4"/>
      <c r="B644" s="9"/>
      <c r="C644" s="10">
        <v>4120</v>
      </c>
      <c r="D644" s="11" t="s">
        <v>14</v>
      </c>
      <c r="E644" s="12">
        <v>18775</v>
      </c>
      <c r="F644" s="31">
        <v>20721</v>
      </c>
      <c r="G644" s="31">
        <v>14408.84</v>
      </c>
      <c r="H644" s="388">
        <f t="shared" si="18"/>
        <v>69.53737753969403</v>
      </c>
      <c r="I644" s="22"/>
    </row>
    <row r="645" spans="1:9" s="379" customFormat="1" ht="15" customHeight="1">
      <c r="A645" s="4"/>
      <c r="B645" s="9"/>
      <c r="C645" s="10">
        <v>4170</v>
      </c>
      <c r="D645" s="11" t="s">
        <v>943</v>
      </c>
      <c r="E645" s="12">
        <v>9286</v>
      </c>
      <c r="F645" s="27">
        <v>9986</v>
      </c>
      <c r="G645" s="27">
        <v>7813.24</v>
      </c>
      <c r="H645" s="388">
        <f t="shared" si="18"/>
        <v>78.24193871419988</v>
      </c>
      <c r="I645" s="22"/>
    </row>
    <row r="646" spans="1:9" s="379" customFormat="1" ht="15" customHeight="1">
      <c r="A646" s="4"/>
      <c r="B646" s="9"/>
      <c r="C646" s="38">
        <v>4210</v>
      </c>
      <c r="D646" s="11" t="s">
        <v>115</v>
      </c>
      <c r="E646" s="12">
        <v>83452</v>
      </c>
      <c r="F646" s="31">
        <v>83452</v>
      </c>
      <c r="G646" s="31">
        <v>81111.06</v>
      </c>
      <c r="H646" s="388">
        <f t="shared" si="18"/>
        <v>97.19486651008962</v>
      </c>
      <c r="I646" s="22"/>
    </row>
    <row r="647" spans="1:9" s="379" customFormat="1" ht="15" customHeight="1">
      <c r="A647" s="4"/>
      <c r="B647" s="9"/>
      <c r="C647" s="10">
        <v>4240</v>
      </c>
      <c r="D647" s="11" t="s">
        <v>85</v>
      </c>
      <c r="E647" s="12">
        <v>3600</v>
      </c>
      <c r="F647" s="27">
        <v>3600</v>
      </c>
      <c r="G647" s="27">
        <v>1314.35</v>
      </c>
      <c r="H647" s="388">
        <f t="shared" si="18"/>
        <v>36.50972222222222</v>
      </c>
      <c r="I647" s="22"/>
    </row>
    <row r="648" spans="1:9" s="379" customFormat="1" ht="15" customHeight="1">
      <c r="A648" s="4"/>
      <c r="B648" s="9"/>
      <c r="C648" s="10">
        <v>4260</v>
      </c>
      <c r="D648" s="11" t="s">
        <v>31</v>
      </c>
      <c r="E648" s="12">
        <v>14814</v>
      </c>
      <c r="F648" s="31">
        <v>14814</v>
      </c>
      <c r="G648" s="31">
        <v>7547.89</v>
      </c>
      <c r="H648" s="388">
        <f t="shared" si="18"/>
        <v>50.951059808289465</v>
      </c>
      <c r="I648" s="22"/>
    </row>
    <row r="649" spans="1:9" s="379" customFormat="1" ht="15" customHeight="1">
      <c r="A649" s="4"/>
      <c r="B649" s="9"/>
      <c r="C649" s="38">
        <v>4270</v>
      </c>
      <c r="D649" s="11" t="s">
        <v>897</v>
      </c>
      <c r="E649" s="12">
        <v>2200</v>
      </c>
      <c r="F649" s="31">
        <v>14950</v>
      </c>
      <c r="G649" s="31">
        <v>2066.6</v>
      </c>
      <c r="H649" s="388">
        <f t="shared" si="18"/>
        <v>13.823411371237457</v>
      </c>
      <c r="I649" s="22"/>
    </row>
    <row r="650" spans="1:9" s="379" customFormat="1" ht="15" customHeight="1">
      <c r="A650" s="4"/>
      <c r="B650" s="9"/>
      <c r="C650" s="22"/>
      <c r="D650" s="6" t="s">
        <v>6</v>
      </c>
      <c r="E650" s="7"/>
      <c r="F650" s="39">
        <v>2200</v>
      </c>
      <c r="G650" s="39"/>
      <c r="H650" s="388"/>
      <c r="I650" s="22"/>
    </row>
    <row r="651" spans="1:9" s="379" customFormat="1" ht="28.5" customHeight="1">
      <c r="A651" s="4"/>
      <c r="B651" s="9"/>
      <c r="C651" s="22"/>
      <c r="D651" s="98" t="s">
        <v>467</v>
      </c>
      <c r="E651" s="12"/>
      <c r="F651" s="31">
        <v>12750</v>
      </c>
      <c r="G651" s="31"/>
      <c r="H651" s="388"/>
      <c r="I651" s="22"/>
    </row>
    <row r="652" spans="1:9" s="379" customFormat="1" ht="15" customHeight="1">
      <c r="A652" s="4"/>
      <c r="B652" s="9"/>
      <c r="C652" s="40"/>
      <c r="D652" s="286" t="s">
        <v>468</v>
      </c>
      <c r="E652" s="29"/>
      <c r="F652" s="30"/>
      <c r="G652" s="30"/>
      <c r="H652" s="391"/>
      <c r="I652" s="22"/>
    </row>
    <row r="653" spans="1:9" s="379" customFormat="1" ht="15" customHeight="1">
      <c r="A653" s="4"/>
      <c r="B653" s="9"/>
      <c r="C653" s="10">
        <v>4280</v>
      </c>
      <c r="D653" s="11" t="s">
        <v>714</v>
      </c>
      <c r="E653" s="12">
        <v>520</v>
      </c>
      <c r="F653" s="62">
        <v>520</v>
      </c>
      <c r="G653" s="62">
        <v>211</v>
      </c>
      <c r="H653" s="388">
        <f t="shared" si="18"/>
        <v>40.57692307692307</v>
      </c>
      <c r="I653" s="22"/>
    </row>
    <row r="654" spans="1:9" s="379" customFormat="1" ht="15" customHeight="1">
      <c r="A654" s="4"/>
      <c r="B654" s="9"/>
      <c r="C654" s="10">
        <v>4300</v>
      </c>
      <c r="D654" s="11" t="s">
        <v>946</v>
      </c>
      <c r="E654" s="12">
        <v>63366</v>
      </c>
      <c r="F654" s="31">
        <v>62166</v>
      </c>
      <c r="G654" s="31">
        <v>31941.78</v>
      </c>
      <c r="H654" s="388">
        <f t="shared" si="18"/>
        <v>51.381430363864496</v>
      </c>
      <c r="I654" s="22"/>
    </row>
    <row r="655" spans="1:9" s="379" customFormat="1" ht="15" customHeight="1">
      <c r="A655" s="4"/>
      <c r="B655" s="9"/>
      <c r="C655" s="36">
        <v>4350</v>
      </c>
      <c r="D655" s="6" t="s">
        <v>724</v>
      </c>
      <c r="E655" s="7">
        <v>470</v>
      </c>
      <c r="F655" s="37">
        <v>470</v>
      </c>
      <c r="G655" s="37">
        <v>7.32</v>
      </c>
      <c r="H655" s="388">
        <f t="shared" si="18"/>
        <v>1.5574468085106383</v>
      </c>
      <c r="I655" s="22"/>
    </row>
    <row r="656" spans="1:9" s="379" customFormat="1" ht="30.75" customHeight="1">
      <c r="A656" s="64"/>
      <c r="B656" s="65"/>
      <c r="C656" s="209">
        <v>4370</v>
      </c>
      <c r="D656" s="161" t="s">
        <v>82</v>
      </c>
      <c r="E656" s="122">
        <v>3200</v>
      </c>
      <c r="F656" s="210">
        <v>2700</v>
      </c>
      <c r="G656" s="210">
        <v>1815.17</v>
      </c>
      <c r="H656" s="389">
        <f t="shared" si="18"/>
        <v>67.22851851851853</v>
      </c>
      <c r="I656" s="22"/>
    </row>
    <row r="657" spans="1:9" s="379" customFormat="1" ht="15" customHeight="1">
      <c r="A657" s="35"/>
      <c r="B657" s="113"/>
      <c r="C657" s="264">
        <v>4410</v>
      </c>
      <c r="D657" s="218" t="s">
        <v>699</v>
      </c>
      <c r="E657" s="265">
        <v>1000</v>
      </c>
      <c r="F657" s="219">
        <v>2000</v>
      </c>
      <c r="G657" s="219">
        <v>1749.68</v>
      </c>
      <c r="H657" s="392">
        <f t="shared" si="18"/>
        <v>87.48400000000001</v>
      </c>
      <c r="I657" s="22"/>
    </row>
    <row r="658" spans="1:9" s="379" customFormat="1" ht="15" customHeight="1">
      <c r="A658" s="4"/>
      <c r="B658" s="9"/>
      <c r="C658" s="10">
        <v>4430</v>
      </c>
      <c r="D658" s="11" t="s">
        <v>697</v>
      </c>
      <c r="E658" s="12">
        <v>3058</v>
      </c>
      <c r="F658" s="27">
        <v>3058</v>
      </c>
      <c r="G658" s="27">
        <v>2317</v>
      </c>
      <c r="H658" s="388">
        <f t="shared" si="18"/>
        <v>75.76847612818837</v>
      </c>
      <c r="I658" s="22"/>
    </row>
    <row r="659" spans="1:9" s="379" customFormat="1" ht="15" customHeight="1">
      <c r="A659" s="4"/>
      <c r="B659" s="9"/>
      <c r="C659" s="10">
        <v>4440</v>
      </c>
      <c r="D659" s="11" t="s">
        <v>709</v>
      </c>
      <c r="E659" s="12">
        <v>60074</v>
      </c>
      <c r="F659" s="31">
        <v>60074</v>
      </c>
      <c r="G659" s="31">
        <v>45961.5</v>
      </c>
      <c r="H659" s="388">
        <f t="shared" si="18"/>
        <v>76.50813996071511</v>
      </c>
      <c r="I659" s="22"/>
    </row>
    <row r="660" spans="1:9" s="379" customFormat="1" ht="30.75" customHeight="1">
      <c r="A660" s="41"/>
      <c r="B660" s="42"/>
      <c r="C660" s="38">
        <v>4700</v>
      </c>
      <c r="D660" s="161" t="s">
        <v>719</v>
      </c>
      <c r="E660" s="122">
        <v>200</v>
      </c>
      <c r="F660" s="123">
        <v>200</v>
      </c>
      <c r="G660" s="123">
        <v>140</v>
      </c>
      <c r="H660" s="389">
        <f t="shared" si="18"/>
        <v>70</v>
      </c>
      <c r="I660" s="22"/>
    </row>
    <row r="661" spans="1:9" s="379" customFormat="1" ht="15" customHeight="1">
      <c r="A661" s="47"/>
      <c r="B661" s="48"/>
      <c r="C661" s="199"/>
      <c r="D661" s="50" t="s">
        <v>6</v>
      </c>
      <c r="E661" s="51"/>
      <c r="F661" s="255">
        <v>200</v>
      </c>
      <c r="G661" s="255"/>
      <c r="H661" s="397"/>
      <c r="I661" s="22"/>
    </row>
    <row r="662" spans="1:9" s="379" customFormat="1" ht="30.75" customHeight="1">
      <c r="A662" s="4"/>
      <c r="B662" s="9"/>
      <c r="C662" s="10">
        <v>4740</v>
      </c>
      <c r="D662" s="98" t="s">
        <v>811</v>
      </c>
      <c r="E662" s="12">
        <v>1500</v>
      </c>
      <c r="F662" s="27">
        <v>1500</v>
      </c>
      <c r="G662" s="27">
        <v>1276.07</v>
      </c>
      <c r="H662" s="388">
        <f t="shared" si="18"/>
        <v>85.07133333333333</v>
      </c>
      <c r="I662" s="22"/>
    </row>
    <row r="663" spans="1:9" s="379" customFormat="1" ht="34.5" customHeight="1">
      <c r="A663" s="4"/>
      <c r="B663" s="9"/>
      <c r="C663" s="10">
        <v>4750</v>
      </c>
      <c r="D663" s="98" t="s">
        <v>710</v>
      </c>
      <c r="E663" s="12">
        <v>2700</v>
      </c>
      <c r="F663" s="27">
        <v>2700</v>
      </c>
      <c r="G663" s="27">
        <v>378.4</v>
      </c>
      <c r="H663" s="388">
        <f t="shared" si="18"/>
        <v>14.014814814814814</v>
      </c>
      <c r="I663" s="22"/>
    </row>
    <row r="664" spans="1:9" s="379" customFormat="1" ht="15" customHeight="1">
      <c r="A664" s="4"/>
      <c r="B664" s="3">
        <v>80113</v>
      </c>
      <c r="C664" s="5"/>
      <c r="D664" s="6" t="s">
        <v>934</v>
      </c>
      <c r="E664" s="7">
        <v>490100</v>
      </c>
      <c r="F664" s="8">
        <v>626168</v>
      </c>
      <c r="G664" s="8">
        <v>244641.34</v>
      </c>
      <c r="H664" s="388">
        <f t="shared" si="18"/>
        <v>39.06960112940936</v>
      </c>
      <c r="I664" s="22"/>
    </row>
    <row r="665" spans="1:9" s="379" customFormat="1" ht="15" customHeight="1">
      <c r="A665" s="4"/>
      <c r="B665" s="134"/>
      <c r="C665" s="56"/>
      <c r="D665" s="63"/>
      <c r="E665" s="58"/>
      <c r="F665" s="110"/>
      <c r="G665" s="110"/>
      <c r="H665" s="388"/>
      <c r="I665" s="22"/>
    </row>
    <row r="666" spans="1:9" s="379" customFormat="1" ht="51" customHeight="1">
      <c r="A666" s="4"/>
      <c r="B666" s="9"/>
      <c r="C666" s="10">
        <v>2310</v>
      </c>
      <c r="D666" s="98" t="s">
        <v>469</v>
      </c>
      <c r="E666" s="12">
        <v>0</v>
      </c>
      <c r="F666" s="31">
        <v>19116</v>
      </c>
      <c r="G666" s="31">
        <v>9900</v>
      </c>
      <c r="H666" s="388">
        <f t="shared" si="18"/>
        <v>51.78907721280603</v>
      </c>
      <c r="I666" s="22"/>
    </row>
    <row r="667" spans="1:9" s="379" customFormat="1" ht="33.75" customHeight="1">
      <c r="A667" s="4"/>
      <c r="B667" s="9"/>
      <c r="C667" s="101"/>
      <c r="D667" s="103" t="s">
        <v>442</v>
      </c>
      <c r="E667" s="7">
        <v>0</v>
      </c>
      <c r="F667" s="26">
        <v>19116</v>
      </c>
      <c r="G667" s="26">
        <v>9900</v>
      </c>
      <c r="H667" s="388">
        <f t="shared" si="18"/>
        <v>51.78907721280603</v>
      </c>
      <c r="I667" s="22"/>
    </row>
    <row r="668" spans="1:9" s="379" customFormat="1" ht="16.5" customHeight="1">
      <c r="A668" s="4"/>
      <c r="B668" s="9"/>
      <c r="C668" s="10">
        <v>3020</v>
      </c>
      <c r="D668" s="98" t="s">
        <v>731</v>
      </c>
      <c r="E668" s="12">
        <v>700</v>
      </c>
      <c r="F668" s="62">
        <v>700</v>
      </c>
      <c r="G668" s="62">
        <v>0</v>
      </c>
      <c r="H668" s="388">
        <f t="shared" si="18"/>
        <v>0</v>
      </c>
      <c r="I668" s="22"/>
    </row>
    <row r="669" spans="1:9" s="379" customFormat="1" ht="15" customHeight="1">
      <c r="A669" s="4"/>
      <c r="B669" s="9"/>
      <c r="C669" s="10">
        <v>4010</v>
      </c>
      <c r="D669" s="11" t="s">
        <v>151</v>
      </c>
      <c r="E669" s="12">
        <v>149576</v>
      </c>
      <c r="F669" s="13">
        <v>140464</v>
      </c>
      <c r="G669" s="13">
        <v>66685.17</v>
      </c>
      <c r="H669" s="388">
        <f t="shared" si="18"/>
        <v>47.474918840414624</v>
      </c>
      <c r="I669" s="22"/>
    </row>
    <row r="670" spans="1:9" s="379" customFormat="1" ht="15" customHeight="1">
      <c r="A670" s="4"/>
      <c r="B670" s="9"/>
      <c r="C670" s="10">
        <v>4040</v>
      </c>
      <c r="D670" s="11" t="s">
        <v>86</v>
      </c>
      <c r="E670" s="12">
        <v>11780</v>
      </c>
      <c r="F670" s="31">
        <v>11780</v>
      </c>
      <c r="G670" s="31">
        <v>8209.39</v>
      </c>
      <c r="H670" s="388">
        <f t="shared" si="18"/>
        <v>69.68921901528013</v>
      </c>
      <c r="I670" s="22"/>
    </row>
    <row r="671" spans="1:9" s="379" customFormat="1" ht="15" customHeight="1">
      <c r="A671" s="4"/>
      <c r="B671" s="9"/>
      <c r="C671" s="10">
        <v>4110</v>
      </c>
      <c r="D671" s="11" t="s">
        <v>735</v>
      </c>
      <c r="E671" s="12">
        <v>25559</v>
      </c>
      <c r="F671" s="31">
        <v>25559</v>
      </c>
      <c r="G671" s="31">
        <v>12221.57</v>
      </c>
      <c r="H671" s="388">
        <f t="shared" si="18"/>
        <v>47.817089870495714</v>
      </c>
      <c r="I671" s="22"/>
    </row>
    <row r="672" spans="1:9" s="379" customFormat="1" ht="15" customHeight="1">
      <c r="A672" s="4"/>
      <c r="B672" s="9"/>
      <c r="C672" s="10">
        <v>4120</v>
      </c>
      <c r="D672" s="11" t="s">
        <v>14</v>
      </c>
      <c r="E672" s="12">
        <v>3735</v>
      </c>
      <c r="F672" s="27">
        <v>3735</v>
      </c>
      <c r="G672" s="27">
        <v>1834.92</v>
      </c>
      <c r="H672" s="388">
        <f t="shared" si="18"/>
        <v>49.12771084337349</v>
      </c>
      <c r="I672" s="22"/>
    </row>
    <row r="673" spans="1:9" s="379" customFormat="1" ht="31.5" customHeight="1">
      <c r="A673" s="4"/>
      <c r="B673" s="9"/>
      <c r="C673" s="10">
        <v>4140</v>
      </c>
      <c r="D673" s="98" t="s">
        <v>819</v>
      </c>
      <c r="E673" s="12">
        <v>1680</v>
      </c>
      <c r="F673" s="27">
        <v>1680</v>
      </c>
      <c r="G673" s="27">
        <v>1213.36</v>
      </c>
      <c r="H673" s="388">
        <f t="shared" si="18"/>
        <v>72.22380952380952</v>
      </c>
      <c r="I673" s="22"/>
    </row>
    <row r="674" spans="1:9" s="379" customFormat="1" ht="15" customHeight="1">
      <c r="A674" s="4"/>
      <c r="B674" s="9"/>
      <c r="C674" s="10">
        <v>4170</v>
      </c>
      <c r="D674" s="11" t="s">
        <v>943</v>
      </c>
      <c r="E674" s="12">
        <v>0</v>
      </c>
      <c r="F674" s="31">
        <v>12200</v>
      </c>
      <c r="G674" s="31">
        <v>7040.39</v>
      </c>
      <c r="H674" s="388">
        <f t="shared" si="18"/>
        <v>57.70811475409836</v>
      </c>
      <c r="I674" s="22"/>
    </row>
    <row r="675" spans="1:9" s="379" customFormat="1" ht="15" customHeight="1">
      <c r="A675" s="4"/>
      <c r="B675" s="9"/>
      <c r="C675" s="10">
        <v>4210</v>
      </c>
      <c r="D675" s="11" t="s">
        <v>115</v>
      </c>
      <c r="E675" s="12">
        <v>132010</v>
      </c>
      <c r="F675" s="13">
        <v>128410</v>
      </c>
      <c r="G675" s="13">
        <v>69167.69</v>
      </c>
      <c r="H675" s="388">
        <f>G675/F675%</f>
        <v>53.86472237364692</v>
      </c>
      <c r="I675" s="22"/>
    </row>
    <row r="676" spans="1:9" s="379" customFormat="1" ht="15" customHeight="1">
      <c r="A676" s="4"/>
      <c r="B676" s="9"/>
      <c r="C676" s="208"/>
      <c r="D676" s="11" t="s">
        <v>199</v>
      </c>
      <c r="E676" s="12"/>
      <c r="F676" s="13"/>
      <c r="G676" s="13">
        <v>61887.97</v>
      </c>
      <c r="H676" s="388"/>
      <c r="I676" s="22"/>
    </row>
    <row r="677" spans="1:9" s="379" customFormat="1" ht="15" customHeight="1">
      <c r="A677" s="4"/>
      <c r="B677" s="9"/>
      <c r="C677" s="274"/>
      <c r="D677" s="11" t="s">
        <v>200</v>
      </c>
      <c r="E677" s="12"/>
      <c r="F677" s="13"/>
      <c r="G677" s="13">
        <v>7279.72</v>
      </c>
      <c r="H677" s="388"/>
      <c r="I677" s="22"/>
    </row>
    <row r="678" spans="1:9" s="379" customFormat="1" ht="15" customHeight="1">
      <c r="A678" s="4"/>
      <c r="B678" s="9"/>
      <c r="C678" s="10">
        <v>4260</v>
      </c>
      <c r="D678" s="11" t="s">
        <v>31</v>
      </c>
      <c r="E678" s="12">
        <v>250</v>
      </c>
      <c r="F678" s="62">
        <v>250</v>
      </c>
      <c r="G678" s="62">
        <v>0</v>
      </c>
      <c r="H678" s="388">
        <f>G678/F678%</f>
        <v>0</v>
      </c>
      <c r="I678" s="22"/>
    </row>
    <row r="679" spans="1:9" s="379" customFormat="1" ht="15" customHeight="1">
      <c r="A679" s="4"/>
      <c r="B679" s="9"/>
      <c r="C679" s="10">
        <v>4270</v>
      </c>
      <c r="D679" s="11" t="s">
        <v>897</v>
      </c>
      <c r="E679" s="12">
        <v>10000</v>
      </c>
      <c r="F679" s="31">
        <v>10000</v>
      </c>
      <c r="G679" s="31">
        <v>2798.76</v>
      </c>
      <c r="H679" s="388">
        <f>G679/F679%</f>
        <v>27.9876</v>
      </c>
      <c r="I679" s="22"/>
    </row>
    <row r="680" spans="1:9" s="379" customFormat="1" ht="15" customHeight="1">
      <c r="A680" s="4"/>
      <c r="B680" s="9"/>
      <c r="C680" s="10">
        <v>4280</v>
      </c>
      <c r="D680" s="11" t="s">
        <v>714</v>
      </c>
      <c r="E680" s="12">
        <v>400</v>
      </c>
      <c r="F680" s="62">
        <v>400</v>
      </c>
      <c r="G680" s="62">
        <v>30</v>
      </c>
      <c r="H680" s="388">
        <f>G680/F680%</f>
        <v>7.5</v>
      </c>
      <c r="I680" s="22"/>
    </row>
    <row r="681" spans="1:9" s="379" customFormat="1" ht="15" customHeight="1">
      <c r="A681" s="41"/>
      <c r="B681" s="42"/>
      <c r="C681" s="209">
        <v>4300</v>
      </c>
      <c r="D681" s="61" t="s">
        <v>946</v>
      </c>
      <c r="E681" s="122">
        <v>142200</v>
      </c>
      <c r="F681" s="148">
        <v>110884</v>
      </c>
      <c r="G681" s="148">
        <v>61795.54</v>
      </c>
      <c r="H681" s="389">
        <f>G681/F681%</f>
        <v>55.72989791133077</v>
      </c>
      <c r="I681" s="22"/>
    </row>
    <row r="682" spans="1:9" s="379" customFormat="1" ht="15" customHeight="1">
      <c r="A682" s="47"/>
      <c r="B682" s="48"/>
      <c r="C682" s="211"/>
      <c r="D682" s="125" t="s">
        <v>201</v>
      </c>
      <c r="E682" s="126"/>
      <c r="F682" s="223"/>
      <c r="G682" s="223">
        <v>55738.98</v>
      </c>
      <c r="H682" s="397"/>
      <c r="I682" s="22"/>
    </row>
    <row r="683" spans="1:9" s="379" customFormat="1" ht="30" customHeight="1">
      <c r="A683" s="4"/>
      <c r="B683" s="9"/>
      <c r="C683" s="301"/>
      <c r="D683" s="98" t="s">
        <v>202</v>
      </c>
      <c r="E683" s="12"/>
      <c r="F683" s="13"/>
      <c r="G683" s="13">
        <v>2846.93</v>
      </c>
      <c r="H683" s="388"/>
      <c r="I683" s="22"/>
    </row>
    <row r="684" spans="1:9" s="379" customFormat="1" ht="15" customHeight="1">
      <c r="A684" s="4"/>
      <c r="B684" s="9"/>
      <c r="C684" s="274"/>
      <c r="D684" s="11" t="s">
        <v>203</v>
      </c>
      <c r="E684" s="12"/>
      <c r="F684" s="13"/>
      <c r="G684" s="13">
        <v>3209.63</v>
      </c>
      <c r="H684" s="388"/>
      <c r="I684" s="22"/>
    </row>
    <row r="685" spans="1:9" s="379" customFormat="1" ht="28.5" customHeight="1">
      <c r="A685" s="4"/>
      <c r="B685" s="9"/>
      <c r="C685" s="10">
        <v>4360</v>
      </c>
      <c r="D685" s="98" t="s">
        <v>114</v>
      </c>
      <c r="E685" s="12">
        <v>2000</v>
      </c>
      <c r="F685" s="27">
        <v>2000</v>
      </c>
      <c r="G685" s="27">
        <v>1042.19</v>
      </c>
      <c r="H685" s="388">
        <f aca="true" t="shared" si="19" ref="H685:H691">G685/F685%</f>
        <v>52.109500000000004</v>
      </c>
      <c r="I685" s="22"/>
    </row>
    <row r="686" spans="1:9" s="379" customFormat="1" ht="15" customHeight="1">
      <c r="A686" s="4"/>
      <c r="B686" s="9"/>
      <c r="C686" s="10">
        <v>4410</v>
      </c>
      <c r="D686" s="11" t="s">
        <v>699</v>
      </c>
      <c r="E686" s="12">
        <v>150</v>
      </c>
      <c r="F686" s="62">
        <v>250</v>
      </c>
      <c r="G686" s="62">
        <v>154.56</v>
      </c>
      <c r="H686" s="388">
        <f t="shared" si="19"/>
        <v>61.824</v>
      </c>
      <c r="I686" s="22"/>
    </row>
    <row r="687" spans="1:9" s="379" customFormat="1" ht="15" customHeight="1">
      <c r="A687" s="4"/>
      <c r="B687" s="9"/>
      <c r="C687" s="10">
        <v>4430</v>
      </c>
      <c r="D687" s="11" t="s">
        <v>697</v>
      </c>
      <c r="E687" s="12">
        <v>7000</v>
      </c>
      <c r="F687" s="27">
        <v>7000</v>
      </c>
      <c r="G687" s="27">
        <v>252.8</v>
      </c>
      <c r="H687" s="388">
        <f t="shared" si="19"/>
        <v>3.6114285714285717</v>
      </c>
      <c r="I687" s="22"/>
    </row>
    <row r="688" spans="1:9" s="379" customFormat="1" ht="15" customHeight="1">
      <c r="A688" s="4"/>
      <c r="B688" s="9"/>
      <c r="C688" s="10">
        <v>4440</v>
      </c>
      <c r="D688" s="11" t="s">
        <v>709</v>
      </c>
      <c r="E688" s="12">
        <v>3060</v>
      </c>
      <c r="F688" s="27">
        <v>3060</v>
      </c>
      <c r="G688" s="27">
        <v>2295</v>
      </c>
      <c r="H688" s="388">
        <f t="shared" si="19"/>
        <v>75</v>
      </c>
      <c r="I688" s="22"/>
    </row>
    <row r="689" spans="1:9" s="379" customFormat="1" ht="33.75" customHeight="1">
      <c r="A689" s="4"/>
      <c r="B689" s="9"/>
      <c r="C689" s="10">
        <v>4700</v>
      </c>
      <c r="D689" s="98" t="s">
        <v>719</v>
      </c>
      <c r="E689" s="12">
        <v>0</v>
      </c>
      <c r="F689" s="27">
        <v>3500</v>
      </c>
      <c r="G689" s="27">
        <v>0</v>
      </c>
      <c r="H689" s="388">
        <f t="shared" si="19"/>
        <v>0</v>
      </c>
      <c r="I689" s="22"/>
    </row>
    <row r="690" spans="1:9" s="379" customFormat="1" ht="30.75" customHeight="1">
      <c r="A690" s="4"/>
      <c r="B690" s="9"/>
      <c r="C690" s="38">
        <v>6060</v>
      </c>
      <c r="D690" s="98" t="s">
        <v>750</v>
      </c>
      <c r="E690" s="12">
        <v>0</v>
      </c>
      <c r="F690" s="13">
        <v>145180</v>
      </c>
      <c r="G690" s="13">
        <v>0</v>
      </c>
      <c r="H690" s="388">
        <f t="shared" si="19"/>
        <v>0</v>
      </c>
      <c r="I690" s="22"/>
    </row>
    <row r="691" spans="1:9" s="379" customFormat="1" ht="15" customHeight="1">
      <c r="A691" s="4"/>
      <c r="B691" s="9"/>
      <c r="C691" s="114"/>
      <c r="D691" s="1043" t="s">
        <v>470</v>
      </c>
      <c r="E691" s="12">
        <v>0</v>
      </c>
      <c r="F691" s="13">
        <v>145180</v>
      </c>
      <c r="G691" s="13">
        <v>0</v>
      </c>
      <c r="H691" s="388">
        <f t="shared" si="19"/>
        <v>0</v>
      </c>
      <c r="I691" s="22"/>
    </row>
    <row r="692" spans="1:9" s="379" customFormat="1" ht="15.75" customHeight="1">
      <c r="A692" s="4"/>
      <c r="B692" s="65"/>
      <c r="C692" s="32"/>
      <c r="D692" s="1039"/>
      <c r="E692" s="29"/>
      <c r="F692" s="30"/>
      <c r="G692" s="302"/>
      <c r="H692" s="391"/>
      <c r="I692" s="22"/>
    </row>
    <row r="693" spans="1:9" s="379" customFormat="1" ht="17.25" customHeight="1">
      <c r="A693" s="95"/>
      <c r="B693" s="303">
        <v>80142</v>
      </c>
      <c r="C693" s="199"/>
      <c r="D693" s="354" t="s">
        <v>898</v>
      </c>
      <c r="E693" s="51">
        <v>3560</v>
      </c>
      <c r="F693" s="179">
        <v>3560</v>
      </c>
      <c r="G693" s="179">
        <v>0</v>
      </c>
      <c r="H693" s="397">
        <f>G693/F693%</f>
        <v>0</v>
      </c>
      <c r="I693" s="22"/>
    </row>
    <row r="694" spans="1:9" s="379" customFormat="1" ht="15" customHeight="1">
      <c r="A694" s="4"/>
      <c r="B694" s="9"/>
      <c r="C694" s="97">
        <v>2710</v>
      </c>
      <c r="D694" s="98" t="s">
        <v>826</v>
      </c>
      <c r="E694" s="12">
        <v>3560</v>
      </c>
      <c r="F694" s="27">
        <v>3560</v>
      </c>
      <c r="G694" s="27">
        <v>0</v>
      </c>
      <c r="H694" s="388">
        <f>G694/F694%</f>
        <v>0</v>
      </c>
      <c r="I694" s="22"/>
    </row>
    <row r="695" spans="1:9" s="379" customFormat="1" ht="15" customHeight="1">
      <c r="A695" s="4"/>
      <c r="B695" s="9"/>
      <c r="C695" s="151"/>
      <c r="D695" s="304" t="s">
        <v>904</v>
      </c>
      <c r="E695" s="16"/>
      <c r="F695" s="17"/>
      <c r="G695" s="17"/>
      <c r="H695" s="392"/>
      <c r="I695" s="22"/>
    </row>
    <row r="696" spans="1:9" s="379" customFormat="1" ht="30.75" customHeight="1">
      <c r="A696" s="4"/>
      <c r="B696" s="9"/>
      <c r="C696" s="305"/>
      <c r="D696" s="356" t="s">
        <v>743</v>
      </c>
      <c r="E696" s="24"/>
      <c r="F696" s="306"/>
      <c r="G696" s="306"/>
      <c r="H696" s="391"/>
      <c r="I696" s="22"/>
    </row>
    <row r="697" spans="1:9" s="379" customFormat="1" ht="15" customHeight="1">
      <c r="A697" s="4"/>
      <c r="B697" s="3">
        <v>80145</v>
      </c>
      <c r="C697" s="5"/>
      <c r="D697" s="6" t="s">
        <v>1018</v>
      </c>
      <c r="E697" s="7">
        <v>400</v>
      </c>
      <c r="F697" s="37">
        <v>400</v>
      </c>
      <c r="G697" s="37">
        <v>0</v>
      </c>
      <c r="H697" s="388">
        <f>G697/F697%</f>
        <v>0</v>
      </c>
      <c r="I697" s="22"/>
    </row>
    <row r="698" spans="1:9" s="379" customFormat="1" ht="15" customHeight="1">
      <c r="A698" s="4"/>
      <c r="B698" s="9"/>
      <c r="C698" s="38">
        <v>4170</v>
      </c>
      <c r="D698" s="11" t="s">
        <v>943</v>
      </c>
      <c r="E698" s="12">
        <v>400</v>
      </c>
      <c r="F698" s="62">
        <v>400</v>
      </c>
      <c r="G698" s="62">
        <v>0</v>
      </c>
      <c r="H698" s="388">
        <f>G698/F698%</f>
        <v>0</v>
      </c>
      <c r="I698" s="22"/>
    </row>
    <row r="699" spans="1:9" s="379" customFormat="1" ht="30.75" customHeight="1">
      <c r="A699" s="4"/>
      <c r="B699" s="9"/>
      <c r="C699" s="114"/>
      <c r="D699" s="98" t="s">
        <v>663</v>
      </c>
      <c r="E699" s="12">
        <v>400</v>
      </c>
      <c r="F699" s="62">
        <v>400</v>
      </c>
      <c r="G699" s="62">
        <v>0</v>
      </c>
      <c r="H699" s="388">
        <f>G699/F699%</f>
        <v>0</v>
      </c>
      <c r="I699" s="22"/>
    </row>
    <row r="700" spans="1:9" s="379" customFormat="1" ht="15" customHeight="1">
      <c r="A700" s="4"/>
      <c r="B700" s="3">
        <v>80146</v>
      </c>
      <c r="C700" s="5"/>
      <c r="D700" s="6" t="s">
        <v>27</v>
      </c>
      <c r="E700" s="7">
        <v>40870</v>
      </c>
      <c r="F700" s="26">
        <v>40870</v>
      </c>
      <c r="G700" s="26">
        <v>17490.81</v>
      </c>
      <c r="H700" s="388">
        <f>G700/F700%</f>
        <v>42.7962074871544</v>
      </c>
      <c r="I700" s="22"/>
    </row>
    <row r="701" spans="1:9" s="379" customFormat="1" ht="17.25" customHeight="1">
      <c r="A701" s="4"/>
      <c r="B701" s="9"/>
      <c r="C701" s="10">
        <v>2310</v>
      </c>
      <c r="D701" s="1043" t="s">
        <v>469</v>
      </c>
      <c r="E701" s="12">
        <v>0</v>
      </c>
      <c r="F701" s="27">
        <v>4500</v>
      </c>
      <c r="G701" s="219">
        <v>2250</v>
      </c>
      <c r="H701" s="397">
        <f>G701/F701%</f>
        <v>50</v>
      </c>
      <c r="I701" s="22"/>
    </row>
    <row r="702" spans="1:9" s="379" customFormat="1" ht="15" customHeight="1">
      <c r="A702" s="4"/>
      <c r="B702" s="9"/>
      <c r="C702" s="150"/>
      <c r="D702" s="1038"/>
      <c r="E702" s="16"/>
      <c r="F702" s="17"/>
      <c r="G702" s="17"/>
      <c r="H702" s="392"/>
      <c r="I702" s="22"/>
    </row>
    <row r="703" spans="1:9" s="379" customFormat="1" ht="15" customHeight="1">
      <c r="A703" s="41"/>
      <c r="B703" s="42"/>
      <c r="C703" s="305"/>
      <c r="D703" s="1040"/>
      <c r="E703" s="315"/>
      <c r="F703" s="486"/>
      <c r="G703" s="486"/>
      <c r="H703" s="398"/>
      <c r="I703" s="32"/>
    </row>
    <row r="704" spans="1:9" s="379" customFormat="1" ht="15" customHeight="1">
      <c r="A704" s="47"/>
      <c r="B704" s="48"/>
      <c r="C704" s="124">
        <v>4300</v>
      </c>
      <c r="D704" s="177" t="s">
        <v>946</v>
      </c>
      <c r="E704" s="175">
        <v>0</v>
      </c>
      <c r="F704" s="225">
        <v>4260</v>
      </c>
      <c r="G704" s="225">
        <v>3054</v>
      </c>
      <c r="H704" s="397">
        <f aca="true" t="shared" si="20" ref="H704:H709">G704/F704%</f>
        <v>71.69014084507042</v>
      </c>
      <c r="I704" s="114"/>
    </row>
    <row r="705" spans="1:9" s="379" customFormat="1" ht="32.25" customHeight="1">
      <c r="A705" s="4"/>
      <c r="B705" s="9"/>
      <c r="C705" s="22"/>
      <c r="D705" s="103" t="s">
        <v>327</v>
      </c>
      <c r="E705" s="7"/>
      <c r="F705" s="39">
        <v>1000</v>
      </c>
      <c r="G705" s="39">
        <v>375</v>
      </c>
      <c r="H705" s="388">
        <f t="shared" si="20"/>
        <v>37.5</v>
      </c>
      <c r="I705" s="22"/>
    </row>
    <row r="706" spans="1:9" s="379" customFormat="1" ht="15.75" customHeight="1">
      <c r="A706" s="4"/>
      <c r="B706" s="9"/>
      <c r="C706" s="22"/>
      <c r="D706" s="103" t="s">
        <v>475</v>
      </c>
      <c r="E706" s="7"/>
      <c r="F706" s="39">
        <v>1700</v>
      </c>
      <c r="G706" s="39">
        <v>1479</v>
      </c>
      <c r="H706" s="388">
        <f t="shared" si="20"/>
        <v>87</v>
      </c>
      <c r="I706" s="22"/>
    </row>
    <row r="707" spans="1:9" s="379" customFormat="1" ht="32.25" customHeight="1">
      <c r="A707" s="4"/>
      <c r="B707" s="9"/>
      <c r="C707" s="22"/>
      <c r="D707" s="103" t="s">
        <v>328</v>
      </c>
      <c r="E707" s="7"/>
      <c r="F707" s="37">
        <v>840</v>
      </c>
      <c r="G707" s="37">
        <v>840</v>
      </c>
      <c r="H707" s="388">
        <f t="shared" si="20"/>
        <v>100</v>
      </c>
      <c r="I707" s="22"/>
    </row>
    <row r="708" spans="1:9" s="379" customFormat="1" ht="30.75" customHeight="1">
      <c r="A708" s="4"/>
      <c r="B708" s="9"/>
      <c r="C708" s="22"/>
      <c r="D708" s="103" t="s">
        <v>329</v>
      </c>
      <c r="E708" s="7"/>
      <c r="F708" s="37">
        <v>720</v>
      </c>
      <c r="G708" s="37">
        <v>360</v>
      </c>
      <c r="H708" s="388">
        <f t="shared" si="20"/>
        <v>50</v>
      </c>
      <c r="I708" s="22"/>
    </row>
    <row r="709" spans="1:9" s="379" customFormat="1" ht="15" customHeight="1">
      <c r="A709" s="4"/>
      <c r="B709" s="9"/>
      <c r="C709" s="36">
        <v>4410</v>
      </c>
      <c r="D709" s="6" t="s">
        <v>699</v>
      </c>
      <c r="E709" s="7">
        <v>0</v>
      </c>
      <c r="F709" s="39">
        <v>3150</v>
      </c>
      <c r="G709" s="39">
        <v>1716.81</v>
      </c>
      <c r="H709" s="388">
        <f t="shared" si="20"/>
        <v>54.50190476190476</v>
      </c>
      <c r="I709" s="22"/>
    </row>
    <row r="710" spans="1:9" s="379" customFormat="1" ht="15" customHeight="1">
      <c r="A710" s="4"/>
      <c r="B710" s="9"/>
      <c r="C710" s="137"/>
      <c r="D710" s="6" t="s">
        <v>472</v>
      </c>
      <c r="E710" s="7"/>
      <c r="F710" s="39"/>
      <c r="G710" s="39"/>
      <c r="H710" s="388"/>
      <c r="I710" s="22"/>
    </row>
    <row r="711" spans="1:9" s="379" customFormat="1" ht="15" customHeight="1">
      <c r="A711" s="4"/>
      <c r="B711" s="9"/>
      <c r="C711" s="22"/>
      <c r="D711" s="6" t="s">
        <v>473</v>
      </c>
      <c r="E711" s="7"/>
      <c r="F711" s="37">
        <v>150</v>
      </c>
      <c r="G711" s="37">
        <v>0</v>
      </c>
      <c r="H711" s="388">
        <f>G711/F711%</f>
        <v>0</v>
      </c>
      <c r="I711" s="22"/>
    </row>
    <row r="712" spans="1:9" s="379" customFormat="1" ht="15" customHeight="1">
      <c r="A712" s="4"/>
      <c r="B712" s="9"/>
      <c r="C712" s="22"/>
      <c r="D712" s="6" t="s">
        <v>478</v>
      </c>
      <c r="E712" s="7"/>
      <c r="F712" s="37">
        <v>240</v>
      </c>
      <c r="G712" s="37">
        <v>21</v>
      </c>
      <c r="H712" s="388">
        <f aca="true" t="shared" si="21" ref="H712:H720">G712/F712%</f>
        <v>8.75</v>
      </c>
      <c r="I712" s="22"/>
    </row>
    <row r="713" spans="1:9" s="379" customFormat="1" ht="15" customHeight="1">
      <c r="A713" s="4"/>
      <c r="B713" s="9"/>
      <c r="C713" s="22"/>
      <c r="D713" s="6" t="s">
        <v>477</v>
      </c>
      <c r="E713" s="7"/>
      <c r="F713" s="37">
        <v>200</v>
      </c>
      <c r="G713" s="37">
        <v>78.4</v>
      </c>
      <c r="H713" s="388">
        <f t="shared" si="21"/>
        <v>39.2</v>
      </c>
      <c r="I713" s="22"/>
    </row>
    <row r="714" spans="1:9" s="379" customFormat="1" ht="15" customHeight="1">
      <c r="A714" s="4"/>
      <c r="B714" s="9"/>
      <c r="C714" s="22"/>
      <c r="D714" s="6" t="s">
        <v>480</v>
      </c>
      <c r="E714" s="7"/>
      <c r="F714" s="37">
        <v>650</v>
      </c>
      <c r="G714" s="37">
        <v>506.19</v>
      </c>
      <c r="H714" s="388">
        <f t="shared" si="21"/>
        <v>77.87538461538462</v>
      </c>
      <c r="I714" s="22"/>
    </row>
    <row r="715" spans="1:9" s="379" customFormat="1" ht="15" customHeight="1">
      <c r="A715" s="4"/>
      <c r="B715" s="9"/>
      <c r="C715" s="22"/>
      <c r="D715" s="6" t="s">
        <v>479</v>
      </c>
      <c r="E715" s="7"/>
      <c r="F715" s="37">
        <v>100</v>
      </c>
      <c r="G715" s="37">
        <v>0</v>
      </c>
      <c r="H715" s="388">
        <f t="shared" si="21"/>
        <v>0</v>
      </c>
      <c r="I715" s="22"/>
    </row>
    <row r="716" spans="1:9" s="379" customFormat="1" ht="15" customHeight="1">
      <c r="A716" s="4"/>
      <c r="B716" s="9"/>
      <c r="C716" s="22"/>
      <c r="D716" s="6" t="s">
        <v>475</v>
      </c>
      <c r="E716" s="7"/>
      <c r="F716" s="37">
        <v>500</v>
      </c>
      <c r="G716" s="37">
        <v>37.91</v>
      </c>
      <c r="H716" s="388">
        <f t="shared" si="21"/>
        <v>7.581999999999999</v>
      </c>
      <c r="I716" s="22"/>
    </row>
    <row r="717" spans="1:9" s="379" customFormat="1" ht="15" customHeight="1">
      <c r="A717" s="4"/>
      <c r="B717" s="9"/>
      <c r="C717" s="22"/>
      <c r="D717" s="6" t="s">
        <v>481</v>
      </c>
      <c r="E717" s="7"/>
      <c r="F717" s="37">
        <v>550</v>
      </c>
      <c r="G717" s="37">
        <v>367.4</v>
      </c>
      <c r="H717" s="388">
        <f t="shared" si="21"/>
        <v>66.8</v>
      </c>
      <c r="I717" s="22"/>
    </row>
    <row r="718" spans="1:9" s="379" customFormat="1" ht="15" customHeight="1">
      <c r="A718" s="4"/>
      <c r="B718" s="9"/>
      <c r="C718" s="22"/>
      <c r="D718" s="6" t="s">
        <v>482</v>
      </c>
      <c r="E718" s="7"/>
      <c r="F718" s="37">
        <v>360</v>
      </c>
      <c r="G718" s="37">
        <v>347.11</v>
      </c>
      <c r="H718" s="388">
        <f t="shared" si="21"/>
        <v>96.41944444444445</v>
      </c>
      <c r="I718" s="22"/>
    </row>
    <row r="719" spans="1:9" s="379" customFormat="1" ht="15" customHeight="1">
      <c r="A719" s="4"/>
      <c r="B719" s="9"/>
      <c r="C719" s="22"/>
      <c r="D719" s="6" t="s">
        <v>483</v>
      </c>
      <c r="E719" s="7"/>
      <c r="F719" s="37">
        <v>200</v>
      </c>
      <c r="G719" s="37">
        <v>158.8</v>
      </c>
      <c r="H719" s="388">
        <f t="shared" si="21"/>
        <v>79.4</v>
      </c>
      <c r="I719" s="22"/>
    </row>
    <row r="720" spans="1:9" s="379" customFormat="1" ht="15" customHeight="1">
      <c r="A720" s="4"/>
      <c r="B720" s="9"/>
      <c r="C720" s="22"/>
      <c r="D720" s="6" t="s">
        <v>484</v>
      </c>
      <c r="E720" s="7"/>
      <c r="F720" s="37">
        <v>200</v>
      </c>
      <c r="G720" s="37">
        <v>200</v>
      </c>
      <c r="H720" s="388">
        <f t="shared" si="21"/>
        <v>100</v>
      </c>
      <c r="I720" s="22"/>
    </row>
    <row r="721" spans="1:9" s="379" customFormat="1" ht="33" customHeight="1">
      <c r="A721" s="4"/>
      <c r="B721" s="9"/>
      <c r="C721" s="60">
        <v>4700</v>
      </c>
      <c r="D721" s="161" t="s">
        <v>719</v>
      </c>
      <c r="E721" s="122">
        <v>40870</v>
      </c>
      <c r="F721" s="143">
        <v>28960</v>
      </c>
      <c r="G721" s="143">
        <v>10470</v>
      </c>
      <c r="H721" s="388">
        <f>G721/F721%</f>
        <v>36.15331491712707</v>
      </c>
      <c r="I721" s="22"/>
    </row>
    <row r="722" spans="1:9" s="379" customFormat="1" ht="15" customHeight="1">
      <c r="A722" s="4"/>
      <c r="B722" s="9"/>
      <c r="C722" s="114"/>
      <c r="D722" s="140" t="s">
        <v>23</v>
      </c>
      <c r="E722" s="141"/>
      <c r="F722" s="142"/>
      <c r="G722" s="142"/>
      <c r="H722" s="388"/>
      <c r="I722" s="22"/>
    </row>
    <row r="723" spans="1:9" s="379" customFormat="1" ht="15" customHeight="1">
      <c r="A723" s="4"/>
      <c r="B723" s="9"/>
      <c r="C723" s="22"/>
      <c r="D723" s="6" t="s">
        <v>473</v>
      </c>
      <c r="E723" s="7"/>
      <c r="F723" s="37">
        <v>450</v>
      </c>
      <c r="G723" s="37">
        <v>0</v>
      </c>
      <c r="H723" s="388">
        <f aca="true" t="shared" si="22" ref="H723:H732">G723/F723%</f>
        <v>0</v>
      </c>
      <c r="I723" s="22"/>
    </row>
    <row r="724" spans="1:9" s="379" customFormat="1" ht="15" customHeight="1">
      <c r="A724" s="4"/>
      <c r="B724" s="9"/>
      <c r="C724" s="22"/>
      <c r="D724" s="6" t="s">
        <v>474</v>
      </c>
      <c r="E724" s="7"/>
      <c r="F724" s="39">
        <v>3000</v>
      </c>
      <c r="G724" s="39">
        <v>2410</v>
      </c>
      <c r="H724" s="388">
        <f t="shared" si="22"/>
        <v>80.33333333333333</v>
      </c>
      <c r="I724" s="22"/>
    </row>
    <row r="725" spans="1:9" s="379" customFormat="1" ht="15" customHeight="1">
      <c r="A725" s="64"/>
      <c r="B725" s="65"/>
      <c r="C725" s="150"/>
      <c r="D725" s="61" t="s">
        <v>914</v>
      </c>
      <c r="E725" s="122"/>
      <c r="F725" s="210">
        <v>2200</v>
      </c>
      <c r="G725" s="210">
        <v>2200</v>
      </c>
      <c r="H725" s="388">
        <f t="shared" si="22"/>
        <v>100</v>
      </c>
      <c r="I725" s="22"/>
    </row>
    <row r="726" spans="1:9" s="379" customFormat="1" ht="15" customHeight="1">
      <c r="A726" s="35"/>
      <c r="B726" s="113"/>
      <c r="C726" s="114"/>
      <c r="D726" s="50" t="s">
        <v>480</v>
      </c>
      <c r="E726" s="51"/>
      <c r="F726" s="179">
        <v>3550</v>
      </c>
      <c r="G726" s="179">
        <v>1200</v>
      </c>
      <c r="H726" s="388">
        <f t="shared" si="22"/>
        <v>33.80281690140845</v>
      </c>
      <c r="I726" s="22"/>
    </row>
    <row r="727" spans="1:9" s="379" customFormat="1" ht="15" customHeight="1">
      <c r="A727" s="41"/>
      <c r="B727" s="42"/>
      <c r="C727" s="43"/>
      <c r="D727" s="61" t="s">
        <v>479</v>
      </c>
      <c r="E727" s="122"/>
      <c r="F727" s="123">
        <v>500</v>
      </c>
      <c r="G727" s="123">
        <v>290</v>
      </c>
      <c r="H727" s="389">
        <f t="shared" si="22"/>
        <v>58</v>
      </c>
      <c r="I727" s="22"/>
    </row>
    <row r="728" spans="1:9" s="379" customFormat="1" ht="15" customHeight="1">
      <c r="A728" s="47"/>
      <c r="B728" s="48"/>
      <c r="C728" s="78"/>
      <c r="D728" s="50" t="s">
        <v>475</v>
      </c>
      <c r="E728" s="51"/>
      <c r="F728" s="179">
        <v>3100</v>
      </c>
      <c r="G728" s="179">
        <v>480</v>
      </c>
      <c r="H728" s="397">
        <f t="shared" si="22"/>
        <v>15.483870967741936</v>
      </c>
      <c r="I728" s="22"/>
    </row>
    <row r="729" spans="1:9" s="379" customFormat="1" ht="15" customHeight="1">
      <c r="A729" s="4"/>
      <c r="B729" s="9"/>
      <c r="C729" s="22"/>
      <c r="D729" s="6" t="s">
        <v>481</v>
      </c>
      <c r="E729" s="7"/>
      <c r="F729" s="39">
        <v>3500</v>
      </c>
      <c r="G729" s="39">
        <v>280</v>
      </c>
      <c r="H729" s="388">
        <f t="shared" si="22"/>
        <v>8</v>
      </c>
      <c r="I729" s="22"/>
    </row>
    <row r="730" spans="1:9" s="379" customFormat="1" ht="15" customHeight="1">
      <c r="A730" s="4"/>
      <c r="B730" s="9"/>
      <c r="C730" s="22"/>
      <c r="D730" s="6" t="s">
        <v>482</v>
      </c>
      <c r="E730" s="7"/>
      <c r="F730" s="39">
        <v>3000</v>
      </c>
      <c r="G730" s="39">
        <v>1200</v>
      </c>
      <c r="H730" s="388">
        <f t="shared" si="22"/>
        <v>40</v>
      </c>
      <c r="I730" s="22"/>
    </row>
    <row r="731" spans="1:9" s="379" customFormat="1" ht="15" customHeight="1">
      <c r="A731" s="4"/>
      <c r="B731" s="9"/>
      <c r="C731" s="22"/>
      <c r="D731" s="6" t="s">
        <v>483</v>
      </c>
      <c r="E731" s="7"/>
      <c r="F731" s="39">
        <v>4000</v>
      </c>
      <c r="G731" s="39">
        <v>1200</v>
      </c>
      <c r="H731" s="388">
        <f t="shared" si="22"/>
        <v>30</v>
      </c>
      <c r="I731" s="22"/>
    </row>
    <row r="732" spans="1:9" s="379" customFormat="1" ht="15" customHeight="1">
      <c r="A732" s="4"/>
      <c r="B732" s="9"/>
      <c r="C732" s="22"/>
      <c r="D732" s="6" t="s">
        <v>484</v>
      </c>
      <c r="E732" s="7"/>
      <c r="F732" s="39">
        <v>4000</v>
      </c>
      <c r="G732" s="39">
        <v>1210</v>
      </c>
      <c r="H732" s="388">
        <f t="shared" si="22"/>
        <v>30.25</v>
      </c>
      <c r="I732" s="22"/>
    </row>
    <row r="733" spans="1:9" s="379" customFormat="1" ht="30" customHeight="1">
      <c r="A733" s="4"/>
      <c r="B733" s="9"/>
      <c r="C733" s="22"/>
      <c r="D733" s="103" t="s">
        <v>730</v>
      </c>
      <c r="E733" s="7">
        <v>40870</v>
      </c>
      <c r="F733" s="39">
        <v>1660</v>
      </c>
      <c r="G733" s="39">
        <v>0</v>
      </c>
      <c r="H733" s="388">
        <v>0</v>
      </c>
      <c r="I733" s="22"/>
    </row>
    <row r="734" spans="1:9" s="379" customFormat="1" ht="15" customHeight="1">
      <c r="A734" s="4"/>
      <c r="B734" s="3">
        <v>80195</v>
      </c>
      <c r="C734" s="5"/>
      <c r="D734" s="6" t="s">
        <v>126</v>
      </c>
      <c r="E734" s="7">
        <v>149659</v>
      </c>
      <c r="F734" s="8">
        <v>187568</v>
      </c>
      <c r="G734" s="8">
        <v>117623.38</v>
      </c>
      <c r="H734" s="388">
        <f aca="true" t="shared" si="23" ref="H734:H785">G734/F734%</f>
        <v>62.70972660581762</v>
      </c>
      <c r="I734" s="380"/>
    </row>
    <row r="735" spans="1:9" s="379" customFormat="1" ht="15" customHeight="1">
      <c r="A735" s="4"/>
      <c r="B735" s="134"/>
      <c r="C735" s="56"/>
      <c r="D735" s="63"/>
      <c r="E735" s="58"/>
      <c r="F735" s="110"/>
      <c r="G735" s="110"/>
      <c r="H735" s="388"/>
      <c r="I735" s="380"/>
    </row>
    <row r="736" spans="1:9" s="379" customFormat="1" ht="15" customHeight="1">
      <c r="A736" s="4"/>
      <c r="B736" s="134"/>
      <c r="C736" s="56"/>
      <c r="D736" s="118" t="s">
        <v>106</v>
      </c>
      <c r="E736" s="58">
        <f>E738+E743+E745+E747+E749+E753</f>
        <v>147209</v>
      </c>
      <c r="F736" s="110">
        <v>101419</v>
      </c>
      <c r="G736" s="110">
        <v>33899.73</v>
      </c>
      <c r="H736" s="388">
        <f t="shared" si="23"/>
        <v>33.425423244165295</v>
      </c>
      <c r="I736" s="22"/>
    </row>
    <row r="737" spans="1:9" s="379" customFormat="1" ht="15" customHeight="1">
      <c r="A737" s="4"/>
      <c r="B737" s="9"/>
      <c r="C737" s="38">
        <v>3020</v>
      </c>
      <c r="D737" s="11" t="s">
        <v>731</v>
      </c>
      <c r="E737" s="12">
        <v>8800</v>
      </c>
      <c r="F737" s="27">
        <v>8800</v>
      </c>
      <c r="G737" s="27">
        <v>0</v>
      </c>
      <c r="H737" s="388">
        <f t="shared" si="23"/>
        <v>0</v>
      </c>
      <c r="I737" s="22"/>
    </row>
    <row r="738" spans="1:9" s="379" customFormat="1" ht="15" customHeight="1">
      <c r="A738" s="4"/>
      <c r="B738" s="9"/>
      <c r="C738" s="101"/>
      <c r="D738" s="6" t="s">
        <v>113</v>
      </c>
      <c r="E738" s="7">
        <v>8800</v>
      </c>
      <c r="F738" s="39">
        <v>8800</v>
      </c>
      <c r="G738" s="39">
        <v>0</v>
      </c>
      <c r="H738" s="388">
        <f t="shared" si="23"/>
        <v>0</v>
      </c>
      <c r="I738" s="22"/>
    </row>
    <row r="739" spans="1:9" s="379" customFormat="1" ht="15" customHeight="1">
      <c r="A739" s="4"/>
      <c r="B739" s="9"/>
      <c r="C739" s="38">
        <v>3260</v>
      </c>
      <c r="D739" s="11" t="s">
        <v>333</v>
      </c>
      <c r="E739" s="12">
        <v>0</v>
      </c>
      <c r="F739" s="31">
        <v>20940</v>
      </c>
      <c r="G739" s="31">
        <v>6726.61</v>
      </c>
      <c r="H739" s="388">
        <f t="shared" si="23"/>
        <v>32.12325692454632</v>
      </c>
      <c r="I739" s="22"/>
    </row>
    <row r="740" spans="1:9" s="379" customFormat="1" ht="30" customHeight="1">
      <c r="A740" s="4"/>
      <c r="B740" s="9"/>
      <c r="C740" s="114"/>
      <c r="D740" s="98" t="s">
        <v>486</v>
      </c>
      <c r="E740" s="12"/>
      <c r="F740" s="27">
        <v>4500</v>
      </c>
      <c r="G740" s="27">
        <v>0</v>
      </c>
      <c r="H740" s="388">
        <f t="shared" si="23"/>
        <v>0</v>
      </c>
      <c r="I740" s="22"/>
    </row>
    <row r="741" spans="1:9" s="379" customFormat="1" ht="45.75" customHeight="1">
      <c r="A741" s="4"/>
      <c r="B741" s="9"/>
      <c r="C741" s="22"/>
      <c r="D741" s="98" t="s">
        <v>486</v>
      </c>
      <c r="E741" s="12"/>
      <c r="F741" s="27">
        <v>6250</v>
      </c>
      <c r="G741" s="27">
        <v>0</v>
      </c>
      <c r="H741" s="388">
        <f t="shared" si="23"/>
        <v>0</v>
      </c>
      <c r="I741" s="22"/>
    </row>
    <row r="742" spans="1:9" s="379" customFormat="1" ht="60" customHeight="1">
      <c r="A742" s="33"/>
      <c r="B742" s="34"/>
      <c r="C742" s="32"/>
      <c r="D742" s="103" t="s">
        <v>485</v>
      </c>
      <c r="E742" s="7"/>
      <c r="F742" s="26">
        <v>10190</v>
      </c>
      <c r="G742" s="26">
        <v>6726.61</v>
      </c>
      <c r="H742" s="388">
        <f t="shared" si="23"/>
        <v>66.01187438665357</v>
      </c>
      <c r="I742" s="22"/>
    </row>
    <row r="743" spans="1:9" s="379" customFormat="1" ht="15" customHeight="1">
      <c r="A743" s="33"/>
      <c r="B743" s="34"/>
      <c r="C743" s="309">
        <v>4010</v>
      </c>
      <c r="D743" s="307" t="s">
        <v>151</v>
      </c>
      <c r="E743" s="310">
        <v>13330</v>
      </c>
      <c r="F743" s="311">
        <v>13330</v>
      </c>
      <c r="G743" s="312">
        <v>0</v>
      </c>
      <c r="H743" s="388">
        <f t="shared" si="23"/>
        <v>0</v>
      </c>
      <c r="I743" s="22"/>
    </row>
    <row r="744" spans="1:9" s="379" customFormat="1" ht="15" customHeight="1">
      <c r="A744" s="4"/>
      <c r="B744" s="9"/>
      <c r="C744" s="101"/>
      <c r="D744" s="103" t="s">
        <v>915</v>
      </c>
      <c r="E744" s="310">
        <v>13330</v>
      </c>
      <c r="F744" s="26">
        <v>13330</v>
      </c>
      <c r="G744" s="26">
        <v>0</v>
      </c>
      <c r="H744" s="388">
        <f t="shared" si="23"/>
        <v>0</v>
      </c>
      <c r="I744" s="22"/>
    </row>
    <row r="745" spans="1:9" s="379" customFormat="1" ht="15" customHeight="1">
      <c r="A745" s="4"/>
      <c r="B745" s="9"/>
      <c r="C745" s="38">
        <v>4110</v>
      </c>
      <c r="D745" s="11" t="s">
        <v>735</v>
      </c>
      <c r="E745" s="12">
        <v>2376</v>
      </c>
      <c r="F745" s="27">
        <v>2376</v>
      </c>
      <c r="G745" s="27">
        <v>0</v>
      </c>
      <c r="H745" s="388">
        <f t="shared" si="23"/>
        <v>0</v>
      </c>
      <c r="I745" s="22"/>
    </row>
    <row r="746" spans="1:9" s="379" customFormat="1" ht="15" customHeight="1">
      <c r="A746" s="4"/>
      <c r="B746" s="9"/>
      <c r="C746" s="101"/>
      <c r="D746" s="6" t="s">
        <v>915</v>
      </c>
      <c r="E746" s="12">
        <v>2376</v>
      </c>
      <c r="F746" s="39">
        <v>2376</v>
      </c>
      <c r="G746" s="39">
        <v>0</v>
      </c>
      <c r="H746" s="388">
        <f t="shared" si="23"/>
        <v>0</v>
      </c>
      <c r="I746" s="22"/>
    </row>
    <row r="747" spans="1:9" s="379" customFormat="1" ht="15" customHeight="1">
      <c r="A747" s="41"/>
      <c r="B747" s="42"/>
      <c r="C747" s="38">
        <v>4120</v>
      </c>
      <c r="D747" s="61" t="s">
        <v>14</v>
      </c>
      <c r="E747" s="122">
        <v>330</v>
      </c>
      <c r="F747" s="123">
        <v>330</v>
      </c>
      <c r="G747" s="123">
        <v>0</v>
      </c>
      <c r="H747" s="389">
        <f t="shared" si="23"/>
        <v>0</v>
      </c>
      <c r="I747" s="22"/>
    </row>
    <row r="748" spans="1:9" s="379" customFormat="1" ht="32.25" customHeight="1">
      <c r="A748" s="130"/>
      <c r="B748" s="487"/>
      <c r="C748" s="488"/>
      <c r="D748" s="417" t="s">
        <v>893</v>
      </c>
      <c r="E748" s="175">
        <v>330</v>
      </c>
      <c r="F748" s="489">
        <v>330</v>
      </c>
      <c r="G748" s="489">
        <v>0</v>
      </c>
      <c r="H748" s="396">
        <f>G747/F747%</f>
        <v>0</v>
      </c>
      <c r="I748" s="22"/>
    </row>
    <row r="749" spans="1:9" s="379" customFormat="1" ht="15" customHeight="1">
      <c r="A749" s="95"/>
      <c r="B749" s="113"/>
      <c r="C749" s="124">
        <v>4300</v>
      </c>
      <c r="D749" s="125" t="s">
        <v>946</v>
      </c>
      <c r="E749" s="126">
        <v>13335</v>
      </c>
      <c r="F749" s="127">
        <v>27754</v>
      </c>
      <c r="G749" s="127">
        <v>27173.12</v>
      </c>
      <c r="H749" s="397">
        <f t="shared" si="23"/>
        <v>97.90704042660516</v>
      </c>
      <c r="I749" s="22"/>
    </row>
    <row r="750" spans="1:9" s="379" customFormat="1" ht="31.5" customHeight="1">
      <c r="A750" s="4"/>
      <c r="B750" s="9"/>
      <c r="C750" s="114"/>
      <c r="D750" s="103" t="s">
        <v>691</v>
      </c>
      <c r="E750" s="12"/>
      <c r="F750" s="26">
        <v>25103</v>
      </c>
      <c r="G750" s="26">
        <v>25102.12</v>
      </c>
      <c r="H750" s="388">
        <f t="shared" si="23"/>
        <v>99.99649444289527</v>
      </c>
      <c r="I750" s="22"/>
    </row>
    <row r="751" spans="1:9" s="379" customFormat="1" ht="15" customHeight="1">
      <c r="A751" s="4"/>
      <c r="B751" s="9"/>
      <c r="C751" s="22"/>
      <c r="D751" s="6" t="s">
        <v>708</v>
      </c>
      <c r="E751" s="12">
        <v>13335</v>
      </c>
      <c r="F751" s="39">
        <v>2100</v>
      </c>
      <c r="G751" s="39">
        <v>1520</v>
      </c>
      <c r="H751" s="388">
        <f t="shared" si="23"/>
        <v>72.38095238095238</v>
      </c>
      <c r="I751" s="22"/>
    </row>
    <row r="752" spans="1:9" s="379" customFormat="1" ht="15" customHeight="1">
      <c r="A752" s="4"/>
      <c r="B752" s="9"/>
      <c r="C752" s="22"/>
      <c r="D752" s="6" t="s">
        <v>334</v>
      </c>
      <c r="E752" s="7"/>
      <c r="F752" s="37">
        <v>551</v>
      </c>
      <c r="G752" s="37">
        <v>551</v>
      </c>
      <c r="H752" s="388">
        <f t="shared" si="23"/>
        <v>100</v>
      </c>
      <c r="I752" s="22"/>
    </row>
    <row r="753" spans="1:9" s="379" customFormat="1" ht="15" customHeight="1">
      <c r="A753" s="4"/>
      <c r="B753" s="9"/>
      <c r="C753" s="38">
        <v>4440</v>
      </c>
      <c r="D753" s="11" t="s">
        <v>709</v>
      </c>
      <c r="E753" s="58">
        <v>109038</v>
      </c>
      <c r="F753" s="115">
        <v>27889</v>
      </c>
      <c r="G753" s="115">
        <v>0</v>
      </c>
      <c r="H753" s="388">
        <f t="shared" si="23"/>
        <v>0</v>
      </c>
      <c r="I753" s="22"/>
    </row>
    <row r="754" spans="1:9" s="379" customFormat="1" ht="15" customHeight="1">
      <c r="A754" s="4"/>
      <c r="B754" s="9"/>
      <c r="C754" s="128"/>
      <c r="D754" s="6" t="s">
        <v>748</v>
      </c>
      <c r="E754" s="58"/>
      <c r="F754" s="115"/>
      <c r="G754" s="115"/>
      <c r="H754" s="388"/>
      <c r="I754" s="22"/>
    </row>
    <row r="755" spans="1:9" s="379" customFormat="1" ht="15" customHeight="1">
      <c r="A755" s="4"/>
      <c r="B755" s="9"/>
      <c r="C755" s="128"/>
      <c r="D755" s="63"/>
      <c r="E755" s="58"/>
      <c r="F755" s="115"/>
      <c r="G755" s="115"/>
      <c r="H755" s="388"/>
      <c r="I755" s="22"/>
    </row>
    <row r="756" spans="1:9" s="379" customFormat="1" ht="15" customHeight="1">
      <c r="A756" s="4"/>
      <c r="B756" s="9"/>
      <c r="C756" s="217"/>
      <c r="D756" s="118" t="s">
        <v>443</v>
      </c>
      <c r="E756" s="12">
        <f>E757+E760+E762</f>
        <v>2450</v>
      </c>
      <c r="F756" s="27">
        <f>F758+F760+F762+F764</f>
        <v>113038</v>
      </c>
      <c r="G756" s="27">
        <f>G757+G760+G762+G764</f>
        <v>83723.65</v>
      </c>
      <c r="H756" s="388">
        <f t="shared" si="23"/>
        <v>74.0668182381146</v>
      </c>
      <c r="I756" s="22"/>
    </row>
    <row r="757" spans="1:9" s="379" customFormat="1" ht="15" customHeight="1">
      <c r="A757" s="4"/>
      <c r="B757" s="9"/>
      <c r="C757" s="313">
        <v>4210</v>
      </c>
      <c r="D757" s="11" t="s">
        <v>115</v>
      </c>
      <c r="E757" s="7">
        <v>1950</v>
      </c>
      <c r="F757" s="37">
        <v>1950</v>
      </c>
      <c r="G757" s="37">
        <v>1263.6</v>
      </c>
      <c r="H757" s="388">
        <f t="shared" si="23"/>
        <v>64.8</v>
      </c>
      <c r="I757" s="22"/>
    </row>
    <row r="758" spans="1:9" s="379" customFormat="1" ht="30.75" customHeight="1">
      <c r="A758" s="4"/>
      <c r="B758" s="9"/>
      <c r="C758" s="114"/>
      <c r="D758" s="103" t="s">
        <v>412</v>
      </c>
      <c r="E758" s="7">
        <v>950</v>
      </c>
      <c r="F758" s="37">
        <v>950</v>
      </c>
      <c r="G758" s="37">
        <v>263.71</v>
      </c>
      <c r="H758" s="388">
        <f t="shared" si="23"/>
        <v>27.75894736842105</v>
      </c>
      <c r="I758" s="22"/>
    </row>
    <row r="759" spans="1:9" s="379" customFormat="1" ht="15" customHeight="1">
      <c r="A759" s="150"/>
      <c r="B759" s="65"/>
      <c r="C759" s="150"/>
      <c r="D759" s="61" t="s">
        <v>411</v>
      </c>
      <c r="E759" s="122">
        <v>1000</v>
      </c>
      <c r="F759" s="210">
        <v>1000</v>
      </c>
      <c r="G759" s="210">
        <v>999.89</v>
      </c>
      <c r="H759" s="389">
        <f t="shared" si="23"/>
        <v>99.989</v>
      </c>
      <c r="I759" s="22"/>
    </row>
    <row r="760" spans="1:9" s="379" customFormat="1" ht="15" customHeight="1">
      <c r="A760" s="4"/>
      <c r="B760" s="9"/>
      <c r="C760" s="38">
        <v>4300</v>
      </c>
      <c r="D760" s="11" t="s">
        <v>946</v>
      </c>
      <c r="E760" s="12">
        <v>0</v>
      </c>
      <c r="F760" s="31">
        <v>2550</v>
      </c>
      <c r="G760" s="31">
        <v>1273.05</v>
      </c>
      <c r="H760" s="388">
        <f t="shared" si="23"/>
        <v>49.923529411764704</v>
      </c>
      <c r="I760" s="22"/>
    </row>
    <row r="761" spans="1:9" s="379" customFormat="1" ht="15" customHeight="1">
      <c r="A761" s="4"/>
      <c r="B761" s="9"/>
      <c r="C761" s="22"/>
      <c r="D761" s="6" t="s">
        <v>146</v>
      </c>
      <c r="E761" s="7">
        <v>0</v>
      </c>
      <c r="F761" s="39">
        <v>2550</v>
      </c>
      <c r="G761" s="39">
        <v>1273.05</v>
      </c>
      <c r="H761" s="388">
        <f t="shared" si="23"/>
        <v>49.923529411764704</v>
      </c>
      <c r="I761" s="22"/>
    </row>
    <row r="762" spans="1:9" s="379" customFormat="1" ht="15" customHeight="1">
      <c r="A762" s="4"/>
      <c r="B762" s="9"/>
      <c r="C762" s="36">
        <v>4430</v>
      </c>
      <c r="D762" s="6" t="s">
        <v>697</v>
      </c>
      <c r="E762" s="7">
        <v>500</v>
      </c>
      <c r="F762" s="37">
        <v>500</v>
      </c>
      <c r="G762" s="37">
        <v>38</v>
      </c>
      <c r="H762" s="388">
        <f t="shared" si="23"/>
        <v>7.6</v>
      </c>
      <c r="I762" s="22"/>
    </row>
    <row r="763" spans="1:9" s="379" customFormat="1" ht="15" customHeight="1">
      <c r="A763" s="4"/>
      <c r="B763" s="9"/>
      <c r="C763" s="301"/>
      <c r="D763" s="61" t="s">
        <v>413</v>
      </c>
      <c r="E763" s="122">
        <v>500</v>
      </c>
      <c r="F763" s="148">
        <v>500</v>
      </c>
      <c r="G763" s="148">
        <v>38</v>
      </c>
      <c r="H763" s="388">
        <f t="shared" si="23"/>
        <v>7.6</v>
      </c>
      <c r="I763" s="22"/>
    </row>
    <row r="764" spans="1:9" s="379" customFormat="1" ht="15" customHeight="1">
      <c r="A764" s="4"/>
      <c r="B764" s="9"/>
      <c r="C764" s="313">
        <v>4440</v>
      </c>
      <c r="D764" s="314" t="s">
        <v>709</v>
      </c>
      <c r="E764" s="316">
        <v>0</v>
      </c>
      <c r="F764" s="317">
        <v>109038</v>
      </c>
      <c r="G764" s="317">
        <v>81149</v>
      </c>
      <c r="H764" s="388">
        <f t="shared" si="23"/>
        <v>74.42267833232451</v>
      </c>
      <c r="I764" s="22"/>
    </row>
    <row r="765" spans="1:9" s="379" customFormat="1" ht="15" customHeight="1">
      <c r="A765" s="4"/>
      <c r="B765" s="9"/>
      <c r="C765" s="114"/>
      <c r="D765" s="318" t="s">
        <v>487</v>
      </c>
      <c r="E765" s="24"/>
      <c r="F765" s="306"/>
      <c r="G765" s="306"/>
      <c r="H765" s="388"/>
      <c r="I765" s="22"/>
    </row>
    <row r="766" spans="1:9" s="379" customFormat="1" ht="15" customHeight="1">
      <c r="A766" s="4"/>
      <c r="B766" s="9"/>
      <c r="C766" s="22"/>
      <c r="D766" s="23" t="s">
        <v>473</v>
      </c>
      <c r="E766" s="7"/>
      <c r="F766" s="39">
        <v>1598</v>
      </c>
      <c r="G766" s="39">
        <v>1598</v>
      </c>
      <c r="H766" s="388">
        <f t="shared" si="23"/>
        <v>100</v>
      </c>
      <c r="I766" s="22"/>
    </row>
    <row r="767" spans="1:9" s="379" customFormat="1" ht="15" customHeight="1">
      <c r="A767" s="4"/>
      <c r="B767" s="9"/>
      <c r="C767" s="22"/>
      <c r="D767" s="6" t="s">
        <v>474</v>
      </c>
      <c r="E767" s="7"/>
      <c r="F767" s="39">
        <v>1254</v>
      </c>
      <c r="G767" s="39">
        <v>1254</v>
      </c>
      <c r="H767" s="388">
        <f t="shared" si="23"/>
        <v>100</v>
      </c>
      <c r="I767" s="22"/>
    </row>
    <row r="768" spans="1:9" s="379" customFormat="1" ht="15" customHeight="1">
      <c r="A768" s="4"/>
      <c r="B768" s="9"/>
      <c r="C768" s="22"/>
      <c r="D768" s="6" t="s">
        <v>476</v>
      </c>
      <c r="E768" s="7"/>
      <c r="F768" s="39">
        <v>2056</v>
      </c>
      <c r="G768" s="39">
        <v>2056</v>
      </c>
      <c r="H768" s="388">
        <f t="shared" si="23"/>
        <v>100</v>
      </c>
      <c r="I768" s="22"/>
    </row>
    <row r="769" spans="1:9" s="379" customFormat="1" ht="15" customHeight="1">
      <c r="A769" s="4"/>
      <c r="B769" s="9"/>
      <c r="C769" s="22"/>
      <c r="D769" s="6" t="s">
        <v>480</v>
      </c>
      <c r="E769" s="7"/>
      <c r="F769" s="39">
        <v>3199</v>
      </c>
      <c r="G769" s="39">
        <v>3199</v>
      </c>
      <c r="H769" s="388">
        <f t="shared" si="23"/>
        <v>100</v>
      </c>
      <c r="I769" s="22"/>
    </row>
    <row r="770" spans="1:9" s="379" customFormat="1" ht="15" customHeight="1">
      <c r="A770" s="4"/>
      <c r="B770" s="9"/>
      <c r="C770" s="22"/>
      <c r="D770" s="6" t="s">
        <v>479</v>
      </c>
      <c r="E770" s="7"/>
      <c r="F770" s="26">
        <v>6253</v>
      </c>
      <c r="G770" s="26">
        <v>6253</v>
      </c>
      <c r="H770" s="388">
        <f t="shared" si="23"/>
        <v>100</v>
      </c>
      <c r="I770" s="22"/>
    </row>
    <row r="771" spans="1:9" s="379" customFormat="1" ht="15" customHeight="1">
      <c r="A771" s="4"/>
      <c r="B771" s="9"/>
      <c r="C771" s="22"/>
      <c r="D771" s="6" t="s">
        <v>475</v>
      </c>
      <c r="E771" s="7"/>
      <c r="F771" s="26">
        <v>35359</v>
      </c>
      <c r="G771" s="26">
        <v>35359</v>
      </c>
      <c r="H771" s="388">
        <f t="shared" si="23"/>
        <v>100</v>
      </c>
      <c r="I771" s="22"/>
    </row>
    <row r="772" spans="1:9" s="379" customFormat="1" ht="15" customHeight="1">
      <c r="A772" s="41"/>
      <c r="B772" s="42"/>
      <c r="C772" s="43"/>
      <c r="D772" s="61" t="s">
        <v>481</v>
      </c>
      <c r="E772" s="122"/>
      <c r="F772" s="210">
        <v>17816</v>
      </c>
      <c r="G772" s="210">
        <v>17816</v>
      </c>
      <c r="H772" s="389">
        <f t="shared" si="23"/>
        <v>100</v>
      </c>
      <c r="I772" s="22"/>
    </row>
    <row r="773" spans="1:9" s="379" customFormat="1" ht="15" customHeight="1">
      <c r="A773" s="47"/>
      <c r="B773" s="48"/>
      <c r="C773" s="78"/>
      <c r="D773" s="50" t="s">
        <v>482</v>
      </c>
      <c r="E773" s="51"/>
      <c r="F773" s="179">
        <v>4219</v>
      </c>
      <c r="G773" s="179">
        <v>4219</v>
      </c>
      <c r="H773" s="397">
        <f t="shared" si="23"/>
        <v>100</v>
      </c>
      <c r="I773" s="22"/>
    </row>
    <row r="774" spans="1:9" s="379" customFormat="1" ht="15" customHeight="1">
      <c r="A774" s="4"/>
      <c r="B774" s="9"/>
      <c r="C774" s="22"/>
      <c r="D774" s="6" t="s">
        <v>483</v>
      </c>
      <c r="E774" s="7"/>
      <c r="F774" s="39">
        <v>2414</v>
      </c>
      <c r="G774" s="39">
        <v>2414</v>
      </c>
      <c r="H774" s="388">
        <f t="shared" si="23"/>
        <v>100</v>
      </c>
      <c r="I774" s="22"/>
    </row>
    <row r="775" spans="1:9" s="379" customFormat="1" ht="15" customHeight="1">
      <c r="A775" s="41"/>
      <c r="B775" s="42"/>
      <c r="C775" s="43"/>
      <c r="D775" s="61" t="s">
        <v>484</v>
      </c>
      <c r="E775" s="122"/>
      <c r="F775" s="143">
        <v>6981</v>
      </c>
      <c r="G775" s="143">
        <v>6981</v>
      </c>
      <c r="H775" s="389">
        <f t="shared" si="23"/>
        <v>100</v>
      </c>
      <c r="I775" s="22"/>
    </row>
    <row r="776" spans="1:9" s="379" customFormat="1" ht="15" customHeight="1">
      <c r="A776" s="131">
        <v>851</v>
      </c>
      <c r="B776" s="90"/>
      <c r="C776" s="5"/>
      <c r="D776" s="282" t="s">
        <v>690</v>
      </c>
      <c r="E776" s="283">
        <v>511000</v>
      </c>
      <c r="F776" s="290">
        <v>977000</v>
      </c>
      <c r="G776" s="290">
        <v>671062.99</v>
      </c>
      <c r="H776" s="408">
        <f t="shared" si="23"/>
        <v>68.68607881269192</v>
      </c>
      <c r="I776" s="22"/>
    </row>
    <row r="777" spans="1:9" s="379" customFormat="1" ht="15" customHeight="1">
      <c r="A777" s="95"/>
      <c r="B777" s="3">
        <v>85111</v>
      </c>
      <c r="C777" s="5"/>
      <c r="D777" s="6" t="s">
        <v>335</v>
      </c>
      <c r="E777" s="7">
        <v>0</v>
      </c>
      <c r="F777" s="8">
        <v>466000</v>
      </c>
      <c r="G777" s="8">
        <v>387000</v>
      </c>
      <c r="H777" s="388">
        <f t="shared" si="23"/>
        <v>83.04721030042919</v>
      </c>
      <c r="I777" s="22"/>
    </row>
    <row r="778" spans="1:9" s="379" customFormat="1" ht="31.5" customHeight="1">
      <c r="A778" s="4"/>
      <c r="B778" s="9"/>
      <c r="C778" s="10">
        <v>4160</v>
      </c>
      <c r="D778" s="98" t="s">
        <v>488</v>
      </c>
      <c r="E778" s="12">
        <v>0</v>
      </c>
      <c r="F778" s="13">
        <v>466000</v>
      </c>
      <c r="G778" s="110">
        <v>387000</v>
      </c>
      <c r="H778" s="388">
        <f t="shared" si="23"/>
        <v>83.04721030042919</v>
      </c>
      <c r="I778" s="22"/>
    </row>
    <row r="779" spans="1:9" s="379" customFormat="1" ht="30" customHeight="1">
      <c r="A779" s="4"/>
      <c r="B779" s="9"/>
      <c r="C779" s="22"/>
      <c r="D779" s="288" t="s">
        <v>489</v>
      </c>
      <c r="E779" s="170"/>
      <c r="F779" s="171"/>
      <c r="G779" s="227"/>
      <c r="H779" s="392"/>
      <c r="I779" s="22"/>
    </row>
    <row r="780" spans="1:9" s="379" customFormat="1" ht="15" customHeight="1">
      <c r="A780" s="33"/>
      <c r="B780" s="256"/>
      <c r="C780" s="130"/>
      <c r="D780" s="6" t="s">
        <v>342</v>
      </c>
      <c r="E780" s="7"/>
      <c r="F780" s="8">
        <v>466000</v>
      </c>
      <c r="G780" s="8">
        <v>387000</v>
      </c>
      <c r="H780" s="388">
        <f t="shared" si="23"/>
        <v>83.04721030042919</v>
      </c>
      <c r="I780" s="22"/>
    </row>
    <row r="781" spans="1:9" s="379" customFormat="1" ht="15" customHeight="1">
      <c r="A781" s="33"/>
      <c r="B781" s="205"/>
      <c r="C781" s="321"/>
      <c r="D781" s="6"/>
      <c r="E781" s="7"/>
      <c r="F781" s="8"/>
      <c r="G781" s="8"/>
      <c r="H781" s="388"/>
      <c r="I781" s="22"/>
    </row>
    <row r="782" spans="1:9" s="379" customFormat="1" ht="15" customHeight="1">
      <c r="A782" s="4"/>
      <c r="B782" s="3">
        <v>85149</v>
      </c>
      <c r="C782" s="5"/>
      <c r="D782" s="6" t="s">
        <v>729</v>
      </c>
      <c r="E782" s="7">
        <v>13000</v>
      </c>
      <c r="F782" s="26">
        <v>13000</v>
      </c>
      <c r="G782" s="26">
        <v>13000</v>
      </c>
      <c r="H782" s="388">
        <f t="shared" si="23"/>
        <v>100</v>
      </c>
      <c r="I782" s="22"/>
    </row>
    <row r="783" spans="1:9" s="379" customFormat="1" ht="29.25" customHeight="1">
      <c r="A783" s="4"/>
      <c r="B783" s="9"/>
      <c r="C783" s="10">
        <v>2820</v>
      </c>
      <c r="D783" s="98" t="s">
        <v>490</v>
      </c>
      <c r="E783" s="12">
        <v>13000</v>
      </c>
      <c r="F783" s="31">
        <v>13000</v>
      </c>
      <c r="G783" s="31">
        <v>13000</v>
      </c>
      <c r="H783" s="388">
        <f t="shared" si="23"/>
        <v>100</v>
      </c>
      <c r="I783" s="22"/>
    </row>
    <row r="784" spans="1:9" s="379" customFormat="1" ht="15" customHeight="1">
      <c r="A784" s="4"/>
      <c r="B784" s="9"/>
      <c r="C784" s="14"/>
      <c r="D784" s="169" t="s">
        <v>491</v>
      </c>
      <c r="E784" s="170"/>
      <c r="F784" s="171"/>
      <c r="G784" s="171"/>
      <c r="H784" s="392"/>
      <c r="I784" s="22"/>
    </row>
    <row r="785" spans="1:9" s="379" customFormat="1" ht="31.5" customHeight="1">
      <c r="A785" s="4"/>
      <c r="B785" s="9"/>
      <c r="C785" s="40"/>
      <c r="D785" s="103" t="s">
        <v>340</v>
      </c>
      <c r="E785" s="7">
        <v>13000</v>
      </c>
      <c r="F785" s="26">
        <v>13000</v>
      </c>
      <c r="G785" s="26">
        <v>13000</v>
      </c>
      <c r="H785" s="388">
        <f t="shared" si="23"/>
        <v>100</v>
      </c>
      <c r="I785" s="22"/>
    </row>
    <row r="786" spans="1:9" s="379" customFormat="1" ht="15" customHeight="1">
      <c r="A786" s="4"/>
      <c r="B786" s="3">
        <v>85153</v>
      </c>
      <c r="C786" s="5"/>
      <c r="D786" s="6" t="s">
        <v>818</v>
      </c>
      <c r="E786" s="7">
        <v>19000</v>
      </c>
      <c r="F786" s="26">
        <v>19000</v>
      </c>
      <c r="G786" s="26">
        <v>6000</v>
      </c>
      <c r="H786" s="388">
        <f>G786/F786%</f>
        <v>31.57894736842105</v>
      </c>
      <c r="I786" s="22"/>
    </row>
    <row r="787" spans="1:9" s="379" customFormat="1" ht="30.75" customHeight="1">
      <c r="A787" s="4"/>
      <c r="B787" s="9"/>
      <c r="C787" s="38">
        <v>2480</v>
      </c>
      <c r="D787" s="98" t="s">
        <v>1</v>
      </c>
      <c r="E787" s="12">
        <v>8000</v>
      </c>
      <c r="F787" s="27">
        <v>3000</v>
      </c>
      <c r="G787" s="27">
        <v>0</v>
      </c>
      <c r="H787" s="388">
        <f>G787/F787%</f>
        <v>0</v>
      </c>
      <c r="I787" s="22"/>
    </row>
    <row r="788" spans="1:9" s="379" customFormat="1" ht="27.75" customHeight="1">
      <c r="A788" s="4"/>
      <c r="B788" s="9"/>
      <c r="C788" s="40"/>
      <c r="D788" s="103" t="s">
        <v>916</v>
      </c>
      <c r="E788" s="7"/>
      <c r="F788" s="39">
        <v>3000</v>
      </c>
      <c r="G788" s="39">
        <v>0</v>
      </c>
      <c r="H788" s="388">
        <f>G788/F788%</f>
        <v>0</v>
      </c>
      <c r="I788" s="22"/>
    </row>
    <row r="789" spans="1:9" s="379" customFormat="1" ht="29.25" customHeight="1">
      <c r="A789" s="150"/>
      <c r="B789" s="65"/>
      <c r="C789" s="209">
        <v>2570</v>
      </c>
      <c r="D789" s="161" t="s">
        <v>492</v>
      </c>
      <c r="E789" s="122">
        <v>6000</v>
      </c>
      <c r="F789" s="210">
        <v>6000</v>
      </c>
      <c r="G789" s="210">
        <v>0</v>
      </c>
      <c r="H789" s="389">
        <f>G789/F789%</f>
        <v>0</v>
      </c>
      <c r="I789" s="22"/>
    </row>
    <row r="790" spans="1:9" s="379" customFormat="1" ht="33.75" customHeight="1">
      <c r="A790" s="4"/>
      <c r="B790" s="9"/>
      <c r="C790" s="35"/>
      <c r="D790" s="103" t="s">
        <v>128</v>
      </c>
      <c r="E790" s="7"/>
      <c r="F790" s="39">
        <v>6000</v>
      </c>
      <c r="G790" s="39">
        <v>0</v>
      </c>
      <c r="H790" s="388">
        <v>0</v>
      </c>
      <c r="I790" s="22"/>
    </row>
    <row r="791" spans="1:9" s="379" customFormat="1" ht="33" customHeight="1">
      <c r="A791" s="41"/>
      <c r="B791" s="42"/>
      <c r="C791" s="43"/>
      <c r="D791" s="161" t="s">
        <v>899</v>
      </c>
      <c r="E791" s="122"/>
      <c r="F791" s="162">
        <v>0</v>
      </c>
      <c r="G791" s="162">
        <v>0</v>
      </c>
      <c r="H791" s="389">
        <v>0</v>
      </c>
      <c r="I791" s="22"/>
    </row>
    <row r="792" spans="1:9" s="379" customFormat="1" ht="15" customHeight="1">
      <c r="A792" s="47"/>
      <c r="B792" s="48"/>
      <c r="C792" s="199"/>
      <c r="D792" s="50" t="s">
        <v>109</v>
      </c>
      <c r="E792" s="51"/>
      <c r="F792" s="366">
        <v>0</v>
      </c>
      <c r="G792" s="366">
        <v>0</v>
      </c>
      <c r="H792" s="397">
        <v>0</v>
      </c>
      <c r="I792" s="22"/>
    </row>
    <row r="793" spans="1:9" s="379" customFormat="1" ht="30" customHeight="1">
      <c r="A793" s="4"/>
      <c r="B793" s="9"/>
      <c r="C793" s="10">
        <v>2820</v>
      </c>
      <c r="D793" s="98" t="s">
        <v>490</v>
      </c>
      <c r="E793" s="12">
        <v>0</v>
      </c>
      <c r="F793" s="27">
        <v>5000</v>
      </c>
      <c r="G793" s="27">
        <v>4000</v>
      </c>
      <c r="H793" s="388">
        <f>G793/F793%</f>
        <v>80</v>
      </c>
      <c r="I793" s="22"/>
    </row>
    <row r="794" spans="1:9" s="379" customFormat="1" ht="15.75" customHeight="1">
      <c r="A794" s="4"/>
      <c r="B794" s="9"/>
      <c r="C794" s="14"/>
      <c r="D794" s="288" t="s">
        <v>491</v>
      </c>
      <c r="E794" s="170"/>
      <c r="F794" s="171"/>
      <c r="G794" s="171"/>
      <c r="H794" s="391"/>
      <c r="I794" s="22"/>
    </row>
    <row r="795" spans="1:9" s="379" customFormat="1" ht="30" customHeight="1">
      <c r="A795" s="4"/>
      <c r="B795" s="9"/>
      <c r="C795" s="22"/>
      <c r="D795" s="103" t="s">
        <v>917</v>
      </c>
      <c r="E795" s="7"/>
      <c r="F795" s="39">
        <v>2000</v>
      </c>
      <c r="G795" s="39">
        <v>2000</v>
      </c>
      <c r="H795" s="388">
        <f>G795/F795%</f>
        <v>100</v>
      </c>
      <c r="I795" s="22"/>
    </row>
    <row r="796" spans="1:9" s="379" customFormat="1" ht="31.5" customHeight="1">
      <c r="A796" s="4"/>
      <c r="B796" s="9"/>
      <c r="C796" s="22"/>
      <c r="D796" s="98" t="s">
        <v>493</v>
      </c>
      <c r="E796" s="12"/>
      <c r="F796" s="27">
        <v>1500</v>
      </c>
      <c r="G796" s="27">
        <v>1000</v>
      </c>
      <c r="H796" s="388">
        <f>G796/F796%</f>
        <v>66.66666666666667</v>
      </c>
      <c r="I796" s="22"/>
    </row>
    <row r="797" spans="1:9" s="379" customFormat="1" ht="15" customHeight="1">
      <c r="A797" s="4"/>
      <c r="B797" s="9"/>
      <c r="C797" s="32"/>
      <c r="D797" s="28" t="s">
        <v>494</v>
      </c>
      <c r="E797" s="29"/>
      <c r="F797" s="30"/>
      <c r="G797" s="30"/>
      <c r="H797" s="391"/>
      <c r="I797" s="22"/>
    </row>
    <row r="798" spans="1:9" s="379" customFormat="1" ht="32.25" customHeight="1">
      <c r="A798" s="33"/>
      <c r="B798" s="34"/>
      <c r="C798" s="35"/>
      <c r="D798" s="98" t="s">
        <v>495</v>
      </c>
      <c r="E798" s="12"/>
      <c r="F798" s="27">
        <v>1500</v>
      </c>
      <c r="G798" s="27">
        <v>1000</v>
      </c>
      <c r="H798" s="388">
        <f>G798/F798%</f>
        <v>66.66666666666667</v>
      </c>
      <c r="I798" s="22"/>
    </row>
    <row r="799" spans="1:9" s="379" customFormat="1" ht="15" customHeight="1">
      <c r="A799" s="33"/>
      <c r="B799" s="34"/>
      <c r="C799" s="22"/>
      <c r="D799" s="28" t="s">
        <v>494</v>
      </c>
      <c r="E799" s="29"/>
      <c r="F799" s="30"/>
      <c r="G799" s="30"/>
      <c r="H799" s="392"/>
      <c r="I799" s="22"/>
    </row>
    <row r="800" spans="1:9" s="379" customFormat="1" ht="15" customHeight="1">
      <c r="A800" s="33"/>
      <c r="B800" s="34"/>
      <c r="C800" s="38">
        <v>4300</v>
      </c>
      <c r="D800" s="11" t="s">
        <v>946</v>
      </c>
      <c r="E800" s="12">
        <v>5000</v>
      </c>
      <c r="F800" s="27">
        <v>5000</v>
      </c>
      <c r="G800" s="27">
        <v>2000</v>
      </c>
      <c r="H800" s="388">
        <f>G800/F800%</f>
        <v>40</v>
      </c>
      <c r="I800" s="22"/>
    </row>
    <row r="801" spans="1:9" s="379" customFormat="1" ht="30" customHeight="1">
      <c r="A801" s="4"/>
      <c r="B801" s="9"/>
      <c r="C801" s="22"/>
      <c r="D801" s="98" t="s">
        <v>496</v>
      </c>
      <c r="E801" s="12"/>
      <c r="F801" s="27">
        <v>5000</v>
      </c>
      <c r="G801" s="27">
        <v>2000</v>
      </c>
      <c r="H801" s="388">
        <f>G801/F801%</f>
        <v>40</v>
      </c>
      <c r="I801" s="22"/>
    </row>
    <row r="802" spans="1:9" s="379" customFormat="1" ht="15" customHeight="1">
      <c r="A802" s="4"/>
      <c r="B802" s="9"/>
      <c r="C802" s="32"/>
      <c r="D802" s="28" t="s">
        <v>497</v>
      </c>
      <c r="E802" s="29"/>
      <c r="F802" s="30"/>
      <c r="G802" s="30"/>
      <c r="H802" s="392"/>
      <c r="I802" s="22"/>
    </row>
    <row r="803" spans="1:9" s="379" customFormat="1" ht="15" customHeight="1">
      <c r="A803" s="4"/>
      <c r="B803" s="3">
        <v>85154</v>
      </c>
      <c r="C803" s="5"/>
      <c r="D803" s="6" t="s">
        <v>896</v>
      </c>
      <c r="E803" s="7">
        <v>479000</v>
      </c>
      <c r="F803" s="8">
        <v>479000</v>
      </c>
      <c r="G803" s="8">
        <v>265062.99</v>
      </c>
      <c r="H803" s="388">
        <f>G803/F803%</f>
        <v>55.33674112734864</v>
      </c>
      <c r="I803" s="22"/>
    </row>
    <row r="804" spans="1:9" s="379" customFormat="1" ht="37.5" customHeight="1">
      <c r="A804" s="4"/>
      <c r="B804" s="9"/>
      <c r="C804" s="38">
        <v>2480</v>
      </c>
      <c r="D804" s="98" t="s">
        <v>1</v>
      </c>
      <c r="E804" s="12">
        <v>0</v>
      </c>
      <c r="F804" s="31">
        <v>12000</v>
      </c>
      <c r="G804" s="31">
        <v>0</v>
      </c>
      <c r="H804" s="388">
        <f>G804/F804%</f>
        <v>0</v>
      </c>
      <c r="I804" s="22"/>
    </row>
    <row r="805" spans="1:9" s="379" customFormat="1" ht="30" customHeight="1">
      <c r="A805" s="4"/>
      <c r="B805" s="9"/>
      <c r="C805" s="22"/>
      <c r="D805" s="98" t="s">
        <v>498</v>
      </c>
      <c r="E805" s="12"/>
      <c r="F805" s="31">
        <v>12000</v>
      </c>
      <c r="G805" s="31">
        <v>0</v>
      </c>
      <c r="H805" s="388">
        <v>0</v>
      </c>
      <c r="I805" s="22"/>
    </row>
    <row r="806" spans="1:9" s="379" customFormat="1" ht="15" customHeight="1">
      <c r="A806" s="4"/>
      <c r="B806" s="9"/>
      <c r="C806" s="40"/>
      <c r="D806" s="28" t="s">
        <v>499</v>
      </c>
      <c r="E806" s="29"/>
      <c r="F806" s="30"/>
      <c r="G806" s="30"/>
      <c r="H806" s="391"/>
      <c r="I806" s="22"/>
    </row>
    <row r="807" spans="1:9" s="379" customFormat="1" ht="15" customHeight="1">
      <c r="A807" s="4"/>
      <c r="B807" s="9"/>
      <c r="C807" s="10">
        <v>2570</v>
      </c>
      <c r="D807" s="98" t="s">
        <v>74</v>
      </c>
      <c r="E807" s="12">
        <v>29551</v>
      </c>
      <c r="F807" s="27">
        <v>9551</v>
      </c>
      <c r="G807" s="27">
        <v>0</v>
      </c>
      <c r="H807" s="388">
        <f>G807/F807%</f>
        <v>0</v>
      </c>
      <c r="I807" s="22"/>
    </row>
    <row r="808" spans="1:9" s="379" customFormat="1" ht="15" customHeight="1">
      <c r="A808" s="4"/>
      <c r="B808" s="9"/>
      <c r="C808" s="14"/>
      <c r="D808" s="169" t="s">
        <v>21</v>
      </c>
      <c r="E808" s="170"/>
      <c r="F808" s="171"/>
      <c r="G808" s="171"/>
      <c r="H808" s="391"/>
      <c r="I808" s="22"/>
    </row>
    <row r="809" spans="1:9" s="379" customFormat="1" ht="33" customHeight="1">
      <c r="A809" s="4"/>
      <c r="B809" s="9"/>
      <c r="C809" s="22"/>
      <c r="D809" s="98" t="s">
        <v>500</v>
      </c>
      <c r="E809" s="12"/>
      <c r="F809" s="27">
        <v>1231</v>
      </c>
      <c r="G809" s="27">
        <v>0</v>
      </c>
      <c r="H809" s="388">
        <v>0</v>
      </c>
      <c r="I809" s="22"/>
    </row>
    <row r="810" spans="1:9" s="379" customFormat="1" ht="31.5" customHeight="1">
      <c r="A810" s="41"/>
      <c r="B810" s="42"/>
      <c r="C810" s="43"/>
      <c r="D810" s="161" t="s">
        <v>501</v>
      </c>
      <c r="E810" s="122"/>
      <c r="F810" s="210">
        <v>8320</v>
      </c>
      <c r="G810" s="210">
        <v>0</v>
      </c>
      <c r="H810" s="389">
        <v>0</v>
      </c>
      <c r="I810" s="22"/>
    </row>
    <row r="811" spans="1:9" s="379" customFormat="1" ht="15" customHeight="1">
      <c r="A811" s="47"/>
      <c r="B811" s="48"/>
      <c r="C811" s="78"/>
      <c r="D811" s="50" t="s">
        <v>502</v>
      </c>
      <c r="E811" s="51"/>
      <c r="F811" s="292"/>
      <c r="G811" s="292"/>
      <c r="H811" s="406"/>
      <c r="I811" s="22"/>
    </row>
    <row r="812" spans="1:9" s="379" customFormat="1" ht="30.75" customHeight="1">
      <c r="A812" s="4"/>
      <c r="B812" s="9"/>
      <c r="C812" s="22"/>
      <c r="D812" s="98" t="s">
        <v>503</v>
      </c>
      <c r="E812" s="12"/>
      <c r="F812" s="183">
        <v>0</v>
      </c>
      <c r="G812" s="183">
        <v>0</v>
      </c>
      <c r="H812" s="388">
        <v>0</v>
      </c>
      <c r="I812" s="22"/>
    </row>
    <row r="813" spans="1:9" s="440" customFormat="1" ht="33.75" customHeight="1">
      <c r="A813" s="434"/>
      <c r="B813" s="435"/>
      <c r="C813" s="436"/>
      <c r="D813" s="98" t="s">
        <v>504</v>
      </c>
      <c r="E813" s="287"/>
      <c r="F813" s="437">
        <v>0</v>
      </c>
      <c r="G813" s="437">
        <v>0</v>
      </c>
      <c r="H813" s="438">
        <v>0</v>
      </c>
      <c r="I813" s="439"/>
    </row>
    <row r="814" spans="1:9" s="440" customFormat="1" ht="33.75" customHeight="1">
      <c r="A814" s="434"/>
      <c r="B814" s="435"/>
      <c r="C814" s="439"/>
      <c r="D814" s="98" t="s">
        <v>30</v>
      </c>
      <c r="E814" s="287"/>
      <c r="F814" s="437">
        <v>0</v>
      </c>
      <c r="G814" s="437">
        <v>0</v>
      </c>
      <c r="H814" s="438">
        <v>0</v>
      </c>
      <c r="I814" s="439"/>
    </row>
    <row r="815" spans="1:9" s="379" customFormat="1" ht="15" customHeight="1">
      <c r="A815" s="33"/>
      <c r="B815" s="34"/>
      <c r="C815" s="22"/>
      <c r="D815" s="28" t="s">
        <v>0</v>
      </c>
      <c r="E815" s="29"/>
      <c r="F815" s="30"/>
      <c r="G815" s="30"/>
      <c r="H815" s="392"/>
      <c r="I815" s="22"/>
    </row>
    <row r="816" spans="1:9" s="379" customFormat="1" ht="30" customHeight="1">
      <c r="A816" s="4"/>
      <c r="B816" s="9"/>
      <c r="C816" s="38">
        <v>2660</v>
      </c>
      <c r="D816" s="98" t="s">
        <v>876</v>
      </c>
      <c r="E816" s="12">
        <v>352000</v>
      </c>
      <c r="F816" s="13">
        <v>352000</v>
      </c>
      <c r="G816" s="13">
        <v>203000</v>
      </c>
      <c r="H816" s="388">
        <f>G816/F816%</f>
        <v>57.67045454545455</v>
      </c>
      <c r="I816" s="22"/>
    </row>
    <row r="817" spans="1:9" s="379" customFormat="1" ht="15" customHeight="1">
      <c r="A817" s="4"/>
      <c r="B817" s="9"/>
      <c r="C817" s="40"/>
      <c r="D817" s="6" t="s">
        <v>149</v>
      </c>
      <c r="E817" s="7"/>
      <c r="F817" s="8">
        <v>352000</v>
      </c>
      <c r="G817" s="8">
        <v>203000</v>
      </c>
      <c r="H817" s="388">
        <f>G817/F817%</f>
        <v>57.67045454545455</v>
      </c>
      <c r="I817" s="22"/>
    </row>
    <row r="818" spans="1:9" s="379" customFormat="1" ht="30" customHeight="1">
      <c r="A818" s="4"/>
      <c r="B818" s="9"/>
      <c r="C818" s="10">
        <v>2820</v>
      </c>
      <c r="D818" s="98" t="s">
        <v>505</v>
      </c>
      <c r="E818" s="12">
        <v>31000</v>
      </c>
      <c r="F818" s="31">
        <v>31000</v>
      </c>
      <c r="G818" s="31">
        <v>22500</v>
      </c>
      <c r="H818" s="388">
        <f>G818/F818%</f>
        <v>72.58064516129032</v>
      </c>
      <c r="I818" s="22"/>
    </row>
    <row r="819" spans="1:9" s="379" customFormat="1" ht="15" customHeight="1">
      <c r="A819" s="4"/>
      <c r="B819" s="9"/>
      <c r="C819" s="14"/>
      <c r="D819" s="15" t="s">
        <v>491</v>
      </c>
      <c r="E819" s="16"/>
      <c r="F819" s="17"/>
      <c r="G819" s="171"/>
      <c r="H819" s="392"/>
      <c r="I819" s="22"/>
    </row>
    <row r="820" spans="1:9" s="379" customFormat="1" ht="38.25" customHeight="1">
      <c r="A820" s="4"/>
      <c r="B820" s="9"/>
      <c r="C820" s="224"/>
      <c r="D820" s="454" t="s">
        <v>506</v>
      </c>
      <c r="E820" s="175"/>
      <c r="F820" s="226">
        <v>5000</v>
      </c>
      <c r="G820" s="455">
        <v>3000</v>
      </c>
      <c r="H820" s="388">
        <f aca="true" t="shared" si="24" ref="H820:H826">G820/F820%</f>
        <v>60</v>
      </c>
      <c r="I820" s="22"/>
    </row>
    <row r="821" spans="1:9" s="440" customFormat="1" ht="33.75" customHeight="1">
      <c r="A821" s="441"/>
      <c r="B821" s="442"/>
      <c r="C821" s="443"/>
      <c r="D821" s="444" t="s">
        <v>343</v>
      </c>
      <c r="E821" s="456"/>
      <c r="F821" s="445">
        <v>15000</v>
      </c>
      <c r="G821" s="446">
        <v>10000</v>
      </c>
      <c r="H821" s="438">
        <f t="shared" si="24"/>
        <v>66.66666666666667</v>
      </c>
      <c r="I821" s="439"/>
    </row>
    <row r="822" spans="1:9" s="379" customFormat="1" ht="15" customHeight="1">
      <c r="A822" s="35"/>
      <c r="B822" s="113"/>
      <c r="C822" s="35"/>
      <c r="D822" s="23" t="s">
        <v>0</v>
      </c>
      <c r="E822" s="24"/>
      <c r="F822" s="227"/>
      <c r="G822" s="227"/>
      <c r="H822" s="391"/>
      <c r="I822" s="22"/>
    </row>
    <row r="823" spans="1:9" s="379" customFormat="1" ht="33" customHeight="1">
      <c r="A823" s="4"/>
      <c r="B823" s="9"/>
      <c r="C823" s="22"/>
      <c r="D823" s="98" t="s">
        <v>507</v>
      </c>
      <c r="E823" s="12"/>
      <c r="F823" s="27">
        <v>8000</v>
      </c>
      <c r="G823" s="27">
        <v>8000</v>
      </c>
      <c r="H823" s="388">
        <f t="shared" si="24"/>
        <v>100</v>
      </c>
      <c r="I823" s="22"/>
    </row>
    <row r="824" spans="1:9" s="379" customFormat="1" ht="30" customHeight="1">
      <c r="A824" s="4"/>
      <c r="B824" s="9"/>
      <c r="C824" s="22"/>
      <c r="D824" s="98" t="s">
        <v>508</v>
      </c>
      <c r="E824" s="12"/>
      <c r="F824" s="27">
        <v>1500</v>
      </c>
      <c r="G824" s="27">
        <v>1000</v>
      </c>
      <c r="H824" s="388">
        <f t="shared" si="24"/>
        <v>66.66666666666667</v>
      </c>
      <c r="I824" s="22"/>
    </row>
    <row r="825" spans="1:9" s="379" customFormat="1" ht="15" customHeight="1">
      <c r="A825" s="4"/>
      <c r="B825" s="9"/>
      <c r="C825" s="22"/>
      <c r="D825" s="28" t="s">
        <v>344</v>
      </c>
      <c r="E825" s="29"/>
      <c r="F825" s="30"/>
      <c r="G825" s="30"/>
      <c r="H825" s="391"/>
      <c r="I825" s="22"/>
    </row>
    <row r="826" spans="1:9" s="379" customFormat="1" ht="33" customHeight="1">
      <c r="A826" s="4"/>
      <c r="B826" s="9"/>
      <c r="C826" s="22"/>
      <c r="D826" s="98" t="s">
        <v>495</v>
      </c>
      <c r="E826" s="12"/>
      <c r="F826" s="27">
        <v>1500</v>
      </c>
      <c r="G826" s="27">
        <v>500</v>
      </c>
      <c r="H826" s="388">
        <f t="shared" si="24"/>
        <v>33.333333333333336</v>
      </c>
      <c r="I826" s="22"/>
    </row>
    <row r="827" spans="1:9" s="379" customFormat="1" ht="15" customHeight="1">
      <c r="A827" s="41"/>
      <c r="B827" s="42"/>
      <c r="C827" s="14"/>
      <c r="D827" s="44" t="s">
        <v>664</v>
      </c>
      <c r="E827" s="45"/>
      <c r="F827" s="46"/>
      <c r="G827" s="46"/>
      <c r="H827" s="398"/>
      <c r="I827" s="22"/>
    </row>
    <row r="828" spans="1:9" s="379" customFormat="1" ht="15" customHeight="1">
      <c r="A828" s="95"/>
      <c r="B828" s="113"/>
      <c r="C828" s="217">
        <v>3030</v>
      </c>
      <c r="D828" s="218" t="s">
        <v>35</v>
      </c>
      <c r="E828" s="265">
        <v>22140</v>
      </c>
      <c r="F828" s="464">
        <v>22140</v>
      </c>
      <c r="G828" s="464">
        <v>12000</v>
      </c>
      <c r="H828" s="392">
        <v>54.2</v>
      </c>
      <c r="I828" s="22"/>
    </row>
    <row r="829" spans="1:9" s="379" customFormat="1" ht="15" customHeight="1">
      <c r="A829" s="4"/>
      <c r="B829" s="9"/>
      <c r="C829" s="40"/>
      <c r="D829" s="6" t="s">
        <v>33</v>
      </c>
      <c r="E829" s="7"/>
      <c r="F829" s="26">
        <v>22140</v>
      </c>
      <c r="G829" s="26">
        <v>12000</v>
      </c>
      <c r="H829" s="388">
        <v>54.2</v>
      </c>
      <c r="I829" s="22"/>
    </row>
    <row r="830" spans="1:9" s="379" customFormat="1" ht="15" customHeight="1">
      <c r="A830" s="4"/>
      <c r="B830" s="9"/>
      <c r="C830" s="38">
        <v>3110</v>
      </c>
      <c r="D830" s="11" t="s">
        <v>737</v>
      </c>
      <c r="E830" s="12">
        <v>30000</v>
      </c>
      <c r="F830" s="31">
        <v>30000</v>
      </c>
      <c r="G830" s="31">
        <v>18000</v>
      </c>
      <c r="H830" s="388">
        <f>G830/F830%</f>
        <v>60</v>
      </c>
      <c r="I830" s="22"/>
    </row>
    <row r="831" spans="1:9" s="379" customFormat="1" ht="15" customHeight="1">
      <c r="A831" s="4"/>
      <c r="B831" s="9"/>
      <c r="C831" s="22"/>
      <c r="D831" s="11" t="s">
        <v>143</v>
      </c>
      <c r="E831" s="12"/>
      <c r="F831" s="31">
        <v>30000</v>
      </c>
      <c r="G831" s="31">
        <v>18000</v>
      </c>
      <c r="H831" s="388">
        <f>G831/F831%</f>
        <v>60</v>
      </c>
      <c r="I831" s="22"/>
    </row>
    <row r="832" spans="1:9" s="379" customFormat="1" ht="30" customHeight="1">
      <c r="A832" s="4"/>
      <c r="B832" s="9"/>
      <c r="C832" s="40"/>
      <c r="D832" s="286" t="s">
        <v>930</v>
      </c>
      <c r="E832" s="29"/>
      <c r="F832" s="30"/>
      <c r="G832" s="30"/>
      <c r="H832" s="392"/>
      <c r="I832" s="22"/>
    </row>
    <row r="833" spans="1:9" s="379" customFormat="1" ht="15" customHeight="1">
      <c r="A833" s="4"/>
      <c r="B833" s="9"/>
      <c r="C833" s="38">
        <v>4110</v>
      </c>
      <c r="D833" s="11" t="s">
        <v>735</v>
      </c>
      <c r="E833" s="12">
        <v>0</v>
      </c>
      <c r="F833" s="62">
        <v>982</v>
      </c>
      <c r="G833" s="62">
        <v>485.39</v>
      </c>
      <c r="H833" s="388">
        <f>G833/F833%</f>
        <v>49.42871690427698</v>
      </c>
      <c r="I833" s="22"/>
    </row>
    <row r="834" spans="1:9" s="379" customFormat="1" ht="15" customHeight="1">
      <c r="A834" s="4"/>
      <c r="B834" s="9"/>
      <c r="C834" s="22"/>
      <c r="D834" s="11" t="s">
        <v>345</v>
      </c>
      <c r="E834" s="12"/>
      <c r="F834" s="62">
        <v>982</v>
      </c>
      <c r="G834" s="62">
        <v>485.39</v>
      </c>
      <c r="H834" s="388">
        <f>G834/F834%</f>
        <v>49.42871690427698</v>
      </c>
      <c r="I834" s="22"/>
    </row>
    <row r="835" spans="1:9" s="379" customFormat="1" ht="33.75" customHeight="1">
      <c r="A835" s="4"/>
      <c r="B835" s="9"/>
      <c r="C835" s="40"/>
      <c r="D835" s="286" t="s">
        <v>377</v>
      </c>
      <c r="E835" s="29"/>
      <c r="F835" s="30"/>
      <c r="G835" s="30"/>
      <c r="H835" s="391"/>
      <c r="I835" s="22"/>
    </row>
    <row r="836" spans="1:9" s="379" customFormat="1" ht="15" customHeight="1">
      <c r="A836" s="4"/>
      <c r="B836" s="9"/>
      <c r="C836" s="38">
        <v>4120</v>
      </c>
      <c r="D836" s="11" t="s">
        <v>14</v>
      </c>
      <c r="E836" s="12">
        <v>0</v>
      </c>
      <c r="F836" s="62">
        <v>157</v>
      </c>
      <c r="G836" s="62">
        <v>78.4</v>
      </c>
      <c r="H836" s="388">
        <f>G836/F836%</f>
        <v>49.93630573248408</v>
      </c>
      <c r="I836" s="22"/>
    </row>
    <row r="837" spans="1:9" s="379" customFormat="1" ht="15" customHeight="1">
      <c r="A837" s="4"/>
      <c r="B837" s="9"/>
      <c r="C837" s="22"/>
      <c r="D837" s="11" t="s">
        <v>345</v>
      </c>
      <c r="E837" s="12"/>
      <c r="F837" s="62">
        <v>157</v>
      </c>
      <c r="G837" s="62">
        <v>78.4</v>
      </c>
      <c r="H837" s="388">
        <f>G837/F837%</f>
        <v>49.93630573248408</v>
      </c>
      <c r="I837" s="22"/>
    </row>
    <row r="838" spans="1:9" s="379" customFormat="1" ht="32.25" customHeight="1">
      <c r="A838" s="4"/>
      <c r="B838" s="9"/>
      <c r="C838" s="40"/>
      <c r="D838" s="286" t="s">
        <v>377</v>
      </c>
      <c r="E838" s="29"/>
      <c r="F838" s="30"/>
      <c r="G838" s="30"/>
      <c r="H838" s="391"/>
      <c r="I838" s="22"/>
    </row>
    <row r="839" spans="1:9" s="379" customFormat="1" ht="15" customHeight="1">
      <c r="A839" s="4"/>
      <c r="B839" s="9"/>
      <c r="C839" s="38">
        <v>4170</v>
      </c>
      <c r="D839" s="11" t="s">
        <v>943</v>
      </c>
      <c r="E839" s="12">
        <v>9500</v>
      </c>
      <c r="F839" s="31">
        <v>12400</v>
      </c>
      <c r="G839" s="31">
        <v>3200</v>
      </c>
      <c r="H839" s="388">
        <f>G839/F839%</f>
        <v>25.806451612903224</v>
      </c>
      <c r="I839" s="22"/>
    </row>
    <row r="840" spans="1:9" s="379" customFormat="1" ht="15" customHeight="1">
      <c r="A840" s="4"/>
      <c r="B840" s="9"/>
      <c r="C840" s="22"/>
      <c r="D840" s="6" t="s">
        <v>33</v>
      </c>
      <c r="E840" s="7"/>
      <c r="F840" s="39">
        <v>6000</v>
      </c>
      <c r="G840" s="39">
        <v>0</v>
      </c>
      <c r="H840" s="388">
        <v>0</v>
      </c>
      <c r="I840" s="22"/>
    </row>
    <row r="841" spans="1:9" s="379" customFormat="1" ht="15" customHeight="1">
      <c r="A841" s="4"/>
      <c r="B841" s="9"/>
      <c r="C841" s="22"/>
      <c r="D841" s="11" t="s">
        <v>345</v>
      </c>
      <c r="E841" s="12"/>
      <c r="F841" s="27">
        <v>6400</v>
      </c>
      <c r="G841" s="27">
        <v>3200</v>
      </c>
      <c r="H841" s="388">
        <f>G841/F841%</f>
        <v>50</v>
      </c>
      <c r="I841" s="22"/>
    </row>
    <row r="842" spans="1:9" s="379" customFormat="1" ht="29.25" customHeight="1">
      <c r="A842" s="4"/>
      <c r="B842" s="9"/>
      <c r="C842" s="40"/>
      <c r="D842" s="286" t="s">
        <v>377</v>
      </c>
      <c r="E842" s="29"/>
      <c r="F842" s="30"/>
      <c r="G842" s="30"/>
      <c r="H842" s="391"/>
      <c r="I842" s="22"/>
    </row>
    <row r="843" spans="1:9" s="379" customFormat="1" ht="15" customHeight="1">
      <c r="A843" s="4"/>
      <c r="B843" s="9"/>
      <c r="C843" s="38">
        <v>4210</v>
      </c>
      <c r="D843" s="11" t="s">
        <v>115</v>
      </c>
      <c r="E843" s="12">
        <v>809</v>
      </c>
      <c r="F843" s="27">
        <v>1070</v>
      </c>
      <c r="G843" s="27">
        <v>80</v>
      </c>
      <c r="H843" s="388">
        <f>G843/F843%</f>
        <v>7.476635514018692</v>
      </c>
      <c r="I843" s="22"/>
    </row>
    <row r="844" spans="1:9" s="379" customFormat="1" ht="15" customHeight="1">
      <c r="A844" s="4"/>
      <c r="B844" s="9"/>
      <c r="C844" s="22"/>
      <c r="D844" s="6" t="s">
        <v>205</v>
      </c>
      <c r="E844" s="7"/>
      <c r="F844" s="37">
        <v>809</v>
      </c>
      <c r="G844" s="37">
        <v>80</v>
      </c>
      <c r="H844" s="388">
        <f>G844/F844%</f>
        <v>9.88875154511743</v>
      </c>
      <c r="I844" s="22"/>
    </row>
    <row r="845" spans="1:9" s="379" customFormat="1" ht="15" customHeight="1">
      <c r="A845" s="4"/>
      <c r="B845" s="9"/>
      <c r="C845" s="22"/>
      <c r="D845" s="11" t="s">
        <v>345</v>
      </c>
      <c r="E845" s="12"/>
      <c r="F845" s="62">
        <v>261</v>
      </c>
      <c r="G845" s="62">
        <v>0</v>
      </c>
      <c r="H845" s="388">
        <f>G845/F845%</f>
        <v>0</v>
      </c>
      <c r="I845" s="22"/>
    </row>
    <row r="846" spans="1:9" s="379" customFormat="1" ht="30" customHeight="1">
      <c r="A846" s="4"/>
      <c r="B846" s="9"/>
      <c r="C846" s="40"/>
      <c r="D846" s="286" t="s">
        <v>377</v>
      </c>
      <c r="E846" s="29"/>
      <c r="F846" s="30"/>
      <c r="G846" s="30"/>
      <c r="H846" s="391"/>
      <c r="I846" s="22"/>
    </row>
    <row r="847" spans="1:9" s="379" customFormat="1" ht="15" customHeight="1">
      <c r="A847" s="4"/>
      <c r="B847" s="9"/>
      <c r="C847" s="38">
        <v>4260</v>
      </c>
      <c r="D847" s="11" t="s">
        <v>31</v>
      </c>
      <c r="E847" s="12">
        <v>0</v>
      </c>
      <c r="F847" s="62">
        <v>200</v>
      </c>
      <c r="G847" s="62">
        <v>0</v>
      </c>
      <c r="H847" s="388">
        <f>G847/F847%</f>
        <v>0</v>
      </c>
      <c r="I847" s="22"/>
    </row>
    <row r="848" spans="1:9" s="379" customFormat="1" ht="15" customHeight="1">
      <c r="A848" s="4"/>
      <c r="B848" s="9"/>
      <c r="C848" s="22"/>
      <c r="D848" s="11" t="s">
        <v>345</v>
      </c>
      <c r="E848" s="12"/>
      <c r="F848" s="62">
        <v>200</v>
      </c>
      <c r="G848" s="62">
        <v>0</v>
      </c>
      <c r="H848" s="388">
        <f>G848/F848%</f>
        <v>0</v>
      </c>
      <c r="I848" s="22"/>
    </row>
    <row r="849" spans="1:9" s="379" customFormat="1" ht="31.5" customHeight="1">
      <c r="A849" s="4"/>
      <c r="B849" s="9"/>
      <c r="C849" s="40"/>
      <c r="D849" s="286" t="s">
        <v>377</v>
      </c>
      <c r="E849" s="29"/>
      <c r="F849" s="30"/>
      <c r="G849" s="30"/>
      <c r="H849" s="391"/>
      <c r="I849" s="22"/>
    </row>
    <row r="850" spans="1:9" s="379" customFormat="1" ht="15" customHeight="1">
      <c r="A850" s="4"/>
      <c r="B850" s="9"/>
      <c r="C850" s="38">
        <v>4300</v>
      </c>
      <c r="D850" s="11" t="s">
        <v>946</v>
      </c>
      <c r="E850" s="12">
        <v>3500</v>
      </c>
      <c r="F850" s="27">
        <v>7000</v>
      </c>
      <c r="G850" s="27">
        <v>5390</v>
      </c>
      <c r="H850" s="388">
        <f>G850/F850%</f>
        <v>77</v>
      </c>
      <c r="I850" s="22"/>
    </row>
    <row r="851" spans="1:9" s="379" customFormat="1" ht="15" customHeight="1">
      <c r="A851" s="4"/>
      <c r="B851" s="9"/>
      <c r="C851" s="22"/>
      <c r="D851" s="98" t="s">
        <v>204</v>
      </c>
      <c r="E851" s="12"/>
      <c r="F851" s="27"/>
      <c r="G851" s="27">
        <v>390</v>
      </c>
      <c r="H851" s="388"/>
      <c r="I851" s="22"/>
    </row>
    <row r="852" spans="1:9" s="379" customFormat="1" ht="15" customHeight="1">
      <c r="A852" s="33"/>
      <c r="B852" s="34"/>
      <c r="C852" s="22"/>
      <c r="D852" s="6" t="s">
        <v>378</v>
      </c>
      <c r="E852" s="7"/>
      <c r="F852" s="39"/>
      <c r="G852" s="39">
        <v>5000</v>
      </c>
      <c r="H852" s="388"/>
      <c r="I852" s="22"/>
    </row>
    <row r="853" spans="1:9" s="379" customFormat="1" ht="15" customHeight="1">
      <c r="A853" s="33"/>
      <c r="B853" s="34"/>
      <c r="C853" s="38">
        <v>4410</v>
      </c>
      <c r="D853" s="11" t="s">
        <v>699</v>
      </c>
      <c r="E853" s="12">
        <v>500</v>
      </c>
      <c r="F853" s="62">
        <v>500</v>
      </c>
      <c r="G853" s="62">
        <v>329.2</v>
      </c>
      <c r="H853" s="388">
        <f>G853/F853%</f>
        <v>65.84</v>
      </c>
      <c r="I853" s="22"/>
    </row>
    <row r="854" spans="1:9" s="379" customFormat="1" ht="15" customHeight="1">
      <c r="A854" s="4"/>
      <c r="B854" s="9"/>
      <c r="C854" s="32"/>
      <c r="D854" s="6" t="s">
        <v>206</v>
      </c>
      <c r="E854" s="7"/>
      <c r="F854" s="37"/>
      <c r="G854" s="37"/>
      <c r="H854" s="388"/>
      <c r="I854" s="22"/>
    </row>
    <row r="855" spans="1:9" s="379" customFormat="1" ht="15" customHeight="1">
      <c r="A855" s="239">
        <v>852</v>
      </c>
      <c r="B855" s="48"/>
      <c r="C855" s="78"/>
      <c r="D855" s="240" t="s">
        <v>142</v>
      </c>
      <c r="E855" s="241">
        <v>9519684</v>
      </c>
      <c r="F855" s="322">
        <v>9826884</v>
      </c>
      <c r="G855" s="322">
        <v>4323147.66</v>
      </c>
      <c r="H855" s="407">
        <f>G855/F855%</f>
        <v>43.99306697830157</v>
      </c>
      <c r="I855" s="22"/>
    </row>
    <row r="856" spans="1:9" s="379" customFormat="1" ht="15" customHeight="1">
      <c r="A856" s="319"/>
      <c r="B856" s="320"/>
      <c r="C856" s="56"/>
      <c r="D856" s="196"/>
      <c r="E856" s="197"/>
      <c r="F856" s="207"/>
      <c r="G856" s="207"/>
      <c r="H856" s="388"/>
      <c r="I856" s="22"/>
    </row>
    <row r="857" spans="1:9" s="379" customFormat="1" ht="15" customHeight="1">
      <c r="A857" s="95"/>
      <c r="B857" s="3">
        <v>85202</v>
      </c>
      <c r="C857" s="5"/>
      <c r="D857" s="6" t="s">
        <v>733</v>
      </c>
      <c r="E857" s="7">
        <v>439500</v>
      </c>
      <c r="F857" s="8">
        <v>439500</v>
      </c>
      <c r="G857" s="8">
        <v>183908.41</v>
      </c>
      <c r="H857" s="388">
        <f>G857/F857%</f>
        <v>41.844916951080776</v>
      </c>
      <c r="I857" s="22"/>
    </row>
    <row r="858" spans="1:9" s="379" customFormat="1" ht="15" customHeight="1">
      <c r="A858" s="95"/>
      <c r="B858" s="323"/>
      <c r="C858" s="56"/>
      <c r="D858" s="63"/>
      <c r="E858" s="58"/>
      <c r="F858" s="110"/>
      <c r="G858" s="110"/>
      <c r="H858" s="388"/>
      <c r="I858" s="22"/>
    </row>
    <row r="859" spans="1:9" s="379" customFormat="1" ht="15" customHeight="1">
      <c r="A859" s="4"/>
      <c r="B859" s="247"/>
      <c r="C859" s="300">
        <v>4300</v>
      </c>
      <c r="D859" s="11" t="s">
        <v>946</v>
      </c>
      <c r="E859" s="58">
        <v>439500</v>
      </c>
      <c r="F859" s="110">
        <v>0</v>
      </c>
      <c r="G859" s="110">
        <v>0</v>
      </c>
      <c r="H859" s="388">
        <v>0</v>
      </c>
      <c r="I859" s="22"/>
    </row>
    <row r="860" spans="1:9" s="379" customFormat="1" ht="15" customHeight="1">
      <c r="A860" s="4"/>
      <c r="B860" s="9"/>
      <c r="C860" s="10">
        <v>4330</v>
      </c>
      <c r="D860" s="11" t="s">
        <v>38</v>
      </c>
      <c r="E860" s="12">
        <v>0</v>
      </c>
      <c r="F860" s="13">
        <v>439500</v>
      </c>
      <c r="G860" s="13">
        <v>183908.41</v>
      </c>
      <c r="H860" s="388">
        <f>G860/F860%</f>
        <v>41.844916951080776</v>
      </c>
      <c r="I860" s="22"/>
    </row>
    <row r="861" spans="1:9" s="379" customFormat="1" ht="15" customHeight="1">
      <c r="A861" s="4"/>
      <c r="B861" s="9"/>
      <c r="C861" s="14"/>
      <c r="D861" s="288" t="s">
        <v>509</v>
      </c>
      <c r="E861" s="170"/>
      <c r="F861" s="171"/>
      <c r="G861" s="171"/>
      <c r="H861" s="392"/>
      <c r="I861" s="22"/>
    </row>
    <row r="862" spans="1:9" s="379" customFormat="1" ht="15" customHeight="1">
      <c r="A862" s="4"/>
      <c r="B862" s="9"/>
      <c r="C862" s="150"/>
      <c r="D862" s="6" t="s">
        <v>56</v>
      </c>
      <c r="E862" s="7"/>
      <c r="F862" s="8">
        <v>439500</v>
      </c>
      <c r="G862" s="8">
        <v>183908.41</v>
      </c>
      <c r="H862" s="388">
        <f>G862/F862%</f>
        <v>41.844916951080776</v>
      </c>
      <c r="I862" s="22"/>
    </row>
    <row r="863" spans="1:9" s="379" customFormat="1" ht="15" customHeight="1">
      <c r="A863" s="4"/>
      <c r="B863" s="102"/>
      <c r="C863" s="101"/>
      <c r="D863" s="6"/>
      <c r="E863" s="7"/>
      <c r="F863" s="8"/>
      <c r="G863" s="8"/>
      <c r="H863" s="388"/>
      <c r="I863" s="22"/>
    </row>
    <row r="864" spans="1:9" s="379" customFormat="1" ht="15" customHeight="1">
      <c r="A864" s="4"/>
      <c r="B864" s="3">
        <v>85203</v>
      </c>
      <c r="C864" s="5"/>
      <c r="D864" s="6" t="s">
        <v>120</v>
      </c>
      <c r="E864" s="7">
        <v>444000</v>
      </c>
      <c r="F864" s="8">
        <v>444000</v>
      </c>
      <c r="G864" s="8">
        <v>231783.41</v>
      </c>
      <c r="H864" s="388">
        <f>G864/F864%</f>
        <v>52.20347072072072</v>
      </c>
      <c r="I864" s="22"/>
    </row>
    <row r="865" spans="1:9" s="379" customFormat="1" ht="15" customHeight="1">
      <c r="A865" s="4"/>
      <c r="B865" s="134"/>
      <c r="C865" s="105"/>
      <c r="D865" s="106" t="s">
        <v>103</v>
      </c>
      <c r="E865" s="107">
        <v>444000</v>
      </c>
      <c r="F865" s="108">
        <v>444000</v>
      </c>
      <c r="G865" s="108">
        <v>231783.41</v>
      </c>
      <c r="H865" s="388">
        <f>G865/F865%</f>
        <v>52.20347072072072</v>
      </c>
      <c r="I865" s="22"/>
    </row>
    <row r="866" spans="1:9" s="379" customFormat="1" ht="15" customHeight="1">
      <c r="A866" s="4"/>
      <c r="B866" s="9"/>
      <c r="C866" s="38">
        <v>4010</v>
      </c>
      <c r="D866" s="11" t="s">
        <v>151</v>
      </c>
      <c r="E866" s="13">
        <v>215307</v>
      </c>
      <c r="F866" s="13">
        <v>215307</v>
      </c>
      <c r="G866" s="13">
        <v>102225.28</v>
      </c>
      <c r="H866" s="388">
        <f>G866/F866%</f>
        <v>47.47884648432238</v>
      </c>
      <c r="I866" s="22"/>
    </row>
    <row r="867" spans="1:9" s="379" customFormat="1" ht="15" customHeight="1">
      <c r="A867" s="4"/>
      <c r="B867" s="9"/>
      <c r="C867" s="22"/>
      <c r="D867" s="6" t="s">
        <v>727</v>
      </c>
      <c r="E867" s="8"/>
      <c r="F867" s="8"/>
      <c r="G867" s="8"/>
      <c r="H867" s="388"/>
      <c r="I867" s="22"/>
    </row>
    <row r="868" spans="1:9" s="379" customFormat="1" ht="15" customHeight="1">
      <c r="A868" s="4"/>
      <c r="B868" s="9"/>
      <c r="C868" s="38">
        <v>4040</v>
      </c>
      <c r="D868" s="11" t="s">
        <v>86</v>
      </c>
      <c r="E868" s="31">
        <v>16300</v>
      </c>
      <c r="F868" s="31">
        <v>16300</v>
      </c>
      <c r="G868" s="31">
        <v>16300</v>
      </c>
      <c r="H868" s="388">
        <f>G868/F868%</f>
        <v>100</v>
      </c>
      <c r="I868" s="22"/>
    </row>
    <row r="869" spans="1:9" s="379" customFormat="1" ht="15" customHeight="1">
      <c r="A869" s="4"/>
      <c r="B869" s="9"/>
      <c r="C869" s="40"/>
      <c r="D869" s="6" t="s">
        <v>727</v>
      </c>
      <c r="E869" s="26"/>
      <c r="F869" s="26"/>
      <c r="G869" s="26"/>
      <c r="H869" s="388"/>
      <c r="I869" s="22"/>
    </row>
    <row r="870" spans="1:9" s="379" customFormat="1" ht="15" customHeight="1">
      <c r="A870" s="4"/>
      <c r="B870" s="9"/>
      <c r="C870" s="38">
        <v>4110</v>
      </c>
      <c r="D870" s="11" t="s">
        <v>735</v>
      </c>
      <c r="E870" s="31">
        <v>41000</v>
      </c>
      <c r="F870" s="31">
        <v>41000</v>
      </c>
      <c r="G870" s="31">
        <v>18002.51</v>
      </c>
      <c r="H870" s="388">
        <f>G870/F870%</f>
        <v>43.90856097560975</v>
      </c>
      <c r="I870" s="22"/>
    </row>
    <row r="871" spans="1:9" s="379" customFormat="1" ht="15" customHeight="1">
      <c r="A871" s="4"/>
      <c r="B871" s="9"/>
      <c r="C871" s="40"/>
      <c r="D871" s="6" t="s">
        <v>727</v>
      </c>
      <c r="E871" s="26"/>
      <c r="F871" s="26"/>
      <c r="G871" s="26"/>
      <c r="H871" s="388"/>
      <c r="I871" s="22"/>
    </row>
    <row r="872" spans="1:9" s="379" customFormat="1" ht="15" customHeight="1">
      <c r="A872" s="4"/>
      <c r="B872" s="9"/>
      <c r="C872" s="38">
        <v>4120</v>
      </c>
      <c r="D872" s="11" t="s">
        <v>14</v>
      </c>
      <c r="E872" s="27">
        <v>5670</v>
      </c>
      <c r="F872" s="27">
        <v>5670</v>
      </c>
      <c r="G872" s="27">
        <v>2856.64</v>
      </c>
      <c r="H872" s="388">
        <f>G872/F872%</f>
        <v>50.38165784832451</v>
      </c>
      <c r="I872" s="22"/>
    </row>
    <row r="873" spans="1:9" s="379" customFormat="1" ht="15" customHeight="1">
      <c r="A873" s="4"/>
      <c r="B873" s="9"/>
      <c r="C873" s="40"/>
      <c r="D873" s="6" t="s">
        <v>727</v>
      </c>
      <c r="E873" s="39"/>
      <c r="F873" s="39"/>
      <c r="G873" s="39"/>
      <c r="H873" s="388"/>
      <c r="I873" s="22"/>
    </row>
    <row r="874" spans="1:9" s="379" customFormat="1" ht="15" customHeight="1">
      <c r="A874" s="4"/>
      <c r="B874" s="9"/>
      <c r="C874" s="38">
        <v>4170</v>
      </c>
      <c r="D874" s="11" t="s">
        <v>943</v>
      </c>
      <c r="E874" s="12">
        <v>4433</v>
      </c>
      <c r="F874" s="27">
        <v>2433</v>
      </c>
      <c r="G874" s="27">
        <v>351.75</v>
      </c>
      <c r="H874" s="388">
        <f>G874/F874%</f>
        <v>14.457459926017263</v>
      </c>
      <c r="I874" s="22"/>
    </row>
    <row r="875" spans="1:9" s="379" customFormat="1" ht="15" customHeight="1">
      <c r="A875" s="4"/>
      <c r="B875" s="9"/>
      <c r="C875" s="40"/>
      <c r="D875" s="6" t="s">
        <v>727</v>
      </c>
      <c r="E875" s="7"/>
      <c r="F875" s="39"/>
      <c r="G875" s="39"/>
      <c r="H875" s="388"/>
      <c r="I875" s="22"/>
    </row>
    <row r="876" spans="1:9" s="379" customFormat="1" ht="15" customHeight="1">
      <c r="A876" s="4"/>
      <c r="B876" s="9"/>
      <c r="C876" s="38">
        <v>4210</v>
      </c>
      <c r="D876" s="11" t="s">
        <v>115</v>
      </c>
      <c r="E876" s="12">
        <v>39363</v>
      </c>
      <c r="F876" s="31">
        <v>39363</v>
      </c>
      <c r="G876" s="31">
        <v>21617.12</v>
      </c>
      <c r="H876" s="388">
        <f>G876/F876%</f>
        <v>54.917358941137614</v>
      </c>
      <c r="I876" s="22"/>
    </row>
    <row r="877" spans="1:9" s="379" customFormat="1" ht="15" customHeight="1">
      <c r="A877" s="4"/>
      <c r="B877" s="9"/>
      <c r="C877" s="130"/>
      <c r="D877" s="6" t="s">
        <v>207</v>
      </c>
      <c r="E877" s="7"/>
      <c r="F877" s="26"/>
      <c r="G877" s="26">
        <v>14591.8</v>
      </c>
      <c r="H877" s="388"/>
      <c r="I877" s="22"/>
    </row>
    <row r="878" spans="1:9" s="379" customFormat="1" ht="15" customHeight="1">
      <c r="A878" s="4"/>
      <c r="B878" s="9"/>
      <c r="C878" s="138"/>
      <c r="D878" s="63" t="s">
        <v>208</v>
      </c>
      <c r="E878" s="58"/>
      <c r="F878" s="59"/>
      <c r="G878" s="59">
        <v>3204.18</v>
      </c>
      <c r="H878" s="388"/>
      <c r="I878" s="22"/>
    </row>
    <row r="879" spans="1:9" s="379" customFormat="1" ht="15" customHeight="1">
      <c r="A879" s="4"/>
      <c r="B879" s="9"/>
      <c r="C879" s="138"/>
      <c r="D879" s="63" t="s">
        <v>209</v>
      </c>
      <c r="E879" s="58"/>
      <c r="F879" s="59"/>
      <c r="G879" s="59">
        <v>1869.12</v>
      </c>
      <c r="H879" s="388"/>
      <c r="I879" s="22"/>
    </row>
    <row r="880" spans="1:9" s="379" customFormat="1" ht="15" customHeight="1">
      <c r="A880" s="4"/>
      <c r="B880" s="9"/>
      <c r="C880" s="138"/>
      <c r="D880" s="63" t="s">
        <v>210</v>
      </c>
      <c r="E880" s="58"/>
      <c r="F880" s="59"/>
      <c r="G880" s="59">
        <v>1952.02</v>
      </c>
      <c r="H880" s="388"/>
      <c r="I880" s="22"/>
    </row>
    <row r="881" spans="1:9" s="379" customFormat="1" ht="15" customHeight="1">
      <c r="A881" s="4"/>
      <c r="B881" s="9"/>
      <c r="C881" s="38">
        <v>4220</v>
      </c>
      <c r="D881" s="11" t="s">
        <v>711</v>
      </c>
      <c r="E881" s="12">
        <v>500</v>
      </c>
      <c r="F881" s="62">
        <v>500</v>
      </c>
      <c r="G881" s="62">
        <v>102.35</v>
      </c>
      <c r="H881" s="388">
        <f>G881/F881%</f>
        <v>20.47</v>
      </c>
      <c r="I881" s="22"/>
    </row>
    <row r="882" spans="1:9" s="379" customFormat="1" ht="15" customHeight="1">
      <c r="A882" s="4"/>
      <c r="B882" s="9"/>
      <c r="C882" s="32"/>
      <c r="D882" s="6" t="s">
        <v>727</v>
      </c>
      <c r="E882" s="7"/>
      <c r="F882" s="37"/>
      <c r="G882" s="37"/>
      <c r="H882" s="388"/>
      <c r="I882" s="22"/>
    </row>
    <row r="883" spans="1:9" s="379" customFormat="1" ht="15" customHeight="1">
      <c r="A883" s="4"/>
      <c r="B883" s="9"/>
      <c r="C883" s="119">
        <v>4260</v>
      </c>
      <c r="D883" s="120" t="s">
        <v>31</v>
      </c>
      <c r="E883" s="12">
        <v>5500</v>
      </c>
      <c r="F883" s="27">
        <v>6500</v>
      </c>
      <c r="G883" s="27">
        <v>4731.65</v>
      </c>
      <c r="H883" s="388">
        <f>G883/F883%</f>
        <v>72.79461538461538</v>
      </c>
      <c r="I883" s="22"/>
    </row>
    <row r="884" spans="1:9" s="379" customFormat="1" ht="15" customHeight="1">
      <c r="A884" s="4"/>
      <c r="B884" s="9"/>
      <c r="C884" s="40"/>
      <c r="D884" s="6" t="s">
        <v>727</v>
      </c>
      <c r="E884" s="7"/>
      <c r="F884" s="39"/>
      <c r="G884" s="39"/>
      <c r="H884" s="388"/>
      <c r="I884" s="22"/>
    </row>
    <row r="885" spans="1:9" s="379" customFormat="1" ht="15" customHeight="1">
      <c r="A885" s="4"/>
      <c r="B885" s="9"/>
      <c r="C885" s="38">
        <v>4280</v>
      </c>
      <c r="D885" s="11" t="s">
        <v>714</v>
      </c>
      <c r="E885" s="12">
        <v>300</v>
      </c>
      <c r="F885" s="62">
        <v>300</v>
      </c>
      <c r="G885" s="62">
        <v>300</v>
      </c>
      <c r="H885" s="388">
        <f>G885/F885%</f>
        <v>100</v>
      </c>
      <c r="I885" s="22"/>
    </row>
    <row r="886" spans="1:9" s="379" customFormat="1" ht="15" customHeight="1">
      <c r="A886" s="4"/>
      <c r="B886" s="9"/>
      <c r="C886" s="40"/>
      <c r="D886" s="6" t="s">
        <v>727</v>
      </c>
      <c r="E886" s="7"/>
      <c r="F886" s="37"/>
      <c r="G886" s="37"/>
      <c r="H886" s="388"/>
      <c r="I886" s="22"/>
    </row>
    <row r="887" spans="1:9" s="379" customFormat="1" ht="15" customHeight="1">
      <c r="A887" s="4"/>
      <c r="B887" s="9"/>
      <c r="C887" s="38">
        <v>4300</v>
      </c>
      <c r="D887" s="11" t="s">
        <v>946</v>
      </c>
      <c r="E887" s="12">
        <v>103856</v>
      </c>
      <c r="F887" s="13">
        <v>103404</v>
      </c>
      <c r="G887" s="13">
        <v>53866.99</v>
      </c>
      <c r="H887" s="388">
        <f>G887/F887%</f>
        <v>52.093719778731966</v>
      </c>
      <c r="I887" s="22"/>
    </row>
    <row r="888" spans="1:9" s="379" customFormat="1" ht="15" customHeight="1">
      <c r="A888" s="4"/>
      <c r="B888" s="9"/>
      <c r="C888" s="150"/>
      <c r="D888" s="6" t="s">
        <v>211</v>
      </c>
      <c r="E888" s="7"/>
      <c r="F888" s="8"/>
      <c r="G888" s="8">
        <v>32917.5</v>
      </c>
      <c r="H888" s="388"/>
      <c r="I888" s="22"/>
    </row>
    <row r="889" spans="1:9" s="379" customFormat="1" ht="15" customHeight="1">
      <c r="A889" s="4"/>
      <c r="B889" s="9"/>
      <c r="C889" s="138"/>
      <c r="D889" s="63" t="s">
        <v>212</v>
      </c>
      <c r="E889" s="58"/>
      <c r="F889" s="110"/>
      <c r="G889" s="110">
        <v>9517.44</v>
      </c>
      <c r="H889" s="388"/>
      <c r="I889" s="22"/>
    </row>
    <row r="890" spans="1:9" s="379" customFormat="1" ht="15" customHeight="1">
      <c r="A890" s="4"/>
      <c r="B890" s="9"/>
      <c r="C890" s="138"/>
      <c r="D890" s="63" t="s">
        <v>213</v>
      </c>
      <c r="E890" s="58"/>
      <c r="F890" s="110"/>
      <c r="G890" s="110">
        <v>2267.57</v>
      </c>
      <c r="H890" s="388"/>
      <c r="I890" s="22"/>
    </row>
    <row r="891" spans="1:9" s="379" customFormat="1" ht="15" customHeight="1">
      <c r="A891" s="4"/>
      <c r="B891" s="9"/>
      <c r="C891" s="138"/>
      <c r="D891" s="63" t="s">
        <v>20</v>
      </c>
      <c r="E891" s="58"/>
      <c r="F891" s="110"/>
      <c r="G891" s="110">
        <v>2928</v>
      </c>
      <c r="H891" s="388"/>
      <c r="I891" s="22"/>
    </row>
    <row r="892" spans="1:9" s="379" customFormat="1" ht="15" customHeight="1">
      <c r="A892" s="64"/>
      <c r="B892" s="65"/>
      <c r="C892" s="136"/>
      <c r="D892" s="61" t="s">
        <v>214</v>
      </c>
      <c r="E892" s="122"/>
      <c r="F892" s="148"/>
      <c r="G892" s="148">
        <v>6236.48</v>
      </c>
      <c r="H892" s="389"/>
      <c r="I892" s="22"/>
    </row>
    <row r="893" spans="1:9" s="379" customFormat="1" ht="15" customHeight="1">
      <c r="A893" s="35"/>
      <c r="B893" s="113"/>
      <c r="C893" s="138"/>
      <c r="D893" s="212"/>
      <c r="E893" s="213"/>
      <c r="F893" s="325"/>
      <c r="G893" s="325"/>
      <c r="H893" s="397"/>
      <c r="I893" s="22"/>
    </row>
    <row r="894" spans="1:9" s="379" customFormat="1" ht="32.25" customHeight="1">
      <c r="A894" s="4"/>
      <c r="B894" s="9"/>
      <c r="C894" s="38">
        <v>4370</v>
      </c>
      <c r="D894" s="98" t="s">
        <v>82</v>
      </c>
      <c r="E894" s="12">
        <v>850</v>
      </c>
      <c r="F894" s="62">
        <v>850</v>
      </c>
      <c r="G894" s="62">
        <v>748.19</v>
      </c>
      <c r="H894" s="388">
        <f>G894/F894%</f>
        <v>88.02235294117648</v>
      </c>
      <c r="I894" s="22"/>
    </row>
    <row r="895" spans="1:9" s="379" customFormat="1" ht="15" customHeight="1">
      <c r="A895" s="4"/>
      <c r="B895" s="9"/>
      <c r="C895" s="40"/>
      <c r="D895" s="6" t="s">
        <v>727</v>
      </c>
      <c r="E895" s="7"/>
      <c r="F895" s="37"/>
      <c r="G895" s="37"/>
      <c r="H895" s="388"/>
      <c r="I895" s="22"/>
    </row>
    <row r="896" spans="1:9" s="379" customFormat="1" ht="15" customHeight="1">
      <c r="A896" s="4"/>
      <c r="B896" s="9"/>
      <c r="C896" s="38">
        <v>4410</v>
      </c>
      <c r="D896" s="11" t="s">
        <v>699</v>
      </c>
      <c r="E896" s="12">
        <v>400</v>
      </c>
      <c r="F896" s="27">
        <v>1400</v>
      </c>
      <c r="G896" s="27">
        <v>707.93</v>
      </c>
      <c r="H896" s="388">
        <f>G896/F896%</f>
        <v>50.56642857142857</v>
      </c>
      <c r="I896" s="22"/>
    </row>
    <row r="897" spans="1:9" s="379" customFormat="1" ht="15" customHeight="1">
      <c r="A897" s="4"/>
      <c r="B897" s="9"/>
      <c r="C897" s="40"/>
      <c r="D897" s="6" t="s">
        <v>727</v>
      </c>
      <c r="E897" s="7"/>
      <c r="F897" s="39"/>
      <c r="G897" s="39"/>
      <c r="H897" s="388"/>
      <c r="I897" s="22"/>
    </row>
    <row r="898" spans="1:9" s="379" customFormat="1" ht="15" customHeight="1">
      <c r="A898" s="4"/>
      <c r="B898" s="9"/>
      <c r="C898" s="38">
        <v>4430</v>
      </c>
      <c r="D898" s="11" t="s">
        <v>697</v>
      </c>
      <c r="E898" s="12">
        <v>1000</v>
      </c>
      <c r="F898" s="27">
        <v>1000</v>
      </c>
      <c r="G898" s="27">
        <v>0</v>
      </c>
      <c r="H898" s="388">
        <f>G898/F898%</f>
        <v>0</v>
      </c>
      <c r="I898" s="22"/>
    </row>
    <row r="899" spans="1:9" s="379" customFormat="1" ht="15" customHeight="1">
      <c r="A899" s="4"/>
      <c r="B899" s="9"/>
      <c r="C899" s="40"/>
      <c r="D899" s="6" t="s">
        <v>727</v>
      </c>
      <c r="E899" s="7"/>
      <c r="F899" s="39"/>
      <c r="G899" s="39"/>
      <c r="H899" s="388"/>
      <c r="I899" s="22"/>
    </row>
    <row r="900" spans="1:9" s="379" customFormat="1" ht="15" customHeight="1">
      <c r="A900" s="4"/>
      <c r="B900" s="9"/>
      <c r="C900" s="38">
        <v>4440</v>
      </c>
      <c r="D900" s="11" t="s">
        <v>709</v>
      </c>
      <c r="E900" s="12">
        <v>9521</v>
      </c>
      <c r="F900" s="27">
        <v>9973</v>
      </c>
      <c r="G900" s="27">
        <v>9973</v>
      </c>
      <c r="H900" s="388">
        <f>G900/F900%</f>
        <v>100</v>
      </c>
      <c r="I900" s="22"/>
    </row>
    <row r="901" spans="1:9" s="379" customFormat="1" ht="15" customHeight="1">
      <c r="A901" s="4"/>
      <c r="B901" s="9"/>
      <c r="C901" s="32"/>
      <c r="D901" s="6" t="s">
        <v>727</v>
      </c>
      <c r="E901" s="7"/>
      <c r="F901" s="39"/>
      <c r="G901" s="39"/>
      <c r="H901" s="388"/>
      <c r="I901" s="22"/>
    </row>
    <row r="902" spans="1:9" s="379" customFormat="1" ht="15" customHeight="1">
      <c r="A902" s="4"/>
      <c r="B902" s="113"/>
      <c r="C902" s="53"/>
      <c r="D902" s="63"/>
      <c r="E902" s="58"/>
      <c r="F902" s="129"/>
      <c r="G902" s="129"/>
      <c r="H902" s="388"/>
      <c r="I902" s="22"/>
    </row>
    <row r="903" spans="1:9" s="379" customFormat="1" ht="30.75" customHeight="1">
      <c r="A903" s="4"/>
      <c r="B903" s="285">
        <v>85212</v>
      </c>
      <c r="C903" s="91"/>
      <c r="D903" s="326" t="s">
        <v>510</v>
      </c>
      <c r="E903" s="12">
        <v>4608000</v>
      </c>
      <c r="F903" s="220">
        <v>4608000</v>
      </c>
      <c r="G903" s="220">
        <v>2027898.4</v>
      </c>
      <c r="H903" s="388">
        <f>G903/F903%</f>
        <v>44.008211805555554</v>
      </c>
      <c r="I903" s="22"/>
    </row>
    <row r="904" spans="1:9" s="379" customFormat="1" ht="15" customHeight="1">
      <c r="A904" s="64"/>
      <c r="B904" s="65"/>
      <c r="C904" s="32"/>
      <c r="D904" s="490" t="s">
        <v>511</v>
      </c>
      <c r="E904" s="16"/>
      <c r="F904" s="17"/>
      <c r="G904" s="17"/>
      <c r="H904" s="392"/>
      <c r="I904" s="22"/>
    </row>
    <row r="905" spans="1:9" s="379" customFormat="1" ht="15" customHeight="1">
      <c r="A905" s="47"/>
      <c r="B905" s="487"/>
      <c r="C905" s="49"/>
      <c r="D905" s="482" t="s">
        <v>103</v>
      </c>
      <c r="E905" s="491">
        <v>4608000</v>
      </c>
      <c r="F905" s="492">
        <v>4608000</v>
      </c>
      <c r="G905" s="492">
        <v>2027898.4</v>
      </c>
      <c r="H905" s="407">
        <f aca="true" t="shared" si="25" ref="H905:H965">G905/F905%</f>
        <v>44.008211805555554</v>
      </c>
      <c r="I905" s="22"/>
    </row>
    <row r="906" spans="1:9" s="379" customFormat="1" ht="15" customHeight="1">
      <c r="A906" s="4"/>
      <c r="B906" s="9"/>
      <c r="C906" s="38">
        <v>3110</v>
      </c>
      <c r="D906" s="11" t="s">
        <v>737</v>
      </c>
      <c r="E906" s="220">
        <v>4441070</v>
      </c>
      <c r="F906" s="220">
        <v>4441070</v>
      </c>
      <c r="G906" s="220">
        <v>1950854.02</v>
      </c>
      <c r="H906" s="388">
        <f t="shared" si="25"/>
        <v>43.92756745559066</v>
      </c>
      <c r="I906" s="22"/>
    </row>
    <row r="907" spans="1:9" s="379" customFormat="1" ht="15" customHeight="1">
      <c r="A907" s="4"/>
      <c r="B907" s="9"/>
      <c r="C907" s="40"/>
      <c r="D907" s="6" t="s">
        <v>512</v>
      </c>
      <c r="E907" s="133"/>
      <c r="F907" s="133"/>
      <c r="G907" s="133"/>
      <c r="H907" s="388"/>
      <c r="I907" s="22"/>
    </row>
    <row r="908" spans="1:9" s="379" customFormat="1" ht="15" customHeight="1">
      <c r="A908" s="4"/>
      <c r="B908" s="9"/>
      <c r="C908" s="38">
        <v>4010</v>
      </c>
      <c r="D908" s="11" t="s">
        <v>151</v>
      </c>
      <c r="E908" s="31">
        <v>87810</v>
      </c>
      <c r="F908" s="31">
        <v>87810</v>
      </c>
      <c r="G908" s="31">
        <v>39091.83</v>
      </c>
      <c r="H908" s="388">
        <f t="shared" si="25"/>
        <v>44.51865391185514</v>
      </c>
      <c r="I908" s="22"/>
    </row>
    <row r="909" spans="1:9" s="379" customFormat="1" ht="15" customHeight="1">
      <c r="A909" s="4"/>
      <c r="B909" s="9"/>
      <c r="C909" s="40"/>
      <c r="D909" s="6" t="s">
        <v>512</v>
      </c>
      <c r="E909" s="26"/>
      <c r="F909" s="26"/>
      <c r="G909" s="26"/>
      <c r="H909" s="388"/>
      <c r="I909" s="22"/>
    </row>
    <row r="910" spans="1:9" s="379" customFormat="1" ht="15" customHeight="1">
      <c r="A910" s="4"/>
      <c r="B910" s="9"/>
      <c r="C910" s="38">
        <v>4040</v>
      </c>
      <c r="D910" s="11" t="s">
        <v>86</v>
      </c>
      <c r="E910" s="27">
        <v>5850</v>
      </c>
      <c r="F910" s="27">
        <v>5850</v>
      </c>
      <c r="G910" s="27">
        <v>5850</v>
      </c>
      <c r="H910" s="388">
        <f t="shared" si="25"/>
        <v>100</v>
      </c>
      <c r="I910" s="22"/>
    </row>
    <row r="911" spans="1:9" s="379" customFormat="1" ht="15" customHeight="1">
      <c r="A911" s="4"/>
      <c r="B911" s="9"/>
      <c r="C911" s="40"/>
      <c r="D911" s="6" t="s">
        <v>512</v>
      </c>
      <c r="E911" s="39"/>
      <c r="F911" s="39"/>
      <c r="G911" s="39"/>
      <c r="H911" s="388"/>
      <c r="I911" s="22"/>
    </row>
    <row r="912" spans="1:9" s="379" customFormat="1" ht="15" customHeight="1">
      <c r="A912" s="4"/>
      <c r="B912" s="9"/>
      <c r="C912" s="38">
        <v>4110</v>
      </c>
      <c r="D912" s="11" t="s">
        <v>735</v>
      </c>
      <c r="E912" s="31">
        <v>16600</v>
      </c>
      <c r="F912" s="31">
        <v>16600</v>
      </c>
      <c r="G912" s="31">
        <v>5776.15</v>
      </c>
      <c r="H912" s="388">
        <f t="shared" si="25"/>
        <v>34.7960843373494</v>
      </c>
      <c r="I912" s="22"/>
    </row>
    <row r="913" spans="1:9" s="379" customFormat="1" ht="15" customHeight="1">
      <c r="A913" s="4"/>
      <c r="B913" s="9"/>
      <c r="C913" s="40"/>
      <c r="D913" s="6" t="s">
        <v>512</v>
      </c>
      <c r="E913" s="26"/>
      <c r="F913" s="26"/>
      <c r="G913" s="26"/>
      <c r="H913" s="388"/>
      <c r="I913" s="22"/>
    </row>
    <row r="914" spans="1:9" s="379" customFormat="1" ht="15" customHeight="1">
      <c r="A914" s="4"/>
      <c r="B914" s="9"/>
      <c r="C914" s="38">
        <v>4120</v>
      </c>
      <c r="D914" s="11" t="s">
        <v>14</v>
      </c>
      <c r="E914" s="27">
        <v>2300</v>
      </c>
      <c r="F914" s="27">
        <v>2300</v>
      </c>
      <c r="G914" s="27">
        <v>916.55</v>
      </c>
      <c r="H914" s="388">
        <f t="shared" si="25"/>
        <v>39.85</v>
      </c>
      <c r="I914" s="22"/>
    </row>
    <row r="915" spans="1:9" s="379" customFormat="1" ht="15" customHeight="1">
      <c r="A915" s="4"/>
      <c r="B915" s="9"/>
      <c r="C915" s="40"/>
      <c r="D915" s="6" t="s">
        <v>512</v>
      </c>
      <c r="E915" s="39"/>
      <c r="F915" s="39"/>
      <c r="G915" s="39"/>
      <c r="H915" s="388"/>
      <c r="I915" s="22"/>
    </row>
    <row r="916" spans="1:9" s="379" customFormat="1" ht="15" customHeight="1">
      <c r="A916" s="4"/>
      <c r="B916" s="9"/>
      <c r="C916" s="38">
        <v>4210</v>
      </c>
      <c r="D916" s="11" t="s">
        <v>115</v>
      </c>
      <c r="E916" s="31">
        <v>12663</v>
      </c>
      <c r="F916" s="31">
        <v>12663</v>
      </c>
      <c r="G916" s="31">
        <v>3590.77</v>
      </c>
      <c r="H916" s="388">
        <f t="shared" si="25"/>
        <v>28.35639263997473</v>
      </c>
      <c r="I916" s="22"/>
    </row>
    <row r="917" spans="1:9" s="379" customFormat="1" ht="15" customHeight="1">
      <c r="A917" s="4"/>
      <c r="B917" s="9"/>
      <c r="C917" s="40"/>
      <c r="D917" s="6" t="s">
        <v>512</v>
      </c>
      <c r="E917" s="26"/>
      <c r="F917" s="26"/>
      <c r="G917" s="26"/>
      <c r="H917" s="388"/>
      <c r="I917" s="22"/>
    </row>
    <row r="918" spans="1:9" s="379" customFormat="1" ht="15" customHeight="1">
      <c r="A918" s="4"/>
      <c r="B918" s="9"/>
      <c r="C918" s="38">
        <v>4260</v>
      </c>
      <c r="D918" s="11" t="s">
        <v>31</v>
      </c>
      <c r="E918" s="27">
        <v>1000</v>
      </c>
      <c r="F918" s="27">
        <v>1000</v>
      </c>
      <c r="G918" s="27">
        <v>0</v>
      </c>
      <c r="H918" s="388">
        <f t="shared" si="25"/>
        <v>0</v>
      </c>
      <c r="I918" s="22"/>
    </row>
    <row r="919" spans="1:9" s="379" customFormat="1" ht="15" customHeight="1">
      <c r="A919" s="4"/>
      <c r="B919" s="9"/>
      <c r="C919" s="40"/>
      <c r="D919" s="6" t="s">
        <v>512</v>
      </c>
      <c r="E919" s="7"/>
      <c r="F919" s="39"/>
      <c r="G919" s="39"/>
      <c r="H919" s="388"/>
      <c r="I919" s="22"/>
    </row>
    <row r="920" spans="1:9" s="379" customFormat="1" ht="15" customHeight="1">
      <c r="A920" s="4"/>
      <c r="B920" s="9"/>
      <c r="C920" s="38">
        <v>4280</v>
      </c>
      <c r="D920" s="11" t="s">
        <v>714</v>
      </c>
      <c r="E920" s="12">
        <v>150</v>
      </c>
      <c r="F920" s="62">
        <v>150</v>
      </c>
      <c r="G920" s="62">
        <v>150</v>
      </c>
      <c r="H920" s="388">
        <f t="shared" si="25"/>
        <v>100</v>
      </c>
      <c r="I920" s="22"/>
    </row>
    <row r="921" spans="1:9" s="379" customFormat="1" ht="15" customHeight="1">
      <c r="A921" s="4"/>
      <c r="B921" s="9"/>
      <c r="C921" s="40"/>
      <c r="D921" s="6" t="s">
        <v>512</v>
      </c>
      <c r="E921" s="7"/>
      <c r="F921" s="37"/>
      <c r="G921" s="37"/>
      <c r="H921" s="388"/>
      <c r="I921" s="22"/>
    </row>
    <row r="922" spans="1:9" s="379" customFormat="1" ht="15" customHeight="1">
      <c r="A922" s="4"/>
      <c r="B922" s="9"/>
      <c r="C922" s="38">
        <v>4300</v>
      </c>
      <c r="D922" s="11" t="s">
        <v>946</v>
      </c>
      <c r="E922" s="12">
        <v>32834</v>
      </c>
      <c r="F922" s="31">
        <v>33759</v>
      </c>
      <c r="G922" s="31">
        <v>18416.88</v>
      </c>
      <c r="H922" s="388">
        <f t="shared" si="25"/>
        <v>54.55398560383898</v>
      </c>
      <c r="I922" s="22"/>
    </row>
    <row r="923" spans="1:9" s="379" customFormat="1" ht="15" customHeight="1">
      <c r="A923" s="4"/>
      <c r="B923" s="9"/>
      <c r="C923" s="40"/>
      <c r="D923" s="6" t="s">
        <v>215</v>
      </c>
      <c r="E923" s="7"/>
      <c r="F923" s="26"/>
      <c r="G923" s="26"/>
      <c r="H923" s="388"/>
      <c r="I923" s="22"/>
    </row>
    <row r="924" spans="1:9" s="379" customFormat="1" ht="15" customHeight="1">
      <c r="A924" s="4"/>
      <c r="B924" s="9"/>
      <c r="C924" s="38">
        <v>4370</v>
      </c>
      <c r="D924" s="11" t="s">
        <v>82</v>
      </c>
      <c r="E924" s="12">
        <v>2100</v>
      </c>
      <c r="F924" s="27">
        <v>2100</v>
      </c>
      <c r="G924" s="27">
        <v>0</v>
      </c>
      <c r="H924" s="388">
        <f t="shared" si="25"/>
        <v>0</v>
      </c>
      <c r="I924" s="22"/>
    </row>
    <row r="925" spans="1:9" s="379" customFormat="1" ht="15" customHeight="1">
      <c r="A925" s="4"/>
      <c r="B925" s="9"/>
      <c r="C925" s="40"/>
      <c r="D925" s="6" t="s">
        <v>54</v>
      </c>
      <c r="E925" s="7"/>
      <c r="F925" s="39"/>
      <c r="G925" s="39"/>
      <c r="H925" s="388"/>
      <c r="I925" s="22"/>
    </row>
    <row r="926" spans="1:9" s="379" customFormat="1" ht="15" customHeight="1">
      <c r="A926" s="4"/>
      <c r="B926" s="9"/>
      <c r="C926" s="38">
        <v>4410</v>
      </c>
      <c r="D926" s="11" t="s">
        <v>699</v>
      </c>
      <c r="E926" s="12">
        <v>600</v>
      </c>
      <c r="F926" s="62">
        <v>600</v>
      </c>
      <c r="G926" s="62">
        <v>154.2</v>
      </c>
      <c r="H926" s="388">
        <f t="shared" si="25"/>
        <v>25.7</v>
      </c>
      <c r="I926" s="22"/>
    </row>
    <row r="927" spans="1:9" s="379" customFormat="1" ht="15" customHeight="1">
      <c r="A927" s="4"/>
      <c r="B927" s="9"/>
      <c r="C927" s="40"/>
      <c r="D927" s="6" t="s">
        <v>54</v>
      </c>
      <c r="E927" s="7"/>
      <c r="F927" s="37"/>
      <c r="G927" s="37"/>
      <c r="H927" s="388"/>
      <c r="I927" s="22"/>
    </row>
    <row r="928" spans="1:9" s="379" customFormat="1" ht="15" customHeight="1">
      <c r="A928" s="4"/>
      <c r="B928" s="9"/>
      <c r="C928" s="38">
        <v>4430</v>
      </c>
      <c r="D928" s="11" t="s">
        <v>697</v>
      </c>
      <c r="E928" s="12">
        <v>1000</v>
      </c>
      <c r="F928" s="27">
        <v>1000</v>
      </c>
      <c r="G928" s="27">
        <v>0</v>
      </c>
      <c r="H928" s="388">
        <f t="shared" si="25"/>
        <v>0</v>
      </c>
      <c r="I928" s="22"/>
    </row>
    <row r="929" spans="1:9" s="379" customFormat="1" ht="15" customHeight="1">
      <c r="A929" s="4"/>
      <c r="B929" s="9"/>
      <c r="C929" s="40"/>
      <c r="D929" s="6" t="s">
        <v>54</v>
      </c>
      <c r="E929" s="7"/>
      <c r="F929" s="39"/>
      <c r="G929" s="39"/>
      <c r="H929" s="388"/>
      <c r="I929" s="22"/>
    </row>
    <row r="930" spans="1:9" s="379" customFormat="1" ht="15" customHeight="1">
      <c r="A930" s="4"/>
      <c r="B930" s="9"/>
      <c r="C930" s="38">
        <v>4440</v>
      </c>
      <c r="D930" s="11" t="s">
        <v>709</v>
      </c>
      <c r="E930" s="12">
        <v>4023</v>
      </c>
      <c r="F930" s="27">
        <v>3098</v>
      </c>
      <c r="G930" s="27">
        <v>3098</v>
      </c>
      <c r="H930" s="388">
        <f t="shared" si="25"/>
        <v>100</v>
      </c>
      <c r="I930" s="22"/>
    </row>
    <row r="931" spans="1:9" s="379" customFormat="1" ht="15" customHeight="1">
      <c r="A931" s="64"/>
      <c r="B931" s="42"/>
      <c r="C931" s="43"/>
      <c r="D931" s="61" t="s">
        <v>54</v>
      </c>
      <c r="E931" s="122"/>
      <c r="F931" s="210"/>
      <c r="G931" s="210"/>
      <c r="H931" s="389"/>
      <c r="I931" s="22"/>
    </row>
    <row r="932" spans="1:9" s="379" customFormat="1" ht="15" customHeight="1">
      <c r="A932" s="35"/>
      <c r="B932" s="327">
        <v>85213</v>
      </c>
      <c r="C932" s="78"/>
      <c r="D932" s="328" t="s">
        <v>75</v>
      </c>
      <c r="E932" s="126">
        <v>43000</v>
      </c>
      <c r="F932" s="127">
        <v>43000</v>
      </c>
      <c r="G932" s="127">
        <v>15827.12</v>
      </c>
      <c r="H932" s="397">
        <f t="shared" si="25"/>
        <v>36.80725581395349</v>
      </c>
      <c r="I932" s="22"/>
    </row>
    <row r="933" spans="1:9" s="379" customFormat="1" ht="15" customHeight="1">
      <c r="A933" s="41"/>
      <c r="B933" s="42"/>
      <c r="C933" s="43"/>
      <c r="D933" s="450" t="s">
        <v>759</v>
      </c>
      <c r="E933" s="45"/>
      <c r="F933" s="46"/>
      <c r="G933" s="46"/>
      <c r="H933" s="398"/>
      <c r="I933" s="22"/>
    </row>
    <row r="934" spans="1:9" s="379" customFormat="1" ht="15" customHeight="1">
      <c r="A934" s="47"/>
      <c r="B934" s="487"/>
      <c r="C934" s="324"/>
      <c r="D934" s="482" t="s">
        <v>103</v>
      </c>
      <c r="E934" s="491">
        <v>43000</v>
      </c>
      <c r="F934" s="492">
        <v>43000</v>
      </c>
      <c r="G934" s="492">
        <v>15827.12</v>
      </c>
      <c r="H934" s="397">
        <f t="shared" si="25"/>
        <v>36.80725581395349</v>
      </c>
      <c r="I934" s="22"/>
    </row>
    <row r="935" spans="1:9" s="379" customFormat="1" ht="15" customHeight="1">
      <c r="A935" s="4"/>
      <c r="B935" s="9"/>
      <c r="C935" s="38">
        <v>4130</v>
      </c>
      <c r="D935" s="11" t="s">
        <v>43</v>
      </c>
      <c r="E935" s="12">
        <v>43000</v>
      </c>
      <c r="F935" s="31">
        <v>43000</v>
      </c>
      <c r="G935" s="31">
        <v>15827.12</v>
      </c>
      <c r="H935" s="388">
        <f t="shared" si="25"/>
        <v>36.80725581395349</v>
      </c>
      <c r="I935" s="22"/>
    </row>
    <row r="936" spans="1:9" s="379" customFormat="1" ht="15" customHeight="1">
      <c r="A936" s="4"/>
      <c r="B936" s="9"/>
      <c r="C936" s="150"/>
      <c r="D936" s="6" t="s">
        <v>216</v>
      </c>
      <c r="E936" s="7"/>
      <c r="F936" s="26"/>
      <c r="G936" s="26"/>
      <c r="H936" s="388"/>
      <c r="I936" s="22"/>
    </row>
    <row r="937" spans="1:9" s="379" customFormat="1" ht="15" customHeight="1">
      <c r="A937" s="4"/>
      <c r="B937" s="102"/>
      <c r="C937" s="101"/>
      <c r="D937" s="6"/>
      <c r="E937" s="7"/>
      <c r="F937" s="26"/>
      <c r="G937" s="26"/>
      <c r="H937" s="388"/>
      <c r="I937" s="22"/>
    </row>
    <row r="938" spans="1:9" s="379" customFormat="1" ht="34.5" customHeight="1">
      <c r="A938" s="4"/>
      <c r="B938" s="3">
        <v>85214</v>
      </c>
      <c r="C938" s="5"/>
      <c r="D938" s="103" t="s">
        <v>108</v>
      </c>
      <c r="E938" s="7">
        <v>1621000</v>
      </c>
      <c r="F938" s="133">
        <v>1831000</v>
      </c>
      <c r="G938" s="133">
        <v>738948.35</v>
      </c>
      <c r="H938" s="388">
        <f t="shared" si="25"/>
        <v>40.35763790278536</v>
      </c>
      <c r="I938" s="22"/>
    </row>
    <row r="939" spans="1:9" s="379" customFormat="1" ht="15" customHeight="1">
      <c r="A939" s="4"/>
      <c r="B939" s="134"/>
      <c r="C939" s="105"/>
      <c r="D939" s="106" t="s">
        <v>103</v>
      </c>
      <c r="E939" s="107">
        <v>294000</v>
      </c>
      <c r="F939" s="329">
        <v>280000</v>
      </c>
      <c r="G939" s="329">
        <v>132525.24</v>
      </c>
      <c r="H939" s="408">
        <f t="shared" si="25"/>
        <v>47.330442857142856</v>
      </c>
      <c r="I939" s="22"/>
    </row>
    <row r="940" spans="1:9" s="379" customFormat="1" ht="15" customHeight="1">
      <c r="A940" s="4"/>
      <c r="B940" s="134"/>
      <c r="C940" s="53"/>
      <c r="D940" s="106" t="s">
        <v>217</v>
      </c>
      <c r="E940" s="107">
        <v>1327000</v>
      </c>
      <c r="F940" s="329">
        <v>1551000</v>
      </c>
      <c r="G940" s="329">
        <v>606423.11</v>
      </c>
      <c r="H940" s="408">
        <f t="shared" si="25"/>
        <v>39.09884655061251</v>
      </c>
      <c r="I940" s="22"/>
    </row>
    <row r="941" spans="1:9" s="379" customFormat="1" ht="15" customHeight="1">
      <c r="A941" s="4"/>
      <c r="B941" s="9"/>
      <c r="C941" s="38">
        <v>3110</v>
      </c>
      <c r="D941" s="11" t="s">
        <v>737</v>
      </c>
      <c r="E941" s="12">
        <v>1621000</v>
      </c>
      <c r="F941" s="220">
        <v>1831000</v>
      </c>
      <c r="G941" s="220">
        <v>738948.35</v>
      </c>
      <c r="H941" s="388">
        <f t="shared" si="25"/>
        <v>40.35763790278536</v>
      </c>
      <c r="I941" s="22"/>
    </row>
    <row r="942" spans="1:9" s="379" customFormat="1" ht="15" customHeight="1">
      <c r="A942" s="4"/>
      <c r="B942" s="9"/>
      <c r="C942" s="22"/>
      <c r="D942" s="6" t="s">
        <v>713</v>
      </c>
      <c r="E942" s="7"/>
      <c r="F942" s="8">
        <v>626000</v>
      </c>
      <c r="G942" s="8">
        <v>248209.65</v>
      </c>
      <c r="H942" s="388">
        <f t="shared" si="25"/>
        <v>39.65010383386581</v>
      </c>
      <c r="I942" s="22"/>
    </row>
    <row r="943" spans="1:9" s="379" customFormat="1" ht="15" customHeight="1">
      <c r="A943" s="4"/>
      <c r="B943" s="9"/>
      <c r="C943" s="22"/>
      <c r="D943" s="6" t="s">
        <v>936</v>
      </c>
      <c r="E943" s="7"/>
      <c r="F943" s="8">
        <v>280000</v>
      </c>
      <c r="G943" s="8">
        <v>132525.24</v>
      </c>
      <c r="H943" s="388">
        <f t="shared" si="25"/>
        <v>47.330442857142856</v>
      </c>
      <c r="I943" s="22"/>
    </row>
    <row r="944" spans="1:9" s="379" customFormat="1" ht="15" customHeight="1">
      <c r="A944" s="4"/>
      <c r="B944" s="9"/>
      <c r="C944" s="32"/>
      <c r="D944" s="6" t="s">
        <v>901</v>
      </c>
      <c r="E944" s="7"/>
      <c r="F944" s="8">
        <v>925000</v>
      </c>
      <c r="G944" s="8">
        <v>358213.46</v>
      </c>
      <c r="H944" s="388">
        <f t="shared" si="25"/>
        <v>38.72577945945946</v>
      </c>
      <c r="I944" s="22"/>
    </row>
    <row r="945" spans="1:9" s="379" customFormat="1" ht="15" customHeight="1">
      <c r="A945" s="4"/>
      <c r="B945" s="102"/>
      <c r="C945" s="53"/>
      <c r="D945" s="6"/>
      <c r="E945" s="7"/>
      <c r="F945" s="8"/>
      <c r="G945" s="8"/>
      <c r="H945" s="388"/>
      <c r="I945" s="22"/>
    </row>
    <row r="946" spans="1:9" s="379" customFormat="1" ht="15" customHeight="1">
      <c r="A946" s="4"/>
      <c r="B946" s="3">
        <v>85215</v>
      </c>
      <c r="C946" s="5"/>
      <c r="D946" s="6" t="s">
        <v>726</v>
      </c>
      <c r="E946" s="7">
        <v>685834</v>
      </c>
      <c r="F946" s="8">
        <v>674734</v>
      </c>
      <c r="G946" s="8">
        <v>259311.81</v>
      </c>
      <c r="H946" s="388">
        <f t="shared" si="25"/>
        <v>38.43170938473531</v>
      </c>
      <c r="I946" s="22"/>
    </row>
    <row r="947" spans="1:9" s="379" customFormat="1" ht="15" customHeight="1">
      <c r="A947" s="4"/>
      <c r="B947" s="9"/>
      <c r="C947" s="208">
        <v>3110</v>
      </c>
      <c r="D947" s="11" t="s">
        <v>737</v>
      </c>
      <c r="E947" s="12">
        <v>685834</v>
      </c>
      <c r="F947" s="13">
        <v>674734</v>
      </c>
      <c r="G947" s="13">
        <v>259311.81</v>
      </c>
      <c r="H947" s="388">
        <f t="shared" si="25"/>
        <v>38.43170938473531</v>
      </c>
      <c r="I947" s="22"/>
    </row>
    <row r="948" spans="1:9" s="379" customFormat="1" ht="32.25" customHeight="1">
      <c r="A948" s="4"/>
      <c r="B948" s="9"/>
      <c r="C948" s="130"/>
      <c r="D948" s="103" t="s">
        <v>218</v>
      </c>
      <c r="E948" s="7"/>
      <c r="F948" s="8"/>
      <c r="G948" s="8"/>
      <c r="H948" s="388"/>
      <c r="I948" s="22"/>
    </row>
    <row r="949" spans="1:9" s="379" customFormat="1" ht="15" customHeight="1">
      <c r="A949" s="4"/>
      <c r="B949" s="102"/>
      <c r="C949" s="53"/>
      <c r="D949" s="6"/>
      <c r="E949" s="7"/>
      <c r="F949" s="8"/>
      <c r="G949" s="8"/>
      <c r="H949" s="388"/>
      <c r="I949" s="22"/>
    </row>
    <row r="950" spans="1:9" s="379" customFormat="1" ht="15" customHeight="1">
      <c r="A950" s="4"/>
      <c r="B950" s="3">
        <v>85219</v>
      </c>
      <c r="C950" s="5"/>
      <c r="D950" s="6" t="s">
        <v>119</v>
      </c>
      <c r="E950" s="7">
        <v>898440</v>
      </c>
      <c r="F950" s="8">
        <v>959940</v>
      </c>
      <c r="G950" s="8">
        <v>508700.24</v>
      </c>
      <c r="H950" s="388">
        <f t="shared" si="25"/>
        <v>52.99292039085776</v>
      </c>
      <c r="I950" s="22"/>
    </row>
    <row r="951" spans="1:9" s="379" customFormat="1" ht="15" customHeight="1">
      <c r="A951" s="4"/>
      <c r="B951" s="134"/>
      <c r="C951" s="105"/>
      <c r="D951" s="63"/>
      <c r="E951" s="58"/>
      <c r="F951" s="110"/>
      <c r="G951" s="110"/>
      <c r="H951" s="388"/>
      <c r="I951" s="22"/>
    </row>
    <row r="952" spans="1:9" s="379" customFormat="1" ht="15" customHeight="1">
      <c r="A952" s="4"/>
      <c r="B952" s="9"/>
      <c r="C952" s="38">
        <v>4010</v>
      </c>
      <c r="D952" s="11" t="s">
        <v>151</v>
      </c>
      <c r="E952" s="12">
        <v>591430</v>
      </c>
      <c r="F952" s="13">
        <v>615130</v>
      </c>
      <c r="G952" s="13">
        <v>318604.66</v>
      </c>
      <c r="H952" s="388">
        <f t="shared" si="25"/>
        <v>51.79468730187114</v>
      </c>
      <c r="I952" s="22"/>
    </row>
    <row r="953" spans="1:9" s="379" customFormat="1" ht="15" customHeight="1">
      <c r="A953" s="4"/>
      <c r="B953" s="9"/>
      <c r="C953" s="22"/>
      <c r="D953" s="6"/>
      <c r="E953" s="7"/>
      <c r="F953" s="8"/>
      <c r="G953" s="8"/>
      <c r="H953" s="388"/>
      <c r="I953" s="22"/>
    </row>
    <row r="954" spans="1:9" s="379" customFormat="1" ht="15" customHeight="1">
      <c r="A954" s="4"/>
      <c r="B954" s="9"/>
      <c r="C954" s="36">
        <v>4040</v>
      </c>
      <c r="D954" s="6" t="s">
        <v>86</v>
      </c>
      <c r="E954" s="7">
        <v>44400</v>
      </c>
      <c r="F954" s="26">
        <v>44400</v>
      </c>
      <c r="G954" s="26">
        <v>40791.09</v>
      </c>
      <c r="H954" s="388">
        <f t="shared" si="25"/>
        <v>91.87182432432432</v>
      </c>
      <c r="I954" s="22"/>
    </row>
    <row r="955" spans="1:9" s="379" customFormat="1" ht="15" customHeight="1">
      <c r="A955" s="4"/>
      <c r="B955" s="9"/>
      <c r="C955" s="38">
        <v>4110</v>
      </c>
      <c r="D955" s="11" t="s">
        <v>735</v>
      </c>
      <c r="E955" s="12">
        <v>102585</v>
      </c>
      <c r="F955" s="13">
        <v>102585</v>
      </c>
      <c r="G955" s="13">
        <v>50789.47</v>
      </c>
      <c r="H955" s="388">
        <f t="shared" si="25"/>
        <v>49.509645659696844</v>
      </c>
      <c r="I955" s="22"/>
    </row>
    <row r="956" spans="1:9" s="379" customFormat="1" ht="15" customHeight="1">
      <c r="A956" s="4"/>
      <c r="B956" s="9"/>
      <c r="C956" s="38">
        <v>4120</v>
      </c>
      <c r="D956" s="11" t="s">
        <v>14</v>
      </c>
      <c r="E956" s="12">
        <v>14325</v>
      </c>
      <c r="F956" s="31">
        <v>14325</v>
      </c>
      <c r="G956" s="31">
        <v>8059.33</v>
      </c>
      <c r="H956" s="388">
        <f t="shared" si="25"/>
        <v>56.260593368237345</v>
      </c>
      <c r="I956" s="22"/>
    </row>
    <row r="957" spans="1:9" s="379" customFormat="1" ht="15" customHeight="1">
      <c r="A957" s="4"/>
      <c r="B957" s="9"/>
      <c r="C957" s="38">
        <v>4210</v>
      </c>
      <c r="D957" s="11" t="s">
        <v>115</v>
      </c>
      <c r="E957" s="12">
        <v>40163</v>
      </c>
      <c r="F957" s="31">
        <v>40163</v>
      </c>
      <c r="G957" s="31">
        <v>15456.96</v>
      </c>
      <c r="H957" s="388">
        <f t="shared" si="25"/>
        <v>38.485571296964864</v>
      </c>
      <c r="I957" s="22"/>
    </row>
    <row r="958" spans="1:9" s="379" customFormat="1" ht="15" customHeight="1">
      <c r="A958" s="4"/>
      <c r="B958" s="9"/>
      <c r="C958" s="22"/>
      <c r="D958" s="6" t="s">
        <v>219</v>
      </c>
      <c r="E958" s="7"/>
      <c r="F958" s="26"/>
      <c r="G958" s="26">
        <v>6237.6</v>
      </c>
      <c r="H958" s="388"/>
      <c r="I958" s="22"/>
    </row>
    <row r="959" spans="1:9" s="379" customFormat="1" ht="15" customHeight="1">
      <c r="A959" s="41"/>
      <c r="B959" s="42"/>
      <c r="C959" s="43"/>
      <c r="D959" s="61" t="s">
        <v>220</v>
      </c>
      <c r="E959" s="122"/>
      <c r="F959" s="143"/>
      <c r="G959" s="143">
        <v>6095.97</v>
      </c>
      <c r="H959" s="389"/>
      <c r="I959" s="22"/>
    </row>
    <row r="960" spans="1:9" s="379" customFormat="1" ht="15" customHeight="1">
      <c r="A960" s="47"/>
      <c r="B960" s="48"/>
      <c r="C960" s="493"/>
      <c r="D960" s="212" t="s">
        <v>221</v>
      </c>
      <c r="E960" s="213"/>
      <c r="F960" s="222"/>
      <c r="G960" s="222">
        <v>3123.39</v>
      </c>
      <c r="H960" s="397"/>
      <c r="I960" s="22"/>
    </row>
    <row r="961" spans="1:9" s="379" customFormat="1" ht="15" customHeight="1">
      <c r="A961" s="4"/>
      <c r="B961" s="9"/>
      <c r="C961" s="38">
        <v>4260</v>
      </c>
      <c r="D961" s="11" t="s">
        <v>31</v>
      </c>
      <c r="E961" s="12">
        <v>3000</v>
      </c>
      <c r="F961" s="27">
        <v>3000</v>
      </c>
      <c r="G961" s="27">
        <v>154.85</v>
      </c>
      <c r="H961" s="388">
        <f t="shared" si="25"/>
        <v>5.161666666666666</v>
      </c>
      <c r="I961" s="22"/>
    </row>
    <row r="962" spans="1:9" s="379" customFormat="1" ht="15" customHeight="1">
      <c r="A962" s="4"/>
      <c r="B962" s="9"/>
      <c r="C962" s="38">
        <v>4280</v>
      </c>
      <c r="D962" s="11" t="s">
        <v>714</v>
      </c>
      <c r="E962" s="12">
        <v>600</v>
      </c>
      <c r="F962" s="62">
        <v>600</v>
      </c>
      <c r="G962" s="62">
        <v>600</v>
      </c>
      <c r="H962" s="388">
        <f t="shared" si="25"/>
        <v>100</v>
      </c>
      <c r="I962" s="22"/>
    </row>
    <row r="963" spans="1:9" s="379" customFormat="1" ht="15" customHeight="1">
      <c r="A963" s="4"/>
      <c r="B963" s="9"/>
      <c r="C963" s="38">
        <v>4300</v>
      </c>
      <c r="D963" s="11" t="s">
        <v>946</v>
      </c>
      <c r="E963" s="12">
        <v>29273</v>
      </c>
      <c r="F963" s="31">
        <v>29273</v>
      </c>
      <c r="G963" s="31">
        <v>12993.62</v>
      </c>
      <c r="H963" s="388">
        <f t="shared" si="25"/>
        <v>44.387729306869815</v>
      </c>
      <c r="I963" s="22"/>
    </row>
    <row r="964" spans="1:9" s="379" customFormat="1" ht="32.25" customHeight="1">
      <c r="A964" s="4"/>
      <c r="B964" s="9"/>
      <c r="C964" s="22"/>
      <c r="D964" s="103" t="s">
        <v>513</v>
      </c>
      <c r="E964" s="7"/>
      <c r="F964" s="26"/>
      <c r="G964" s="26"/>
      <c r="H964" s="388"/>
      <c r="I964" s="22"/>
    </row>
    <row r="965" spans="1:9" s="379" customFormat="1" ht="15" customHeight="1">
      <c r="A965" s="4"/>
      <c r="B965" s="9"/>
      <c r="C965" s="38">
        <v>4350</v>
      </c>
      <c r="D965" s="11" t="s">
        <v>724</v>
      </c>
      <c r="E965" s="12">
        <v>800</v>
      </c>
      <c r="F965" s="62">
        <v>800</v>
      </c>
      <c r="G965" s="62">
        <v>578.28</v>
      </c>
      <c r="H965" s="388">
        <f t="shared" si="25"/>
        <v>72.285</v>
      </c>
      <c r="I965" s="22"/>
    </row>
    <row r="966" spans="1:9" s="379" customFormat="1" ht="15" customHeight="1">
      <c r="A966" s="4"/>
      <c r="B966" s="9"/>
      <c r="C966" s="101"/>
      <c r="D966" s="6" t="s">
        <v>34</v>
      </c>
      <c r="E966" s="7"/>
      <c r="F966" s="37"/>
      <c r="G966" s="37"/>
      <c r="H966" s="388"/>
      <c r="I966" s="22"/>
    </row>
    <row r="967" spans="1:9" s="379" customFormat="1" ht="34.5" customHeight="1">
      <c r="A967" s="4"/>
      <c r="B967" s="9"/>
      <c r="C967" s="38">
        <v>4370</v>
      </c>
      <c r="D967" s="98" t="s">
        <v>82</v>
      </c>
      <c r="E967" s="12">
        <v>3000</v>
      </c>
      <c r="F967" s="27">
        <v>3000</v>
      </c>
      <c r="G967" s="27">
        <v>2247.86</v>
      </c>
      <c r="H967" s="388">
        <f aca="true" t="shared" si="26" ref="H967:H974">G967/F967%</f>
        <v>74.92866666666667</v>
      </c>
      <c r="I967" s="22"/>
    </row>
    <row r="968" spans="1:9" s="379" customFormat="1" ht="15" customHeight="1">
      <c r="A968" s="4"/>
      <c r="B968" s="9"/>
      <c r="C968" s="38">
        <v>4410</v>
      </c>
      <c r="D968" s="11" t="s">
        <v>699</v>
      </c>
      <c r="E968" s="12">
        <v>5600</v>
      </c>
      <c r="F968" s="27">
        <v>5600</v>
      </c>
      <c r="G968" s="27">
        <v>3544.72</v>
      </c>
      <c r="H968" s="388">
        <f t="shared" si="26"/>
        <v>63.29857142857143</v>
      </c>
      <c r="I968" s="22"/>
    </row>
    <row r="969" spans="1:9" s="379" customFormat="1" ht="15" customHeight="1">
      <c r="A969" s="64"/>
      <c r="B969" s="65"/>
      <c r="C969" s="209">
        <v>4430</v>
      </c>
      <c r="D969" s="61" t="s">
        <v>697</v>
      </c>
      <c r="E969" s="122">
        <v>1500</v>
      </c>
      <c r="F969" s="210">
        <v>1500</v>
      </c>
      <c r="G969" s="210">
        <v>102</v>
      </c>
      <c r="H969" s="389">
        <f t="shared" si="26"/>
        <v>6.8</v>
      </c>
      <c r="I969" s="22"/>
    </row>
    <row r="970" spans="1:9" s="379" customFormat="1" ht="15" customHeight="1">
      <c r="A970" s="35"/>
      <c r="B970" s="113"/>
      <c r="C970" s="211">
        <v>4440</v>
      </c>
      <c r="D970" s="125" t="s">
        <v>709</v>
      </c>
      <c r="E970" s="126">
        <v>16764</v>
      </c>
      <c r="F970" s="127">
        <v>16764</v>
      </c>
      <c r="G970" s="127">
        <v>16764</v>
      </c>
      <c r="H970" s="397">
        <f t="shared" si="26"/>
        <v>100.00000000000001</v>
      </c>
      <c r="I970" s="22"/>
    </row>
    <row r="971" spans="1:9" s="379" customFormat="1" ht="15" customHeight="1">
      <c r="A971" s="4"/>
      <c r="B971" s="9"/>
      <c r="C971" s="208">
        <v>6050</v>
      </c>
      <c r="D971" s="11" t="s">
        <v>130</v>
      </c>
      <c r="E971" s="12">
        <v>45000</v>
      </c>
      <c r="F971" s="31">
        <v>45000</v>
      </c>
      <c r="G971" s="31">
        <v>38013.4</v>
      </c>
      <c r="H971" s="388">
        <f t="shared" si="26"/>
        <v>84.47422222222222</v>
      </c>
      <c r="I971" s="22"/>
    </row>
    <row r="972" spans="1:9" s="379" customFormat="1" ht="15" customHeight="1">
      <c r="A972" s="4"/>
      <c r="B972" s="9"/>
      <c r="C972" s="330"/>
      <c r="D972" s="6" t="s">
        <v>125</v>
      </c>
      <c r="E972" s="7"/>
      <c r="F972" s="26">
        <v>35000</v>
      </c>
      <c r="G972" s="26">
        <v>35000</v>
      </c>
      <c r="H972" s="388">
        <f t="shared" si="26"/>
        <v>100</v>
      </c>
      <c r="I972" s="22"/>
    </row>
    <row r="973" spans="1:9" s="379" customFormat="1" ht="30.75" customHeight="1">
      <c r="A973" s="4"/>
      <c r="B973" s="9"/>
      <c r="C973" s="40"/>
      <c r="D973" s="103" t="s">
        <v>824</v>
      </c>
      <c r="E973" s="7"/>
      <c r="F973" s="26">
        <v>10000</v>
      </c>
      <c r="G973" s="26">
        <v>3013.4</v>
      </c>
      <c r="H973" s="388">
        <f t="shared" si="26"/>
        <v>30.134</v>
      </c>
      <c r="I973" s="22"/>
    </row>
    <row r="974" spans="1:9" s="379" customFormat="1" ht="15" customHeight="1">
      <c r="A974" s="4"/>
      <c r="B974" s="9"/>
      <c r="C974" s="38">
        <v>6060</v>
      </c>
      <c r="D974" s="11" t="s">
        <v>750</v>
      </c>
      <c r="E974" s="12">
        <v>0</v>
      </c>
      <c r="F974" s="31">
        <v>37800</v>
      </c>
      <c r="G974" s="31">
        <v>0</v>
      </c>
      <c r="H974" s="388">
        <f t="shared" si="26"/>
        <v>0</v>
      </c>
      <c r="I974" s="22"/>
    </row>
    <row r="975" spans="1:9" s="379" customFormat="1" ht="34.5" customHeight="1">
      <c r="A975" s="4"/>
      <c r="B975" s="9"/>
      <c r="C975" s="22"/>
      <c r="D975" s="98" t="s">
        <v>379</v>
      </c>
      <c r="E975" s="12"/>
      <c r="F975" s="31"/>
      <c r="G975" s="31"/>
      <c r="H975" s="388"/>
      <c r="I975" s="22"/>
    </row>
    <row r="976" spans="1:9" s="379" customFormat="1" ht="32.25" customHeight="1">
      <c r="A976" s="4"/>
      <c r="B976" s="9"/>
      <c r="C976" s="32"/>
      <c r="D976" s="286" t="s">
        <v>380</v>
      </c>
      <c r="E976" s="29"/>
      <c r="F976" s="30"/>
      <c r="G976" s="30"/>
      <c r="H976" s="391"/>
      <c r="I976" s="22"/>
    </row>
    <row r="977" spans="1:9" s="379" customFormat="1" ht="15" customHeight="1">
      <c r="A977" s="4"/>
      <c r="B977" s="102"/>
      <c r="C977" s="53"/>
      <c r="D977" s="23"/>
      <c r="E977" s="24"/>
      <c r="F977" s="227"/>
      <c r="G977" s="227"/>
      <c r="H977" s="388"/>
      <c r="I977" s="22"/>
    </row>
    <row r="978" spans="1:9" s="379" customFormat="1" ht="34.5" customHeight="1">
      <c r="A978" s="4"/>
      <c r="B978" s="3">
        <v>85228</v>
      </c>
      <c r="C978" s="5"/>
      <c r="D978" s="103" t="s">
        <v>746</v>
      </c>
      <c r="E978" s="7">
        <v>372130</v>
      </c>
      <c r="F978" s="8">
        <v>374130</v>
      </c>
      <c r="G978" s="8">
        <v>205306.71</v>
      </c>
      <c r="H978" s="388">
        <f aca="true" t="shared" si="27" ref="H978:H993">G978/F978%</f>
        <v>54.8757677812525</v>
      </c>
      <c r="I978" s="22"/>
    </row>
    <row r="979" spans="1:9" s="379" customFormat="1" ht="15" customHeight="1">
      <c r="A979" s="4"/>
      <c r="B979" s="134"/>
      <c r="C979" s="56"/>
      <c r="D979" s="106" t="s">
        <v>103</v>
      </c>
      <c r="E979" s="107">
        <v>25000</v>
      </c>
      <c r="F979" s="108">
        <v>25000</v>
      </c>
      <c r="G979" s="108">
        <v>13300</v>
      </c>
      <c r="H979" s="408">
        <f t="shared" si="27"/>
        <v>53.2</v>
      </c>
      <c r="I979" s="22"/>
    </row>
    <row r="980" spans="1:9" s="379" customFormat="1" ht="15" customHeight="1">
      <c r="A980" s="41"/>
      <c r="B980" s="358"/>
      <c r="C980" s="305"/>
      <c r="D980" s="185" t="s">
        <v>217</v>
      </c>
      <c r="E980" s="186">
        <v>347130</v>
      </c>
      <c r="F980" s="187">
        <v>349130</v>
      </c>
      <c r="G980" s="187">
        <v>192006.91</v>
      </c>
      <c r="H980" s="494">
        <f t="shared" si="27"/>
        <v>54.995821040873025</v>
      </c>
      <c r="I980" s="22"/>
    </row>
    <row r="981" spans="1:9" s="379" customFormat="1" ht="15" customHeight="1">
      <c r="A981" s="47"/>
      <c r="B981" s="48"/>
      <c r="C981" s="124">
        <v>4010</v>
      </c>
      <c r="D981" s="125" t="s">
        <v>151</v>
      </c>
      <c r="E981" s="126">
        <v>80346</v>
      </c>
      <c r="F981" s="127">
        <v>82346</v>
      </c>
      <c r="G981" s="127">
        <v>46209.87</v>
      </c>
      <c r="H981" s="397">
        <f t="shared" si="27"/>
        <v>56.11671483739344</v>
      </c>
      <c r="I981" s="22"/>
    </row>
    <row r="982" spans="1:9" s="379" customFormat="1" ht="15" customHeight="1">
      <c r="A982" s="4"/>
      <c r="B982" s="9"/>
      <c r="C982" s="114"/>
      <c r="D982" s="6" t="s">
        <v>222</v>
      </c>
      <c r="E982" s="7">
        <v>74976</v>
      </c>
      <c r="F982" s="39">
        <v>76976</v>
      </c>
      <c r="G982" s="39">
        <v>43580.79</v>
      </c>
      <c r="H982" s="388">
        <f t="shared" si="27"/>
        <v>56.61607514030347</v>
      </c>
      <c r="I982" s="22"/>
    </row>
    <row r="983" spans="1:9" s="379" customFormat="1" ht="15" customHeight="1">
      <c r="A983" s="4"/>
      <c r="B983" s="9"/>
      <c r="C983" s="22"/>
      <c r="D983" s="6" t="s">
        <v>223</v>
      </c>
      <c r="E983" s="7">
        <v>5370</v>
      </c>
      <c r="F983" s="26">
        <v>5370</v>
      </c>
      <c r="G983" s="26">
        <v>2629.08</v>
      </c>
      <c r="H983" s="388">
        <f t="shared" si="27"/>
        <v>48.95865921787709</v>
      </c>
      <c r="I983" s="22"/>
    </row>
    <row r="984" spans="1:9" s="379" customFormat="1" ht="15" customHeight="1">
      <c r="A984" s="4"/>
      <c r="B984" s="9"/>
      <c r="C984" s="36">
        <v>4040</v>
      </c>
      <c r="D984" s="6" t="s">
        <v>86</v>
      </c>
      <c r="E984" s="7">
        <v>6374</v>
      </c>
      <c r="F984" s="39">
        <v>6374</v>
      </c>
      <c r="G984" s="39">
        <v>6374</v>
      </c>
      <c r="H984" s="388">
        <f t="shared" si="27"/>
        <v>100</v>
      </c>
      <c r="I984" s="22"/>
    </row>
    <row r="985" spans="1:9" s="379" customFormat="1" ht="15" customHeight="1">
      <c r="A985" s="4"/>
      <c r="B985" s="9"/>
      <c r="C985" s="22"/>
      <c r="D985" s="6" t="s">
        <v>222</v>
      </c>
      <c r="E985" s="7">
        <v>5864</v>
      </c>
      <c r="F985" s="39">
        <v>5864</v>
      </c>
      <c r="G985" s="39">
        <v>5864</v>
      </c>
      <c r="H985" s="388">
        <f t="shared" si="27"/>
        <v>100</v>
      </c>
      <c r="I985" s="22"/>
    </row>
    <row r="986" spans="1:9" s="379" customFormat="1" ht="15" customHeight="1">
      <c r="A986" s="4"/>
      <c r="B986" s="9"/>
      <c r="C986" s="40"/>
      <c r="D986" s="6" t="s">
        <v>223</v>
      </c>
      <c r="E986" s="7">
        <v>510</v>
      </c>
      <c r="F986" s="37">
        <v>510</v>
      </c>
      <c r="G986" s="37">
        <v>510</v>
      </c>
      <c r="H986" s="388">
        <f t="shared" si="27"/>
        <v>100</v>
      </c>
      <c r="I986" s="22"/>
    </row>
    <row r="987" spans="1:9" s="379" customFormat="1" ht="15" customHeight="1">
      <c r="A987" s="4"/>
      <c r="B987" s="9"/>
      <c r="C987" s="38">
        <v>4110</v>
      </c>
      <c r="D987" s="11" t="s">
        <v>735</v>
      </c>
      <c r="E987" s="12">
        <v>14210</v>
      </c>
      <c r="F987" s="31">
        <v>14210</v>
      </c>
      <c r="G987" s="31">
        <v>7453.95</v>
      </c>
      <c r="H987" s="388">
        <f t="shared" si="27"/>
        <v>52.45566502463054</v>
      </c>
      <c r="I987" s="22"/>
    </row>
    <row r="988" spans="1:9" s="379" customFormat="1" ht="15" customHeight="1">
      <c r="A988" s="4"/>
      <c r="B988" s="9"/>
      <c r="C988" s="22"/>
      <c r="D988" s="6" t="s">
        <v>222</v>
      </c>
      <c r="E988" s="7">
        <v>13161</v>
      </c>
      <c r="F988" s="26">
        <v>13161</v>
      </c>
      <c r="G988" s="26">
        <v>6981.01</v>
      </c>
      <c r="H988" s="388">
        <f t="shared" si="27"/>
        <v>53.043157814755716</v>
      </c>
      <c r="I988" s="22"/>
    </row>
    <row r="989" spans="1:9" s="379" customFormat="1" ht="15" customHeight="1">
      <c r="A989" s="4"/>
      <c r="B989" s="9"/>
      <c r="C989" s="40"/>
      <c r="D989" s="6" t="s">
        <v>223</v>
      </c>
      <c r="E989" s="7">
        <v>1049</v>
      </c>
      <c r="F989" s="39">
        <v>1049</v>
      </c>
      <c r="G989" s="39">
        <v>472.94</v>
      </c>
      <c r="H989" s="388">
        <f t="shared" si="27"/>
        <v>45.08484270734032</v>
      </c>
      <c r="I989" s="22"/>
    </row>
    <row r="990" spans="1:9" s="379" customFormat="1" ht="15" customHeight="1">
      <c r="A990" s="4"/>
      <c r="B990" s="9"/>
      <c r="C990" s="38">
        <v>4120</v>
      </c>
      <c r="D990" s="11" t="s">
        <v>14</v>
      </c>
      <c r="E990" s="12">
        <v>1880</v>
      </c>
      <c r="F990" s="27">
        <v>1880</v>
      </c>
      <c r="G990" s="27">
        <v>1182.85</v>
      </c>
      <c r="H990" s="388">
        <f t="shared" si="27"/>
        <v>62.917553191489354</v>
      </c>
      <c r="I990" s="22"/>
    </row>
    <row r="991" spans="1:9" s="379" customFormat="1" ht="15" customHeight="1">
      <c r="A991" s="4"/>
      <c r="B991" s="9"/>
      <c r="C991" s="22"/>
      <c r="D991" s="6" t="s">
        <v>222</v>
      </c>
      <c r="E991" s="7">
        <v>1739</v>
      </c>
      <c r="F991" s="39">
        <v>1739</v>
      </c>
      <c r="G991" s="39">
        <v>1107.78</v>
      </c>
      <c r="H991" s="388">
        <f t="shared" si="27"/>
        <v>63.702127659574465</v>
      </c>
      <c r="I991" s="22"/>
    </row>
    <row r="992" spans="1:9" s="379" customFormat="1" ht="15" customHeight="1">
      <c r="A992" s="4"/>
      <c r="B992" s="9"/>
      <c r="C992" s="40"/>
      <c r="D992" s="6" t="s">
        <v>223</v>
      </c>
      <c r="E992" s="7">
        <v>141</v>
      </c>
      <c r="F992" s="37">
        <v>141</v>
      </c>
      <c r="G992" s="37">
        <v>75.07</v>
      </c>
      <c r="H992" s="388">
        <f t="shared" si="27"/>
        <v>53.241134751773046</v>
      </c>
      <c r="I992" s="22"/>
    </row>
    <row r="993" spans="1:9" s="379" customFormat="1" ht="15" customHeight="1">
      <c r="A993" s="4"/>
      <c r="B993" s="9"/>
      <c r="C993" s="38">
        <v>4170</v>
      </c>
      <c r="D993" s="11" t="s">
        <v>943</v>
      </c>
      <c r="E993" s="12">
        <v>1000</v>
      </c>
      <c r="F993" s="27">
        <v>1000</v>
      </c>
      <c r="G993" s="27">
        <v>430</v>
      </c>
      <c r="H993" s="388">
        <f t="shared" si="27"/>
        <v>43</v>
      </c>
      <c r="I993" s="22"/>
    </row>
    <row r="994" spans="1:9" s="379" customFormat="1" ht="15" customHeight="1">
      <c r="A994" s="4"/>
      <c r="B994" s="9"/>
      <c r="C994" s="101"/>
      <c r="D994" s="6" t="s">
        <v>771</v>
      </c>
      <c r="E994" s="7"/>
      <c r="F994" s="39"/>
      <c r="G994" s="39"/>
      <c r="H994" s="388"/>
      <c r="I994" s="22"/>
    </row>
    <row r="995" spans="1:9" s="379" customFormat="1" ht="15" customHeight="1">
      <c r="A995" s="4"/>
      <c r="B995" s="9"/>
      <c r="C995" s="38">
        <v>4210</v>
      </c>
      <c r="D995" s="11" t="s">
        <v>115</v>
      </c>
      <c r="E995" s="12">
        <v>23448</v>
      </c>
      <c r="F995" s="31">
        <v>23448</v>
      </c>
      <c r="G995" s="31">
        <v>7119.56</v>
      </c>
      <c r="H995" s="388">
        <f>G995/F995%</f>
        <v>30.36318662572501</v>
      </c>
      <c r="I995" s="22"/>
    </row>
    <row r="996" spans="1:9" s="379" customFormat="1" ht="15" customHeight="1">
      <c r="A996" s="4"/>
      <c r="B996" s="9"/>
      <c r="C996" s="114"/>
      <c r="D996" s="6" t="s">
        <v>222</v>
      </c>
      <c r="E996" s="7">
        <v>21900</v>
      </c>
      <c r="F996" s="26">
        <v>21900</v>
      </c>
      <c r="G996" s="26">
        <v>5571.46</v>
      </c>
      <c r="H996" s="388">
        <f>G996/F996%</f>
        <v>25.440456621004568</v>
      </c>
      <c r="I996" s="22"/>
    </row>
    <row r="997" spans="1:9" s="379" customFormat="1" ht="15" customHeight="1">
      <c r="A997" s="4"/>
      <c r="B997" s="9"/>
      <c r="C997" s="40"/>
      <c r="D997" s="6" t="s">
        <v>223</v>
      </c>
      <c r="E997" s="7">
        <v>1548</v>
      </c>
      <c r="F997" s="39">
        <v>1548</v>
      </c>
      <c r="G997" s="39">
        <v>1548</v>
      </c>
      <c r="H997" s="388">
        <f>G997/F997%</f>
        <v>100</v>
      </c>
      <c r="I997" s="22"/>
    </row>
    <row r="998" spans="1:9" s="379" customFormat="1" ht="15" customHeight="1">
      <c r="A998" s="4"/>
      <c r="B998" s="9"/>
      <c r="C998" s="38">
        <v>4260</v>
      </c>
      <c r="D998" s="11" t="s">
        <v>31</v>
      </c>
      <c r="E998" s="12">
        <v>8000</v>
      </c>
      <c r="F998" s="27">
        <v>8000</v>
      </c>
      <c r="G998" s="27">
        <v>5835.62</v>
      </c>
      <c r="H998" s="388">
        <f>G998/F998%</f>
        <v>72.94525</v>
      </c>
      <c r="I998" s="22"/>
    </row>
    <row r="999" spans="1:9" s="379" customFormat="1" ht="15" customHeight="1">
      <c r="A999" s="4"/>
      <c r="B999" s="9"/>
      <c r="C999" s="40"/>
      <c r="D999" s="6" t="s">
        <v>771</v>
      </c>
      <c r="E999" s="7"/>
      <c r="F999" s="39"/>
      <c r="G999" s="39"/>
      <c r="H999" s="388"/>
      <c r="I999" s="22"/>
    </row>
    <row r="1000" spans="1:9" s="379" customFormat="1" ht="15" customHeight="1">
      <c r="A1000" s="4"/>
      <c r="B1000" s="9"/>
      <c r="C1000" s="38">
        <v>4280</v>
      </c>
      <c r="D1000" s="11" t="s">
        <v>714</v>
      </c>
      <c r="E1000" s="12">
        <v>120</v>
      </c>
      <c r="F1000" s="62">
        <v>120</v>
      </c>
      <c r="G1000" s="62">
        <v>120</v>
      </c>
      <c r="H1000" s="388">
        <f>G1000/F1000%</f>
        <v>100</v>
      </c>
      <c r="I1000" s="22"/>
    </row>
    <row r="1001" spans="1:9" s="379" customFormat="1" ht="15" customHeight="1">
      <c r="A1001" s="4"/>
      <c r="B1001" s="9"/>
      <c r="C1001" s="101"/>
      <c r="D1001" s="6" t="s">
        <v>771</v>
      </c>
      <c r="E1001" s="7"/>
      <c r="F1001" s="37"/>
      <c r="G1001" s="37"/>
      <c r="H1001" s="388"/>
      <c r="I1001" s="22"/>
    </row>
    <row r="1002" spans="1:9" s="379" customFormat="1" ht="15" customHeight="1">
      <c r="A1002" s="4"/>
      <c r="B1002" s="9"/>
      <c r="C1002" s="38">
        <v>4300</v>
      </c>
      <c r="D1002" s="11" t="s">
        <v>946</v>
      </c>
      <c r="E1002" s="12">
        <v>226340</v>
      </c>
      <c r="F1002" s="13">
        <v>226146</v>
      </c>
      <c r="G1002" s="13">
        <v>121683.69</v>
      </c>
      <c r="H1002" s="388">
        <f>G1002/F1002%</f>
        <v>53.8075800589</v>
      </c>
      <c r="I1002" s="22"/>
    </row>
    <row r="1003" spans="1:9" s="379" customFormat="1" ht="15" customHeight="1">
      <c r="A1003" s="4"/>
      <c r="B1003" s="9"/>
      <c r="C1003" s="22"/>
      <c r="D1003" s="6" t="s">
        <v>222</v>
      </c>
      <c r="E1003" s="7">
        <v>210340</v>
      </c>
      <c r="F1003" s="8">
        <v>210146</v>
      </c>
      <c r="G1003" s="8">
        <v>114000.78</v>
      </c>
      <c r="H1003" s="388">
        <f>G1003/F1003%</f>
        <v>54.24837018073149</v>
      </c>
      <c r="I1003" s="22"/>
    </row>
    <row r="1004" spans="1:9" s="379" customFormat="1" ht="15" customHeight="1">
      <c r="A1004" s="4"/>
      <c r="B1004" s="9"/>
      <c r="C1004" s="40"/>
      <c r="D1004" s="6" t="s">
        <v>223</v>
      </c>
      <c r="E1004" s="7">
        <v>16000</v>
      </c>
      <c r="F1004" s="26">
        <v>16000</v>
      </c>
      <c r="G1004" s="26">
        <v>7682.91</v>
      </c>
      <c r="H1004" s="388">
        <f>G1004/F1004%</f>
        <v>48.018187499999996</v>
      </c>
      <c r="I1004" s="22"/>
    </row>
    <row r="1005" spans="1:9" s="379" customFormat="1" ht="29.25" customHeight="1">
      <c r="A1005" s="4"/>
      <c r="B1005" s="9"/>
      <c r="C1005" s="38">
        <v>4370</v>
      </c>
      <c r="D1005" s="98" t="s">
        <v>82</v>
      </c>
      <c r="E1005" s="12">
        <v>1700</v>
      </c>
      <c r="F1005" s="27">
        <v>1700</v>
      </c>
      <c r="G1005" s="27">
        <v>1461.17</v>
      </c>
      <c r="H1005" s="388">
        <f>G1005/F1005%</f>
        <v>85.95117647058824</v>
      </c>
      <c r="I1005" s="22"/>
    </row>
    <row r="1006" spans="1:9" s="379" customFormat="1" ht="15" customHeight="1">
      <c r="A1006" s="4"/>
      <c r="B1006" s="9"/>
      <c r="C1006" s="40"/>
      <c r="D1006" s="6" t="s">
        <v>771</v>
      </c>
      <c r="E1006" s="7"/>
      <c r="F1006" s="39"/>
      <c r="G1006" s="39"/>
      <c r="H1006" s="388"/>
      <c r="I1006" s="22"/>
    </row>
    <row r="1007" spans="1:9" s="379" customFormat="1" ht="15" customHeight="1">
      <c r="A1007" s="64"/>
      <c r="B1007" s="65"/>
      <c r="C1007" s="38">
        <v>4430</v>
      </c>
      <c r="D1007" s="61" t="s">
        <v>697</v>
      </c>
      <c r="E1007" s="122">
        <v>3500</v>
      </c>
      <c r="F1007" s="210">
        <v>3500</v>
      </c>
      <c r="G1007" s="210">
        <v>2030</v>
      </c>
      <c r="H1007" s="389">
        <f>G1007/F1007%</f>
        <v>58</v>
      </c>
      <c r="I1007" s="22"/>
    </row>
    <row r="1008" spans="1:9" s="379" customFormat="1" ht="15" customHeight="1">
      <c r="A1008" s="305"/>
      <c r="B1008" s="238"/>
      <c r="C1008" s="488"/>
      <c r="D1008" s="177" t="s">
        <v>771</v>
      </c>
      <c r="E1008" s="175"/>
      <c r="F1008" s="225"/>
      <c r="G1008" s="225"/>
      <c r="H1008" s="396"/>
      <c r="I1008" s="22"/>
    </row>
    <row r="1009" spans="1:9" s="379" customFormat="1" ht="15" customHeight="1">
      <c r="A1009" s="47"/>
      <c r="B1009" s="48"/>
      <c r="C1009" s="124">
        <v>4440</v>
      </c>
      <c r="D1009" s="125" t="s">
        <v>709</v>
      </c>
      <c r="E1009" s="126">
        <v>5212</v>
      </c>
      <c r="F1009" s="298">
        <v>5406</v>
      </c>
      <c r="G1009" s="298">
        <v>5406</v>
      </c>
      <c r="H1009" s="397">
        <f>G1009/F1009%</f>
        <v>100</v>
      </c>
      <c r="I1009" s="22"/>
    </row>
    <row r="1010" spans="1:9" s="379" customFormat="1" ht="15" customHeight="1">
      <c r="A1010" s="4"/>
      <c r="B1010" s="9"/>
      <c r="C1010" s="22"/>
      <c r="D1010" s="6" t="s">
        <v>222</v>
      </c>
      <c r="E1010" s="7">
        <v>5830</v>
      </c>
      <c r="F1010" s="39">
        <v>5024</v>
      </c>
      <c r="G1010" s="39">
        <v>5024</v>
      </c>
      <c r="H1010" s="388">
        <f>G1010/F1010%</f>
        <v>100</v>
      </c>
      <c r="I1010" s="22"/>
    </row>
    <row r="1011" spans="1:9" s="379" customFormat="1" ht="15" customHeight="1">
      <c r="A1011" s="4"/>
      <c r="B1011" s="9"/>
      <c r="C1011" s="32"/>
      <c r="D1011" s="6" t="s">
        <v>223</v>
      </c>
      <c r="E1011" s="7">
        <v>382</v>
      </c>
      <c r="F1011" s="37">
        <v>382</v>
      </c>
      <c r="G1011" s="37">
        <v>382</v>
      </c>
      <c r="H1011" s="388">
        <f>G1011/F1011%</f>
        <v>100</v>
      </c>
      <c r="I1011" s="22"/>
    </row>
    <row r="1012" spans="1:9" s="379" customFormat="1" ht="15" customHeight="1">
      <c r="A1012" s="4"/>
      <c r="B1012" s="102"/>
      <c r="C1012" s="53"/>
      <c r="D1012" s="6"/>
      <c r="E1012" s="7"/>
      <c r="F1012" s="37"/>
      <c r="G1012" s="37"/>
      <c r="H1012" s="388"/>
      <c r="I1012" s="22"/>
    </row>
    <row r="1013" spans="1:9" s="379" customFormat="1" ht="15" customHeight="1">
      <c r="A1013" s="4"/>
      <c r="B1013" s="3">
        <v>85232</v>
      </c>
      <c r="C1013" s="5"/>
      <c r="D1013" s="6" t="s">
        <v>381</v>
      </c>
      <c r="E1013" s="7">
        <v>0</v>
      </c>
      <c r="F1013" s="39">
        <v>1500</v>
      </c>
      <c r="G1013" s="39">
        <v>1500</v>
      </c>
      <c r="H1013" s="388">
        <f>G1013/F1013%</f>
        <v>100</v>
      </c>
      <c r="I1013" s="22"/>
    </row>
    <row r="1014" spans="1:9" s="379" customFormat="1" ht="15" customHeight="1">
      <c r="A1014" s="4"/>
      <c r="B1014" s="134"/>
      <c r="C1014" s="56"/>
      <c r="D1014" s="106" t="s">
        <v>103</v>
      </c>
      <c r="E1014" s="107">
        <v>0</v>
      </c>
      <c r="F1014" s="234">
        <v>1500</v>
      </c>
      <c r="G1014" s="234">
        <v>1500</v>
      </c>
      <c r="H1014" s="408">
        <f>G1014/F1014%</f>
        <v>100</v>
      </c>
      <c r="I1014" s="22"/>
    </row>
    <row r="1015" spans="1:9" s="379" customFormat="1" ht="15" customHeight="1">
      <c r="A1015" s="4"/>
      <c r="B1015" s="9"/>
      <c r="C1015" s="38">
        <v>4010</v>
      </c>
      <c r="D1015" s="11" t="s">
        <v>151</v>
      </c>
      <c r="E1015" s="12"/>
      <c r="F1015" s="27">
        <v>1500</v>
      </c>
      <c r="G1015" s="27">
        <v>1500</v>
      </c>
      <c r="H1015" s="388">
        <f>G1015/F1015%</f>
        <v>100</v>
      </c>
      <c r="I1015" s="22"/>
    </row>
    <row r="1016" spans="1:9" s="379" customFormat="1" ht="15" customHeight="1">
      <c r="A1016" s="4"/>
      <c r="B1016" s="9"/>
      <c r="C1016" s="32"/>
      <c r="D1016" s="6" t="s">
        <v>790</v>
      </c>
      <c r="E1016" s="7"/>
      <c r="F1016" s="39">
        <v>1500</v>
      </c>
      <c r="G1016" s="39">
        <v>1500</v>
      </c>
      <c r="H1016" s="388">
        <v>100</v>
      </c>
      <c r="I1016" s="22"/>
    </row>
    <row r="1017" spans="1:9" s="379" customFormat="1" ht="15" customHeight="1">
      <c r="A1017" s="4"/>
      <c r="B1017" s="102"/>
      <c r="C1017" s="53"/>
      <c r="D1017" s="6"/>
      <c r="E1017" s="7"/>
      <c r="F1017" s="39"/>
      <c r="G1017" s="39"/>
      <c r="H1017" s="388"/>
      <c r="I1017" s="22"/>
    </row>
    <row r="1018" spans="1:9" s="379" customFormat="1" ht="15" customHeight="1">
      <c r="A1018" s="4"/>
      <c r="B1018" s="3">
        <v>85295</v>
      </c>
      <c r="C1018" s="5"/>
      <c r="D1018" s="6" t="s">
        <v>126</v>
      </c>
      <c r="E1018" s="7">
        <v>407780</v>
      </c>
      <c r="F1018" s="8">
        <v>451080</v>
      </c>
      <c r="G1018" s="8">
        <v>149963.21</v>
      </c>
      <c r="H1018" s="388">
        <f>G1018/F1018%</f>
        <v>33.24536889243593</v>
      </c>
      <c r="I1018" s="22"/>
    </row>
    <row r="1019" spans="1:9" s="379" customFormat="1" ht="30.75" customHeight="1">
      <c r="A1019" s="4"/>
      <c r="B1019" s="9"/>
      <c r="C1019" s="10">
        <v>2820</v>
      </c>
      <c r="D1019" s="98" t="s">
        <v>490</v>
      </c>
      <c r="E1019" s="12">
        <v>15000</v>
      </c>
      <c r="F1019" s="31">
        <v>15000</v>
      </c>
      <c r="G1019" s="31">
        <v>15000</v>
      </c>
      <c r="H1019" s="388">
        <f>G1019/F1019%</f>
        <v>100</v>
      </c>
      <c r="I1019" s="22"/>
    </row>
    <row r="1020" spans="1:9" s="379" customFormat="1" ht="15" customHeight="1">
      <c r="A1020" s="4"/>
      <c r="B1020" s="9"/>
      <c r="C1020" s="14"/>
      <c r="D1020" s="169" t="s">
        <v>736</v>
      </c>
      <c r="E1020" s="170"/>
      <c r="F1020" s="171"/>
      <c r="G1020" s="171"/>
      <c r="H1020" s="391"/>
      <c r="I1020" s="22"/>
    </row>
    <row r="1021" spans="1:9" s="379" customFormat="1" ht="15" customHeight="1">
      <c r="A1021" s="4"/>
      <c r="B1021" s="9"/>
      <c r="C1021" s="101"/>
      <c r="D1021" s="6" t="s">
        <v>150</v>
      </c>
      <c r="E1021" s="7">
        <v>15000</v>
      </c>
      <c r="F1021" s="26">
        <v>15000</v>
      </c>
      <c r="G1021" s="26">
        <v>15000</v>
      </c>
      <c r="H1021" s="388">
        <f>G1021/F1021%</f>
        <v>100</v>
      </c>
      <c r="I1021" s="22"/>
    </row>
    <row r="1022" spans="1:9" s="379" customFormat="1" ht="15" customHeight="1">
      <c r="A1022" s="4"/>
      <c r="B1022" s="9"/>
      <c r="C1022" s="38">
        <v>3020</v>
      </c>
      <c r="D1022" s="11" t="s">
        <v>731</v>
      </c>
      <c r="E1022" s="12">
        <v>5520</v>
      </c>
      <c r="F1022" s="27">
        <v>7111</v>
      </c>
      <c r="G1022" s="27">
        <v>0</v>
      </c>
      <c r="H1022" s="388">
        <f>G1022/F1022%</f>
        <v>0</v>
      </c>
      <c r="I1022" s="22"/>
    </row>
    <row r="1023" spans="1:9" s="379" customFormat="1" ht="15" customHeight="1">
      <c r="A1023" s="4"/>
      <c r="B1023" s="9"/>
      <c r="C1023" s="101"/>
      <c r="D1023" s="6" t="s">
        <v>927</v>
      </c>
      <c r="E1023" s="7"/>
      <c r="F1023" s="39"/>
      <c r="G1023" s="39"/>
      <c r="H1023" s="388"/>
      <c r="I1023" s="22"/>
    </row>
    <row r="1024" spans="1:9" s="379" customFormat="1" ht="15" customHeight="1">
      <c r="A1024" s="4"/>
      <c r="B1024" s="9"/>
      <c r="C1024" s="38">
        <v>3110</v>
      </c>
      <c r="D1024" s="11" t="s">
        <v>737</v>
      </c>
      <c r="E1024" s="12">
        <v>241720</v>
      </c>
      <c r="F1024" s="13">
        <v>256436</v>
      </c>
      <c r="G1024" s="13">
        <v>119691.4</v>
      </c>
      <c r="H1024" s="388">
        <f>G1024/F1024%</f>
        <v>46.674959834032656</v>
      </c>
      <c r="I1024" s="22"/>
    </row>
    <row r="1025" spans="1:9" s="379" customFormat="1" ht="15" customHeight="1">
      <c r="A1025" s="4"/>
      <c r="B1025" s="9"/>
      <c r="C1025" s="97"/>
      <c r="D1025" s="11" t="s">
        <v>224</v>
      </c>
      <c r="E1025" s="12"/>
      <c r="F1025" s="13"/>
      <c r="G1025" s="13">
        <v>41816</v>
      </c>
      <c r="H1025" s="388"/>
      <c r="I1025" s="22"/>
    </row>
    <row r="1026" spans="1:9" s="379" customFormat="1" ht="15" customHeight="1">
      <c r="A1026" s="4"/>
      <c r="B1026" s="9"/>
      <c r="C1026" s="274"/>
      <c r="D1026" s="11" t="s">
        <v>225</v>
      </c>
      <c r="E1026" s="12"/>
      <c r="F1026" s="13"/>
      <c r="G1026" s="13">
        <v>77875.4</v>
      </c>
      <c r="H1026" s="388"/>
      <c r="I1026" s="22"/>
    </row>
    <row r="1027" spans="1:9" s="379" customFormat="1" ht="15" customHeight="1">
      <c r="A1027" s="4"/>
      <c r="B1027" s="9"/>
      <c r="C1027" s="38">
        <v>4210</v>
      </c>
      <c r="D1027" s="11" t="s">
        <v>115</v>
      </c>
      <c r="E1027" s="12">
        <v>131460</v>
      </c>
      <c r="F1027" s="13">
        <v>132031</v>
      </c>
      <c r="G1027" s="13">
        <v>6047.38</v>
      </c>
      <c r="H1027" s="388">
        <f>G1027/F1027%</f>
        <v>4.580272814717756</v>
      </c>
      <c r="I1027" s="22"/>
    </row>
    <row r="1028" spans="1:9" s="379" customFormat="1" ht="15" customHeight="1">
      <c r="A1028" s="4"/>
      <c r="B1028" s="9"/>
      <c r="C1028" s="22"/>
      <c r="D1028" s="6" t="s">
        <v>226</v>
      </c>
      <c r="E1028" s="7"/>
      <c r="F1028" s="39">
        <v>126780</v>
      </c>
      <c r="G1028" s="39">
        <v>5686</v>
      </c>
      <c r="H1028" s="388">
        <f>G1028/F1028%</f>
        <v>4.484934532260609</v>
      </c>
      <c r="I1028" s="22"/>
    </row>
    <row r="1029" spans="1:9" s="379" customFormat="1" ht="15" customHeight="1">
      <c r="A1029" s="4"/>
      <c r="B1029" s="9"/>
      <c r="C1029" s="40"/>
      <c r="D1029" s="6" t="s">
        <v>210</v>
      </c>
      <c r="E1029" s="7"/>
      <c r="F1029" s="8">
        <v>5251</v>
      </c>
      <c r="G1029" s="8">
        <v>361.38</v>
      </c>
      <c r="H1029" s="388">
        <f>G1029/F1029%</f>
        <v>6.882117691868216</v>
      </c>
      <c r="I1029" s="22"/>
    </row>
    <row r="1030" spans="1:9" s="379" customFormat="1" ht="15" customHeight="1">
      <c r="A1030" s="4"/>
      <c r="B1030" s="9"/>
      <c r="C1030" s="38">
        <v>4280</v>
      </c>
      <c r="D1030" s="11" t="s">
        <v>714</v>
      </c>
      <c r="E1030" s="12">
        <v>1400</v>
      </c>
      <c r="F1030" s="27">
        <v>1400</v>
      </c>
      <c r="G1030" s="331">
        <v>1140</v>
      </c>
      <c r="H1030" s="409">
        <f>G1030/F1030%</f>
        <v>81.42857142857143</v>
      </c>
      <c r="I1030" s="22"/>
    </row>
    <row r="1031" spans="1:9" s="379" customFormat="1" ht="15" customHeight="1">
      <c r="A1031" s="4"/>
      <c r="B1031" s="9"/>
      <c r="C1031" s="40"/>
      <c r="D1031" s="6" t="s">
        <v>927</v>
      </c>
      <c r="E1031" s="7"/>
      <c r="F1031" s="39"/>
      <c r="G1031" s="332"/>
      <c r="H1031" s="409"/>
      <c r="I1031" s="22"/>
    </row>
    <row r="1032" spans="1:9" s="379" customFormat="1" ht="15" customHeight="1">
      <c r="A1032" s="4"/>
      <c r="B1032" s="9"/>
      <c r="C1032" s="38">
        <v>4300</v>
      </c>
      <c r="D1032" s="11" t="s">
        <v>946</v>
      </c>
      <c r="E1032" s="12">
        <v>12040</v>
      </c>
      <c r="F1032" s="31">
        <v>37462</v>
      </c>
      <c r="G1032" s="333">
        <v>6690</v>
      </c>
      <c r="H1032" s="409">
        <f aca="true" t="shared" si="28" ref="H1032:H1055">G1032/F1032%</f>
        <v>17.858096204153544</v>
      </c>
      <c r="I1032" s="22"/>
    </row>
    <row r="1033" spans="1:9" s="379" customFormat="1" ht="30.75" customHeight="1">
      <c r="A1033" s="4"/>
      <c r="B1033" s="9"/>
      <c r="C1033" s="22"/>
      <c r="D1033" s="98" t="s">
        <v>514</v>
      </c>
      <c r="E1033" s="12"/>
      <c r="F1033" s="31">
        <v>16000</v>
      </c>
      <c r="G1033" s="333">
        <v>0</v>
      </c>
      <c r="H1033" s="410">
        <f t="shared" si="28"/>
        <v>0</v>
      </c>
      <c r="I1033" s="22"/>
    </row>
    <row r="1034" spans="1:9" s="379" customFormat="1" ht="15" customHeight="1">
      <c r="A1034" s="4"/>
      <c r="B1034" s="9"/>
      <c r="C1034" s="22"/>
      <c r="D1034" s="28" t="s">
        <v>515</v>
      </c>
      <c r="E1034" s="29"/>
      <c r="F1034" s="30"/>
      <c r="G1034" s="334"/>
      <c r="H1034" s="411"/>
      <c r="I1034" s="22"/>
    </row>
    <row r="1035" spans="1:9" s="379" customFormat="1" ht="15" customHeight="1">
      <c r="A1035" s="41"/>
      <c r="B1035" s="42"/>
      <c r="C1035" s="43"/>
      <c r="D1035" s="61" t="s">
        <v>227</v>
      </c>
      <c r="E1035" s="122"/>
      <c r="F1035" s="143"/>
      <c r="G1035" s="495">
        <v>6123</v>
      </c>
      <c r="H1035" s="409"/>
      <c r="I1035" s="22"/>
    </row>
    <row r="1036" spans="1:9" s="379" customFormat="1" ht="15" customHeight="1">
      <c r="A1036" s="47"/>
      <c r="B1036" s="48"/>
      <c r="C1036" s="199"/>
      <c r="D1036" s="50" t="s">
        <v>228</v>
      </c>
      <c r="E1036" s="51"/>
      <c r="F1036" s="179"/>
      <c r="G1036" s="496">
        <v>567</v>
      </c>
      <c r="H1036" s="409"/>
      <c r="I1036" s="22"/>
    </row>
    <row r="1037" spans="1:9" s="379" customFormat="1" ht="15" customHeight="1">
      <c r="A1037" s="4"/>
      <c r="B1037" s="9"/>
      <c r="C1037" s="38">
        <v>4410</v>
      </c>
      <c r="D1037" s="11" t="s">
        <v>699</v>
      </c>
      <c r="E1037" s="12">
        <v>0</v>
      </c>
      <c r="F1037" s="62">
        <v>600</v>
      </c>
      <c r="G1037" s="336">
        <v>481.43</v>
      </c>
      <c r="H1037" s="409">
        <f t="shared" si="28"/>
        <v>80.23833333333333</v>
      </c>
      <c r="I1037" s="22"/>
    </row>
    <row r="1038" spans="1:9" s="379" customFormat="1" ht="15" customHeight="1">
      <c r="A1038" s="4"/>
      <c r="B1038" s="9"/>
      <c r="C1038" s="40"/>
      <c r="D1038" s="6" t="s">
        <v>927</v>
      </c>
      <c r="E1038" s="7"/>
      <c r="F1038" s="37"/>
      <c r="G1038" s="337"/>
      <c r="H1038" s="409"/>
      <c r="I1038" s="22"/>
    </row>
    <row r="1039" spans="1:9" s="379" customFormat="1" ht="15" customHeight="1">
      <c r="A1039" s="4"/>
      <c r="B1039" s="9"/>
      <c r="C1039" s="208">
        <v>4430</v>
      </c>
      <c r="D1039" s="11" t="s">
        <v>697</v>
      </c>
      <c r="E1039" s="12">
        <v>640</v>
      </c>
      <c r="F1039" s="27">
        <v>1040</v>
      </c>
      <c r="G1039" s="331">
        <v>913</v>
      </c>
      <c r="H1039" s="409">
        <f t="shared" si="28"/>
        <v>87.78846153846153</v>
      </c>
      <c r="I1039" s="22"/>
    </row>
    <row r="1040" spans="1:9" s="379" customFormat="1" ht="15" customHeight="1">
      <c r="A1040" s="4"/>
      <c r="B1040" s="9"/>
      <c r="C1040" s="130"/>
      <c r="D1040" s="6" t="s">
        <v>918</v>
      </c>
      <c r="E1040" s="7"/>
      <c r="F1040" s="39"/>
      <c r="G1040" s="332"/>
      <c r="H1040" s="409"/>
      <c r="I1040" s="22"/>
    </row>
    <row r="1041" spans="1:9" s="379" customFormat="1" ht="15" customHeight="1">
      <c r="A1041" s="95"/>
      <c r="B1041" s="113"/>
      <c r="C1041" s="128"/>
      <c r="D1041" s="63"/>
      <c r="E1041" s="58"/>
      <c r="F1041" s="129"/>
      <c r="G1041" s="338"/>
      <c r="H1041" s="409"/>
      <c r="I1041" s="22"/>
    </row>
    <row r="1042" spans="1:9" s="379" customFormat="1" ht="15" customHeight="1">
      <c r="A1042" s="131">
        <v>854</v>
      </c>
      <c r="B1042" s="90"/>
      <c r="C1042" s="91"/>
      <c r="D1042" s="92" t="s">
        <v>715</v>
      </c>
      <c r="E1042" s="117">
        <v>1580970</v>
      </c>
      <c r="F1042" s="132">
        <v>1774355</v>
      </c>
      <c r="G1042" s="339">
        <v>775355.46</v>
      </c>
      <c r="H1042" s="412">
        <f t="shared" si="28"/>
        <v>43.69787669322092</v>
      </c>
      <c r="I1042" s="22"/>
    </row>
    <row r="1043" spans="1:9" s="379" customFormat="1" ht="15" customHeight="1">
      <c r="A1043" s="243"/>
      <c r="B1043" s="244">
        <v>85401</v>
      </c>
      <c r="C1043" s="216"/>
      <c r="D1043" s="61" t="s">
        <v>745</v>
      </c>
      <c r="E1043" s="122">
        <v>1572260</v>
      </c>
      <c r="F1043" s="139">
        <v>1546160</v>
      </c>
      <c r="G1043" s="340">
        <v>661131.36</v>
      </c>
      <c r="H1043" s="409">
        <f t="shared" si="28"/>
        <v>42.75956951415119</v>
      </c>
      <c r="I1043" s="22"/>
    </row>
    <row r="1044" spans="1:9" s="379" customFormat="1" ht="51" customHeight="1">
      <c r="A1044" s="35"/>
      <c r="B1044" s="341"/>
      <c r="C1044" s="449">
        <v>2320</v>
      </c>
      <c r="D1044" s="343" t="s">
        <v>270</v>
      </c>
      <c r="E1044" s="213">
        <v>26100</v>
      </c>
      <c r="F1044" s="344"/>
      <c r="G1044" s="345">
        <v>0</v>
      </c>
      <c r="H1044" s="409">
        <v>0</v>
      </c>
      <c r="I1044" s="22"/>
    </row>
    <row r="1045" spans="1:9" s="379" customFormat="1" ht="15" customHeight="1">
      <c r="A1045" s="4"/>
      <c r="B1045" s="9"/>
      <c r="C1045" s="10">
        <v>3020</v>
      </c>
      <c r="D1045" s="63" t="s">
        <v>731</v>
      </c>
      <c r="E1045" s="12">
        <v>23809</v>
      </c>
      <c r="F1045" s="31">
        <v>23809</v>
      </c>
      <c r="G1045" s="333">
        <v>8743.82</v>
      </c>
      <c r="H1045" s="409">
        <f t="shared" si="28"/>
        <v>36.724851946742824</v>
      </c>
      <c r="I1045" s="22"/>
    </row>
    <row r="1046" spans="1:9" s="379" customFormat="1" ht="15" customHeight="1">
      <c r="A1046" s="4"/>
      <c r="B1046" s="9"/>
      <c r="C1046" s="447">
        <v>4010</v>
      </c>
      <c r="D1046" s="448" t="s">
        <v>151</v>
      </c>
      <c r="E1046" s="372">
        <v>1016582</v>
      </c>
      <c r="F1046" s="133">
        <v>1016582</v>
      </c>
      <c r="G1046" s="346">
        <v>409377.52</v>
      </c>
      <c r="H1046" s="409">
        <f t="shared" si="28"/>
        <v>40.269994943841226</v>
      </c>
      <c r="I1046" s="22"/>
    </row>
    <row r="1047" spans="1:9" s="379" customFormat="1" ht="15" customHeight="1">
      <c r="A1047" s="4"/>
      <c r="B1047" s="9"/>
      <c r="C1047" s="10">
        <v>4040</v>
      </c>
      <c r="D1047" s="218" t="s">
        <v>86</v>
      </c>
      <c r="E1047" s="12">
        <v>50838</v>
      </c>
      <c r="F1047" s="31">
        <v>50838</v>
      </c>
      <c r="G1047" s="333">
        <v>46953.68</v>
      </c>
      <c r="H1047" s="409">
        <f t="shared" si="28"/>
        <v>92.3594161847437</v>
      </c>
      <c r="I1047" s="22"/>
    </row>
    <row r="1048" spans="1:9" s="379" customFormat="1" ht="15" customHeight="1">
      <c r="A1048" s="4"/>
      <c r="B1048" s="9"/>
      <c r="C1048" s="36">
        <v>4110</v>
      </c>
      <c r="D1048" s="6" t="s">
        <v>735</v>
      </c>
      <c r="E1048" s="7">
        <v>192197</v>
      </c>
      <c r="F1048" s="8">
        <v>192197</v>
      </c>
      <c r="G1048" s="347">
        <v>70186.16</v>
      </c>
      <c r="H1048" s="409">
        <f t="shared" si="28"/>
        <v>36.51782285883755</v>
      </c>
      <c r="I1048" s="22"/>
    </row>
    <row r="1049" spans="1:9" s="379" customFormat="1" ht="15" customHeight="1">
      <c r="A1049" s="4"/>
      <c r="B1049" s="9"/>
      <c r="C1049" s="36">
        <v>4120</v>
      </c>
      <c r="D1049" s="6" t="s">
        <v>14</v>
      </c>
      <c r="E1049" s="7">
        <v>27203</v>
      </c>
      <c r="F1049" s="26">
        <v>27203</v>
      </c>
      <c r="G1049" s="335">
        <v>11260.98</v>
      </c>
      <c r="H1049" s="409">
        <f t="shared" si="28"/>
        <v>41.39609601882145</v>
      </c>
      <c r="I1049" s="22"/>
    </row>
    <row r="1050" spans="1:9" s="379" customFormat="1" ht="15" customHeight="1">
      <c r="A1050" s="4"/>
      <c r="B1050" s="9"/>
      <c r="C1050" s="36">
        <v>4210</v>
      </c>
      <c r="D1050" s="6" t="s">
        <v>115</v>
      </c>
      <c r="E1050" s="7">
        <v>75472</v>
      </c>
      <c r="F1050" s="26">
        <v>75472</v>
      </c>
      <c r="G1050" s="335">
        <v>20723.05</v>
      </c>
      <c r="H1050" s="409">
        <f t="shared" si="28"/>
        <v>27.457931418274324</v>
      </c>
      <c r="I1050" s="22"/>
    </row>
    <row r="1051" spans="1:9" s="379" customFormat="1" ht="15" customHeight="1">
      <c r="A1051" s="4"/>
      <c r="B1051" s="9"/>
      <c r="C1051" s="36">
        <v>4240</v>
      </c>
      <c r="D1051" s="6" t="s">
        <v>85</v>
      </c>
      <c r="E1051" s="7">
        <v>3110</v>
      </c>
      <c r="F1051" s="39">
        <v>3110</v>
      </c>
      <c r="G1051" s="332">
        <v>52.94</v>
      </c>
      <c r="H1051" s="409">
        <f t="shared" si="28"/>
        <v>1.7022508038585207</v>
      </c>
      <c r="I1051" s="22"/>
    </row>
    <row r="1052" spans="1:9" s="379" customFormat="1" ht="15" customHeight="1">
      <c r="A1052" s="4"/>
      <c r="B1052" s="9"/>
      <c r="C1052" s="10">
        <v>4260</v>
      </c>
      <c r="D1052" s="11" t="s">
        <v>31</v>
      </c>
      <c r="E1052" s="12">
        <v>34764</v>
      </c>
      <c r="F1052" s="31">
        <v>34764</v>
      </c>
      <c r="G1052" s="333">
        <v>27549.46</v>
      </c>
      <c r="H1052" s="409">
        <f t="shared" si="28"/>
        <v>79.24709469566218</v>
      </c>
      <c r="I1052" s="22"/>
    </row>
    <row r="1053" spans="1:9" s="379" customFormat="1" ht="15" customHeight="1">
      <c r="A1053" s="4"/>
      <c r="B1053" s="9"/>
      <c r="C1053" s="36">
        <v>4270</v>
      </c>
      <c r="D1053" s="6" t="s">
        <v>897</v>
      </c>
      <c r="E1053" s="7">
        <v>2244</v>
      </c>
      <c r="F1053" s="39">
        <v>2244</v>
      </c>
      <c r="G1053" s="332">
        <v>112.03</v>
      </c>
      <c r="H1053" s="409">
        <f t="shared" si="28"/>
        <v>4.992424242424242</v>
      </c>
      <c r="I1053" s="22"/>
    </row>
    <row r="1054" spans="1:9" s="379" customFormat="1" ht="15" customHeight="1">
      <c r="A1054" s="4"/>
      <c r="B1054" s="9"/>
      <c r="C1054" s="10">
        <v>4280</v>
      </c>
      <c r="D1054" s="11" t="s">
        <v>714</v>
      </c>
      <c r="E1054" s="12">
        <v>1219</v>
      </c>
      <c r="F1054" s="27">
        <v>1219</v>
      </c>
      <c r="G1054" s="331">
        <v>63.18</v>
      </c>
      <c r="H1054" s="409">
        <f t="shared" si="28"/>
        <v>5.182936833470057</v>
      </c>
      <c r="I1054" s="22"/>
    </row>
    <row r="1055" spans="1:9" s="379" customFormat="1" ht="15" customHeight="1">
      <c r="A1055" s="4"/>
      <c r="B1055" s="9"/>
      <c r="C1055" s="36">
        <v>4300</v>
      </c>
      <c r="D1055" s="6" t="s">
        <v>946</v>
      </c>
      <c r="E1055" s="7">
        <v>61998</v>
      </c>
      <c r="F1055" s="26">
        <v>60735</v>
      </c>
      <c r="G1055" s="335">
        <v>26990.5</v>
      </c>
      <c r="H1055" s="409">
        <f t="shared" si="28"/>
        <v>44.439779369391616</v>
      </c>
      <c r="I1055" s="22"/>
    </row>
    <row r="1056" spans="1:9" s="379" customFormat="1" ht="15" customHeight="1">
      <c r="A1056" s="4"/>
      <c r="B1056" s="9"/>
      <c r="C1056" s="36">
        <v>4350</v>
      </c>
      <c r="D1056" s="6" t="s">
        <v>724</v>
      </c>
      <c r="E1056" s="7">
        <v>1304</v>
      </c>
      <c r="F1056" s="39">
        <v>1304</v>
      </c>
      <c r="G1056" s="332">
        <v>317.81</v>
      </c>
      <c r="H1056" s="409">
        <f>G1056/F1056%</f>
        <v>24.371932515337424</v>
      </c>
      <c r="I1056" s="22"/>
    </row>
    <row r="1057" spans="1:9" s="379" customFormat="1" ht="31.5" customHeight="1">
      <c r="A1057" s="4"/>
      <c r="B1057" s="9"/>
      <c r="C1057" s="36">
        <v>4360</v>
      </c>
      <c r="D1057" s="103" t="s">
        <v>114</v>
      </c>
      <c r="E1057" s="7">
        <v>199</v>
      </c>
      <c r="F1057" s="37">
        <v>199</v>
      </c>
      <c r="G1057" s="337">
        <v>66.05</v>
      </c>
      <c r="H1057" s="409">
        <f aca="true" t="shared" si="29" ref="H1057:H1113">G1057/F1057%</f>
        <v>33.19095477386934</v>
      </c>
      <c r="I1057" s="22"/>
    </row>
    <row r="1058" spans="1:9" s="379" customFormat="1" ht="29.25" customHeight="1">
      <c r="A1058" s="4"/>
      <c r="B1058" s="9"/>
      <c r="C1058" s="10">
        <v>4370</v>
      </c>
      <c r="D1058" s="98" t="s">
        <v>82</v>
      </c>
      <c r="E1058" s="12">
        <v>6732</v>
      </c>
      <c r="F1058" s="27">
        <v>6732</v>
      </c>
      <c r="G1058" s="331">
        <v>2098.14</v>
      </c>
      <c r="H1058" s="409">
        <f t="shared" si="29"/>
        <v>31.166666666666668</v>
      </c>
      <c r="I1058" s="22"/>
    </row>
    <row r="1059" spans="1:8" s="379" customFormat="1" ht="15" customHeight="1">
      <c r="A1059" s="41"/>
      <c r="B1059" s="42"/>
      <c r="C1059" s="209">
        <v>4410</v>
      </c>
      <c r="D1059" s="61" t="s">
        <v>699</v>
      </c>
      <c r="E1059" s="122">
        <v>1414</v>
      </c>
      <c r="F1059" s="210">
        <v>1414</v>
      </c>
      <c r="G1059" s="210">
        <v>1138.48</v>
      </c>
      <c r="H1059" s="409">
        <f t="shared" si="29"/>
        <v>80.51485148514851</v>
      </c>
    </row>
    <row r="1060" spans="1:8" s="379" customFormat="1" ht="15" customHeight="1">
      <c r="A1060" s="47"/>
      <c r="B1060" s="48"/>
      <c r="C1060" s="497">
        <v>4430</v>
      </c>
      <c r="D1060" s="50" t="s">
        <v>697</v>
      </c>
      <c r="E1060" s="51">
        <v>2136</v>
      </c>
      <c r="F1060" s="179">
        <v>2136</v>
      </c>
      <c r="G1060" s="179">
        <v>1231</v>
      </c>
      <c r="H1060" s="409">
        <f t="shared" si="29"/>
        <v>57.6310861423221</v>
      </c>
    </row>
    <row r="1061" spans="1:8" s="379" customFormat="1" ht="15" customHeight="1">
      <c r="A1061" s="4"/>
      <c r="B1061" s="9"/>
      <c r="C1061" s="36">
        <v>4440</v>
      </c>
      <c r="D1061" s="6" t="s">
        <v>709</v>
      </c>
      <c r="E1061" s="7">
        <v>39942</v>
      </c>
      <c r="F1061" s="26">
        <v>41205</v>
      </c>
      <c r="G1061" s="26">
        <v>32680.75</v>
      </c>
      <c r="H1061" s="409">
        <f t="shared" si="29"/>
        <v>79.31258342434171</v>
      </c>
    </row>
    <row r="1062" spans="1:8" s="379" customFormat="1" ht="32.25" customHeight="1">
      <c r="A1062" s="4"/>
      <c r="B1062" s="9"/>
      <c r="C1062" s="36">
        <v>4700</v>
      </c>
      <c r="D1062" s="103" t="s">
        <v>719</v>
      </c>
      <c r="E1062" s="7">
        <v>220</v>
      </c>
      <c r="F1062" s="37">
        <v>220</v>
      </c>
      <c r="G1062" s="37">
        <v>100</v>
      </c>
      <c r="H1062" s="409">
        <f t="shared" si="29"/>
        <v>45.45454545454545</v>
      </c>
    </row>
    <row r="1063" spans="1:8" s="379" customFormat="1" ht="29.25" customHeight="1">
      <c r="A1063" s="4"/>
      <c r="B1063" s="9"/>
      <c r="C1063" s="10">
        <v>4740</v>
      </c>
      <c r="D1063" s="98" t="s">
        <v>811</v>
      </c>
      <c r="E1063" s="12">
        <v>2535</v>
      </c>
      <c r="F1063" s="27">
        <v>2535</v>
      </c>
      <c r="G1063" s="27">
        <v>1034.03</v>
      </c>
      <c r="H1063" s="410">
        <f t="shared" si="29"/>
        <v>40.79013806706114</v>
      </c>
    </row>
    <row r="1064" spans="1:8" s="379" customFormat="1" ht="30.75" customHeight="1">
      <c r="A1064" s="4"/>
      <c r="B1064" s="9"/>
      <c r="C1064" s="10">
        <v>4750</v>
      </c>
      <c r="D1064" s="98" t="s">
        <v>710</v>
      </c>
      <c r="E1064" s="12">
        <v>2242</v>
      </c>
      <c r="F1064" s="27">
        <v>2242</v>
      </c>
      <c r="G1064" s="27">
        <v>451.78</v>
      </c>
      <c r="H1064" s="409">
        <f t="shared" si="29"/>
        <v>20.150758251561104</v>
      </c>
    </row>
    <row r="1065" spans="1:8" s="379" customFormat="1" ht="15" customHeight="1">
      <c r="A1065" s="4"/>
      <c r="B1065" s="102"/>
      <c r="C1065" s="208"/>
      <c r="D1065" s="63"/>
      <c r="E1065" s="58"/>
      <c r="F1065" s="129"/>
      <c r="G1065" s="129"/>
      <c r="H1065" s="409"/>
    </row>
    <row r="1066" spans="1:8" s="379" customFormat="1" ht="15" customHeight="1">
      <c r="A1066" s="4"/>
      <c r="B1066" s="3">
        <v>85415</v>
      </c>
      <c r="C1066" s="56"/>
      <c r="D1066" s="6" t="s">
        <v>718</v>
      </c>
      <c r="E1066" s="7">
        <v>8710</v>
      </c>
      <c r="F1066" s="8">
        <v>228195</v>
      </c>
      <c r="G1066" s="8">
        <v>114224.1</v>
      </c>
      <c r="H1066" s="409">
        <f t="shared" si="29"/>
        <v>50.0554788667587</v>
      </c>
    </row>
    <row r="1067" spans="1:8" s="379" customFormat="1" ht="15" customHeight="1">
      <c r="A1067" s="4"/>
      <c r="B1067" s="9"/>
      <c r="C1067" s="119">
        <v>3240</v>
      </c>
      <c r="D1067" s="348" t="s">
        <v>900</v>
      </c>
      <c r="E1067" s="122">
        <v>8710</v>
      </c>
      <c r="F1067" s="148">
        <v>223195</v>
      </c>
      <c r="G1067" s="148">
        <v>113904.1</v>
      </c>
      <c r="H1067" s="409">
        <f t="shared" si="29"/>
        <v>51.033446089742164</v>
      </c>
    </row>
    <row r="1068" spans="1:8" s="379" customFormat="1" ht="15" customHeight="1">
      <c r="A1068" s="4"/>
      <c r="B1068" s="9"/>
      <c r="C1068" s="349"/>
      <c r="D1068" s="350" t="s">
        <v>516</v>
      </c>
      <c r="E1068" s="107"/>
      <c r="F1068" s="108">
        <v>1500</v>
      </c>
      <c r="G1068" s="108">
        <v>450</v>
      </c>
      <c r="H1068" s="412">
        <f t="shared" si="29"/>
        <v>30</v>
      </c>
    </row>
    <row r="1069" spans="1:8" s="379" customFormat="1" ht="31.5" customHeight="1">
      <c r="A1069" s="4"/>
      <c r="B1069" s="9"/>
      <c r="C1069" s="22"/>
      <c r="D1069" s="103" t="s">
        <v>383</v>
      </c>
      <c r="E1069" s="7"/>
      <c r="F1069" s="37">
        <v>450</v>
      </c>
      <c r="G1069" s="37">
        <v>0</v>
      </c>
      <c r="H1069" s="409">
        <f t="shared" si="29"/>
        <v>0</v>
      </c>
    </row>
    <row r="1070" spans="1:8" s="379" customFormat="1" ht="31.5" customHeight="1">
      <c r="A1070" s="4"/>
      <c r="B1070" s="9"/>
      <c r="C1070" s="22"/>
      <c r="D1070" s="98" t="s">
        <v>384</v>
      </c>
      <c r="E1070" s="12"/>
      <c r="F1070" s="27">
        <v>1050</v>
      </c>
      <c r="G1070" s="27">
        <v>450</v>
      </c>
      <c r="H1070" s="409">
        <f t="shared" si="29"/>
        <v>42.857142857142854</v>
      </c>
    </row>
    <row r="1071" spans="1:8" s="379" customFormat="1" ht="15" customHeight="1">
      <c r="A1071" s="4"/>
      <c r="B1071" s="9"/>
      <c r="C1071" s="22"/>
      <c r="D1071" s="118" t="s">
        <v>217</v>
      </c>
      <c r="E1071" s="58"/>
      <c r="F1071" s="129"/>
      <c r="G1071" s="129"/>
      <c r="H1071" s="409"/>
    </row>
    <row r="1072" spans="1:8" s="379" customFormat="1" ht="15" customHeight="1">
      <c r="A1072" s="4"/>
      <c r="B1072" s="9"/>
      <c r="C1072" s="22"/>
      <c r="D1072" s="6" t="s">
        <v>919</v>
      </c>
      <c r="E1072" s="7"/>
      <c r="F1072" s="37">
        <v>430</v>
      </c>
      <c r="G1072" s="37">
        <v>430</v>
      </c>
      <c r="H1072" s="409">
        <f t="shared" si="29"/>
        <v>100</v>
      </c>
    </row>
    <row r="1073" spans="1:8" s="379" customFormat="1" ht="15" customHeight="1">
      <c r="A1073" s="4"/>
      <c r="B1073" s="9"/>
      <c r="C1073" s="22"/>
      <c r="D1073" s="6" t="s">
        <v>517</v>
      </c>
      <c r="E1073" s="7"/>
      <c r="F1073" s="37">
        <v>241</v>
      </c>
      <c r="G1073" s="37">
        <v>241</v>
      </c>
      <c r="H1073" s="409">
        <f t="shared" si="29"/>
        <v>100</v>
      </c>
    </row>
    <row r="1074" spans="1:8" s="379" customFormat="1" ht="15" customHeight="1">
      <c r="A1074" s="4"/>
      <c r="B1074" s="9"/>
      <c r="C1074" s="22"/>
      <c r="D1074" s="6" t="s">
        <v>920</v>
      </c>
      <c r="E1074" s="7"/>
      <c r="F1074" s="37">
        <v>450</v>
      </c>
      <c r="G1074" s="37">
        <v>450</v>
      </c>
      <c r="H1074" s="409">
        <f t="shared" si="29"/>
        <v>100</v>
      </c>
    </row>
    <row r="1075" spans="1:8" s="379" customFormat="1" ht="15" customHeight="1">
      <c r="A1075" s="4"/>
      <c r="B1075" s="9"/>
      <c r="C1075" s="22"/>
      <c r="D1075" s="6" t="s">
        <v>518</v>
      </c>
      <c r="E1075" s="7"/>
      <c r="F1075" s="39">
        <v>2285</v>
      </c>
      <c r="G1075" s="39">
        <v>1828</v>
      </c>
      <c r="H1075" s="409">
        <f t="shared" si="29"/>
        <v>80</v>
      </c>
    </row>
    <row r="1076" spans="1:8" s="379" customFormat="1" ht="15" customHeight="1">
      <c r="A1076" s="64"/>
      <c r="B1076" s="65"/>
      <c r="C1076" s="32"/>
      <c r="D1076" s="61" t="s">
        <v>519</v>
      </c>
      <c r="E1076" s="122"/>
      <c r="F1076" s="210">
        <v>1646</v>
      </c>
      <c r="G1076" s="210">
        <v>1646</v>
      </c>
      <c r="H1076" s="409">
        <f t="shared" si="29"/>
        <v>100</v>
      </c>
    </row>
    <row r="1077" spans="1:8" s="379" customFormat="1" ht="15" customHeight="1">
      <c r="A1077" s="35"/>
      <c r="B1077" s="113"/>
      <c r="C1077" s="35"/>
      <c r="D1077" s="50" t="s">
        <v>520</v>
      </c>
      <c r="E1077" s="51"/>
      <c r="F1077" s="255">
        <v>409</v>
      </c>
      <c r="G1077" s="255">
        <v>200</v>
      </c>
      <c r="H1077" s="409">
        <f t="shared" si="29"/>
        <v>48.899755501222494</v>
      </c>
    </row>
    <row r="1078" spans="1:8" s="379" customFormat="1" ht="15" customHeight="1">
      <c r="A1078" s="4"/>
      <c r="B1078" s="9"/>
      <c r="C1078" s="22"/>
      <c r="D1078" s="6" t="s">
        <v>521</v>
      </c>
      <c r="E1078" s="7"/>
      <c r="F1078" s="37">
        <v>230</v>
      </c>
      <c r="G1078" s="37">
        <v>0</v>
      </c>
      <c r="H1078" s="409">
        <f t="shared" si="29"/>
        <v>0</v>
      </c>
    </row>
    <row r="1079" spans="1:8" s="379" customFormat="1" ht="15" customHeight="1">
      <c r="A1079" s="4"/>
      <c r="B1079" s="9"/>
      <c r="C1079" s="22"/>
      <c r="D1079" s="6" t="s">
        <v>522</v>
      </c>
      <c r="E1079" s="7"/>
      <c r="F1079" s="37">
        <v>325</v>
      </c>
      <c r="G1079" s="37">
        <v>120</v>
      </c>
      <c r="H1079" s="409">
        <f t="shared" si="29"/>
        <v>36.92307692307692</v>
      </c>
    </row>
    <row r="1080" spans="1:8" s="379" customFormat="1" ht="28.5" customHeight="1">
      <c r="A1080" s="41"/>
      <c r="B1080" s="42"/>
      <c r="C1080" s="43"/>
      <c r="D1080" s="161" t="s">
        <v>385</v>
      </c>
      <c r="E1080" s="122"/>
      <c r="F1080" s="148">
        <v>211485</v>
      </c>
      <c r="G1080" s="148">
        <v>104951.6</v>
      </c>
      <c r="H1080" s="409">
        <f t="shared" si="29"/>
        <v>49.62602548644112</v>
      </c>
    </row>
    <row r="1081" spans="1:8" s="379" customFormat="1" ht="30" customHeight="1">
      <c r="A1081" s="47"/>
      <c r="B1081" s="48"/>
      <c r="C1081" s="78"/>
      <c r="D1081" s="354" t="s">
        <v>386</v>
      </c>
      <c r="E1081" s="51"/>
      <c r="F1081" s="179">
        <v>1050</v>
      </c>
      <c r="G1081" s="179">
        <v>450</v>
      </c>
      <c r="H1081" s="409">
        <f t="shared" si="29"/>
        <v>42.857142857142854</v>
      </c>
    </row>
    <row r="1082" spans="1:8" s="379" customFormat="1" ht="15" customHeight="1">
      <c r="A1082" s="4"/>
      <c r="B1082" s="9"/>
      <c r="C1082" s="36">
        <v>3260</v>
      </c>
      <c r="D1082" s="6" t="s">
        <v>333</v>
      </c>
      <c r="E1082" s="7"/>
      <c r="F1082" s="39">
        <v>5000</v>
      </c>
      <c r="G1082" s="39">
        <v>320</v>
      </c>
      <c r="H1082" s="409">
        <f t="shared" si="29"/>
        <v>6.4</v>
      </c>
    </row>
    <row r="1083" spans="1:8" s="379" customFormat="1" ht="15" customHeight="1">
      <c r="A1083" s="165"/>
      <c r="B1083" s="34"/>
      <c r="C1083" s="32"/>
      <c r="D1083" s="6" t="s">
        <v>385</v>
      </c>
      <c r="E1083" s="7"/>
      <c r="F1083" s="39">
        <v>5000</v>
      </c>
      <c r="G1083" s="39">
        <v>320</v>
      </c>
      <c r="H1083" s="409">
        <f t="shared" si="29"/>
        <v>6.4</v>
      </c>
    </row>
    <row r="1084" spans="1:8" s="379" customFormat="1" ht="15" customHeight="1">
      <c r="A1084" s="151"/>
      <c r="B1084" s="231"/>
      <c r="C1084" s="128"/>
      <c r="D1084" s="63"/>
      <c r="E1084" s="58"/>
      <c r="F1084" s="129"/>
      <c r="G1084" s="129"/>
      <c r="H1084" s="409"/>
    </row>
    <row r="1085" spans="1:8" s="379" customFormat="1" ht="18.75" customHeight="1">
      <c r="A1085" s="167">
        <v>900</v>
      </c>
      <c r="B1085" s="168"/>
      <c r="C1085" s="91"/>
      <c r="D1085" s="232" t="s">
        <v>78</v>
      </c>
      <c r="E1085" s="117">
        <v>5070573</v>
      </c>
      <c r="F1085" s="132">
        <v>5483424</v>
      </c>
      <c r="G1085" s="132">
        <f>G1086+G1129+G1139+G1166+G1188+G1206</f>
        <v>1197770.9000000001</v>
      </c>
      <c r="H1085" s="412">
        <f t="shared" si="29"/>
        <v>21.84348501957901</v>
      </c>
    </row>
    <row r="1086" spans="1:8" s="379" customFormat="1" ht="21" customHeight="1">
      <c r="A1086" s="95"/>
      <c r="B1086" s="3">
        <v>90001</v>
      </c>
      <c r="C1086" s="5"/>
      <c r="D1086" s="6" t="s">
        <v>939</v>
      </c>
      <c r="E1086" s="7">
        <v>2567000</v>
      </c>
      <c r="F1086" s="133">
        <v>3394822</v>
      </c>
      <c r="G1086" s="133">
        <f>G1087+G1089+G1093+G1097+G1099+G1102+G1111</f>
        <v>342223.58</v>
      </c>
      <c r="H1086" s="409">
        <f t="shared" si="29"/>
        <v>10.080751803776458</v>
      </c>
    </row>
    <row r="1087" spans="1:8" s="379" customFormat="1" ht="32.25" customHeight="1">
      <c r="A1087" s="4"/>
      <c r="B1087" s="9"/>
      <c r="C1087" s="38">
        <v>2650</v>
      </c>
      <c r="D1087" s="161" t="s">
        <v>36</v>
      </c>
      <c r="E1087" s="122">
        <v>0</v>
      </c>
      <c r="F1087" s="143">
        <v>50000</v>
      </c>
      <c r="G1087" s="143">
        <v>50000</v>
      </c>
      <c r="H1087" s="396">
        <f t="shared" si="29"/>
        <v>100</v>
      </c>
    </row>
    <row r="1088" spans="1:8" s="379" customFormat="1" ht="31.5" customHeight="1">
      <c r="A1088" s="4"/>
      <c r="B1088" s="9"/>
      <c r="C1088" s="53"/>
      <c r="D1088" s="356" t="s">
        <v>387</v>
      </c>
      <c r="E1088" s="24"/>
      <c r="F1088" s="25">
        <v>50000</v>
      </c>
      <c r="G1088" s="25">
        <v>50000</v>
      </c>
      <c r="H1088" s="411">
        <v>100</v>
      </c>
    </row>
    <row r="1089" spans="1:8" s="379" customFormat="1" ht="15" customHeight="1">
      <c r="A1089" s="4"/>
      <c r="B1089" s="9"/>
      <c r="C1089" s="10">
        <v>4160</v>
      </c>
      <c r="D1089" s="11" t="s">
        <v>341</v>
      </c>
      <c r="E1089" s="12">
        <v>0</v>
      </c>
      <c r="F1089" s="13">
        <v>144722</v>
      </c>
      <c r="G1089" s="13">
        <v>42758.76</v>
      </c>
      <c r="H1089" s="397">
        <f t="shared" si="29"/>
        <v>29.5454457511643</v>
      </c>
    </row>
    <row r="1090" spans="1:8" s="379" customFormat="1" ht="35.25" customHeight="1">
      <c r="A1090" s="33"/>
      <c r="B1090" s="34"/>
      <c r="C1090" s="41"/>
      <c r="D1090" s="450" t="s">
        <v>523</v>
      </c>
      <c r="E1090" s="170"/>
      <c r="F1090" s="171"/>
      <c r="G1090" s="171"/>
      <c r="H1090" s="392"/>
    </row>
    <row r="1091" spans="1:8" s="379" customFormat="1" ht="30" customHeight="1">
      <c r="A1091" s="33"/>
      <c r="B1091" s="34"/>
      <c r="C1091" s="114"/>
      <c r="D1091" s="432" t="s">
        <v>388</v>
      </c>
      <c r="E1091" s="12"/>
      <c r="F1091" s="13">
        <v>144722</v>
      </c>
      <c r="G1091" s="13">
        <v>42758.76</v>
      </c>
      <c r="H1091" s="397">
        <f t="shared" si="29"/>
        <v>29.5454457511643</v>
      </c>
    </row>
    <row r="1092" spans="1:8" s="379" customFormat="1" ht="15" customHeight="1">
      <c r="A1092" s="33"/>
      <c r="B1092" s="34"/>
      <c r="C1092" s="32"/>
      <c r="D1092" s="28" t="s">
        <v>229</v>
      </c>
      <c r="E1092" s="29"/>
      <c r="F1092" s="30"/>
      <c r="G1092" s="30"/>
      <c r="H1092" s="398"/>
    </row>
    <row r="1093" spans="1:8" s="379" customFormat="1" ht="15" customHeight="1">
      <c r="A1093" s="33"/>
      <c r="B1093" s="34"/>
      <c r="C1093" s="119">
        <v>4270</v>
      </c>
      <c r="D1093" s="120" t="s">
        <v>897</v>
      </c>
      <c r="E1093" s="12">
        <v>0</v>
      </c>
      <c r="F1093" s="13">
        <v>134500</v>
      </c>
      <c r="G1093" s="13">
        <v>93668.05</v>
      </c>
      <c r="H1093" s="397">
        <f t="shared" si="29"/>
        <v>69.64167286245353</v>
      </c>
    </row>
    <row r="1094" spans="1:8" s="379" customFormat="1" ht="29.25" customHeight="1">
      <c r="A1094" s="33"/>
      <c r="B1094" s="34"/>
      <c r="C1094" s="22"/>
      <c r="D1094" s="103" t="s">
        <v>389</v>
      </c>
      <c r="E1094" s="7"/>
      <c r="F1094" s="39">
        <v>6000</v>
      </c>
      <c r="G1094" s="39">
        <v>6000</v>
      </c>
      <c r="H1094" s="397">
        <f t="shared" si="29"/>
        <v>100</v>
      </c>
    </row>
    <row r="1095" spans="1:8" s="379" customFormat="1" ht="35.25" customHeight="1">
      <c r="A1095" s="33"/>
      <c r="B1095" s="34"/>
      <c r="C1095" s="22"/>
      <c r="D1095" s="103" t="s">
        <v>390</v>
      </c>
      <c r="E1095" s="7"/>
      <c r="F1095" s="26">
        <v>36500</v>
      </c>
      <c r="G1095" s="26">
        <v>27668.05</v>
      </c>
      <c r="H1095" s="397">
        <f t="shared" si="29"/>
        <v>75.80287671232877</v>
      </c>
    </row>
    <row r="1096" spans="1:8" s="379" customFormat="1" ht="20.25" customHeight="1">
      <c r="A1096" s="33"/>
      <c r="B1096" s="34"/>
      <c r="C1096" s="40"/>
      <c r="D1096" s="103" t="s">
        <v>391</v>
      </c>
      <c r="E1096" s="7"/>
      <c r="F1096" s="26">
        <v>92000</v>
      </c>
      <c r="G1096" s="26">
        <v>60000</v>
      </c>
      <c r="H1096" s="397">
        <f t="shared" si="29"/>
        <v>65.21739130434783</v>
      </c>
    </row>
    <row r="1097" spans="1:8" s="379" customFormat="1" ht="15" customHeight="1">
      <c r="A1097" s="33"/>
      <c r="B1097" s="34"/>
      <c r="C1097" s="38">
        <v>4300</v>
      </c>
      <c r="D1097" s="11" t="s">
        <v>946</v>
      </c>
      <c r="E1097" s="12">
        <v>10000</v>
      </c>
      <c r="F1097" s="31">
        <v>10000</v>
      </c>
      <c r="G1097" s="31">
        <v>0</v>
      </c>
      <c r="H1097" s="397">
        <f t="shared" si="29"/>
        <v>0</v>
      </c>
    </row>
    <row r="1098" spans="1:8" s="379" customFormat="1" ht="20.25" customHeight="1">
      <c r="A1098" s="4"/>
      <c r="B1098" s="9"/>
      <c r="C1098" s="40"/>
      <c r="D1098" s="6" t="s">
        <v>29</v>
      </c>
      <c r="E1098" s="7">
        <v>10000</v>
      </c>
      <c r="F1098" s="26">
        <v>10000</v>
      </c>
      <c r="G1098" s="26">
        <v>0</v>
      </c>
      <c r="H1098" s="397">
        <v>0</v>
      </c>
    </row>
    <row r="1099" spans="1:8" s="379" customFormat="1" ht="29.25" customHeight="1">
      <c r="A1099" s="41"/>
      <c r="B1099" s="42"/>
      <c r="C1099" s="38">
        <v>6010</v>
      </c>
      <c r="D1099" s="161" t="s">
        <v>922</v>
      </c>
      <c r="E1099" s="122">
        <v>0</v>
      </c>
      <c r="F1099" s="143">
        <v>70000</v>
      </c>
      <c r="G1099" s="143">
        <v>70000</v>
      </c>
      <c r="H1099" s="396">
        <f t="shared" si="29"/>
        <v>100</v>
      </c>
    </row>
    <row r="1100" spans="1:8" s="379" customFormat="1" ht="30.75" customHeight="1">
      <c r="A1100" s="35"/>
      <c r="B1100" s="113"/>
      <c r="C1100" s="114"/>
      <c r="D1100" s="356" t="s">
        <v>921</v>
      </c>
      <c r="E1100" s="24"/>
      <c r="F1100" s="142"/>
      <c r="G1100" s="227"/>
      <c r="H1100" s="398"/>
    </row>
    <row r="1101" spans="1:8" s="379" customFormat="1" ht="15" customHeight="1">
      <c r="A1101" s="33"/>
      <c r="B1101" s="34"/>
      <c r="C1101" s="53"/>
      <c r="D1101" s="6" t="s">
        <v>392</v>
      </c>
      <c r="E1101" s="7"/>
      <c r="F1101" s="26">
        <v>70000</v>
      </c>
      <c r="G1101" s="26">
        <v>70000</v>
      </c>
      <c r="H1101" s="397">
        <f t="shared" si="29"/>
        <v>100</v>
      </c>
    </row>
    <row r="1102" spans="1:8" s="379" customFormat="1" ht="15" customHeight="1">
      <c r="A1102" s="33"/>
      <c r="B1102" s="34"/>
      <c r="C1102" s="38">
        <v>6050</v>
      </c>
      <c r="D1102" s="11" t="s">
        <v>130</v>
      </c>
      <c r="E1102" s="12">
        <v>907000</v>
      </c>
      <c r="F1102" s="220">
        <v>1195600</v>
      </c>
      <c r="G1102" s="220">
        <v>399.95</v>
      </c>
      <c r="H1102" s="397">
        <f t="shared" si="29"/>
        <v>0.033451823352291736</v>
      </c>
    </row>
    <row r="1103" spans="1:8" s="379" customFormat="1" ht="15" customHeight="1">
      <c r="A1103" s="33"/>
      <c r="B1103" s="34"/>
      <c r="C1103" s="22"/>
      <c r="D1103" s="98" t="s">
        <v>271</v>
      </c>
      <c r="E1103" s="12">
        <v>20000</v>
      </c>
      <c r="F1103" s="183">
        <v>0</v>
      </c>
      <c r="G1103" s="183">
        <v>0</v>
      </c>
      <c r="H1103" s="397">
        <v>0</v>
      </c>
    </row>
    <row r="1104" spans="1:8" s="379" customFormat="1" ht="34.5" customHeight="1">
      <c r="A1104" s="4"/>
      <c r="B1104" s="9"/>
      <c r="C1104" s="22"/>
      <c r="D1104" s="103" t="s">
        <v>734</v>
      </c>
      <c r="E1104" s="7">
        <v>20000</v>
      </c>
      <c r="F1104" s="144">
        <v>0</v>
      </c>
      <c r="G1104" s="144">
        <v>0</v>
      </c>
      <c r="H1104" s="397">
        <v>0</v>
      </c>
    </row>
    <row r="1105" spans="1:8" s="379" customFormat="1" ht="33" customHeight="1">
      <c r="A1105" s="4"/>
      <c r="B1105" s="9"/>
      <c r="C1105" s="22"/>
      <c r="D1105" s="103" t="s">
        <v>393</v>
      </c>
      <c r="E1105" s="7">
        <v>0</v>
      </c>
      <c r="F1105" s="8">
        <v>250000</v>
      </c>
      <c r="G1105" s="8">
        <v>0</v>
      </c>
      <c r="H1105" s="397">
        <f t="shared" si="29"/>
        <v>0</v>
      </c>
    </row>
    <row r="1106" spans="1:8" s="379" customFormat="1" ht="30.75" customHeight="1">
      <c r="A1106" s="64"/>
      <c r="B1106" s="65"/>
      <c r="C1106" s="32"/>
      <c r="D1106" s="161" t="s">
        <v>692</v>
      </c>
      <c r="E1106" s="122">
        <v>200000</v>
      </c>
      <c r="F1106" s="148">
        <v>200000</v>
      </c>
      <c r="G1106" s="148">
        <v>0</v>
      </c>
      <c r="H1106" s="396">
        <f t="shared" si="29"/>
        <v>0</v>
      </c>
    </row>
    <row r="1107" spans="1:8" s="379" customFormat="1" ht="29.25" customHeight="1">
      <c r="A1107" s="35"/>
      <c r="B1107" s="113"/>
      <c r="C1107" s="35"/>
      <c r="D1107" s="328" t="s">
        <v>941</v>
      </c>
      <c r="E1107" s="126">
        <v>267000</v>
      </c>
      <c r="F1107" s="223">
        <v>345600</v>
      </c>
      <c r="G1107" s="223">
        <v>399.95</v>
      </c>
      <c r="H1107" s="397">
        <f t="shared" si="29"/>
        <v>0.11572627314814815</v>
      </c>
    </row>
    <row r="1108" spans="1:8" s="379" customFormat="1" ht="15" customHeight="1">
      <c r="A1108" s="4"/>
      <c r="B1108" s="9"/>
      <c r="C1108" s="22"/>
      <c r="D1108" s="28" t="s">
        <v>693</v>
      </c>
      <c r="E1108" s="29"/>
      <c r="F1108" s="30"/>
      <c r="G1108" s="30"/>
      <c r="H1108" s="392"/>
    </row>
    <row r="1109" spans="1:8" s="379" customFormat="1" ht="34.5" customHeight="1">
      <c r="A1109" s="33"/>
      <c r="B1109" s="34"/>
      <c r="C1109" s="32"/>
      <c r="D1109" s="103" t="s">
        <v>46</v>
      </c>
      <c r="E1109" s="7">
        <v>200000</v>
      </c>
      <c r="F1109" s="8">
        <v>200000</v>
      </c>
      <c r="G1109" s="8">
        <v>0</v>
      </c>
      <c r="H1109" s="397">
        <f t="shared" si="29"/>
        <v>0</v>
      </c>
    </row>
    <row r="1110" spans="1:8" s="379" customFormat="1" ht="31.5" customHeight="1">
      <c r="A1110" s="33"/>
      <c r="B1110" s="34"/>
      <c r="C1110" s="53"/>
      <c r="D1110" s="103" t="s">
        <v>712</v>
      </c>
      <c r="E1110" s="7">
        <v>200000</v>
      </c>
      <c r="F1110" s="8">
        <v>200000</v>
      </c>
      <c r="G1110" s="8">
        <v>0</v>
      </c>
      <c r="H1110" s="397">
        <f t="shared" si="29"/>
        <v>0</v>
      </c>
    </row>
    <row r="1111" spans="1:8" s="379" customFormat="1" ht="33.75" customHeight="1">
      <c r="A1111" s="33"/>
      <c r="B1111" s="34"/>
      <c r="C1111" s="10">
        <v>6210</v>
      </c>
      <c r="D1111" s="98" t="s">
        <v>526</v>
      </c>
      <c r="E1111" s="12">
        <v>1650000</v>
      </c>
      <c r="F1111" s="220">
        <v>1790000</v>
      </c>
      <c r="G1111" s="220">
        <v>85396.82</v>
      </c>
      <c r="H1111" s="397">
        <f t="shared" si="29"/>
        <v>4.770772067039107</v>
      </c>
    </row>
    <row r="1112" spans="1:8" s="379" customFormat="1" ht="21" customHeight="1">
      <c r="A1112" s="33"/>
      <c r="B1112" s="34"/>
      <c r="C1112" s="41"/>
      <c r="D1112" s="450" t="s">
        <v>527</v>
      </c>
      <c r="E1112" s="170"/>
      <c r="F1112" s="171"/>
      <c r="G1112" s="171"/>
      <c r="H1112" s="398"/>
    </row>
    <row r="1113" spans="1:8" s="379" customFormat="1" ht="15" customHeight="1">
      <c r="A1113" s="4"/>
      <c r="B1113" s="9"/>
      <c r="C1113" s="22"/>
      <c r="D1113" s="6" t="s">
        <v>394</v>
      </c>
      <c r="E1113" s="7"/>
      <c r="F1113" s="8">
        <v>150000</v>
      </c>
      <c r="G1113" s="8">
        <v>0</v>
      </c>
      <c r="H1113" s="397">
        <f t="shared" si="29"/>
        <v>0</v>
      </c>
    </row>
    <row r="1114" spans="1:8" s="379" customFormat="1" ht="30.75" customHeight="1">
      <c r="A1114" s="4"/>
      <c r="B1114" s="9"/>
      <c r="C1114" s="22"/>
      <c r="D1114" s="98" t="s">
        <v>528</v>
      </c>
      <c r="E1114" s="12"/>
      <c r="F1114" s="13">
        <v>100000</v>
      </c>
      <c r="G1114" s="13">
        <v>0</v>
      </c>
      <c r="H1114" s="397">
        <v>0</v>
      </c>
    </row>
    <row r="1115" spans="1:8" s="379" customFormat="1" ht="32.25" customHeight="1">
      <c r="A1115" s="4"/>
      <c r="B1115" s="9"/>
      <c r="C1115" s="22"/>
      <c r="D1115" s="98" t="s">
        <v>395</v>
      </c>
      <c r="E1115" s="12"/>
      <c r="F1115" s="13">
        <v>100000</v>
      </c>
      <c r="G1115" s="13">
        <v>0</v>
      </c>
      <c r="H1115" s="397">
        <v>0</v>
      </c>
    </row>
    <row r="1116" spans="1:8" s="379" customFormat="1" ht="15" customHeight="1">
      <c r="A1116" s="41"/>
      <c r="B1116" s="42"/>
      <c r="C1116" s="43"/>
      <c r="D1116" s="44" t="s">
        <v>396</v>
      </c>
      <c r="E1116" s="45"/>
      <c r="F1116" s="46"/>
      <c r="G1116" s="46"/>
      <c r="H1116" s="398"/>
    </row>
    <row r="1117" spans="1:8" s="379" customFormat="1" ht="39" customHeight="1">
      <c r="A1117" s="47"/>
      <c r="B1117" s="48"/>
      <c r="C1117" s="78"/>
      <c r="D1117" s="354" t="s">
        <v>906</v>
      </c>
      <c r="E1117" s="51">
        <v>200000</v>
      </c>
      <c r="F1117" s="149">
        <v>200000</v>
      </c>
      <c r="G1117" s="149">
        <v>0</v>
      </c>
      <c r="H1117" s="397">
        <v>0</v>
      </c>
    </row>
    <row r="1118" spans="1:8" s="379" customFormat="1" ht="30" customHeight="1">
      <c r="A1118" s="4"/>
      <c r="B1118" s="9"/>
      <c r="C1118" s="22"/>
      <c r="D1118" s="98" t="s">
        <v>529</v>
      </c>
      <c r="E1118" s="12">
        <v>280000</v>
      </c>
      <c r="F1118" s="13">
        <v>280000</v>
      </c>
      <c r="G1118" s="13">
        <v>0</v>
      </c>
      <c r="H1118" s="397">
        <v>0</v>
      </c>
    </row>
    <row r="1119" spans="1:8" s="379" customFormat="1" ht="33" customHeight="1">
      <c r="A1119" s="4"/>
      <c r="B1119" s="9"/>
      <c r="C1119" s="22"/>
      <c r="D1119" s="103" t="s">
        <v>929</v>
      </c>
      <c r="E1119" s="7">
        <v>100000</v>
      </c>
      <c r="F1119" s="8">
        <v>100000</v>
      </c>
      <c r="G1119" s="8">
        <v>0</v>
      </c>
      <c r="H1119" s="397">
        <v>0</v>
      </c>
    </row>
    <row r="1120" spans="1:8" s="379" customFormat="1" ht="15" customHeight="1">
      <c r="A1120" s="4"/>
      <c r="B1120" s="9"/>
      <c r="C1120" s="22"/>
      <c r="D1120" s="103" t="s">
        <v>931</v>
      </c>
      <c r="E1120" s="7">
        <v>200000</v>
      </c>
      <c r="F1120" s="144">
        <v>0</v>
      </c>
      <c r="G1120" s="144">
        <v>0</v>
      </c>
      <c r="H1120" s="397">
        <v>0</v>
      </c>
    </row>
    <row r="1121" spans="1:8" s="379" customFormat="1" ht="15" customHeight="1">
      <c r="A1121" s="4"/>
      <c r="B1121" s="9"/>
      <c r="C1121" s="22"/>
      <c r="D1121" s="98" t="s">
        <v>272</v>
      </c>
      <c r="E1121" s="12">
        <v>50000</v>
      </c>
      <c r="F1121" s="31">
        <v>50000</v>
      </c>
      <c r="G1121" s="31">
        <v>40396.82</v>
      </c>
      <c r="H1121" s="397">
        <f>G1121/F1121%</f>
        <v>80.79364</v>
      </c>
    </row>
    <row r="1122" spans="1:8" s="379" customFormat="1" ht="15" customHeight="1">
      <c r="A1122" s="4"/>
      <c r="B1122" s="9"/>
      <c r="C1122" s="22"/>
      <c r="D1122" s="6" t="s">
        <v>769</v>
      </c>
      <c r="E1122" s="7"/>
      <c r="F1122" s="8">
        <v>250000</v>
      </c>
      <c r="G1122" s="8">
        <v>0</v>
      </c>
      <c r="H1122" s="397">
        <f aca="true" t="shared" si="30" ref="H1122:H1127">G1122/F1122%</f>
        <v>0</v>
      </c>
    </row>
    <row r="1123" spans="1:8" s="379" customFormat="1" ht="34.5" customHeight="1">
      <c r="A1123" s="4"/>
      <c r="B1123" s="9"/>
      <c r="C1123" s="22"/>
      <c r="D1123" s="103" t="s">
        <v>741</v>
      </c>
      <c r="E1123" s="7">
        <v>745000</v>
      </c>
      <c r="F1123" s="8">
        <v>495000</v>
      </c>
      <c r="G1123" s="8">
        <v>0</v>
      </c>
      <c r="H1123" s="397">
        <f t="shared" si="30"/>
        <v>0</v>
      </c>
    </row>
    <row r="1124" spans="1:8" s="379" customFormat="1" ht="30.75" customHeight="1">
      <c r="A1124" s="4"/>
      <c r="B1124" s="9"/>
      <c r="C1124" s="22"/>
      <c r="D1124" s="103" t="s">
        <v>1014</v>
      </c>
      <c r="E1124" s="7">
        <v>30000</v>
      </c>
      <c r="F1124" s="144">
        <v>0</v>
      </c>
      <c r="G1124" s="144">
        <v>0</v>
      </c>
      <c r="H1124" s="397">
        <v>0</v>
      </c>
    </row>
    <row r="1125" spans="1:8" s="379" customFormat="1" ht="15" customHeight="1">
      <c r="A1125" s="33"/>
      <c r="B1125" s="34"/>
      <c r="C1125" s="164"/>
      <c r="D1125" s="6" t="s">
        <v>397</v>
      </c>
      <c r="E1125" s="7"/>
      <c r="F1125" s="26">
        <v>20000</v>
      </c>
      <c r="G1125" s="26">
        <v>0</v>
      </c>
      <c r="H1125" s="397">
        <f t="shared" si="30"/>
        <v>0</v>
      </c>
    </row>
    <row r="1126" spans="1:8" s="379" customFormat="1" ht="15" customHeight="1">
      <c r="A1126" s="33"/>
      <c r="B1126" s="34"/>
      <c r="C1126" s="114"/>
      <c r="D1126" s="6" t="s">
        <v>716</v>
      </c>
      <c r="E1126" s="7">
        <v>15000</v>
      </c>
      <c r="F1126" s="26">
        <v>15000</v>
      </c>
      <c r="G1126" s="26">
        <v>15000</v>
      </c>
      <c r="H1126" s="397">
        <f t="shared" si="30"/>
        <v>100</v>
      </c>
    </row>
    <row r="1127" spans="1:8" s="379" customFormat="1" ht="31.5" customHeight="1">
      <c r="A1127" s="33"/>
      <c r="B1127" s="34"/>
      <c r="C1127" s="22"/>
      <c r="D1127" s="98" t="s">
        <v>530</v>
      </c>
      <c r="E1127" s="12">
        <v>30000</v>
      </c>
      <c r="F1127" s="31">
        <v>30000</v>
      </c>
      <c r="G1127" s="31">
        <v>30000</v>
      </c>
      <c r="H1127" s="397">
        <f t="shared" si="30"/>
        <v>100</v>
      </c>
    </row>
    <row r="1128" spans="1:8" s="379" customFormat="1" ht="15" customHeight="1">
      <c r="A1128" s="33"/>
      <c r="B1128" s="34"/>
      <c r="C1128" s="22"/>
      <c r="D1128" s="28" t="s">
        <v>531</v>
      </c>
      <c r="E1128" s="29"/>
      <c r="F1128" s="30"/>
      <c r="G1128" s="30"/>
      <c r="H1128" s="398"/>
    </row>
    <row r="1129" spans="1:8" s="379" customFormat="1" ht="15" customHeight="1">
      <c r="A1129" s="4"/>
      <c r="B1129" s="3">
        <v>90002</v>
      </c>
      <c r="C1129" s="5"/>
      <c r="D1129" s="6" t="s">
        <v>762</v>
      </c>
      <c r="E1129" s="7">
        <v>473620</v>
      </c>
      <c r="F1129" s="26">
        <v>46810</v>
      </c>
      <c r="G1129" s="26">
        <v>16458</v>
      </c>
      <c r="H1129" s="397">
        <f>G1129/F1129%</f>
        <v>35.15915402691732</v>
      </c>
    </row>
    <row r="1130" spans="1:8" s="379" customFormat="1" ht="31.5" customHeight="1">
      <c r="A1130" s="4"/>
      <c r="B1130" s="9"/>
      <c r="C1130" s="10">
        <v>2830</v>
      </c>
      <c r="D1130" s="98" t="s">
        <v>490</v>
      </c>
      <c r="E1130" s="12">
        <v>0</v>
      </c>
      <c r="F1130" s="31">
        <v>10000</v>
      </c>
      <c r="G1130" s="31">
        <v>0</v>
      </c>
      <c r="H1130" s="397">
        <v>0</v>
      </c>
    </row>
    <row r="1131" spans="1:8" s="379" customFormat="1" ht="30.75" customHeight="1">
      <c r="A1131" s="4"/>
      <c r="B1131" s="9"/>
      <c r="C1131" s="22"/>
      <c r="D1131" s="288" t="s">
        <v>532</v>
      </c>
      <c r="E1131" s="170"/>
      <c r="F1131" s="171"/>
      <c r="G1131" s="171"/>
      <c r="H1131" s="392"/>
    </row>
    <row r="1132" spans="1:8" s="379" customFormat="1" ht="36" customHeight="1">
      <c r="A1132" s="88"/>
      <c r="B1132" s="351"/>
      <c r="C1132" s="352"/>
      <c r="D1132" s="161" t="s">
        <v>398</v>
      </c>
      <c r="E1132" s="122"/>
      <c r="F1132" s="143">
        <v>10000</v>
      </c>
      <c r="G1132" s="143">
        <v>0</v>
      </c>
      <c r="H1132" s="396">
        <v>0</v>
      </c>
    </row>
    <row r="1133" spans="1:8" s="379" customFormat="1" ht="45" customHeight="1">
      <c r="A1133" s="83"/>
      <c r="B1133" s="481"/>
      <c r="C1133" s="266">
        <v>2900</v>
      </c>
      <c r="D1133" s="328" t="s">
        <v>533</v>
      </c>
      <c r="E1133" s="126">
        <v>73620</v>
      </c>
      <c r="F1133" s="127">
        <v>36810</v>
      </c>
      <c r="G1133" s="127">
        <v>16458</v>
      </c>
      <c r="H1133" s="397">
        <f>G1133/F1133%</f>
        <v>44.71067644661776</v>
      </c>
    </row>
    <row r="1134" spans="1:8" s="379" customFormat="1" ht="15" customHeight="1">
      <c r="A1134" s="4"/>
      <c r="B1134" s="9"/>
      <c r="C1134" s="22"/>
      <c r="D1134" s="288" t="s">
        <v>534</v>
      </c>
      <c r="E1134" s="170"/>
      <c r="F1134" s="171"/>
      <c r="G1134" s="171"/>
      <c r="H1134" s="392"/>
    </row>
    <row r="1135" spans="1:8" s="379" customFormat="1" ht="38.25" customHeight="1">
      <c r="A1135" s="165"/>
      <c r="B1135" s="256"/>
      <c r="C1135" s="352"/>
      <c r="D1135" s="161" t="s">
        <v>879</v>
      </c>
      <c r="E1135" s="122"/>
      <c r="F1135" s="143">
        <v>36810</v>
      </c>
      <c r="G1135" s="143">
        <v>16458</v>
      </c>
      <c r="H1135" s="396">
        <f>G1135/F1135%</f>
        <v>44.71067644661776</v>
      </c>
    </row>
    <row r="1136" spans="1:8" s="379" customFormat="1" ht="15" customHeight="1">
      <c r="A1136" s="182"/>
      <c r="B1136" s="151"/>
      <c r="C1136" s="353">
        <v>6650</v>
      </c>
      <c r="D1136" s="354" t="s">
        <v>273</v>
      </c>
      <c r="E1136" s="51">
        <v>400000</v>
      </c>
      <c r="F1136" s="52">
        <v>0</v>
      </c>
      <c r="G1136" s="52">
        <v>0</v>
      </c>
      <c r="H1136" s="397">
        <v>0</v>
      </c>
    </row>
    <row r="1137" spans="1:8" s="379" customFormat="1" ht="15" customHeight="1">
      <c r="A1137" s="33"/>
      <c r="B1137" s="295"/>
      <c r="C1137" s="355"/>
      <c r="D1137" s="356" t="s">
        <v>274</v>
      </c>
      <c r="E1137" s="7">
        <v>400000</v>
      </c>
      <c r="F1137" s="26">
        <v>0</v>
      </c>
      <c r="G1137" s="26">
        <v>0</v>
      </c>
      <c r="H1137" s="397">
        <v>0</v>
      </c>
    </row>
    <row r="1138" spans="1:8" s="379" customFormat="1" ht="15" customHeight="1">
      <c r="A1138" s="33"/>
      <c r="B1138" s="205"/>
      <c r="C1138" s="355"/>
      <c r="D1138" s="356"/>
      <c r="E1138" s="7"/>
      <c r="F1138" s="26"/>
      <c r="G1138" s="26"/>
      <c r="H1138" s="397"/>
    </row>
    <row r="1139" spans="1:8" s="379" customFormat="1" ht="15" customHeight="1">
      <c r="A1139" s="33"/>
      <c r="B1139" s="54">
        <v>90003</v>
      </c>
      <c r="C1139" s="5"/>
      <c r="D1139" s="6" t="s">
        <v>42</v>
      </c>
      <c r="E1139" s="7">
        <v>562826</v>
      </c>
      <c r="F1139" s="8">
        <v>516540</v>
      </c>
      <c r="G1139" s="8">
        <v>313173.54</v>
      </c>
      <c r="H1139" s="397">
        <f>G1139/F1139%</f>
        <v>60.62909745615054</v>
      </c>
    </row>
    <row r="1140" spans="1:8" s="379" customFormat="1" ht="15" customHeight="1">
      <c r="A1140" s="4"/>
      <c r="B1140" s="9"/>
      <c r="C1140" s="38">
        <v>3020</v>
      </c>
      <c r="D1140" s="11" t="s">
        <v>731</v>
      </c>
      <c r="E1140" s="12">
        <v>100</v>
      </c>
      <c r="F1140" s="62">
        <v>100</v>
      </c>
      <c r="G1140" s="62">
        <v>0</v>
      </c>
      <c r="H1140" s="397">
        <f>G1140/F1140%</f>
        <v>0</v>
      </c>
    </row>
    <row r="1141" spans="1:8" s="379" customFormat="1" ht="15" customHeight="1">
      <c r="A1141" s="4"/>
      <c r="B1141" s="9"/>
      <c r="C1141" s="40"/>
      <c r="D1141" s="6" t="s">
        <v>444</v>
      </c>
      <c r="E1141" s="7">
        <v>100</v>
      </c>
      <c r="F1141" s="37">
        <v>100</v>
      </c>
      <c r="G1141" s="37">
        <v>0</v>
      </c>
      <c r="H1141" s="397">
        <v>0</v>
      </c>
    </row>
    <row r="1142" spans="1:8" s="379" customFormat="1" ht="15" customHeight="1">
      <c r="A1142" s="4"/>
      <c r="B1142" s="9"/>
      <c r="C1142" s="38">
        <v>4010</v>
      </c>
      <c r="D1142" s="11" t="s">
        <v>151</v>
      </c>
      <c r="E1142" s="12">
        <v>9072</v>
      </c>
      <c r="F1142" s="31">
        <v>23772</v>
      </c>
      <c r="G1142" s="31">
        <v>23729.94</v>
      </c>
      <c r="H1142" s="397">
        <f>G1142/F1142%</f>
        <v>99.82306915699141</v>
      </c>
    </row>
    <row r="1143" spans="1:8" s="379" customFormat="1" ht="15" customHeight="1">
      <c r="A1143" s="4"/>
      <c r="B1143" s="9"/>
      <c r="C1143" s="22"/>
      <c r="D1143" s="6" t="s">
        <v>445</v>
      </c>
      <c r="E1143" s="7">
        <v>9072</v>
      </c>
      <c r="F1143" s="26">
        <v>23772</v>
      </c>
      <c r="G1143" s="26">
        <v>2729.94</v>
      </c>
      <c r="H1143" s="397">
        <f>G1143/F1143%</f>
        <v>11.48384654215043</v>
      </c>
    </row>
    <row r="1144" spans="1:8" s="379" customFormat="1" ht="15" customHeight="1">
      <c r="A1144" s="4"/>
      <c r="B1144" s="9"/>
      <c r="C1144" s="38">
        <v>4040</v>
      </c>
      <c r="D1144" s="11" t="s">
        <v>86</v>
      </c>
      <c r="E1144" s="12">
        <v>960</v>
      </c>
      <c r="F1144" s="62">
        <v>865</v>
      </c>
      <c r="G1144" s="62">
        <v>864.07</v>
      </c>
      <c r="H1144" s="397">
        <f>G1144/F1144%</f>
        <v>99.89248554913296</v>
      </c>
    </row>
    <row r="1145" spans="1:8" s="379" customFormat="1" ht="15" customHeight="1">
      <c r="A1145" s="4"/>
      <c r="B1145" s="9"/>
      <c r="C1145" s="40"/>
      <c r="D1145" s="6" t="s">
        <v>445</v>
      </c>
      <c r="E1145" s="7">
        <v>960</v>
      </c>
      <c r="F1145" s="37">
        <v>865</v>
      </c>
      <c r="G1145" s="37">
        <v>864.07</v>
      </c>
      <c r="H1145" s="397">
        <f>G1145/F1145%</f>
        <v>99.89248554913296</v>
      </c>
    </row>
    <row r="1146" spans="1:8" s="379" customFormat="1" ht="15" customHeight="1">
      <c r="A1146" s="4"/>
      <c r="B1146" s="9"/>
      <c r="C1146" s="38">
        <v>4110</v>
      </c>
      <c r="D1146" s="11" t="s">
        <v>735</v>
      </c>
      <c r="E1146" s="12">
        <v>5725</v>
      </c>
      <c r="F1146" s="27">
        <v>5686</v>
      </c>
      <c r="G1146" s="27">
        <v>3685.24</v>
      </c>
      <c r="H1146" s="397">
        <f>G1146/F1146%</f>
        <v>64.8125219838199</v>
      </c>
    </row>
    <row r="1147" spans="1:8" s="379" customFormat="1" ht="15" customHeight="1">
      <c r="A1147" s="4"/>
      <c r="B1147" s="9"/>
      <c r="C1147" s="22"/>
      <c r="D1147" s="6" t="s">
        <v>129</v>
      </c>
      <c r="E1147" s="7">
        <v>2000</v>
      </c>
      <c r="F1147" s="144">
        <v>0</v>
      </c>
      <c r="G1147" s="144">
        <v>0</v>
      </c>
      <c r="H1147" s="397">
        <v>0</v>
      </c>
    </row>
    <row r="1148" spans="1:8" s="379" customFormat="1" ht="15" customHeight="1">
      <c r="A1148" s="4"/>
      <c r="B1148" s="9"/>
      <c r="C1148" s="22"/>
      <c r="D1148" s="6" t="s">
        <v>40</v>
      </c>
      <c r="E1148" s="7">
        <v>2000</v>
      </c>
      <c r="F1148" s="39">
        <v>2000</v>
      </c>
      <c r="G1148" s="39">
        <v>0</v>
      </c>
      <c r="H1148" s="397">
        <f aca="true" t="shared" si="31" ref="H1148:H1164">G1148/F1148%</f>
        <v>0</v>
      </c>
    </row>
    <row r="1149" spans="1:8" s="379" customFormat="1" ht="15" customHeight="1">
      <c r="A1149" s="4"/>
      <c r="B1149" s="9"/>
      <c r="C1149" s="22"/>
      <c r="D1149" s="6" t="s">
        <v>446</v>
      </c>
      <c r="E1149" s="7">
        <v>1725</v>
      </c>
      <c r="F1149" s="39">
        <v>3686</v>
      </c>
      <c r="G1149" s="39">
        <v>3685.24</v>
      </c>
      <c r="H1149" s="397">
        <f t="shared" si="31"/>
        <v>99.97938144329896</v>
      </c>
    </row>
    <row r="1150" spans="1:8" s="379" customFormat="1" ht="15" customHeight="1">
      <c r="A1150" s="4"/>
      <c r="B1150" s="9"/>
      <c r="C1150" s="36">
        <v>4120</v>
      </c>
      <c r="D1150" s="6" t="s">
        <v>14</v>
      </c>
      <c r="E1150" s="7">
        <v>246</v>
      </c>
      <c r="F1150" s="37">
        <v>596</v>
      </c>
      <c r="G1150" s="37">
        <v>594.42</v>
      </c>
      <c r="H1150" s="397">
        <f t="shared" si="31"/>
        <v>99.73489932885906</v>
      </c>
    </row>
    <row r="1151" spans="1:8" s="379" customFormat="1" ht="15" customHeight="1">
      <c r="A1151" s="4"/>
      <c r="B1151" s="9"/>
      <c r="C1151" s="22"/>
      <c r="D1151" s="6" t="s">
        <v>446</v>
      </c>
      <c r="E1151" s="7">
        <v>246</v>
      </c>
      <c r="F1151" s="37">
        <v>596</v>
      </c>
      <c r="G1151" s="37">
        <v>595.42</v>
      </c>
      <c r="H1151" s="397">
        <f t="shared" si="31"/>
        <v>99.90268456375838</v>
      </c>
    </row>
    <row r="1152" spans="1:8" s="379" customFormat="1" ht="35.25" customHeight="1">
      <c r="A1152" s="4"/>
      <c r="B1152" s="9"/>
      <c r="C1152" s="38">
        <v>4140</v>
      </c>
      <c r="D1152" s="98" t="s">
        <v>819</v>
      </c>
      <c r="E1152" s="12">
        <v>120</v>
      </c>
      <c r="F1152" s="27">
        <v>1150</v>
      </c>
      <c r="G1152" s="27">
        <v>1084.52</v>
      </c>
      <c r="H1152" s="397">
        <f t="shared" si="31"/>
        <v>94.30608695652174</v>
      </c>
    </row>
    <row r="1153" spans="1:8" s="379" customFormat="1" ht="15" customHeight="1">
      <c r="A1153" s="4"/>
      <c r="B1153" s="9"/>
      <c r="C1153" s="22"/>
      <c r="D1153" s="6" t="s">
        <v>446</v>
      </c>
      <c r="E1153" s="7">
        <v>120</v>
      </c>
      <c r="F1153" s="357" t="s">
        <v>275</v>
      </c>
      <c r="G1153" s="27">
        <v>1084.52</v>
      </c>
      <c r="H1153" s="397">
        <f t="shared" si="31"/>
        <v>94.30608695652174</v>
      </c>
    </row>
    <row r="1154" spans="1:8" s="379" customFormat="1" ht="15" customHeight="1">
      <c r="A1154" s="4"/>
      <c r="B1154" s="9"/>
      <c r="C1154" s="38">
        <v>4170</v>
      </c>
      <c r="D1154" s="11" t="s">
        <v>943</v>
      </c>
      <c r="E1154" s="12">
        <v>41000</v>
      </c>
      <c r="F1154" s="31">
        <v>41000</v>
      </c>
      <c r="G1154" s="31">
        <v>0</v>
      </c>
      <c r="H1154" s="397">
        <f t="shared" si="31"/>
        <v>0</v>
      </c>
    </row>
    <row r="1155" spans="1:8" s="379" customFormat="1" ht="15" customHeight="1">
      <c r="A1155" s="4"/>
      <c r="B1155" s="9"/>
      <c r="C1155" s="22"/>
      <c r="D1155" s="6" t="s">
        <v>129</v>
      </c>
      <c r="E1155" s="7">
        <v>21000</v>
      </c>
      <c r="F1155" s="26">
        <v>21000</v>
      </c>
      <c r="G1155" s="26">
        <v>0</v>
      </c>
      <c r="H1155" s="397">
        <f t="shared" si="31"/>
        <v>0</v>
      </c>
    </row>
    <row r="1156" spans="1:8" s="379" customFormat="1" ht="15" customHeight="1">
      <c r="A1156" s="41"/>
      <c r="B1156" s="42"/>
      <c r="C1156" s="43"/>
      <c r="D1156" s="61" t="s">
        <v>40</v>
      </c>
      <c r="E1156" s="122">
        <v>20000</v>
      </c>
      <c r="F1156" s="143">
        <v>20000</v>
      </c>
      <c r="G1156" s="143">
        <v>0</v>
      </c>
      <c r="H1156" s="396">
        <f t="shared" si="31"/>
        <v>0</v>
      </c>
    </row>
    <row r="1157" spans="1:8" s="379" customFormat="1" ht="15" customHeight="1">
      <c r="A1157" s="47"/>
      <c r="B1157" s="48"/>
      <c r="C1157" s="124">
        <v>4280</v>
      </c>
      <c r="D1157" s="125" t="s">
        <v>714</v>
      </c>
      <c r="E1157" s="126">
        <v>200</v>
      </c>
      <c r="F1157" s="236">
        <v>200</v>
      </c>
      <c r="G1157" s="236">
        <v>0</v>
      </c>
      <c r="H1157" s="397">
        <f t="shared" si="31"/>
        <v>0</v>
      </c>
    </row>
    <row r="1158" spans="1:8" s="379" customFormat="1" ht="15" customHeight="1">
      <c r="A1158" s="4"/>
      <c r="B1158" s="9"/>
      <c r="C1158" s="32"/>
      <c r="D1158" s="6" t="s">
        <v>446</v>
      </c>
      <c r="E1158" s="7">
        <v>200</v>
      </c>
      <c r="F1158" s="37">
        <v>200</v>
      </c>
      <c r="G1158" s="37">
        <v>0</v>
      </c>
      <c r="H1158" s="397">
        <f t="shared" si="31"/>
        <v>0</v>
      </c>
    </row>
    <row r="1159" spans="1:8" s="379" customFormat="1" ht="15" customHeight="1">
      <c r="A1159" s="4"/>
      <c r="B1159" s="9"/>
      <c r="C1159" s="119">
        <v>4300</v>
      </c>
      <c r="D1159" s="120" t="s">
        <v>946</v>
      </c>
      <c r="E1159" s="12">
        <v>505000</v>
      </c>
      <c r="F1159" s="13">
        <v>442000</v>
      </c>
      <c r="G1159" s="13">
        <v>282684.35</v>
      </c>
      <c r="H1159" s="397">
        <f t="shared" si="31"/>
        <v>63.955735294117645</v>
      </c>
    </row>
    <row r="1160" spans="1:8" s="379" customFormat="1" ht="15" customHeight="1">
      <c r="A1160" s="4"/>
      <c r="B1160" s="9"/>
      <c r="C1160" s="22"/>
      <c r="D1160" s="6" t="s">
        <v>535</v>
      </c>
      <c r="E1160" s="7">
        <v>0</v>
      </c>
      <c r="F1160" s="39">
        <v>8000</v>
      </c>
      <c r="G1160" s="39">
        <v>8000</v>
      </c>
      <c r="H1160" s="397">
        <f t="shared" si="31"/>
        <v>100</v>
      </c>
    </row>
    <row r="1161" spans="1:8" s="379" customFormat="1" ht="15" customHeight="1">
      <c r="A1161" s="4"/>
      <c r="B1161" s="9"/>
      <c r="C1161" s="22"/>
      <c r="D1161" s="6" t="s">
        <v>129</v>
      </c>
      <c r="E1161" s="7">
        <v>327000</v>
      </c>
      <c r="F1161" s="8">
        <v>334000</v>
      </c>
      <c r="G1161" s="8">
        <v>208571.12</v>
      </c>
      <c r="H1161" s="397">
        <f t="shared" si="31"/>
        <v>62.44644311377245</v>
      </c>
    </row>
    <row r="1162" spans="1:8" s="379" customFormat="1" ht="15" customHeight="1">
      <c r="A1162" s="4"/>
      <c r="B1162" s="9"/>
      <c r="C1162" s="40"/>
      <c r="D1162" s="6" t="s">
        <v>40</v>
      </c>
      <c r="E1162" s="7">
        <v>178000</v>
      </c>
      <c r="F1162" s="8">
        <v>100000</v>
      </c>
      <c r="G1162" s="8">
        <v>66113.23</v>
      </c>
      <c r="H1162" s="397">
        <f t="shared" si="31"/>
        <v>66.11323</v>
      </c>
    </row>
    <row r="1163" spans="1:8" s="379" customFormat="1" ht="15" customHeight="1">
      <c r="A1163" s="4"/>
      <c r="B1163" s="9"/>
      <c r="C1163" s="38">
        <v>4440</v>
      </c>
      <c r="D1163" s="11" t="s">
        <v>709</v>
      </c>
      <c r="E1163" s="12">
        <v>403</v>
      </c>
      <c r="F1163" s="27">
        <v>1171</v>
      </c>
      <c r="G1163" s="27">
        <v>531</v>
      </c>
      <c r="H1163" s="397">
        <f t="shared" si="31"/>
        <v>45.34585824081981</v>
      </c>
    </row>
    <row r="1164" spans="1:8" s="379" customFormat="1" ht="15" customHeight="1">
      <c r="A1164" s="4"/>
      <c r="B1164" s="9"/>
      <c r="C1164" s="22"/>
      <c r="D1164" s="6" t="s">
        <v>89</v>
      </c>
      <c r="E1164" s="7">
        <v>403</v>
      </c>
      <c r="F1164" s="37">
        <v>1171</v>
      </c>
      <c r="G1164" s="37">
        <v>531</v>
      </c>
      <c r="H1164" s="397">
        <f t="shared" si="31"/>
        <v>45.34585824081981</v>
      </c>
    </row>
    <row r="1165" spans="1:8" s="379" customFormat="1" ht="15" customHeight="1">
      <c r="A1165" s="4"/>
      <c r="B1165" s="102"/>
      <c r="C1165" s="128"/>
      <c r="D1165" s="6"/>
      <c r="E1165" s="7"/>
      <c r="F1165" s="37"/>
      <c r="G1165" s="37"/>
      <c r="H1165" s="397"/>
    </row>
    <row r="1166" spans="1:8" s="379" customFormat="1" ht="15" customHeight="1">
      <c r="A1166" s="4"/>
      <c r="B1166" s="3">
        <v>90004</v>
      </c>
      <c r="C1166" s="5"/>
      <c r="D1166" s="6" t="s">
        <v>758</v>
      </c>
      <c r="E1166" s="7">
        <v>31087</v>
      </c>
      <c r="F1166" s="26">
        <v>37687</v>
      </c>
      <c r="G1166" s="26">
        <v>21010.06</v>
      </c>
      <c r="H1166" s="397">
        <f>G1166/F1166%</f>
        <v>55.74882585506939</v>
      </c>
    </row>
    <row r="1167" spans="1:8" s="379" customFormat="1" ht="15" customHeight="1">
      <c r="A1167" s="64"/>
      <c r="B1167" s="134"/>
      <c r="C1167" s="359"/>
      <c r="D1167" s="360" t="s">
        <v>447</v>
      </c>
      <c r="E1167" s="122"/>
      <c r="F1167" s="143"/>
      <c r="G1167" s="143"/>
      <c r="H1167" s="396"/>
    </row>
    <row r="1168" spans="1:8" s="379" customFormat="1" ht="15" customHeight="1">
      <c r="A1168" s="35"/>
      <c r="B1168" s="113"/>
      <c r="C1168" s="124">
        <v>4010</v>
      </c>
      <c r="D1168" s="125" t="s">
        <v>151</v>
      </c>
      <c r="E1168" s="126">
        <v>15310</v>
      </c>
      <c r="F1168" s="127">
        <v>15310</v>
      </c>
      <c r="G1168" s="127">
        <v>8896</v>
      </c>
      <c r="H1168" s="397">
        <f aca="true" t="shared" si="32" ref="H1168:H1175">G1168/F1168%</f>
        <v>58.105813193990855</v>
      </c>
    </row>
    <row r="1169" spans="1:8" s="379" customFormat="1" ht="15" customHeight="1">
      <c r="A1169" s="4"/>
      <c r="B1169" s="9"/>
      <c r="C1169" s="38">
        <v>4040</v>
      </c>
      <c r="D1169" s="11" t="s">
        <v>86</v>
      </c>
      <c r="E1169" s="12">
        <v>1224</v>
      </c>
      <c r="F1169" s="62">
        <v>886</v>
      </c>
      <c r="G1169" s="62">
        <v>8854.46</v>
      </c>
      <c r="H1169" s="397">
        <f t="shared" si="32"/>
        <v>999.3747178329571</v>
      </c>
    </row>
    <row r="1170" spans="1:8" s="379" customFormat="1" ht="15" customHeight="1">
      <c r="A1170" s="4"/>
      <c r="B1170" s="9"/>
      <c r="C1170" s="38">
        <v>4110</v>
      </c>
      <c r="D1170" s="11" t="s">
        <v>735</v>
      </c>
      <c r="E1170" s="12">
        <v>2842</v>
      </c>
      <c r="F1170" s="27">
        <v>2842</v>
      </c>
      <c r="G1170" s="27">
        <v>1485.8</v>
      </c>
      <c r="H1170" s="397">
        <f t="shared" si="32"/>
        <v>52.28008444757213</v>
      </c>
    </row>
    <row r="1171" spans="1:8" s="379" customFormat="1" ht="15" customHeight="1">
      <c r="A1171" s="4"/>
      <c r="B1171" s="9"/>
      <c r="C1171" s="10">
        <v>4120</v>
      </c>
      <c r="D1171" s="11" t="s">
        <v>14</v>
      </c>
      <c r="E1171" s="12">
        <v>406</v>
      </c>
      <c r="F1171" s="62">
        <v>406</v>
      </c>
      <c r="G1171" s="62">
        <v>239.64</v>
      </c>
      <c r="H1171" s="397">
        <f t="shared" si="32"/>
        <v>59.02463054187192</v>
      </c>
    </row>
    <row r="1172" spans="1:8" s="379" customFormat="1" ht="30.75" customHeight="1">
      <c r="A1172" s="4"/>
      <c r="B1172" s="9"/>
      <c r="C1172" s="10">
        <v>4140</v>
      </c>
      <c r="D1172" s="98" t="s">
        <v>819</v>
      </c>
      <c r="E1172" s="12">
        <v>240</v>
      </c>
      <c r="F1172" s="62">
        <v>745</v>
      </c>
      <c r="G1172" s="62">
        <v>303.34</v>
      </c>
      <c r="H1172" s="397">
        <f t="shared" si="32"/>
        <v>40.71677852348993</v>
      </c>
    </row>
    <row r="1173" spans="1:8" s="379" customFormat="1" ht="15" customHeight="1">
      <c r="A1173" s="4"/>
      <c r="B1173" s="9"/>
      <c r="C1173" s="38">
        <v>4280</v>
      </c>
      <c r="D1173" s="11" t="s">
        <v>714</v>
      </c>
      <c r="E1173" s="12">
        <v>60</v>
      </c>
      <c r="F1173" s="111">
        <v>60</v>
      </c>
      <c r="G1173" s="111">
        <v>0</v>
      </c>
      <c r="H1173" s="397">
        <f t="shared" si="32"/>
        <v>0</v>
      </c>
    </row>
    <row r="1174" spans="1:8" s="379" customFormat="1" ht="15" customHeight="1">
      <c r="A1174" s="4"/>
      <c r="B1174" s="9"/>
      <c r="C1174" s="10">
        <v>4300</v>
      </c>
      <c r="D1174" s="11" t="s">
        <v>946</v>
      </c>
      <c r="E1174" s="12">
        <v>200</v>
      </c>
      <c r="F1174" s="62">
        <v>200</v>
      </c>
      <c r="G1174" s="62">
        <v>125</v>
      </c>
      <c r="H1174" s="397">
        <f t="shared" si="32"/>
        <v>62.5</v>
      </c>
    </row>
    <row r="1175" spans="1:8" s="379" customFormat="1" ht="15" customHeight="1">
      <c r="A1175" s="4"/>
      <c r="B1175" s="9"/>
      <c r="C1175" s="10">
        <v>4440</v>
      </c>
      <c r="D1175" s="11" t="s">
        <v>709</v>
      </c>
      <c r="E1175" s="12">
        <v>805</v>
      </c>
      <c r="F1175" s="62">
        <v>805</v>
      </c>
      <c r="G1175" s="62">
        <v>604</v>
      </c>
      <c r="H1175" s="397">
        <f t="shared" si="32"/>
        <v>75.03105590062111</v>
      </c>
    </row>
    <row r="1176" spans="1:8" s="379" customFormat="1" ht="15" customHeight="1">
      <c r="A1176" s="4"/>
      <c r="B1176" s="9"/>
      <c r="C1176" s="10"/>
      <c r="D1176" s="275" t="s">
        <v>448</v>
      </c>
      <c r="E1176" s="12"/>
      <c r="F1176" s="62"/>
      <c r="G1176" s="62"/>
      <c r="H1176" s="397"/>
    </row>
    <row r="1177" spans="1:8" s="379" customFormat="1" ht="15" customHeight="1">
      <c r="A1177" s="4"/>
      <c r="B1177" s="9"/>
      <c r="C1177" s="38">
        <v>4170</v>
      </c>
      <c r="D1177" s="11" t="s">
        <v>943</v>
      </c>
      <c r="E1177" s="12">
        <v>2000</v>
      </c>
      <c r="F1177" s="27">
        <v>2000</v>
      </c>
      <c r="G1177" s="27">
        <v>600</v>
      </c>
      <c r="H1177" s="397">
        <f>G1177/F1177%</f>
        <v>30</v>
      </c>
    </row>
    <row r="1178" spans="1:8" s="379" customFormat="1" ht="15" customHeight="1">
      <c r="A1178" s="4"/>
      <c r="B1178" s="9"/>
      <c r="C1178" s="101"/>
      <c r="D1178" s="6" t="s">
        <v>449</v>
      </c>
      <c r="E1178" s="7">
        <v>2000</v>
      </c>
      <c r="F1178" s="39">
        <v>2000</v>
      </c>
      <c r="G1178" s="39">
        <v>600</v>
      </c>
      <c r="H1178" s="397">
        <f>G1178/F1178%</f>
        <v>30</v>
      </c>
    </row>
    <row r="1179" spans="1:8" s="379" customFormat="1" ht="15" customHeight="1">
      <c r="A1179" s="4"/>
      <c r="B1179" s="9"/>
      <c r="C1179" s="38">
        <v>4110</v>
      </c>
      <c r="D1179" s="11" t="s">
        <v>735</v>
      </c>
      <c r="E1179" s="12">
        <v>400</v>
      </c>
      <c r="F1179" s="27">
        <v>400</v>
      </c>
      <c r="G1179" s="27">
        <v>0</v>
      </c>
      <c r="H1179" s="397">
        <f>G1179/F1179%</f>
        <v>0</v>
      </c>
    </row>
    <row r="1180" spans="1:8" s="379" customFormat="1" ht="15" customHeight="1">
      <c r="A1180" s="4"/>
      <c r="B1180" s="9"/>
      <c r="C1180" s="124">
        <v>4210</v>
      </c>
      <c r="D1180" s="11" t="s">
        <v>115</v>
      </c>
      <c r="E1180" s="12">
        <v>3600</v>
      </c>
      <c r="F1180" s="31">
        <v>10033</v>
      </c>
      <c r="G1180" s="31">
        <v>7857.98</v>
      </c>
      <c r="H1180" s="397">
        <f>G1180/F1180%</f>
        <v>78.32133957938801</v>
      </c>
    </row>
    <row r="1181" spans="1:8" s="379" customFormat="1" ht="29.25" customHeight="1">
      <c r="A1181" s="4"/>
      <c r="B1181" s="9"/>
      <c r="C1181" s="114"/>
      <c r="D1181" s="103" t="s">
        <v>536</v>
      </c>
      <c r="E1181" s="7"/>
      <c r="F1181" s="39"/>
      <c r="G1181" s="39">
        <v>3222.18</v>
      </c>
      <c r="H1181" s="397"/>
    </row>
    <row r="1182" spans="1:8" s="379" customFormat="1" ht="15" customHeight="1">
      <c r="A1182" s="4"/>
      <c r="B1182" s="9"/>
      <c r="C1182" s="22"/>
      <c r="D1182" s="6" t="s">
        <v>537</v>
      </c>
      <c r="E1182" s="7"/>
      <c r="F1182" s="39"/>
      <c r="G1182" s="39">
        <v>1599</v>
      </c>
      <c r="H1182" s="397"/>
    </row>
    <row r="1183" spans="1:8" s="379" customFormat="1" ht="15" customHeight="1">
      <c r="A1183" s="41"/>
      <c r="B1183" s="42"/>
      <c r="C1183" s="43"/>
      <c r="D1183" s="61" t="s">
        <v>230</v>
      </c>
      <c r="E1183" s="122"/>
      <c r="F1183" s="210"/>
      <c r="G1183" s="210">
        <v>2200</v>
      </c>
      <c r="H1183" s="396"/>
    </row>
    <row r="1184" spans="1:8" s="379" customFormat="1" ht="15" customHeight="1">
      <c r="A1184" s="47"/>
      <c r="B1184" s="48"/>
      <c r="C1184" s="78"/>
      <c r="D1184" s="50" t="s">
        <v>231</v>
      </c>
      <c r="E1184" s="51"/>
      <c r="F1184" s="255"/>
      <c r="G1184" s="255">
        <v>836.8</v>
      </c>
      <c r="H1184" s="397"/>
    </row>
    <row r="1185" spans="1:8" s="379" customFormat="1" ht="15" customHeight="1">
      <c r="A1185" s="4"/>
      <c r="B1185" s="9"/>
      <c r="C1185" s="36">
        <v>4260</v>
      </c>
      <c r="D1185" s="6" t="s">
        <v>31</v>
      </c>
      <c r="E1185" s="7">
        <v>4000</v>
      </c>
      <c r="F1185" s="39">
        <v>4000</v>
      </c>
      <c r="G1185" s="39">
        <v>12.84</v>
      </c>
      <c r="H1185" s="397">
        <f>G1185/F1185%</f>
        <v>0.321</v>
      </c>
    </row>
    <row r="1186" spans="1:8" s="379" customFormat="1" ht="15" customHeight="1">
      <c r="A1186" s="4"/>
      <c r="B1186" s="9"/>
      <c r="C1186" s="32"/>
      <c r="D1186" s="6" t="s">
        <v>450</v>
      </c>
      <c r="E1186" s="7">
        <v>4000</v>
      </c>
      <c r="F1186" s="39">
        <v>4000</v>
      </c>
      <c r="G1186" s="39">
        <v>12.84</v>
      </c>
      <c r="H1186" s="397">
        <f>G1186/F1186%</f>
        <v>0.321</v>
      </c>
    </row>
    <row r="1187" spans="1:8" s="379" customFormat="1" ht="15" customHeight="1">
      <c r="A1187" s="4"/>
      <c r="B1187" s="102"/>
      <c r="C1187" s="53"/>
      <c r="D1187" s="6"/>
      <c r="E1187" s="7"/>
      <c r="F1187" s="39"/>
      <c r="G1187" s="39"/>
      <c r="H1187" s="397"/>
    </row>
    <row r="1188" spans="1:8" s="379" customFormat="1" ht="15" customHeight="1">
      <c r="A1188" s="4"/>
      <c r="B1188" s="3">
        <v>90015</v>
      </c>
      <c r="C1188" s="5"/>
      <c r="D1188" s="6" t="s">
        <v>88</v>
      </c>
      <c r="E1188" s="7">
        <v>963000</v>
      </c>
      <c r="F1188" s="133">
        <v>1014000</v>
      </c>
      <c r="G1188" s="133">
        <v>471142.27</v>
      </c>
      <c r="H1188" s="397">
        <f>G1188/F1188%</f>
        <v>46.46373471400395</v>
      </c>
    </row>
    <row r="1189" spans="1:8" s="379" customFormat="1" ht="15" customHeight="1">
      <c r="A1189" s="4"/>
      <c r="B1189" s="9"/>
      <c r="C1189" s="38">
        <v>4210</v>
      </c>
      <c r="D1189" s="11" t="s">
        <v>115</v>
      </c>
      <c r="E1189" s="12">
        <v>30000</v>
      </c>
      <c r="F1189" s="31">
        <v>30000</v>
      </c>
      <c r="G1189" s="31">
        <v>14381.84</v>
      </c>
      <c r="H1189" s="397">
        <f>G1189/F1189%</f>
        <v>47.93946666666667</v>
      </c>
    </row>
    <row r="1190" spans="1:8" s="379" customFormat="1" ht="28.5" customHeight="1">
      <c r="A1190" s="4"/>
      <c r="B1190" s="9"/>
      <c r="C1190" s="114"/>
      <c r="D1190" s="98" t="s">
        <v>538</v>
      </c>
      <c r="E1190" s="12">
        <v>30000</v>
      </c>
      <c r="F1190" s="31">
        <v>30000</v>
      </c>
      <c r="G1190" s="31">
        <v>14381.84</v>
      </c>
      <c r="H1190" s="397">
        <f>G1190/F1190%</f>
        <v>47.93946666666667</v>
      </c>
    </row>
    <row r="1191" spans="1:8" s="379" customFormat="1" ht="15" customHeight="1">
      <c r="A1191" s="4"/>
      <c r="B1191" s="9"/>
      <c r="C1191" s="38">
        <v>4260</v>
      </c>
      <c r="D1191" s="11" t="s">
        <v>31</v>
      </c>
      <c r="E1191" s="12">
        <v>600000</v>
      </c>
      <c r="F1191" s="13">
        <v>600000</v>
      </c>
      <c r="G1191" s="13">
        <v>341244.91</v>
      </c>
      <c r="H1191" s="397">
        <f>G1191/F1191%</f>
        <v>56.87415166666666</v>
      </c>
    </row>
    <row r="1192" spans="1:8" s="379" customFormat="1" ht="15" customHeight="1">
      <c r="A1192" s="4"/>
      <c r="B1192" s="9"/>
      <c r="C1192" s="114"/>
      <c r="D1192" s="61" t="s">
        <v>232</v>
      </c>
      <c r="E1192" s="122"/>
      <c r="F1192" s="148"/>
      <c r="G1192" s="148">
        <v>159129.55</v>
      </c>
      <c r="H1192" s="397"/>
    </row>
    <row r="1193" spans="1:8" s="379" customFormat="1" ht="15" customHeight="1">
      <c r="A1193" s="4"/>
      <c r="B1193" s="9"/>
      <c r="C1193" s="40"/>
      <c r="D1193" s="23" t="s">
        <v>233</v>
      </c>
      <c r="E1193" s="24"/>
      <c r="F1193" s="227"/>
      <c r="G1193" s="228">
        <v>182115.36</v>
      </c>
      <c r="H1193" s="397"/>
    </row>
    <row r="1194" spans="1:8" s="379" customFormat="1" ht="15" customHeight="1">
      <c r="A1194" s="4"/>
      <c r="B1194" s="9"/>
      <c r="C1194" s="208">
        <v>4270</v>
      </c>
      <c r="D1194" s="11" t="s">
        <v>897</v>
      </c>
      <c r="E1194" s="12">
        <v>170000</v>
      </c>
      <c r="F1194" s="13">
        <v>215000</v>
      </c>
      <c r="G1194" s="13">
        <v>105371.41</v>
      </c>
      <c r="H1194" s="397">
        <f aca="true" t="shared" si="33" ref="H1194:H1203">G1194/F1194%</f>
        <v>49.00995813953489</v>
      </c>
    </row>
    <row r="1195" spans="1:8" s="379" customFormat="1" ht="30" customHeight="1">
      <c r="A1195" s="4"/>
      <c r="B1195" s="9"/>
      <c r="C1195" s="330"/>
      <c r="D1195" s="98" t="s">
        <v>539</v>
      </c>
      <c r="E1195" s="12">
        <v>0</v>
      </c>
      <c r="F1195" s="31">
        <v>15000</v>
      </c>
      <c r="G1195" s="31">
        <v>0</v>
      </c>
      <c r="H1195" s="397">
        <f t="shared" si="33"/>
        <v>0</v>
      </c>
    </row>
    <row r="1196" spans="1:8" s="379" customFormat="1" ht="30.75" customHeight="1">
      <c r="A1196" s="4"/>
      <c r="B1196" s="9"/>
      <c r="C1196" s="22"/>
      <c r="D1196" s="98" t="s">
        <v>538</v>
      </c>
      <c r="E1196" s="12">
        <v>170000</v>
      </c>
      <c r="F1196" s="13">
        <v>161280</v>
      </c>
      <c r="G1196" s="13">
        <v>66656.5</v>
      </c>
      <c r="H1196" s="397">
        <f t="shared" si="33"/>
        <v>41.32967509920635</v>
      </c>
    </row>
    <row r="1197" spans="1:8" s="379" customFormat="1" ht="15" customHeight="1">
      <c r="A1197" s="33"/>
      <c r="B1197" s="34"/>
      <c r="C1197" s="53"/>
      <c r="D1197" s="6" t="s">
        <v>399</v>
      </c>
      <c r="E1197" s="7">
        <v>0</v>
      </c>
      <c r="F1197" s="26">
        <v>38720</v>
      </c>
      <c r="G1197" s="26">
        <v>38714.91</v>
      </c>
      <c r="H1197" s="397">
        <f t="shared" si="33"/>
        <v>99.98685433884299</v>
      </c>
    </row>
    <row r="1198" spans="1:8" s="379" customFormat="1" ht="15" customHeight="1">
      <c r="A1198" s="165"/>
      <c r="B1198" s="165"/>
      <c r="C1198" s="38">
        <v>4300</v>
      </c>
      <c r="D1198" s="61" t="s">
        <v>946</v>
      </c>
      <c r="E1198" s="122">
        <v>5000</v>
      </c>
      <c r="F1198" s="210">
        <v>5000</v>
      </c>
      <c r="G1198" s="210">
        <v>1874.71</v>
      </c>
      <c r="H1198" s="396">
        <f t="shared" si="33"/>
        <v>37.4942</v>
      </c>
    </row>
    <row r="1199" spans="1:9" s="379" customFormat="1" ht="15" customHeight="1">
      <c r="A1199" s="35"/>
      <c r="B1199" s="113"/>
      <c r="C1199" s="78"/>
      <c r="D1199" s="328" t="s">
        <v>234</v>
      </c>
      <c r="E1199" s="126">
        <v>5000</v>
      </c>
      <c r="F1199" s="298">
        <v>5000</v>
      </c>
      <c r="G1199" s="298">
        <v>1874.71</v>
      </c>
      <c r="H1199" s="396">
        <f t="shared" si="33"/>
        <v>37.4942</v>
      </c>
      <c r="I1199" s="22"/>
    </row>
    <row r="1200" spans="1:9" s="379" customFormat="1" ht="15" customHeight="1">
      <c r="A1200" s="4"/>
      <c r="B1200" s="9"/>
      <c r="C1200" s="60">
        <v>6050</v>
      </c>
      <c r="D1200" s="61" t="s">
        <v>130</v>
      </c>
      <c r="E1200" s="12">
        <v>158000</v>
      </c>
      <c r="F1200" s="13">
        <v>164000</v>
      </c>
      <c r="G1200" s="13">
        <v>8269.4</v>
      </c>
      <c r="H1200" s="397">
        <f t="shared" si="33"/>
        <v>5.042317073170731</v>
      </c>
      <c r="I1200" s="22"/>
    </row>
    <row r="1201" spans="1:9" s="379" customFormat="1" ht="32.25" customHeight="1">
      <c r="A1201" s="4"/>
      <c r="B1201" s="9"/>
      <c r="C1201" s="114"/>
      <c r="D1201" s="432" t="s">
        <v>540</v>
      </c>
      <c r="E1201" s="12">
        <v>118000</v>
      </c>
      <c r="F1201" s="31">
        <v>88000</v>
      </c>
      <c r="G1201" s="31">
        <v>2013</v>
      </c>
      <c r="H1201" s="397">
        <f t="shared" si="33"/>
        <v>2.2875</v>
      </c>
      <c r="I1201" s="22"/>
    </row>
    <row r="1202" spans="1:9" s="379" customFormat="1" ht="34.5" customHeight="1">
      <c r="A1202" s="4"/>
      <c r="B1202" s="9"/>
      <c r="C1202" s="22"/>
      <c r="D1202" s="103" t="s">
        <v>118</v>
      </c>
      <c r="E1202" s="7">
        <v>7000</v>
      </c>
      <c r="F1202" s="39">
        <v>9600</v>
      </c>
      <c r="G1202" s="39">
        <v>610</v>
      </c>
      <c r="H1202" s="397">
        <f t="shared" si="33"/>
        <v>6.354166666666667</v>
      </c>
      <c r="I1202" s="22"/>
    </row>
    <row r="1203" spans="1:9" s="379" customFormat="1" ht="34.5" customHeight="1">
      <c r="A1203" s="4"/>
      <c r="B1203" s="9"/>
      <c r="C1203" s="22"/>
      <c r="D1203" s="98" t="s">
        <v>541</v>
      </c>
      <c r="E1203" s="12">
        <v>33000</v>
      </c>
      <c r="F1203" s="31">
        <v>33000</v>
      </c>
      <c r="G1203" s="31">
        <v>5646.4</v>
      </c>
      <c r="H1203" s="397">
        <f t="shared" si="33"/>
        <v>17.11030303030303</v>
      </c>
      <c r="I1203" s="22"/>
    </row>
    <row r="1204" spans="1:9" s="379" customFormat="1" ht="27.75" customHeight="1">
      <c r="A1204" s="88"/>
      <c r="B1204" s="351"/>
      <c r="C1204" s="467"/>
      <c r="D1204" s="161" t="s">
        <v>400</v>
      </c>
      <c r="E1204" s="122">
        <v>0</v>
      </c>
      <c r="F1204" s="143">
        <v>28300</v>
      </c>
      <c r="G1204" s="143">
        <v>0</v>
      </c>
      <c r="H1204" s="396">
        <v>0</v>
      </c>
      <c r="I1204" s="22"/>
    </row>
    <row r="1205" spans="1:9" s="379" customFormat="1" ht="35.25" customHeight="1">
      <c r="A1205" s="83"/>
      <c r="B1205" s="481"/>
      <c r="C1205" s="78"/>
      <c r="D1205" s="354" t="s">
        <v>401</v>
      </c>
      <c r="E1205" s="51">
        <v>0</v>
      </c>
      <c r="F1205" s="179">
        <v>5100</v>
      </c>
      <c r="G1205" s="179">
        <v>0</v>
      </c>
      <c r="H1205" s="397">
        <v>0</v>
      </c>
      <c r="I1205" s="22"/>
    </row>
    <row r="1206" spans="1:9" s="379" customFormat="1" ht="15" customHeight="1">
      <c r="A1206" s="150"/>
      <c r="B1206" s="244">
        <v>90095</v>
      </c>
      <c r="C1206" s="216"/>
      <c r="D1206" s="61" t="s">
        <v>126</v>
      </c>
      <c r="E1206" s="122">
        <v>473040</v>
      </c>
      <c r="F1206" s="148">
        <v>473565</v>
      </c>
      <c r="G1206" s="148">
        <f>G1208+G1221+G1234+G1237+G1240+G1245</f>
        <v>33763.45</v>
      </c>
      <c r="H1206" s="396">
        <f>G1206/F1206%</f>
        <v>7.129633735601237</v>
      </c>
      <c r="I1206" s="22"/>
    </row>
    <row r="1207" spans="1:9" s="379" customFormat="1" ht="15" customHeight="1">
      <c r="A1207" s="95"/>
      <c r="B1207" s="341"/>
      <c r="C1207" s="324"/>
      <c r="D1207" s="212"/>
      <c r="E1207" s="213"/>
      <c r="F1207" s="325"/>
      <c r="G1207" s="325"/>
      <c r="H1207" s="397"/>
      <c r="I1207" s="22"/>
    </row>
    <row r="1208" spans="1:10" s="379" customFormat="1" ht="15" customHeight="1">
      <c r="A1208" s="4"/>
      <c r="B1208" s="9"/>
      <c r="C1208" s="349"/>
      <c r="D1208" s="118" t="s">
        <v>285</v>
      </c>
      <c r="E1208" s="58">
        <v>21880</v>
      </c>
      <c r="F1208" s="115">
        <v>4300</v>
      </c>
      <c r="G1208" s="115">
        <v>2337.25</v>
      </c>
      <c r="H1208" s="397">
        <f>G1208/F1208%</f>
        <v>54.354651162790695</v>
      </c>
      <c r="I1208" s="32"/>
      <c r="J1208" s="381"/>
    </row>
    <row r="1209" spans="1:10" s="379" customFormat="1" ht="15" customHeight="1">
      <c r="A1209" s="4"/>
      <c r="B1209" s="9"/>
      <c r="C1209" s="38">
        <v>3020</v>
      </c>
      <c r="D1209" s="11" t="s">
        <v>731</v>
      </c>
      <c r="E1209" s="58">
        <v>95</v>
      </c>
      <c r="F1209" s="115">
        <v>95</v>
      </c>
      <c r="G1209" s="115">
        <v>0</v>
      </c>
      <c r="H1209" s="397">
        <f aca="true" t="shared" si="34" ref="H1209:H1218">G1209/F1209%</f>
        <v>0</v>
      </c>
      <c r="I1209" s="349"/>
      <c r="J1209" s="383"/>
    </row>
    <row r="1210" spans="1:9" s="379" customFormat="1" ht="15" customHeight="1">
      <c r="A1210" s="4"/>
      <c r="B1210" s="9"/>
      <c r="C1210" s="38">
        <v>4010</v>
      </c>
      <c r="D1210" s="11" t="s">
        <v>151</v>
      </c>
      <c r="E1210" s="12">
        <v>13510</v>
      </c>
      <c r="F1210" s="27">
        <v>0</v>
      </c>
      <c r="G1210" s="27">
        <v>0</v>
      </c>
      <c r="H1210" s="397">
        <v>0</v>
      </c>
      <c r="I1210" s="114"/>
    </row>
    <row r="1211" spans="1:9" s="379" customFormat="1" ht="15" customHeight="1">
      <c r="A1211" s="4"/>
      <c r="B1211" s="9"/>
      <c r="C1211" s="38">
        <v>4040</v>
      </c>
      <c r="D1211" s="11" t="s">
        <v>86</v>
      </c>
      <c r="E1211" s="12">
        <v>960</v>
      </c>
      <c r="F1211" s="27">
        <v>960</v>
      </c>
      <c r="G1211" s="27">
        <v>917.59</v>
      </c>
      <c r="H1211" s="397">
        <f t="shared" si="34"/>
        <v>95.58229166666668</v>
      </c>
      <c r="I1211" s="22"/>
    </row>
    <row r="1212" spans="1:9" s="379" customFormat="1" ht="15" customHeight="1">
      <c r="A1212" s="4"/>
      <c r="B1212" s="9"/>
      <c r="C1212" s="38">
        <v>4110</v>
      </c>
      <c r="D1212" s="11" t="s">
        <v>735</v>
      </c>
      <c r="E1212" s="12">
        <v>2490</v>
      </c>
      <c r="F1212" s="27">
        <v>146</v>
      </c>
      <c r="G1212" s="27">
        <v>76.67</v>
      </c>
      <c r="H1212" s="397">
        <f t="shared" si="34"/>
        <v>52.513698630136986</v>
      </c>
      <c r="I1212" s="22"/>
    </row>
    <row r="1213" spans="1:9" s="379" customFormat="1" ht="15" customHeight="1">
      <c r="A1213" s="4"/>
      <c r="B1213" s="9"/>
      <c r="C1213" s="38">
        <v>4120</v>
      </c>
      <c r="D1213" s="11" t="s">
        <v>14</v>
      </c>
      <c r="E1213" s="12">
        <v>360</v>
      </c>
      <c r="F1213" s="62">
        <v>24</v>
      </c>
      <c r="G1213" s="62">
        <v>12.39</v>
      </c>
      <c r="H1213" s="397">
        <f t="shared" si="34"/>
        <v>51.62500000000001</v>
      </c>
      <c r="I1213" s="22"/>
    </row>
    <row r="1214" spans="1:9" s="379" customFormat="1" ht="32.25" customHeight="1">
      <c r="A1214" s="4"/>
      <c r="B1214" s="9"/>
      <c r="C1214" s="38">
        <v>4140</v>
      </c>
      <c r="D1214" s="98" t="s">
        <v>819</v>
      </c>
      <c r="E1214" s="58">
        <v>120</v>
      </c>
      <c r="F1214" s="361">
        <v>0</v>
      </c>
      <c r="G1214" s="115">
        <v>0</v>
      </c>
      <c r="H1214" s="397">
        <v>0</v>
      </c>
      <c r="I1214" s="22"/>
    </row>
    <row r="1215" spans="1:9" s="379" customFormat="1" ht="15" customHeight="1">
      <c r="A1215" s="4"/>
      <c r="B1215" s="9"/>
      <c r="C1215" s="309">
        <v>4210</v>
      </c>
      <c r="D1215" s="120" t="s">
        <v>115</v>
      </c>
      <c r="E1215" s="58">
        <v>1100</v>
      </c>
      <c r="F1215" s="361">
        <v>665</v>
      </c>
      <c r="G1215" s="115">
        <v>159.72</v>
      </c>
      <c r="H1215" s="397">
        <f t="shared" si="34"/>
        <v>24.018045112781955</v>
      </c>
      <c r="I1215" s="22"/>
    </row>
    <row r="1216" spans="1:9" s="379" customFormat="1" ht="15" customHeight="1">
      <c r="A1216" s="4"/>
      <c r="B1216" s="9"/>
      <c r="C1216" s="36">
        <v>4260</v>
      </c>
      <c r="D1216" s="6" t="s">
        <v>31</v>
      </c>
      <c r="E1216" s="58">
        <v>2000</v>
      </c>
      <c r="F1216" s="115">
        <v>2000</v>
      </c>
      <c r="G1216" s="115">
        <v>1160.32</v>
      </c>
      <c r="H1216" s="397">
        <f t="shared" si="34"/>
        <v>58.016</v>
      </c>
      <c r="I1216" s="22"/>
    </row>
    <row r="1217" spans="1:9" s="379" customFormat="1" ht="15" customHeight="1">
      <c r="A1217" s="4"/>
      <c r="B1217" s="9"/>
      <c r="C1217" s="38">
        <v>4280</v>
      </c>
      <c r="D1217" s="11" t="s">
        <v>714</v>
      </c>
      <c r="E1217" s="58">
        <v>140</v>
      </c>
      <c r="F1217" s="129">
        <v>140</v>
      </c>
      <c r="G1217" s="115">
        <v>0</v>
      </c>
      <c r="H1217" s="397">
        <f t="shared" si="34"/>
        <v>0</v>
      </c>
      <c r="I1217" s="22"/>
    </row>
    <row r="1218" spans="1:9" s="379" customFormat="1" ht="15" customHeight="1">
      <c r="A1218" s="4"/>
      <c r="B1218" s="9"/>
      <c r="C1218" s="38">
        <v>4300</v>
      </c>
      <c r="D1218" s="11" t="s">
        <v>946</v>
      </c>
      <c r="E1218" s="58">
        <v>300</v>
      </c>
      <c r="F1218" s="129">
        <v>300</v>
      </c>
      <c r="G1218" s="115">
        <v>10.56</v>
      </c>
      <c r="H1218" s="397">
        <f t="shared" si="34"/>
        <v>3.52</v>
      </c>
      <c r="I1218" s="22"/>
    </row>
    <row r="1219" spans="1:9" s="379" customFormat="1" ht="15" customHeight="1">
      <c r="A1219" s="4"/>
      <c r="B1219" s="9"/>
      <c r="C1219" s="36">
        <v>4440</v>
      </c>
      <c r="D1219" s="6" t="s">
        <v>709</v>
      </c>
      <c r="E1219" s="58">
        <v>805</v>
      </c>
      <c r="F1219" s="129">
        <v>0</v>
      </c>
      <c r="G1219" s="115">
        <v>0</v>
      </c>
      <c r="H1219" s="397">
        <v>0</v>
      </c>
      <c r="I1219" s="22"/>
    </row>
    <row r="1220" spans="1:9" s="379" customFormat="1" ht="15" customHeight="1">
      <c r="A1220" s="4"/>
      <c r="B1220" s="9"/>
      <c r="C1220" s="349"/>
      <c r="D1220" s="63"/>
      <c r="E1220" s="58"/>
      <c r="F1220" s="129"/>
      <c r="G1220" s="115"/>
      <c r="H1220" s="397"/>
      <c r="I1220" s="22"/>
    </row>
    <row r="1221" spans="1:9" s="379" customFormat="1" ht="15" customHeight="1">
      <c r="A1221" s="4"/>
      <c r="B1221" s="9"/>
      <c r="C1221" s="349"/>
      <c r="D1221" s="118" t="s">
        <v>286</v>
      </c>
      <c r="E1221" s="58">
        <v>10810</v>
      </c>
      <c r="F1221" s="115">
        <v>10885</v>
      </c>
      <c r="G1221" s="115">
        <v>5413.95</v>
      </c>
      <c r="H1221" s="397">
        <f>G1221/F1221%</f>
        <v>49.73771244832338</v>
      </c>
      <c r="I1221" s="22"/>
    </row>
    <row r="1222" spans="1:9" s="379" customFormat="1" ht="15" customHeight="1">
      <c r="A1222" s="4"/>
      <c r="B1222" s="9"/>
      <c r="C1222" s="38">
        <v>3020</v>
      </c>
      <c r="D1222" s="11" t="s">
        <v>731</v>
      </c>
      <c r="E1222" s="58">
        <v>100</v>
      </c>
      <c r="F1222" s="115">
        <v>100</v>
      </c>
      <c r="G1222" s="115">
        <v>0</v>
      </c>
      <c r="H1222" s="397">
        <f aca="true" t="shared" si="35" ref="H1222:H1232">G1222/F1222%</f>
        <v>0</v>
      </c>
      <c r="I1222" s="22"/>
    </row>
    <row r="1223" spans="1:9" s="379" customFormat="1" ht="15" customHeight="1">
      <c r="A1223" s="4"/>
      <c r="B1223" s="9"/>
      <c r="C1223" s="38">
        <v>4010</v>
      </c>
      <c r="D1223" s="11" t="s">
        <v>151</v>
      </c>
      <c r="E1223" s="58">
        <v>6760</v>
      </c>
      <c r="F1223" s="115">
        <v>6760</v>
      </c>
      <c r="G1223" s="115">
        <v>3508.8</v>
      </c>
      <c r="H1223" s="397">
        <f t="shared" si="35"/>
        <v>51.90532544378699</v>
      </c>
      <c r="I1223" s="22"/>
    </row>
    <row r="1224" spans="1:9" s="379" customFormat="1" ht="15" customHeight="1">
      <c r="A1224" s="4"/>
      <c r="B1224" s="9"/>
      <c r="C1224" s="38">
        <v>4040</v>
      </c>
      <c r="D1224" s="11" t="s">
        <v>86</v>
      </c>
      <c r="E1224" s="58">
        <v>480</v>
      </c>
      <c r="F1224" s="115">
        <v>480</v>
      </c>
      <c r="G1224" s="115">
        <v>477.36</v>
      </c>
      <c r="H1224" s="397">
        <f t="shared" si="35"/>
        <v>99.45</v>
      </c>
      <c r="I1224" s="22"/>
    </row>
    <row r="1225" spans="1:9" s="379" customFormat="1" ht="15" customHeight="1">
      <c r="A1225" s="4"/>
      <c r="B1225" s="9"/>
      <c r="C1225" s="38">
        <v>4110</v>
      </c>
      <c r="D1225" s="11" t="s">
        <v>735</v>
      </c>
      <c r="E1225" s="58">
        <v>1242</v>
      </c>
      <c r="F1225" s="115">
        <v>1242</v>
      </c>
      <c r="G1225" s="115">
        <v>605.51</v>
      </c>
      <c r="H1225" s="397">
        <f t="shared" si="35"/>
        <v>48.75281803542673</v>
      </c>
      <c r="I1225" s="22"/>
    </row>
    <row r="1226" spans="1:9" s="379" customFormat="1" ht="15" customHeight="1">
      <c r="A1226" s="4"/>
      <c r="B1226" s="9"/>
      <c r="C1226" s="38">
        <v>4120</v>
      </c>
      <c r="D1226" s="11" t="s">
        <v>14</v>
      </c>
      <c r="E1226" s="58">
        <v>178</v>
      </c>
      <c r="F1226" s="115">
        <v>178</v>
      </c>
      <c r="G1226" s="115">
        <v>97.66</v>
      </c>
      <c r="H1226" s="397">
        <f t="shared" si="35"/>
        <v>54.86516853932584</v>
      </c>
      <c r="I1226" s="22"/>
    </row>
    <row r="1227" spans="1:9" s="379" customFormat="1" ht="30.75" customHeight="1">
      <c r="A1227" s="4"/>
      <c r="B1227" s="9"/>
      <c r="C1227" s="38">
        <v>4140</v>
      </c>
      <c r="D1227" s="98" t="s">
        <v>819</v>
      </c>
      <c r="E1227" s="58">
        <v>480</v>
      </c>
      <c r="F1227" s="115">
        <v>555</v>
      </c>
      <c r="G1227" s="115">
        <v>138.92</v>
      </c>
      <c r="H1227" s="397">
        <f t="shared" si="35"/>
        <v>25.03063063063063</v>
      </c>
      <c r="I1227" s="22"/>
    </row>
    <row r="1228" spans="1:9" s="379" customFormat="1" ht="15" customHeight="1">
      <c r="A1228" s="4"/>
      <c r="B1228" s="9"/>
      <c r="C1228" s="309">
        <v>4210</v>
      </c>
      <c r="D1228" s="120" t="s">
        <v>115</v>
      </c>
      <c r="E1228" s="58">
        <v>500</v>
      </c>
      <c r="F1228" s="115">
        <v>500</v>
      </c>
      <c r="G1228" s="115">
        <v>0</v>
      </c>
      <c r="H1228" s="397">
        <f t="shared" si="35"/>
        <v>0</v>
      </c>
      <c r="I1228" s="22"/>
    </row>
    <row r="1229" spans="1:9" s="379" customFormat="1" ht="15" customHeight="1">
      <c r="A1229" s="41"/>
      <c r="B1229" s="42"/>
      <c r="C1229" s="209">
        <v>4260</v>
      </c>
      <c r="D1229" s="61" t="s">
        <v>31</v>
      </c>
      <c r="E1229" s="362">
        <v>350</v>
      </c>
      <c r="F1229" s="363">
        <v>350</v>
      </c>
      <c r="G1229" s="123">
        <v>285.7</v>
      </c>
      <c r="H1229" s="396">
        <f t="shared" si="35"/>
        <v>81.62857142857142</v>
      </c>
      <c r="I1229" s="22"/>
    </row>
    <row r="1230" spans="1:9" s="379" customFormat="1" ht="15" customHeight="1">
      <c r="A1230" s="130"/>
      <c r="B1230" s="487"/>
      <c r="C1230" s="124">
        <v>4280</v>
      </c>
      <c r="D1230" s="177" t="s">
        <v>714</v>
      </c>
      <c r="E1230" s="502">
        <v>70</v>
      </c>
      <c r="F1230" s="502">
        <v>70</v>
      </c>
      <c r="G1230" s="503">
        <v>0</v>
      </c>
      <c r="H1230" s="397">
        <f t="shared" si="35"/>
        <v>0</v>
      </c>
      <c r="I1230" s="22"/>
    </row>
    <row r="1231" spans="1:8" s="379" customFormat="1" ht="15" customHeight="1">
      <c r="A1231" s="95"/>
      <c r="B1231" s="113"/>
      <c r="C1231" s="124">
        <v>4300</v>
      </c>
      <c r="D1231" s="125" t="s">
        <v>946</v>
      </c>
      <c r="E1231" s="364">
        <v>250</v>
      </c>
      <c r="F1231" s="365">
        <v>250</v>
      </c>
      <c r="G1231" s="366">
        <v>0</v>
      </c>
      <c r="H1231" s="397">
        <f t="shared" si="35"/>
        <v>0</v>
      </c>
    </row>
    <row r="1232" spans="1:8" s="379" customFormat="1" ht="15" customHeight="1">
      <c r="A1232" s="64"/>
      <c r="B1232" s="65"/>
      <c r="C1232" s="209">
        <v>4440</v>
      </c>
      <c r="D1232" s="61" t="s">
        <v>709</v>
      </c>
      <c r="E1232" s="367">
        <v>400</v>
      </c>
      <c r="F1232" s="368">
        <v>400</v>
      </c>
      <c r="G1232" s="501">
        <v>300</v>
      </c>
      <c r="H1232" s="396">
        <f t="shared" si="35"/>
        <v>75</v>
      </c>
    </row>
    <row r="1233" spans="1:8" s="379" customFormat="1" ht="15" customHeight="1">
      <c r="A1233" s="35"/>
      <c r="B1233" s="113"/>
      <c r="C1233" s="151"/>
      <c r="D1233" s="470"/>
      <c r="E1233" s="498"/>
      <c r="F1233" s="499"/>
      <c r="G1233" s="500"/>
      <c r="H1233" s="392"/>
    </row>
    <row r="1234" spans="1:8" s="379" customFormat="1" ht="15" customHeight="1">
      <c r="A1234" s="4"/>
      <c r="B1234" s="9"/>
      <c r="C1234" s="309">
        <v>4210</v>
      </c>
      <c r="D1234" s="369" t="s">
        <v>115</v>
      </c>
      <c r="E1234" s="370">
        <v>49784</v>
      </c>
      <c r="F1234" s="371">
        <v>59349</v>
      </c>
      <c r="G1234" s="31">
        <f>G1235+G1236</f>
        <v>3682.56</v>
      </c>
      <c r="H1234" s="397">
        <f aca="true" t="shared" si="36" ref="H1234:H1239">G1234/F1234%</f>
        <v>6.204923419097205</v>
      </c>
    </row>
    <row r="1235" spans="1:8" s="379" customFormat="1" ht="15" customHeight="1">
      <c r="A1235" s="4"/>
      <c r="B1235" s="9"/>
      <c r="C1235" s="33"/>
      <c r="D1235" s="307" t="s">
        <v>760</v>
      </c>
      <c r="E1235" s="372">
        <v>43000</v>
      </c>
      <c r="F1235" s="26">
        <v>53000</v>
      </c>
      <c r="G1235" s="26">
        <v>0</v>
      </c>
      <c r="H1235" s="397">
        <f t="shared" si="36"/>
        <v>0</v>
      </c>
    </row>
    <row r="1236" spans="1:8" s="379" customFormat="1" ht="15" customHeight="1">
      <c r="A1236" s="4"/>
      <c r="B1236" s="9"/>
      <c r="C1236" s="33"/>
      <c r="D1236" s="152" t="s">
        <v>694</v>
      </c>
      <c r="E1236" s="7">
        <v>5184</v>
      </c>
      <c r="F1236" s="39">
        <v>5184</v>
      </c>
      <c r="G1236" s="39">
        <v>3682.56</v>
      </c>
      <c r="H1236" s="397">
        <f t="shared" si="36"/>
        <v>71.03703703703704</v>
      </c>
    </row>
    <row r="1237" spans="1:8" s="379" customFormat="1" ht="15" customHeight="1">
      <c r="A1237" s="4"/>
      <c r="B1237" s="9"/>
      <c r="C1237" s="38">
        <v>4270</v>
      </c>
      <c r="D1237" s="11" t="s">
        <v>897</v>
      </c>
      <c r="E1237" s="12">
        <v>105990</v>
      </c>
      <c r="F1237" s="13">
        <v>105990</v>
      </c>
      <c r="G1237" s="13">
        <v>300</v>
      </c>
      <c r="H1237" s="397">
        <f t="shared" si="36"/>
        <v>0.2830455703368242</v>
      </c>
    </row>
    <row r="1238" spans="1:8" s="379" customFormat="1" ht="15" customHeight="1">
      <c r="A1238" s="4"/>
      <c r="B1238" s="9"/>
      <c r="C1238" s="114"/>
      <c r="D1238" s="6" t="s">
        <v>760</v>
      </c>
      <c r="E1238" s="7">
        <v>6000</v>
      </c>
      <c r="F1238" s="39">
        <v>6000</v>
      </c>
      <c r="G1238" s="39">
        <v>0</v>
      </c>
      <c r="H1238" s="397">
        <f t="shared" si="36"/>
        <v>0</v>
      </c>
    </row>
    <row r="1239" spans="1:8" s="379" customFormat="1" ht="30" customHeight="1">
      <c r="A1239" s="4"/>
      <c r="B1239" s="9"/>
      <c r="C1239" s="22"/>
      <c r="D1239" s="98" t="s">
        <v>542</v>
      </c>
      <c r="E1239" s="12">
        <v>99990</v>
      </c>
      <c r="F1239" s="31">
        <v>99990</v>
      </c>
      <c r="G1239" s="31">
        <v>300</v>
      </c>
      <c r="H1239" s="397">
        <f t="shared" si="36"/>
        <v>0.3000300030003</v>
      </c>
    </row>
    <row r="1240" spans="1:8" s="379" customFormat="1" ht="15" customHeight="1">
      <c r="A1240" s="4"/>
      <c r="B1240" s="9"/>
      <c r="C1240" s="38">
        <v>4300</v>
      </c>
      <c r="D1240" s="11" t="s">
        <v>946</v>
      </c>
      <c r="E1240" s="12">
        <v>50066</v>
      </c>
      <c r="F1240" s="31">
        <v>58066</v>
      </c>
      <c r="G1240" s="31">
        <f>G1241+G1242+G1243+G1244</f>
        <v>21729.69</v>
      </c>
      <c r="H1240" s="397">
        <f aca="true" t="shared" si="37" ref="H1240:H1245">G1240/F1240%</f>
        <v>37.42239864981228</v>
      </c>
    </row>
    <row r="1241" spans="1:8" s="379" customFormat="1" ht="15" customHeight="1">
      <c r="A1241" s="4"/>
      <c r="B1241" s="9"/>
      <c r="C1241" s="22"/>
      <c r="D1241" s="6" t="s">
        <v>402</v>
      </c>
      <c r="E1241" s="7">
        <v>0</v>
      </c>
      <c r="F1241" s="39">
        <v>8000</v>
      </c>
      <c r="G1241" s="39">
        <v>3283.02</v>
      </c>
      <c r="H1241" s="397">
        <f t="shared" si="37"/>
        <v>41.03775</v>
      </c>
    </row>
    <row r="1242" spans="1:8" s="379" customFormat="1" ht="15" customHeight="1">
      <c r="A1242" s="4"/>
      <c r="B1242" s="9"/>
      <c r="C1242" s="22"/>
      <c r="D1242" s="6" t="s">
        <v>760</v>
      </c>
      <c r="E1242" s="7">
        <v>1000</v>
      </c>
      <c r="F1242" s="39">
        <v>1000</v>
      </c>
      <c r="G1242" s="39">
        <v>0</v>
      </c>
      <c r="H1242" s="397">
        <f t="shared" si="37"/>
        <v>0</v>
      </c>
    </row>
    <row r="1243" spans="1:8" s="379" customFormat="1" ht="15" customHeight="1">
      <c r="A1243" s="4"/>
      <c r="B1243" s="9"/>
      <c r="C1243" s="22"/>
      <c r="D1243" s="6" t="s">
        <v>694</v>
      </c>
      <c r="E1243" s="7">
        <v>4816</v>
      </c>
      <c r="F1243" s="39">
        <v>4816</v>
      </c>
      <c r="G1243" s="39">
        <v>0</v>
      </c>
      <c r="H1243" s="397">
        <f t="shared" si="37"/>
        <v>0</v>
      </c>
    </row>
    <row r="1244" spans="1:8" s="379" customFormat="1" ht="15" customHeight="1">
      <c r="A1244" s="4"/>
      <c r="B1244" s="9"/>
      <c r="C1244" s="22"/>
      <c r="D1244" s="6" t="s">
        <v>907</v>
      </c>
      <c r="E1244" s="58">
        <v>43700</v>
      </c>
      <c r="F1244" s="59">
        <v>43700</v>
      </c>
      <c r="G1244" s="59">
        <v>18446.67</v>
      </c>
      <c r="H1244" s="397">
        <f t="shared" si="37"/>
        <v>42.2120594965675</v>
      </c>
    </row>
    <row r="1245" spans="1:9" s="379" customFormat="1" ht="15" customHeight="1">
      <c r="A1245" s="4"/>
      <c r="B1245" s="9"/>
      <c r="C1245" s="38">
        <v>6050</v>
      </c>
      <c r="D1245" s="373" t="s">
        <v>130</v>
      </c>
      <c r="E1245" s="374">
        <v>236660</v>
      </c>
      <c r="F1245" s="176">
        <v>236660</v>
      </c>
      <c r="G1245" s="176">
        <v>300</v>
      </c>
      <c r="H1245" s="397">
        <f t="shared" si="37"/>
        <v>0.1267641342009634</v>
      </c>
      <c r="I1245" s="22"/>
    </row>
    <row r="1246" spans="1:8" s="379" customFormat="1" ht="15" customHeight="1">
      <c r="A1246" s="4"/>
      <c r="B1246" s="9"/>
      <c r="C1246" s="114"/>
      <c r="D1246" s="140" t="s">
        <v>23</v>
      </c>
      <c r="E1246" s="141"/>
      <c r="F1246" s="142"/>
      <c r="G1246" s="142"/>
      <c r="H1246" s="397"/>
    </row>
    <row r="1247" spans="1:8" s="379" customFormat="1" ht="28.5" customHeight="1">
      <c r="A1247" s="4"/>
      <c r="B1247" s="9"/>
      <c r="C1247" s="22"/>
      <c r="D1247" s="103" t="s">
        <v>1017</v>
      </c>
      <c r="E1247" s="7">
        <v>60000</v>
      </c>
      <c r="F1247" s="26">
        <v>60000</v>
      </c>
      <c r="G1247" s="26">
        <v>0</v>
      </c>
      <c r="H1247" s="397">
        <f>G1247/F1247%</f>
        <v>0</v>
      </c>
    </row>
    <row r="1248" spans="1:8" s="379" customFormat="1" ht="20.25" customHeight="1">
      <c r="A1248" s="4"/>
      <c r="B1248" s="9"/>
      <c r="C1248" s="40"/>
      <c r="D1248" s="103" t="s">
        <v>875</v>
      </c>
      <c r="E1248" s="7">
        <v>176660</v>
      </c>
      <c r="F1248" s="8">
        <v>176660</v>
      </c>
      <c r="G1248" s="8">
        <v>300</v>
      </c>
      <c r="H1248" s="397">
        <f>G1248/F1248%</f>
        <v>0.16981772897090458</v>
      </c>
    </row>
    <row r="1249" spans="1:8" s="379" customFormat="1" ht="15" customHeight="1">
      <c r="A1249" s="131">
        <v>921</v>
      </c>
      <c r="B1249" s="90"/>
      <c r="C1249" s="91"/>
      <c r="D1249" s="92" t="s">
        <v>683</v>
      </c>
      <c r="E1249" s="117">
        <v>2011500</v>
      </c>
      <c r="F1249" s="132">
        <v>2238040</v>
      </c>
      <c r="G1249" s="132">
        <v>1097933.66</v>
      </c>
      <c r="H1249" s="407">
        <f>G1249/F1249%</f>
        <v>49.05782112920233</v>
      </c>
    </row>
    <row r="1250" spans="1:8" s="379" customFormat="1" ht="15" customHeight="1">
      <c r="A1250" s="95"/>
      <c r="B1250" s="3">
        <v>92105</v>
      </c>
      <c r="C1250" s="5"/>
      <c r="D1250" s="6" t="s">
        <v>753</v>
      </c>
      <c r="E1250" s="7">
        <v>168000</v>
      </c>
      <c r="F1250" s="8">
        <v>272400</v>
      </c>
      <c r="G1250" s="8">
        <v>135886.91</v>
      </c>
      <c r="H1250" s="397">
        <f>G1250/F1250%</f>
        <v>49.885062408223206</v>
      </c>
    </row>
    <row r="1251" spans="1:8" s="379" customFormat="1" ht="48.75" customHeight="1">
      <c r="A1251" s="4"/>
      <c r="B1251" s="134"/>
      <c r="C1251" s="451">
        <v>2820</v>
      </c>
      <c r="D1251" s="145" t="s">
        <v>276</v>
      </c>
      <c r="E1251" s="58">
        <v>8000</v>
      </c>
      <c r="F1251" s="110">
        <v>0</v>
      </c>
      <c r="G1251" s="110">
        <v>0</v>
      </c>
      <c r="H1251" s="397">
        <v>0</v>
      </c>
    </row>
    <row r="1252" spans="1:8" s="379" customFormat="1" ht="15" customHeight="1">
      <c r="A1252" s="4"/>
      <c r="B1252" s="9"/>
      <c r="C1252" s="38">
        <v>4170</v>
      </c>
      <c r="D1252" s="11" t="s">
        <v>943</v>
      </c>
      <c r="E1252" s="12">
        <v>27000</v>
      </c>
      <c r="F1252" s="31">
        <v>27000</v>
      </c>
      <c r="G1252" s="31">
        <v>8827</v>
      </c>
      <c r="H1252" s="397">
        <f>G1252/F1252%</f>
        <v>32.69259259259259</v>
      </c>
    </row>
    <row r="1253" spans="1:8" s="379" customFormat="1" ht="15" customHeight="1">
      <c r="A1253" s="41"/>
      <c r="B1253" s="42"/>
      <c r="C1253" s="43"/>
      <c r="D1253" s="61" t="s">
        <v>80</v>
      </c>
      <c r="E1253" s="122">
        <v>27000</v>
      </c>
      <c r="F1253" s="143">
        <v>27000</v>
      </c>
      <c r="G1253" s="143">
        <v>8827</v>
      </c>
      <c r="H1253" s="396">
        <v>0</v>
      </c>
    </row>
    <row r="1254" spans="1:8" s="379" customFormat="1" ht="15" customHeight="1">
      <c r="A1254" s="47"/>
      <c r="B1254" s="48"/>
      <c r="C1254" s="124">
        <v>4210</v>
      </c>
      <c r="D1254" s="125" t="s">
        <v>115</v>
      </c>
      <c r="E1254" s="126">
        <v>15400</v>
      </c>
      <c r="F1254" s="127">
        <v>15400</v>
      </c>
      <c r="G1254" s="127">
        <v>4526.49</v>
      </c>
      <c r="H1254" s="397">
        <f aca="true" t="shared" si="38" ref="H1254:H1261">G1254/F1254%</f>
        <v>29.392792207792205</v>
      </c>
    </row>
    <row r="1255" spans="1:8" s="379" customFormat="1" ht="15" customHeight="1">
      <c r="A1255" s="4"/>
      <c r="B1255" s="9"/>
      <c r="C1255" s="22"/>
      <c r="D1255" s="6" t="s">
        <v>80</v>
      </c>
      <c r="E1255" s="7">
        <v>10900</v>
      </c>
      <c r="F1255" s="26">
        <v>10900</v>
      </c>
      <c r="G1255" s="26">
        <v>4526.49</v>
      </c>
      <c r="H1255" s="397">
        <f t="shared" si="38"/>
        <v>41.52743119266055</v>
      </c>
    </row>
    <row r="1256" spans="1:8" s="379" customFormat="1" ht="15" customHeight="1">
      <c r="A1256" s="4"/>
      <c r="B1256" s="9"/>
      <c r="C1256" s="22"/>
      <c r="D1256" s="6" t="s">
        <v>543</v>
      </c>
      <c r="E1256" s="7">
        <v>500</v>
      </c>
      <c r="F1256" s="37">
        <v>500</v>
      </c>
      <c r="G1256" s="37">
        <v>0</v>
      </c>
      <c r="H1256" s="397">
        <f t="shared" si="38"/>
        <v>0</v>
      </c>
    </row>
    <row r="1257" spans="1:8" s="379" customFormat="1" ht="15" customHeight="1">
      <c r="A1257" s="4"/>
      <c r="B1257" s="9"/>
      <c r="C1257" s="22"/>
      <c r="D1257" s="6" t="s">
        <v>544</v>
      </c>
      <c r="E1257" s="7">
        <v>1000</v>
      </c>
      <c r="F1257" s="39">
        <v>1000</v>
      </c>
      <c r="G1257" s="39">
        <v>0</v>
      </c>
      <c r="H1257" s="397">
        <f t="shared" si="38"/>
        <v>0</v>
      </c>
    </row>
    <row r="1258" spans="1:8" s="379" customFormat="1" ht="15" customHeight="1">
      <c r="A1258" s="4"/>
      <c r="B1258" s="9"/>
      <c r="C1258" s="22"/>
      <c r="D1258" s="6" t="s">
        <v>761</v>
      </c>
      <c r="E1258" s="7">
        <v>3000</v>
      </c>
      <c r="F1258" s="39">
        <v>3000</v>
      </c>
      <c r="G1258" s="39">
        <v>0</v>
      </c>
      <c r="H1258" s="397">
        <f t="shared" si="38"/>
        <v>0</v>
      </c>
    </row>
    <row r="1259" spans="1:8" s="379" customFormat="1" ht="15" customHeight="1">
      <c r="A1259" s="4"/>
      <c r="B1259" s="9"/>
      <c r="C1259" s="36">
        <v>4260</v>
      </c>
      <c r="D1259" s="6" t="s">
        <v>31</v>
      </c>
      <c r="E1259" s="7">
        <v>2300</v>
      </c>
      <c r="F1259" s="39">
        <v>2300</v>
      </c>
      <c r="G1259" s="39">
        <v>0</v>
      </c>
      <c r="H1259" s="397">
        <f t="shared" si="38"/>
        <v>0</v>
      </c>
    </row>
    <row r="1260" spans="1:8" s="379" customFormat="1" ht="15" customHeight="1">
      <c r="A1260" s="4"/>
      <c r="B1260" s="9"/>
      <c r="C1260" s="40"/>
      <c r="D1260" s="6" t="s">
        <v>80</v>
      </c>
      <c r="E1260" s="7">
        <v>2300</v>
      </c>
      <c r="F1260" s="39">
        <v>2300</v>
      </c>
      <c r="G1260" s="39">
        <v>0</v>
      </c>
      <c r="H1260" s="397">
        <f t="shared" si="38"/>
        <v>0</v>
      </c>
    </row>
    <row r="1261" spans="1:8" s="379" customFormat="1" ht="15" customHeight="1">
      <c r="A1261" s="64"/>
      <c r="B1261" s="65"/>
      <c r="C1261" s="38">
        <v>4300</v>
      </c>
      <c r="D1261" s="61" t="s">
        <v>946</v>
      </c>
      <c r="E1261" s="122">
        <v>112700</v>
      </c>
      <c r="F1261" s="148">
        <v>225100</v>
      </c>
      <c r="G1261" s="148">
        <v>119951.42</v>
      </c>
      <c r="H1261" s="396">
        <f t="shared" si="38"/>
        <v>53.28805864060418</v>
      </c>
    </row>
    <row r="1262" spans="1:8" s="379" customFormat="1" ht="15" customHeight="1">
      <c r="A1262" s="35"/>
      <c r="B1262" s="113"/>
      <c r="C1262" s="78"/>
      <c r="D1262" s="50" t="s">
        <v>403</v>
      </c>
      <c r="E1262" s="51">
        <v>0</v>
      </c>
      <c r="F1262" s="255">
        <v>500</v>
      </c>
      <c r="G1262" s="255">
        <v>0</v>
      </c>
      <c r="H1262" s="396">
        <f aca="true" t="shared" si="39" ref="H1262:H1271">G1262/F1262%</f>
        <v>0</v>
      </c>
    </row>
    <row r="1263" spans="1:8" s="379" customFormat="1" ht="15" customHeight="1">
      <c r="A1263" s="4"/>
      <c r="B1263" s="9"/>
      <c r="C1263" s="22"/>
      <c r="D1263" s="11" t="s">
        <v>677</v>
      </c>
      <c r="E1263" s="12">
        <v>0</v>
      </c>
      <c r="F1263" s="27">
        <v>2500</v>
      </c>
      <c r="G1263" s="27">
        <v>0</v>
      </c>
      <c r="H1263" s="397">
        <f t="shared" si="39"/>
        <v>0</v>
      </c>
    </row>
    <row r="1264" spans="1:8" s="379" customFormat="1" ht="15" customHeight="1">
      <c r="A1264" s="4"/>
      <c r="B1264" s="9"/>
      <c r="C1264" s="22"/>
      <c r="D1264" s="6" t="s">
        <v>404</v>
      </c>
      <c r="E1264" s="7">
        <v>0</v>
      </c>
      <c r="F1264" s="26">
        <v>10000</v>
      </c>
      <c r="G1264" s="26">
        <v>0</v>
      </c>
      <c r="H1264" s="396">
        <f t="shared" si="39"/>
        <v>0</v>
      </c>
    </row>
    <row r="1265" spans="1:8" s="379" customFormat="1" ht="15" customHeight="1">
      <c r="A1265" s="4"/>
      <c r="B1265" s="9"/>
      <c r="C1265" s="22"/>
      <c r="D1265" s="6" t="s">
        <v>80</v>
      </c>
      <c r="E1265" s="7">
        <v>112200</v>
      </c>
      <c r="F1265" s="8">
        <v>120200</v>
      </c>
      <c r="G1265" s="8">
        <v>100289.97</v>
      </c>
      <c r="H1265" s="396">
        <f t="shared" si="39"/>
        <v>83.43591514143095</v>
      </c>
    </row>
    <row r="1266" spans="1:8" s="379" customFormat="1" ht="15" customHeight="1">
      <c r="A1266" s="4"/>
      <c r="B1266" s="9"/>
      <c r="C1266" s="22"/>
      <c r="D1266" s="6" t="s">
        <v>543</v>
      </c>
      <c r="E1266" s="7">
        <v>500</v>
      </c>
      <c r="F1266" s="37">
        <v>1500</v>
      </c>
      <c r="G1266" s="37">
        <v>0</v>
      </c>
      <c r="H1266" s="396">
        <f t="shared" si="39"/>
        <v>0</v>
      </c>
    </row>
    <row r="1267" spans="1:8" s="379" customFormat="1" ht="15" customHeight="1">
      <c r="A1267" s="4"/>
      <c r="B1267" s="9"/>
      <c r="C1267" s="22"/>
      <c r="D1267" s="11" t="s">
        <v>545</v>
      </c>
      <c r="E1267" s="12">
        <v>0</v>
      </c>
      <c r="F1267" s="62">
        <v>400</v>
      </c>
      <c r="G1267" s="62">
        <v>0</v>
      </c>
      <c r="H1267" s="397">
        <f t="shared" si="39"/>
        <v>0</v>
      </c>
    </row>
    <row r="1268" spans="1:8" s="379" customFormat="1" ht="15" customHeight="1">
      <c r="A1268" s="4"/>
      <c r="B1268" s="9"/>
      <c r="C1268" s="22"/>
      <c r="D1268" s="28" t="s">
        <v>405</v>
      </c>
      <c r="E1268" s="29"/>
      <c r="F1268" s="30"/>
      <c r="G1268" s="30"/>
      <c r="H1268" s="398"/>
    </row>
    <row r="1269" spans="1:8" s="379" customFormat="1" ht="33.75" customHeight="1">
      <c r="A1269" s="4"/>
      <c r="B1269" s="9"/>
      <c r="C1269" s="22"/>
      <c r="D1269" s="103" t="s">
        <v>406</v>
      </c>
      <c r="E1269" s="7">
        <v>0</v>
      </c>
      <c r="F1269" s="26">
        <v>20000</v>
      </c>
      <c r="G1269" s="26">
        <v>19500</v>
      </c>
      <c r="H1269" s="396">
        <f t="shared" si="39"/>
        <v>97.5</v>
      </c>
    </row>
    <row r="1270" spans="1:8" s="379" customFormat="1" ht="15" customHeight="1">
      <c r="A1270" s="4"/>
      <c r="B1270" s="9"/>
      <c r="C1270" s="22"/>
      <c r="D1270" s="6" t="s">
        <v>407</v>
      </c>
      <c r="E1270" s="7">
        <v>0</v>
      </c>
      <c r="F1270" s="26">
        <v>20000</v>
      </c>
      <c r="G1270" s="26">
        <v>0</v>
      </c>
      <c r="H1270" s="396">
        <f t="shared" si="39"/>
        <v>0</v>
      </c>
    </row>
    <row r="1271" spans="1:8" s="379" customFormat="1" ht="15" customHeight="1">
      <c r="A1271" s="4"/>
      <c r="B1271" s="9"/>
      <c r="C1271" s="40"/>
      <c r="D1271" s="6" t="s">
        <v>408</v>
      </c>
      <c r="E1271" s="7">
        <v>0</v>
      </c>
      <c r="F1271" s="26">
        <v>50000</v>
      </c>
      <c r="G1271" s="26">
        <v>161.45</v>
      </c>
      <c r="H1271" s="396">
        <f t="shared" si="39"/>
        <v>0.32289999999999996</v>
      </c>
    </row>
    <row r="1272" spans="1:8" s="379" customFormat="1" ht="15" customHeight="1">
      <c r="A1272" s="4"/>
      <c r="B1272" s="9"/>
      <c r="C1272" s="60">
        <v>4430</v>
      </c>
      <c r="D1272" s="61" t="s">
        <v>697</v>
      </c>
      <c r="E1272" s="122">
        <v>2600</v>
      </c>
      <c r="F1272" s="210">
        <v>2600</v>
      </c>
      <c r="G1272" s="210">
        <v>2582</v>
      </c>
      <c r="H1272" s="397">
        <f aca="true" t="shared" si="40" ref="H1272:H1279">G1272/F1272%</f>
        <v>99.3076923076923</v>
      </c>
    </row>
    <row r="1273" spans="1:8" s="379" customFormat="1" ht="15" customHeight="1">
      <c r="A1273" s="4"/>
      <c r="B1273" s="9"/>
      <c r="C1273" s="40"/>
      <c r="D1273" s="6" t="s">
        <v>80</v>
      </c>
      <c r="E1273" s="7">
        <v>2600</v>
      </c>
      <c r="F1273" s="39">
        <v>2600</v>
      </c>
      <c r="G1273" s="39">
        <v>2582</v>
      </c>
      <c r="H1273" s="397">
        <f t="shared" si="40"/>
        <v>99.3076923076923</v>
      </c>
    </row>
    <row r="1274" spans="1:8" s="379" customFormat="1" ht="15" customHeight="1">
      <c r="A1274" s="4"/>
      <c r="B1274" s="3">
        <v>92108</v>
      </c>
      <c r="C1274" s="5"/>
      <c r="D1274" s="6" t="s">
        <v>891</v>
      </c>
      <c r="E1274" s="7">
        <v>20000</v>
      </c>
      <c r="F1274" s="26">
        <v>30000</v>
      </c>
      <c r="G1274" s="26">
        <v>19225</v>
      </c>
      <c r="H1274" s="397">
        <f t="shared" si="40"/>
        <v>64.08333333333333</v>
      </c>
    </row>
    <row r="1275" spans="1:8" s="379" customFormat="1" ht="33.75" customHeight="1">
      <c r="A1275" s="4"/>
      <c r="B1275" s="90"/>
      <c r="C1275" s="38">
        <v>2480</v>
      </c>
      <c r="D1275" s="98" t="s">
        <v>1</v>
      </c>
      <c r="E1275" s="12">
        <v>0</v>
      </c>
      <c r="F1275" s="31">
        <v>10000</v>
      </c>
      <c r="G1275" s="31">
        <v>10000</v>
      </c>
      <c r="H1275" s="397">
        <f t="shared" si="40"/>
        <v>100</v>
      </c>
    </row>
    <row r="1276" spans="1:8" s="379" customFormat="1" ht="15" customHeight="1">
      <c r="A1276" s="4"/>
      <c r="B1276" s="113"/>
      <c r="C1276" s="349"/>
      <c r="D1276" s="375" t="s">
        <v>546</v>
      </c>
      <c r="E1276" s="58"/>
      <c r="F1276" s="376">
        <v>10000</v>
      </c>
      <c r="G1276" s="376">
        <v>10000</v>
      </c>
      <c r="H1276" s="407">
        <f t="shared" si="40"/>
        <v>100</v>
      </c>
    </row>
    <row r="1277" spans="1:8" s="379" customFormat="1" ht="35.25" customHeight="1">
      <c r="A1277" s="4"/>
      <c r="B1277" s="9"/>
      <c r="C1277" s="101"/>
      <c r="D1277" s="103" t="s">
        <v>409</v>
      </c>
      <c r="E1277" s="7">
        <v>0</v>
      </c>
      <c r="F1277" s="26">
        <v>10000</v>
      </c>
      <c r="G1277" s="26">
        <v>10000</v>
      </c>
      <c r="H1277" s="397">
        <f t="shared" si="40"/>
        <v>100</v>
      </c>
    </row>
    <row r="1278" spans="1:8" s="379" customFormat="1" ht="15" customHeight="1">
      <c r="A1278" s="41"/>
      <c r="B1278" s="42"/>
      <c r="C1278" s="38">
        <v>4170</v>
      </c>
      <c r="D1278" s="61" t="s">
        <v>943</v>
      </c>
      <c r="E1278" s="122">
        <v>20000</v>
      </c>
      <c r="F1278" s="143">
        <v>20000</v>
      </c>
      <c r="G1278" s="143">
        <v>9225</v>
      </c>
      <c r="H1278" s="396">
        <f t="shared" si="40"/>
        <v>46.125</v>
      </c>
    </row>
    <row r="1279" spans="1:8" s="379" customFormat="1" ht="15" customHeight="1">
      <c r="A1279" s="47"/>
      <c r="B1279" s="48"/>
      <c r="C1279" s="49"/>
      <c r="D1279" s="50" t="s">
        <v>933</v>
      </c>
      <c r="E1279" s="51">
        <v>20000</v>
      </c>
      <c r="F1279" s="52">
        <v>20000</v>
      </c>
      <c r="G1279" s="52">
        <v>9225</v>
      </c>
      <c r="H1279" s="397">
        <f t="shared" si="40"/>
        <v>46.125</v>
      </c>
    </row>
    <row r="1280" spans="1:8" s="379" customFormat="1" ht="15" customHeight="1">
      <c r="A1280" s="4"/>
      <c r="B1280" s="3">
        <v>92109</v>
      </c>
      <c r="C1280" s="5"/>
      <c r="D1280" s="6" t="s">
        <v>1019</v>
      </c>
      <c r="E1280" s="7">
        <v>731000</v>
      </c>
      <c r="F1280" s="8">
        <v>828240</v>
      </c>
      <c r="G1280" s="8">
        <f>G1281+G1293</f>
        <v>388826</v>
      </c>
      <c r="H1280" s="397">
        <f aca="true" t="shared" si="41" ref="H1280:H1292">G1280/F1280%</f>
        <v>46.94605428378248</v>
      </c>
    </row>
    <row r="1281" spans="1:8" s="379" customFormat="1" ht="32.25" customHeight="1">
      <c r="A1281" s="4"/>
      <c r="B1281" s="9"/>
      <c r="C1281" s="38">
        <v>2480</v>
      </c>
      <c r="D1281" s="161" t="s">
        <v>1</v>
      </c>
      <c r="E1281" s="122">
        <v>559000</v>
      </c>
      <c r="F1281" s="148">
        <v>598240</v>
      </c>
      <c r="G1281" s="148">
        <v>353698</v>
      </c>
      <c r="H1281" s="397">
        <f t="shared" si="41"/>
        <v>59.12309441027013</v>
      </c>
    </row>
    <row r="1282" spans="1:8" s="379" customFormat="1" ht="15" customHeight="1">
      <c r="A1282" s="4"/>
      <c r="B1282" s="9"/>
      <c r="C1282" s="22"/>
      <c r="D1282" s="6" t="s">
        <v>547</v>
      </c>
      <c r="E1282" s="7">
        <v>0</v>
      </c>
      <c r="F1282" s="39">
        <v>8540</v>
      </c>
      <c r="G1282" s="39">
        <v>0</v>
      </c>
      <c r="H1282" s="397">
        <f t="shared" si="41"/>
        <v>0</v>
      </c>
    </row>
    <row r="1283" spans="1:8" s="379" customFormat="1" ht="15" customHeight="1">
      <c r="A1283" s="4"/>
      <c r="B1283" s="9"/>
      <c r="C1283" s="22"/>
      <c r="D1283" s="6" t="s">
        <v>99</v>
      </c>
      <c r="E1283" s="7">
        <v>12000</v>
      </c>
      <c r="F1283" s="26">
        <v>12000</v>
      </c>
      <c r="G1283" s="26">
        <v>0</v>
      </c>
      <c r="H1283" s="397">
        <f t="shared" si="41"/>
        <v>0</v>
      </c>
    </row>
    <row r="1284" spans="1:8" s="379" customFormat="1" ht="15" customHeight="1">
      <c r="A1284" s="4"/>
      <c r="B1284" s="9"/>
      <c r="C1284" s="22"/>
      <c r="D1284" s="6" t="s">
        <v>548</v>
      </c>
      <c r="E1284" s="7">
        <v>7000</v>
      </c>
      <c r="F1284" s="39">
        <v>27000</v>
      </c>
      <c r="G1284" s="39">
        <v>23500</v>
      </c>
      <c r="H1284" s="397">
        <f t="shared" si="41"/>
        <v>87.03703703703704</v>
      </c>
    </row>
    <row r="1285" spans="1:8" s="379" customFormat="1" ht="15" customHeight="1">
      <c r="A1285" s="4"/>
      <c r="B1285" s="9"/>
      <c r="C1285" s="22"/>
      <c r="D1285" s="6" t="s">
        <v>549</v>
      </c>
      <c r="E1285" s="7">
        <v>20000</v>
      </c>
      <c r="F1285" s="26">
        <v>20000</v>
      </c>
      <c r="G1285" s="26">
        <v>0</v>
      </c>
      <c r="H1285" s="397">
        <f t="shared" si="41"/>
        <v>0</v>
      </c>
    </row>
    <row r="1286" spans="1:8" s="379" customFormat="1" ht="15" customHeight="1">
      <c r="A1286" s="4"/>
      <c r="B1286" s="9"/>
      <c r="C1286" s="22"/>
      <c r="D1286" s="6" t="s">
        <v>765</v>
      </c>
      <c r="E1286" s="7">
        <v>337000</v>
      </c>
      <c r="F1286" s="8">
        <v>337000</v>
      </c>
      <c r="G1286" s="8">
        <v>233498</v>
      </c>
      <c r="H1286" s="397">
        <f t="shared" si="41"/>
        <v>69.28724035608309</v>
      </c>
    </row>
    <row r="1287" spans="1:8" s="379" customFormat="1" ht="30" customHeight="1">
      <c r="A1287" s="4"/>
      <c r="B1287" s="9"/>
      <c r="C1287" s="22"/>
      <c r="D1287" s="103" t="s">
        <v>22</v>
      </c>
      <c r="E1287" s="7">
        <v>18000</v>
      </c>
      <c r="F1287" s="26">
        <v>21500</v>
      </c>
      <c r="G1287" s="26">
        <v>7000</v>
      </c>
      <c r="H1287" s="397">
        <f t="shared" si="41"/>
        <v>32.55813953488372</v>
      </c>
    </row>
    <row r="1288" spans="1:8" s="379" customFormat="1" ht="15" customHeight="1">
      <c r="A1288" s="4"/>
      <c r="B1288" s="9"/>
      <c r="C1288" s="22"/>
      <c r="D1288" s="6" t="s">
        <v>722</v>
      </c>
      <c r="E1288" s="7">
        <v>30000</v>
      </c>
      <c r="F1288" s="26">
        <v>30000</v>
      </c>
      <c r="G1288" s="26">
        <v>15000</v>
      </c>
      <c r="H1288" s="397">
        <f t="shared" si="41"/>
        <v>50</v>
      </c>
    </row>
    <row r="1289" spans="1:8" s="379" customFormat="1" ht="33" customHeight="1">
      <c r="A1289" s="4"/>
      <c r="B1289" s="9"/>
      <c r="C1289" s="22"/>
      <c r="D1289" s="98" t="s">
        <v>550</v>
      </c>
      <c r="E1289" s="12">
        <v>0</v>
      </c>
      <c r="F1289" s="27">
        <v>3000</v>
      </c>
      <c r="G1289" s="27">
        <v>3000</v>
      </c>
      <c r="H1289" s="397">
        <f t="shared" si="41"/>
        <v>100</v>
      </c>
    </row>
    <row r="1290" spans="1:8" s="379" customFormat="1" ht="15" customHeight="1">
      <c r="A1290" s="4"/>
      <c r="B1290" s="9"/>
      <c r="C1290" s="22"/>
      <c r="D1290" s="28" t="s">
        <v>551</v>
      </c>
      <c r="E1290" s="29"/>
      <c r="F1290" s="30"/>
      <c r="G1290" s="30"/>
      <c r="H1290" s="392"/>
    </row>
    <row r="1291" spans="1:8" s="379" customFormat="1" ht="15" customHeight="1">
      <c r="A1291" s="4"/>
      <c r="B1291" s="9"/>
      <c r="C1291" s="22"/>
      <c r="D1291" s="6" t="s">
        <v>135</v>
      </c>
      <c r="E1291" s="7">
        <v>135000</v>
      </c>
      <c r="F1291" s="8">
        <v>135000</v>
      </c>
      <c r="G1291" s="8">
        <v>67500</v>
      </c>
      <c r="H1291" s="397">
        <f t="shared" si="41"/>
        <v>50</v>
      </c>
    </row>
    <row r="1292" spans="1:8" s="379" customFormat="1" ht="15" customHeight="1">
      <c r="A1292" s="4"/>
      <c r="B1292" s="9"/>
      <c r="C1292" s="40"/>
      <c r="D1292" s="6" t="s">
        <v>421</v>
      </c>
      <c r="E1292" s="7">
        <v>0</v>
      </c>
      <c r="F1292" s="39">
        <v>4200</v>
      </c>
      <c r="G1292" s="39">
        <v>4200</v>
      </c>
      <c r="H1292" s="397">
        <f t="shared" si="41"/>
        <v>100</v>
      </c>
    </row>
    <row r="1293" spans="1:8" s="379" customFormat="1" ht="30.75" customHeight="1">
      <c r="A1293" s="150"/>
      <c r="B1293" s="65"/>
      <c r="C1293" s="208">
        <v>6220</v>
      </c>
      <c r="D1293" s="145" t="s">
        <v>524</v>
      </c>
      <c r="E1293" s="58">
        <v>172000</v>
      </c>
      <c r="F1293" s="110">
        <v>230000</v>
      </c>
      <c r="G1293" s="110">
        <v>35128</v>
      </c>
      <c r="H1293" s="397">
        <f>G1293/F1293%</f>
        <v>15.27304347826087</v>
      </c>
    </row>
    <row r="1294" spans="1:8" s="379" customFormat="1" ht="31.5" customHeight="1">
      <c r="A1294" s="95"/>
      <c r="B1294" s="113"/>
      <c r="C1294" s="305"/>
      <c r="D1294" s="452" t="s">
        <v>552</v>
      </c>
      <c r="E1294" s="315"/>
      <c r="F1294" s="453"/>
      <c r="G1294" s="453"/>
      <c r="H1294" s="398"/>
    </row>
    <row r="1295" spans="1:8" s="379" customFormat="1" ht="15" customHeight="1">
      <c r="A1295" s="4"/>
      <c r="B1295" s="9"/>
      <c r="C1295" s="114"/>
      <c r="D1295" s="23" t="s">
        <v>422</v>
      </c>
      <c r="E1295" s="24"/>
      <c r="F1295" s="25">
        <v>23000</v>
      </c>
      <c r="G1295" s="25">
        <v>0</v>
      </c>
      <c r="H1295" s="398">
        <f>G1295/F1295%</f>
        <v>0</v>
      </c>
    </row>
    <row r="1296" spans="1:8" s="379" customFormat="1" ht="15" customHeight="1">
      <c r="A1296" s="4"/>
      <c r="B1296" s="9"/>
      <c r="C1296" s="22"/>
      <c r="D1296" s="98" t="s">
        <v>330</v>
      </c>
      <c r="E1296" s="12">
        <v>20000</v>
      </c>
      <c r="F1296" s="31">
        <v>20000</v>
      </c>
      <c r="G1296" s="31">
        <v>20000</v>
      </c>
      <c r="H1296" s="396">
        <f>G1296/F1296%</f>
        <v>100</v>
      </c>
    </row>
    <row r="1297" spans="1:8" s="379" customFormat="1" ht="15" customHeight="1">
      <c r="A1297" s="4"/>
      <c r="B1297" s="9"/>
      <c r="C1297" s="22"/>
      <c r="D1297" s="6" t="s">
        <v>427</v>
      </c>
      <c r="E1297" s="7">
        <v>0</v>
      </c>
      <c r="F1297" s="26">
        <v>35000</v>
      </c>
      <c r="G1297" s="26">
        <v>0</v>
      </c>
      <c r="H1297" s="396">
        <f>G1297/F1297%</f>
        <v>0</v>
      </c>
    </row>
    <row r="1298" spans="1:8" s="379" customFormat="1" ht="15" customHeight="1">
      <c r="A1298" s="33"/>
      <c r="B1298" s="34"/>
      <c r="C1298" s="150"/>
      <c r="D1298" s="6" t="s">
        <v>926</v>
      </c>
      <c r="E1298" s="7">
        <v>100000</v>
      </c>
      <c r="F1298" s="8">
        <v>100000</v>
      </c>
      <c r="G1298" s="8">
        <v>8540</v>
      </c>
      <c r="H1298" s="396">
        <f>G1298/F1298%</f>
        <v>8.54</v>
      </c>
    </row>
    <row r="1299" spans="1:8" s="379" customFormat="1" ht="33" customHeight="1">
      <c r="A1299" s="33"/>
      <c r="B1299" s="34"/>
      <c r="C1299" s="114"/>
      <c r="D1299" s="103" t="s">
        <v>767</v>
      </c>
      <c r="E1299" s="7">
        <v>52000</v>
      </c>
      <c r="F1299" s="26">
        <v>52000</v>
      </c>
      <c r="G1299" s="26">
        <v>6588</v>
      </c>
      <c r="H1299" s="396">
        <f>G1299/F1299%</f>
        <v>12.669230769230769</v>
      </c>
    </row>
    <row r="1300" spans="1:8" s="379" customFormat="1" ht="15" customHeight="1">
      <c r="A1300" s="41"/>
      <c r="B1300" s="244">
        <v>92116</v>
      </c>
      <c r="C1300" s="216"/>
      <c r="D1300" s="61" t="s">
        <v>742</v>
      </c>
      <c r="E1300" s="122">
        <v>458500</v>
      </c>
      <c r="F1300" s="148">
        <v>455000</v>
      </c>
      <c r="G1300" s="148">
        <v>225000</v>
      </c>
      <c r="H1300" s="396">
        <f aca="true" t="shared" si="42" ref="H1300:H1309">G1300/F1300%</f>
        <v>49.45054945054945</v>
      </c>
    </row>
    <row r="1301" spans="1:8" s="379" customFormat="1" ht="31.5" customHeight="1">
      <c r="A1301" s="47"/>
      <c r="B1301" s="48"/>
      <c r="C1301" s="124">
        <v>2480</v>
      </c>
      <c r="D1301" s="328" t="s">
        <v>1</v>
      </c>
      <c r="E1301" s="126">
        <v>458500</v>
      </c>
      <c r="F1301" s="223">
        <v>455000</v>
      </c>
      <c r="G1301" s="223">
        <v>225000</v>
      </c>
      <c r="H1301" s="397">
        <f t="shared" si="42"/>
        <v>49.45054945054945</v>
      </c>
    </row>
    <row r="1302" spans="1:8" s="379" customFormat="1" ht="15" customHeight="1">
      <c r="A1302" s="4"/>
      <c r="B1302" s="9"/>
      <c r="C1302" s="22"/>
      <c r="D1302" s="6" t="s">
        <v>554</v>
      </c>
      <c r="E1302" s="7">
        <v>500</v>
      </c>
      <c r="F1302" s="37">
        <v>500</v>
      </c>
      <c r="G1302" s="37">
        <v>0</v>
      </c>
      <c r="H1302" s="397">
        <f t="shared" si="42"/>
        <v>0</v>
      </c>
    </row>
    <row r="1303" spans="1:8" s="379" customFormat="1" ht="15" customHeight="1">
      <c r="A1303" s="4"/>
      <c r="B1303" s="9"/>
      <c r="C1303" s="22"/>
      <c r="D1303" s="6" t="s">
        <v>144</v>
      </c>
      <c r="E1303" s="7">
        <v>450000</v>
      </c>
      <c r="F1303" s="8">
        <v>450000</v>
      </c>
      <c r="G1303" s="8">
        <v>225000</v>
      </c>
      <c r="H1303" s="397">
        <f t="shared" si="42"/>
        <v>50</v>
      </c>
    </row>
    <row r="1304" spans="1:8" s="379" customFormat="1" ht="15" customHeight="1">
      <c r="A1304" s="4"/>
      <c r="B1304" s="9"/>
      <c r="C1304" s="22"/>
      <c r="D1304" s="6" t="s">
        <v>553</v>
      </c>
      <c r="E1304" s="7">
        <v>6000</v>
      </c>
      <c r="F1304" s="39">
        <v>2500</v>
      </c>
      <c r="G1304" s="39">
        <v>0</v>
      </c>
      <c r="H1304" s="397">
        <f t="shared" si="42"/>
        <v>0</v>
      </c>
    </row>
    <row r="1305" spans="1:8" s="379" customFormat="1" ht="15" customHeight="1">
      <c r="A1305" s="4"/>
      <c r="B1305" s="9"/>
      <c r="C1305" s="22"/>
      <c r="D1305" s="6" t="s">
        <v>903</v>
      </c>
      <c r="E1305" s="7">
        <v>2000</v>
      </c>
      <c r="F1305" s="39">
        <v>2000</v>
      </c>
      <c r="G1305" s="39">
        <v>0</v>
      </c>
      <c r="H1305" s="397">
        <f t="shared" si="42"/>
        <v>0</v>
      </c>
    </row>
    <row r="1306" spans="1:8" s="379" customFormat="1" ht="15" customHeight="1">
      <c r="A1306" s="4"/>
      <c r="B1306" s="3">
        <v>92118</v>
      </c>
      <c r="C1306" s="5"/>
      <c r="D1306" s="6" t="s">
        <v>98</v>
      </c>
      <c r="E1306" s="7">
        <v>174000</v>
      </c>
      <c r="F1306" s="8">
        <v>178400</v>
      </c>
      <c r="G1306" s="8">
        <v>114800</v>
      </c>
      <c r="H1306" s="397">
        <f t="shared" si="42"/>
        <v>64.34977578475336</v>
      </c>
    </row>
    <row r="1307" spans="1:8" s="379" customFormat="1" ht="30.75" customHeight="1">
      <c r="A1307" s="4"/>
      <c r="B1307" s="9"/>
      <c r="C1307" s="38">
        <v>2480</v>
      </c>
      <c r="D1307" s="98" t="s">
        <v>1</v>
      </c>
      <c r="E1307" s="12">
        <v>174000</v>
      </c>
      <c r="F1307" s="13">
        <v>178400</v>
      </c>
      <c r="G1307" s="13">
        <v>114800</v>
      </c>
      <c r="H1307" s="397">
        <f t="shared" si="42"/>
        <v>64.34977578475336</v>
      </c>
    </row>
    <row r="1308" spans="1:8" s="379" customFormat="1" ht="15" customHeight="1">
      <c r="A1308" s="4"/>
      <c r="B1308" s="9"/>
      <c r="C1308" s="22"/>
      <c r="D1308" s="6" t="s">
        <v>555</v>
      </c>
      <c r="E1308" s="7">
        <v>174000</v>
      </c>
      <c r="F1308" s="8">
        <v>174000</v>
      </c>
      <c r="G1308" s="8">
        <v>114800</v>
      </c>
      <c r="H1308" s="397">
        <f t="shared" si="42"/>
        <v>65.97701149425288</v>
      </c>
    </row>
    <row r="1309" spans="1:8" s="379" customFormat="1" ht="15" customHeight="1">
      <c r="A1309" s="4"/>
      <c r="B1309" s="9"/>
      <c r="C1309" s="22"/>
      <c r="D1309" s="11" t="s">
        <v>556</v>
      </c>
      <c r="E1309" s="12">
        <v>0</v>
      </c>
      <c r="F1309" s="27">
        <v>4400</v>
      </c>
      <c r="G1309" s="27">
        <v>0</v>
      </c>
      <c r="H1309" s="397">
        <f t="shared" si="42"/>
        <v>0</v>
      </c>
    </row>
    <row r="1310" spans="1:8" s="379" customFormat="1" ht="15" customHeight="1">
      <c r="A1310" s="4"/>
      <c r="B1310" s="9"/>
      <c r="C1310" s="40"/>
      <c r="D1310" s="28" t="s">
        <v>428</v>
      </c>
      <c r="E1310" s="29"/>
      <c r="F1310" s="30"/>
      <c r="G1310" s="30"/>
      <c r="H1310" s="398"/>
    </row>
    <row r="1311" spans="1:8" s="379" customFormat="1" ht="15" customHeight="1">
      <c r="A1311" s="4"/>
      <c r="B1311" s="3">
        <v>92120</v>
      </c>
      <c r="C1311" s="5"/>
      <c r="D1311" s="6" t="s">
        <v>28</v>
      </c>
      <c r="E1311" s="7">
        <v>460000</v>
      </c>
      <c r="F1311" s="8">
        <v>474000</v>
      </c>
      <c r="G1311" s="8">
        <v>214195.75</v>
      </c>
      <c r="H1311" s="397">
        <f>G1311/F1311%</f>
        <v>45.18897679324895</v>
      </c>
    </row>
    <row r="1312" spans="1:8" s="379" customFormat="1" ht="33.75" customHeight="1">
      <c r="A1312" s="4"/>
      <c r="B1312" s="9"/>
      <c r="C1312" s="10">
        <v>2720</v>
      </c>
      <c r="D1312" s="98" t="s">
        <v>557</v>
      </c>
      <c r="E1312" s="12">
        <v>370000</v>
      </c>
      <c r="F1312" s="13">
        <v>334000</v>
      </c>
      <c r="G1312" s="13">
        <v>214000</v>
      </c>
      <c r="H1312" s="397">
        <f>G1312/F1312%</f>
        <v>64.07185628742515</v>
      </c>
    </row>
    <row r="1313" spans="1:8" s="379" customFormat="1" ht="29.25" customHeight="1">
      <c r="A1313" s="4"/>
      <c r="B1313" s="9"/>
      <c r="C1313" s="22"/>
      <c r="D1313" s="288" t="s">
        <v>558</v>
      </c>
      <c r="E1313" s="170"/>
      <c r="F1313" s="171"/>
      <c r="G1313" s="171"/>
      <c r="H1313" s="392"/>
    </row>
    <row r="1314" spans="1:8" s="379" customFormat="1" ht="15" customHeight="1">
      <c r="A1314" s="4"/>
      <c r="B1314" s="9"/>
      <c r="C1314" s="14"/>
      <c r="D1314" s="44" t="s">
        <v>559</v>
      </c>
      <c r="E1314" s="45"/>
      <c r="F1314" s="46"/>
      <c r="G1314" s="46"/>
      <c r="H1314" s="398"/>
    </row>
    <row r="1315" spans="1:8" s="379" customFormat="1" ht="15" customHeight="1">
      <c r="A1315" s="4"/>
      <c r="B1315" s="9"/>
      <c r="C1315" s="22"/>
      <c r="D1315" s="6" t="s">
        <v>698</v>
      </c>
      <c r="E1315" s="7">
        <v>370000</v>
      </c>
      <c r="F1315" s="144">
        <v>0</v>
      </c>
      <c r="G1315" s="144">
        <v>0</v>
      </c>
      <c r="H1315" s="397">
        <v>0</v>
      </c>
    </row>
    <row r="1316" spans="1:8" s="379" customFormat="1" ht="32.25" customHeight="1">
      <c r="A1316" s="4"/>
      <c r="B1316" s="9"/>
      <c r="C1316" s="22"/>
      <c r="D1316" s="98" t="s">
        <v>560</v>
      </c>
      <c r="E1316" s="12"/>
      <c r="F1316" s="27">
        <v>5000</v>
      </c>
      <c r="G1316" s="27">
        <v>5000</v>
      </c>
      <c r="H1316" s="397">
        <f aca="true" t="shared" si="43" ref="H1316:H1326">G1316/F1316%</f>
        <v>100</v>
      </c>
    </row>
    <row r="1317" spans="1:8" s="379" customFormat="1" ht="34.5" customHeight="1">
      <c r="A1317" s="4"/>
      <c r="B1317" s="9"/>
      <c r="C1317" s="22"/>
      <c r="D1317" s="103" t="s">
        <v>429</v>
      </c>
      <c r="E1317" s="7"/>
      <c r="F1317" s="26">
        <v>70000</v>
      </c>
      <c r="G1317" s="26">
        <v>70000</v>
      </c>
      <c r="H1317" s="397">
        <f t="shared" si="43"/>
        <v>100</v>
      </c>
    </row>
    <row r="1318" spans="1:8" s="379" customFormat="1" ht="31.5" customHeight="1">
      <c r="A1318" s="4"/>
      <c r="B1318" s="9"/>
      <c r="C1318" s="22"/>
      <c r="D1318" s="98" t="s">
        <v>791</v>
      </c>
      <c r="E1318" s="12"/>
      <c r="F1318" s="31">
        <v>10000</v>
      </c>
      <c r="G1318" s="31">
        <v>10000</v>
      </c>
      <c r="H1318" s="397">
        <f t="shared" si="43"/>
        <v>100</v>
      </c>
    </row>
    <row r="1319" spans="1:8" s="379" customFormat="1" ht="29.25" customHeight="1">
      <c r="A1319" s="41"/>
      <c r="B1319" s="42"/>
      <c r="C1319" s="43"/>
      <c r="D1319" s="161" t="s">
        <v>430</v>
      </c>
      <c r="E1319" s="122"/>
      <c r="F1319" s="143">
        <v>30000</v>
      </c>
      <c r="G1319" s="143">
        <v>30000</v>
      </c>
      <c r="H1319" s="396">
        <f t="shared" si="43"/>
        <v>100</v>
      </c>
    </row>
    <row r="1320" spans="1:8" s="379" customFormat="1" ht="30" customHeight="1">
      <c r="A1320" s="47"/>
      <c r="B1320" s="48"/>
      <c r="C1320" s="78"/>
      <c r="D1320" s="354" t="s">
        <v>431</v>
      </c>
      <c r="E1320" s="51"/>
      <c r="F1320" s="52">
        <v>10000</v>
      </c>
      <c r="G1320" s="52">
        <v>10000</v>
      </c>
      <c r="H1320" s="397">
        <f t="shared" si="43"/>
        <v>100</v>
      </c>
    </row>
    <row r="1321" spans="1:8" s="379" customFormat="1" ht="33" customHeight="1">
      <c r="A1321" s="4"/>
      <c r="B1321" s="9"/>
      <c r="C1321" s="22"/>
      <c r="D1321" s="98" t="s">
        <v>561</v>
      </c>
      <c r="E1321" s="12"/>
      <c r="F1321" s="31">
        <v>46000</v>
      </c>
      <c r="G1321" s="31">
        <v>0</v>
      </c>
      <c r="H1321" s="397">
        <f t="shared" si="43"/>
        <v>0</v>
      </c>
    </row>
    <row r="1322" spans="1:8" s="379" customFormat="1" ht="32.25" customHeight="1">
      <c r="A1322" s="150"/>
      <c r="B1322" s="65"/>
      <c r="C1322" s="150"/>
      <c r="D1322" s="161" t="s">
        <v>432</v>
      </c>
      <c r="E1322" s="122"/>
      <c r="F1322" s="143">
        <v>47000</v>
      </c>
      <c r="G1322" s="143">
        <v>0</v>
      </c>
      <c r="H1322" s="397">
        <f t="shared" si="43"/>
        <v>0</v>
      </c>
    </row>
    <row r="1323" spans="1:8" s="379" customFormat="1" ht="32.25" customHeight="1">
      <c r="A1323" s="95"/>
      <c r="B1323" s="113"/>
      <c r="C1323" s="114"/>
      <c r="D1323" s="354" t="s">
        <v>433</v>
      </c>
      <c r="E1323" s="51"/>
      <c r="F1323" s="52">
        <v>27000</v>
      </c>
      <c r="G1323" s="52">
        <v>0</v>
      </c>
      <c r="H1323" s="397">
        <f t="shared" si="43"/>
        <v>0</v>
      </c>
    </row>
    <row r="1324" spans="1:8" s="379" customFormat="1" ht="32.25" customHeight="1">
      <c r="A1324" s="4"/>
      <c r="B1324" s="9"/>
      <c r="C1324" s="32"/>
      <c r="D1324" s="103" t="s">
        <v>434</v>
      </c>
      <c r="E1324" s="7"/>
      <c r="F1324" s="26">
        <v>20000</v>
      </c>
      <c r="G1324" s="26">
        <v>20000</v>
      </c>
      <c r="H1324" s="397">
        <f t="shared" si="43"/>
        <v>100</v>
      </c>
    </row>
    <row r="1325" spans="1:8" s="379" customFormat="1" ht="33.75" customHeight="1">
      <c r="A1325" s="33"/>
      <c r="B1325" s="34"/>
      <c r="C1325" s="35"/>
      <c r="D1325" s="103" t="s">
        <v>435</v>
      </c>
      <c r="E1325" s="7"/>
      <c r="F1325" s="26">
        <v>61000</v>
      </c>
      <c r="G1325" s="26">
        <v>61000</v>
      </c>
      <c r="H1325" s="397">
        <f t="shared" si="43"/>
        <v>100</v>
      </c>
    </row>
    <row r="1326" spans="1:8" s="379" customFormat="1" ht="30" customHeight="1">
      <c r="A1326" s="33"/>
      <c r="B1326" s="34"/>
      <c r="C1326" s="22"/>
      <c r="D1326" s="103" t="s">
        <v>436</v>
      </c>
      <c r="E1326" s="7"/>
      <c r="F1326" s="39">
        <v>8000</v>
      </c>
      <c r="G1326" s="39">
        <v>8000</v>
      </c>
      <c r="H1326" s="397">
        <f t="shared" si="43"/>
        <v>100</v>
      </c>
    </row>
    <row r="1327" spans="1:8" s="379" customFormat="1" ht="15" customHeight="1">
      <c r="A1327" s="33"/>
      <c r="B1327" s="34"/>
      <c r="C1327" s="38">
        <v>4210</v>
      </c>
      <c r="D1327" s="11" t="s">
        <v>115</v>
      </c>
      <c r="E1327" s="12">
        <v>2000</v>
      </c>
      <c r="F1327" s="27">
        <v>1000</v>
      </c>
      <c r="G1327" s="27">
        <v>114.75</v>
      </c>
      <c r="H1327" s="397">
        <f aca="true" t="shared" si="44" ref="H1327:H1334">G1327/F1327%</f>
        <v>11.475</v>
      </c>
    </row>
    <row r="1328" spans="1:8" s="379" customFormat="1" ht="20.25" customHeight="1">
      <c r="A1328" s="4"/>
      <c r="B1328" s="9"/>
      <c r="C1328" s="22"/>
      <c r="D1328" s="6" t="s">
        <v>437</v>
      </c>
      <c r="E1328" s="7"/>
      <c r="F1328" s="39">
        <v>1000</v>
      </c>
      <c r="G1328" s="39">
        <v>114.75</v>
      </c>
      <c r="H1328" s="397">
        <f t="shared" si="44"/>
        <v>11.475</v>
      </c>
    </row>
    <row r="1329" spans="1:8" s="379" customFormat="1" ht="15" customHeight="1">
      <c r="A1329" s="4"/>
      <c r="B1329" s="9"/>
      <c r="C1329" s="38">
        <v>4270</v>
      </c>
      <c r="D1329" s="11" t="s">
        <v>897</v>
      </c>
      <c r="E1329" s="12">
        <v>8000</v>
      </c>
      <c r="F1329" s="31">
        <v>42469</v>
      </c>
      <c r="G1329" s="31">
        <v>0</v>
      </c>
      <c r="H1329" s="397">
        <f t="shared" si="44"/>
        <v>0</v>
      </c>
    </row>
    <row r="1330" spans="1:8" s="379" customFormat="1" ht="15" customHeight="1">
      <c r="A1330" s="4"/>
      <c r="B1330" s="9"/>
      <c r="C1330" s="22"/>
      <c r="D1330" s="6" t="s">
        <v>438</v>
      </c>
      <c r="E1330" s="7"/>
      <c r="F1330" s="26">
        <v>30000</v>
      </c>
      <c r="G1330" s="26">
        <v>0</v>
      </c>
      <c r="H1330" s="397">
        <f t="shared" si="44"/>
        <v>0</v>
      </c>
    </row>
    <row r="1331" spans="1:8" s="379" customFormat="1" ht="35.25" customHeight="1">
      <c r="A1331" s="4"/>
      <c r="B1331" s="9"/>
      <c r="C1331" s="40"/>
      <c r="D1331" s="103" t="s">
        <v>821</v>
      </c>
      <c r="E1331" s="7">
        <v>8000</v>
      </c>
      <c r="F1331" s="26">
        <v>12469</v>
      </c>
      <c r="G1331" s="26">
        <v>0</v>
      </c>
      <c r="H1331" s="397">
        <f t="shared" si="44"/>
        <v>0</v>
      </c>
    </row>
    <row r="1332" spans="1:8" s="379" customFormat="1" ht="15" customHeight="1">
      <c r="A1332" s="4"/>
      <c r="B1332" s="9"/>
      <c r="C1332" s="38">
        <v>4300</v>
      </c>
      <c r="D1332" s="11" t="s">
        <v>946</v>
      </c>
      <c r="E1332" s="12">
        <v>80000</v>
      </c>
      <c r="F1332" s="31">
        <v>96531</v>
      </c>
      <c r="G1332" s="31">
        <v>81</v>
      </c>
      <c r="H1332" s="397">
        <f t="shared" si="44"/>
        <v>0.08391086801131244</v>
      </c>
    </row>
    <row r="1333" spans="1:8" s="379" customFormat="1" ht="15" customHeight="1">
      <c r="A1333" s="4"/>
      <c r="B1333" s="9"/>
      <c r="C1333" s="22"/>
      <c r="D1333" s="6" t="s">
        <v>439</v>
      </c>
      <c r="E1333" s="7"/>
      <c r="F1333" s="39">
        <v>6000</v>
      </c>
      <c r="G1333" s="39">
        <v>0</v>
      </c>
      <c r="H1333" s="397">
        <f t="shared" si="44"/>
        <v>0</v>
      </c>
    </row>
    <row r="1334" spans="1:8" s="379" customFormat="1" ht="32.25" customHeight="1">
      <c r="A1334" s="4"/>
      <c r="B1334" s="9"/>
      <c r="C1334" s="22"/>
      <c r="D1334" s="98" t="s">
        <v>562</v>
      </c>
      <c r="E1334" s="12"/>
      <c r="F1334" s="31">
        <v>13000</v>
      </c>
      <c r="G1334" s="31">
        <v>0</v>
      </c>
      <c r="H1334" s="397">
        <f t="shared" si="44"/>
        <v>0</v>
      </c>
    </row>
    <row r="1335" spans="1:8" s="379" customFormat="1" ht="32.25" customHeight="1">
      <c r="A1335" s="4"/>
      <c r="B1335" s="9"/>
      <c r="C1335" s="150"/>
      <c r="D1335" s="103" t="s">
        <v>752</v>
      </c>
      <c r="E1335" s="7">
        <v>80000</v>
      </c>
      <c r="F1335" s="26">
        <v>77531</v>
      </c>
      <c r="G1335" s="26">
        <v>81</v>
      </c>
      <c r="H1335" s="397">
        <f>G1335/F1335%</f>
        <v>0.10447433929653946</v>
      </c>
    </row>
    <row r="1336" spans="1:8" s="379" customFormat="1" ht="15" customHeight="1">
      <c r="A1336" s="237"/>
      <c r="B1336" s="238"/>
      <c r="C1336" s="467"/>
      <c r="D1336" s="61"/>
      <c r="E1336" s="122"/>
      <c r="F1336" s="143"/>
      <c r="G1336" s="143"/>
      <c r="H1336" s="396"/>
    </row>
    <row r="1337" spans="1:8" s="379" customFormat="1" ht="15" customHeight="1">
      <c r="A1337" s="239">
        <v>926</v>
      </c>
      <c r="B1337" s="253"/>
      <c r="C1337" s="488"/>
      <c r="D1337" s="506" t="s">
        <v>829</v>
      </c>
      <c r="E1337" s="507">
        <v>847840</v>
      </c>
      <c r="F1337" s="504">
        <v>1430798</v>
      </c>
      <c r="G1337" s="504">
        <v>438300.38</v>
      </c>
      <c r="H1337" s="505">
        <f>G1337/F1337%</f>
        <v>30.63328156734913</v>
      </c>
    </row>
    <row r="1338" spans="1:8" s="379" customFormat="1" ht="15" customHeight="1">
      <c r="A1338" s="95"/>
      <c r="B1338" s="254">
        <v>92601</v>
      </c>
      <c r="C1338" s="101"/>
      <c r="D1338" s="23" t="s">
        <v>45</v>
      </c>
      <c r="E1338" s="24">
        <v>117000</v>
      </c>
      <c r="F1338" s="463">
        <v>514890</v>
      </c>
      <c r="G1338" s="463">
        <f>G1339+G1341+G1343</f>
        <v>18024.15</v>
      </c>
      <c r="H1338" s="392">
        <f>G1338/F1338%</f>
        <v>3.5005826487210867</v>
      </c>
    </row>
    <row r="1339" spans="1:8" s="379" customFormat="1" ht="15" customHeight="1">
      <c r="A1339" s="4"/>
      <c r="B1339" s="9"/>
      <c r="C1339" s="60">
        <v>4210</v>
      </c>
      <c r="D1339" s="61" t="s">
        <v>115</v>
      </c>
      <c r="E1339" s="122">
        <v>0</v>
      </c>
      <c r="F1339" s="210">
        <v>7890</v>
      </c>
      <c r="G1339" s="210">
        <v>7890</v>
      </c>
      <c r="H1339" s="397">
        <f>G1339/F1339%</f>
        <v>99.99999999999999</v>
      </c>
    </row>
    <row r="1340" spans="1:8" s="379" customFormat="1" ht="30" customHeight="1">
      <c r="A1340" s="4"/>
      <c r="B1340" s="9"/>
      <c r="C1340" s="22"/>
      <c r="D1340" s="98" t="s">
        <v>563</v>
      </c>
      <c r="E1340" s="12"/>
      <c r="F1340" s="27">
        <v>7890</v>
      </c>
      <c r="G1340" s="27">
        <v>7890</v>
      </c>
      <c r="H1340" s="397">
        <f>G1340/F1340%</f>
        <v>99.99999999999999</v>
      </c>
    </row>
    <row r="1341" spans="1:8" s="379" customFormat="1" ht="15" customHeight="1">
      <c r="A1341" s="4"/>
      <c r="B1341" s="9"/>
      <c r="C1341" s="38">
        <v>4300</v>
      </c>
      <c r="D1341" s="61" t="s">
        <v>946</v>
      </c>
      <c r="E1341" s="122">
        <v>5000</v>
      </c>
      <c r="F1341" s="210">
        <v>5000</v>
      </c>
      <c r="G1341" s="210">
        <v>0</v>
      </c>
      <c r="H1341" s="397">
        <f>G1341/F1341%</f>
        <v>0</v>
      </c>
    </row>
    <row r="1342" spans="1:8" s="379" customFormat="1" ht="32.25" customHeight="1">
      <c r="A1342" s="4"/>
      <c r="B1342" s="9"/>
      <c r="C1342" s="40"/>
      <c r="D1342" s="103" t="s">
        <v>148</v>
      </c>
      <c r="E1342" s="7">
        <v>5000</v>
      </c>
      <c r="F1342" s="39">
        <v>5000</v>
      </c>
      <c r="G1342" s="39">
        <v>0</v>
      </c>
      <c r="H1342" s="397"/>
    </row>
    <row r="1343" spans="1:8" s="379" customFormat="1" ht="15" customHeight="1">
      <c r="A1343" s="4"/>
      <c r="B1343" s="9"/>
      <c r="C1343" s="377">
        <v>6050</v>
      </c>
      <c r="D1343" s="11" t="s">
        <v>130</v>
      </c>
      <c r="E1343" s="12">
        <v>112000</v>
      </c>
      <c r="F1343" s="13">
        <v>502000</v>
      </c>
      <c r="G1343" s="13">
        <v>10134.15</v>
      </c>
      <c r="H1343" s="397">
        <f>G1343/F1343%</f>
        <v>2.0187549800796813</v>
      </c>
    </row>
    <row r="1344" spans="1:8" s="379" customFormat="1" ht="30.75" customHeight="1">
      <c r="A1344" s="4"/>
      <c r="B1344" s="9"/>
      <c r="C1344" s="22"/>
      <c r="D1344" s="98" t="s">
        <v>566</v>
      </c>
      <c r="E1344" s="12">
        <v>10000</v>
      </c>
      <c r="F1344" s="31">
        <v>10000</v>
      </c>
      <c r="G1344" s="31">
        <v>449.7</v>
      </c>
      <c r="H1344" s="397">
        <f>G1344/F1344%</f>
        <v>4.497</v>
      </c>
    </row>
    <row r="1345" spans="1:8" s="379" customFormat="1" ht="33.75" customHeight="1">
      <c r="A1345" s="4"/>
      <c r="B1345" s="9"/>
      <c r="C1345" s="22"/>
      <c r="D1345" s="98" t="s">
        <v>564</v>
      </c>
      <c r="E1345" s="12">
        <v>92000</v>
      </c>
      <c r="F1345" s="31">
        <v>92000</v>
      </c>
      <c r="G1345" s="31">
        <v>99.32</v>
      </c>
      <c r="H1345" s="397">
        <f>G1345/F1345%</f>
        <v>0.10795652173913042</v>
      </c>
    </row>
    <row r="1346" spans="1:8" s="379" customFormat="1" ht="30" customHeight="1">
      <c r="A1346" s="4"/>
      <c r="B1346" s="9"/>
      <c r="C1346" s="22"/>
      <c r="D1346" s="98" t="s">
        <v>565</v>
      </c>
      <c r="E1346" s="12">
        <v>10000</v>
      </c>
      <c r="F1346" s="31">
        <v>10000</v>
      </c>
      <c r="G1346" s="31">
        <v>449.7</v>
      </c>
      <c r="H1346" s="397">
        <f>G1346/F1346%</f>
        <v>4.497</v>
      </c>
    </row>
    <row r="1347" spans="1:8" s="379" customFormat="1" ht="15" customHeight="1">
      <c r="A1347" s="33"/>
      <c r="B1347" s="34"/>
      <c r="C1347" s="22"/>
      <c r="D1347" s="6" t="s">
        <v>440</v>
      </c>
      <c r="E1347" s="7">
        <v>0</v>
      </c>
      <c r="F1347" s="8">
        <v>390000</v>
      </c>
      <c r="G1347" s="8">
        <v>9135.43</v>
      </c>
      <c r="H1347" s="397">
        <f>G1347/F1347%</f>
        <v>2.342417948717949</v>
      </c>
    </row>
    <row r="1348" spans="1:8" s="379" customFormat="1" ht="15" customHeight="1">
      <c r="A1348" s="4"/>
      <c r="B1348" s="3">
        <v>92604</v>
      </c>
      <c r="C1348" s="5"/>
      <c r="D1348" s="6" t="s">
        <v>26</v>
      </c>
      <c r="E1348" s="7">
        <v>252680</v>
      </c>
      <c r="F1348" s="8">
        <v>395248</v>
      </c>
      <c r="G1348" s="8">
        <v>149133.93</v>
      </c>
      <c r="H1348" s="397">
        <f aca="true" t="shared" si="45" ref="H1348:H1363">G1348/F1348%</f>
        <v>37.73173551795328</v>
      </c>
    </row>
    <row r="1349" spans="1:8" s="379" customFormat="1" ht="15" customHeight="1">
      <c r="A1349" s="4"/>
      <c r="B1349" s="134"/>
      <c r="C1349" s="56"/>
      <c r="D1349" s="57" t="s">
        <v>331</v>
      </c>
      <c r="E1349" s="58">
        <v>252680</v>
      </c>
      <c r="F1349" s="110">
        <v>279680</v>
      </c>
      <c r="G1349" s="110">
        <v>144189.48</v>
      </c>
      <c r="H1349" s="397">
        <f t="shared" si="45"/>
        <v>51.55516304347826</v>
      </c>
    </row>
    <row r="1350" spans="1:8" s="379" customFormat="1" ht="15" customHeight="1">
      <c r="A1350" s="4"/>
      <c r="B1350" s="9"/>
      <c r="C1350" s="10">
        <v>3020</v>
      </c>
      <c r="D1350" s="11" t="s">
        <v>731</v>
      </c>
      <c r="E1350" s="12">
        <v>250</v>
      </c>
      <c r="F1350" s="62">
        <v>250</v>
      </c>
      <c r="G1350" s="62">
        <v>0</v>
      </c>
      <c r="H1350" s="397">
        <f t="shared" si="45"/>
        <v>0</v>
      </c>
    </row>
    <row r="1351" spans="1:8" s="379" customFormat="1" ht="30.75" customHeight="1">
      <c r="A1351" s="64"/>
      <c r="B1351" s="65"/>
      <c r="C1351" s="209">
        <v>3040</v>
      </c>
      <c r="D1351" s="161" t="s">
        <v>136</v>
      </c>
      <c r="E1351" s="122">
        <v>3000</v>
      </c>
      <c r="F1351" s="210">
        <v>3000</v>
      </c>
      <c r="G1351" s="210">
        <v>0</v>
      </c>
      <c r="H1351" s="396">
        <f t="shared" si="45"/>
        <v>0</v>
      </c>
    </row>
    <row r="1352" spans="1:8" s="379" customFormat="1" ht="15" customHeight="1">
      <c r="A1352" s="35"/>
      <c r="B1352" s="113"/>
      <c r="C1352" s="266">
        <v>4010</v>
      </c>
      <c r="D1352" s="125" t="s">
        <v>151</v>
      </c>
      <c r="E1352" s="126">
        <v>120659</v>
      </c>
      <c r="F1352" s="223">
        <v>120659</v>
      </c>
      <c r="G1352" s="223">
        <v>57096.62</v>
      </c>
      <c r="H1352" s="397">
        <f t="shared" si="45"/>
        <v>47.3206474444509</v>
      </c>
    </row>
    <row r="1353" spans="1:8" s="379" customFormat="1" ht="15" customHeight="1">
      <c r="A1353" s="4"/>
      <c r="B1353" s="9"/>
      <c r="C1353" s="10">
        <v>4040</v>
      </c>
      <c r="D1353" s="11" t="s">
        <v>86</v>
      </c>
      <c r="E1353" s="12">
        <v>9081</v>
      </c>
      <c r="F1353" s="27">
        <v>9081</v>
      </c>
      <c r="G1353" s="27">
        <v>8984.26</v>
      </c>
      <c r="H1353" s="397">
        <f t="shared" si="45"/>
        <v>98.93469882171567</v>
      </c>
    </row>
    <row r="1354" spans="1:8" s="379" customFormat="1" ht="15" customHeight="1">
      <c r="A1354" s="4"/>
      <c r="B1354" s="9"/>
      <c r="C1354" s="10">
        <v>4110</v>
      </c>
      <c r="D1354" s="11" t="s">
        <v>735</v>
      </c>
      <c r="E1354" s="12">
        <v>24198</v>
      </c>
      <c r="F1354" s="31">
        <v>24198</v>
      </c>
      <c r="G1354" s="31">
        <v>10525.1</v>
      </c>
      <c r="H1354" s="397">
        <f t="shared" si="45"/>
        <v>43.495743449871895</v>
      </c>
    </row>
    <row r="1355" spans="1:8" s="379" customFormat="1" ht="15" customHeight="1">
      <c r="A1355" s="4"/>
      <c r="B1355" s="9"/>
      <c r="C1355" s="10">
        <v>4120</v>
      </c>
      <c r="D1355" s="11" t="s">
        <v>14</v>
      </c>
      <c r="E1355" s="12">
        <v>3692</v>
      </c>
      <c r="F1355" s="27">
        <v>3692</v>
      </c>
      <c r="G1355" s="27">
        <v>1605.67</v>
      </c>
      <c r="H1355" s="397">
        <f t="shared" si="45"/>
        <v>43.49052004333694</v>
      </c>
    </row>
    <row r="1356" spans="1:8" s="379" customFormat="1" ht="15" customHeight="1">
      <c r="A1356" s="4"/>
      <c r="B1356" s="9"/>
      <c r="C1356" s="10">
        <v>4170</v>
      </c>
      <c r="D1356" s="11" t="s">
        <v>943</v>
      </c>
      <c r="E1356" s="12">
        <v>15000</v>
      </c>
      <c r="F1356" s="31">
        <v>18910</v>
      </c>
      <c r="G1356" s="31">
        <v>10597.4</v>
      </c>
      <c r="H1356" s="397">
        <f t="shared" si="45"/>
        <v>56.04124801692226</v>
      </c>
    </row>
    <row r="1357" spans="1:8" s="379" customFormat="1" ht="15" customHeight="1">
      <c r="A1357" s="4"/>
      <c r="B1357" s="9"/>
      <c r="C1357" s="38">
        <v>4210</v>
      </c>
      <c r="D1357" s="11" t="s">
        <v>115</v>
      </c>
      <c r="E1357" s="12">
        <v>15050</v>
      </c>
      <c r="F1357" s="31">
        <v>24206</v>
      </c>
      <c r="G1357" s="31">
        <v>7443.55</v>
      </c>
      <c r="H1357" s="397">
        <f t="shared" si="45"/>
        <v>30.75084689746344</v>
      </c>
    </row>
    <row r="1358" spans="1:8" s="379" customFormat="1" ht="15" customHeight="1">
      <c r="A1358" s="41"/>
      <c r="B1358" s="42"/>
      <c r="C1358" s="467"/>
      <c r="D1358" s="61" t="s">
        <v>895</v>
      </c>
      <c r="E1358" s="122"/>
      <c r="F1358" s="210">
        <v>7150</v>
      </c>
      <c r="G1358" s="210">
        <v>0</v>
      </c>
      <c r="H1358" s="396">
        <f t="shared" si="45"/>
        <v>0</v>
      </c>
    </row>
    <row r="1359" spans="1:8" s="379" customFormat="1" ht="30.75" customHeight="1">
      <c r="A1359" s="47"/>
      <c r="B1359" s="48"/>
      <c r="C1359" s="78"/>
      <c r="D1359" s="354" t="s">
        <v>441</v>
      </c>
      <c r="E1359" s="51"/>
      <c r="F1359" s="179">
        <v>2356</v>
      </c>
      <c r="G1359" s="179">
        <v>85.61</v>
      </c>
      <c r="H1359" s="397">
        <f t="shared" si="45"/>
        <v>3.633701188455009</v>
      </c>
    </row>
    <row r="1360" spans="1:8" s="379" customFormat="1" ht="33" customHeight="1">
      <c r="A1360" s="4"/>
      <c r="B1360" s="9"/>
      <c r="C1360" s="22"/>
      <c r="D1360" s="98" t="s">
        <v>567</v>
      </c>
      <c r="E1360" s="12"/>
      <c r="F1360" s="27">
        <v>3800</v>
      </c>
      <c r="G1360" s="27">
        <v>2006.59</v>
      </c>
      <c r="H1360" s="397">
        <f t="shared" si="45"/>
        <v>52.805</v>
      </c>
    </row>
    <row r="1361" spans="1:8" s="379" customFormat="1" ht="30.75" customHeight="1">
      <c r="A1361" s="4"/>
      <c r="B1361" s="9"/>
      <c r="C1361" s="22"/>
      <c r="D1361" s="98" t="s">
        <v>568</v>
      </c>
      <c r="E1361" s="12"/>
      <c r="F1361" s="27">
        <v>3000</v>
      </c>
      <c r="G1361" s="27">
        <v>0</v>
      </c>
      <c r="H1361" s="397">
        <f t="shared" si="45"/>
        <v>0</v>
      </c>
    </row>
    <row r="1362" spans="1:8" s="379" customFormat="1" ht="15" customHeight="1">
      <c r="A1362" s="33"/>
      <c r="B1362" s="34"/>
      <c r="C1362" s="32"/>
      <c r="D1362" s="28" t="s">
        <v>569</v>
      </c>
      <c r="E1362" s="29"/>
      <c r="F1362" s="30"/>
      <c r="G1362" s="30"/>
      <c r="H1362" s="398"/>
    </row>
    <row r="1363" spans="1:8" s="379" customFormat="1" ht="15" customHeight="1">
      <c r="A1363" s="33"/>
      <c r="B1363" s="34"/>
      <c r="C1363" s="53"/>
      <c r="D1363" s="6" t="s">
        <v>111</v>
      </c>
      <c r="E1363" s="7"/>
      <c r="F1363" s="39">
        <v>7900</v>
      </c>
      <c r="G1363" s="39">
        <v>5351.35</v>
      </c>
      <c r="H1363" s="397">
        <f t="shared" si="45"/>
        <v>67.73860759493671</v>
      </c>
    </row>
    <row r="1364" spans="1:8" s="379" customFormat="1" ht="15" customHeight="1">
      <c r="A1364" s="4"/>
      <c r="B1364" s="9"/>
      <c r="C1364" s="10">
        <v>4260</v>
      </c>
      <c r="D1364" s="11" t="s">
        <v>31</v>
      </c>
      <c r="E1364" s="12">
        <v>8910</v>
      </c>
      <c r="F1364" s="27">
        <v>8910</v>
      </c>
      <c r="G1364" s="27">
        <v>1237.54</v>
      </c>
      <c r="H1364" s="397">
        <f aca="true" t="shared" si="46" ref="H1364:H1374">G1364/F1364%</f>
        <v>13.889337822671157</v>
      </c>
    </row>
    <row r="1365" spans="1:8" s="379" customFormat="1" ht="15" customHeight="1">
      <c r="A1365" s="4"/>
      <c r="B1365" s="9"/>
      <c r="C1365" s="10">
        <v>4280</v>
      </c>
      <c r="D1365" s="11" t="s">
        <v>714</v>
      </c>
      <c r="E1365" s="12">
        <v>120</v>
      </c>
      <c r="F1365" s="27">
        <v>1120</v>
      </c>
      <c r="G1365" s="27">
        <v>70</v>
      </c>
      <c r="H1365" s="397">
        <f t="shared" si="46"/>
        <v>6.25</v>
      </c>
    </row>
    <row r="1366" spans="1:8" s="379" customFormat="1" ht="15" customHeight="1">
      <c r="A1366" s="4"/>
      <c r="B1366" s="9"/>
      <c r="C1366" s="10">
        <v>4300</v>
      </c>
      <c r="D1366" s="11" t="s">
        <v>946</v>
      </c>
      <c r="E1366" s="12">
        <v>9800</v>
      </c>
      <c r="F1366" s="27">
        <v>9800</v>
      </c>
      <c r="G1366" s="27">
        <v>3687.31</v>
      </c>
      <c r="H1366" s="397">
        <f t="shared" si="46"/>
        <v>37.62561224489796</v>
      </c>
    </row>
    <row r="1367" spans="1:8" s="379" customFormat="1" ht="15" customHeight="1">
      <c r="A1367" s="4"/>
      <c r="B1367" s="9"/>
      <c r="C1367" s="10">
        <v>4350</v>
      </c>
      <c r="D1367" s="11" t="s">
        <v>724</v>
      </c>
      <c r="E1367" s="12">
        <v>600</v>
      </c>
      <c r="F1367" s="62">
        <v>600</v>
      </c>
      <c r="G1367" s="62">
        <v>255.72</v>
      </c>
      <c r="H1367" s="397">
        <f t="shared" si="46"/>
        <v>42.62</v>
      </c>
    </row>
    <row r="1368" spans="1:8" s="379" customFormat="1" ht="32.25" customHeight="1">
      <c r="A1368" s="4"/>
      <c r="B1368" s="9"/>
      <c r="C1368" s="10">
        <v>4360</v>
      </c>
      <c r="D1368" s="98" t="s">
        <v>114</v>
      </c>
      <c r="E1368" s="12">
        <v>1200</v>
      </c>
      <c r="F1368" s="27">
        <v>1200</v>
      </c>
      <c r="G1368" s="27">
        <v>467.7</v>
      </c>
      <c r="H1368" s="397">
        <f t="shared" si="46"/>
        <v>38.975</v>
      </c>
    </row>
    <row r="1369" spans="1:8" s="379" customFormat="1" ht="31.5" customHeight="1">
      <c r="A1369" s="4"/>
      <c r="B1369" s="9"/>
      <c r="C1369" s="10">
        <v>4370</v>
      </c>
      <c r="D1369" s="98" t="s">
        <v>82</v>
      </c>
      <c r="E1369" s="12">
        <v>4200</v>
      </c>
      <c r="F1369" s="27">
        <v>4200</v>
      </c>
      <c r="G1369" s="27">
        <v>1310.27</v>
      </c>
      <c r="H1369" s="397">
        <f t="shared" si="46"/>
        <v>31.19690476190476</v>
      </c>
    </row>
    <row r="1370" spans="1:8" s="379" customFormat="1" ht="15" customHeight="1">
      <c r="A1370" s="4"/>
      <c r="B1370" s="9"/>
      <c r="C1370" s="10">
        <v>4410</v>
      </c>
      <c r="D1370" s="11" t="s">
        <v>699</v>
      </c>
      <c r="E1370" s="12">
        <v>3000</v>
      </c>
      <c r="F1370" s="27">
        <v>4334</v>
      </c>
      <c r="G1370" s="27">
        <v>2095.08</v>
      </c>
      <c r="H1370" s="397">
        <f t="shared" si="46"/>
        <v>48.34056299030918</v>
      </c>
    </row>
    <row r="1371" spans="1:8" s="379" customFormat="1" ht="15" customHeight="1">
      <c r="A1371" s="4"/>
      <c r="B1371" s="9"/>
      <c r="C1371" s="10">
        <v>4430</v>
      </c>
      <c r="D1371" s="11" t="s">
        <v>697</v>
      </c>
      <c r="E1371" s="12">
        <v>3568</v>
      </c>
      <c r="F1371" s="27">
        <v>5168</v>
      </c>
      <c r="G1371" s="27">
        <v>882</v>
      </c>
      <c r="H1371" s="397">
        <f t="shared" si="46"/>
        <v>17.06656346749226</v>
      </c>
    </row>
    <row r="1372" spans="1:8" s="379" customFormat="1" ht="15" customHeight="1">
      <c r="A1372" s="4"/>
      <c r="B1372" s="9"/>
      <c r="C1372" s="10">
        <v>4440</v>
      </c>
      <c r="D1372" s="11" t="s">
        <v>709</v>
      </c>
      <c r="E1372" s="12">
        <v>3352</v>
      </c>
      <c r="F1372" s="27">
        <v>3352</v>
      </c>
      <c r="G1372" s="27">
        <v>2833.16</v>
      </c>
      <c r="H1372" s="397">
        <f t="shared" si="46"/>
        <v>84.52147971360381</v>
      </c>
    </row>
    <row r="1373" spans="1:8" s="379" customFormat="1" ht="32.25" customHeight="1">
      <c r="A1373" s="4"/>
      <c r="B1373" s="9"/>
      <c r="C1373" s="10">
        <v>4700</v>
      </c>
      <c r="D1373" s="98" t="s">
        <v>719</v>
      </c>
      <c r="E1373" s="12">
        <v>500</v>
      </c>
      <c r="F1373" s="62">
        <v>500</v>
      </c>
      <c r="G1373" s="62">
        <v>70</v>
      </c>
      <c r="H1373" s="397">
        <f t="shared" si="46"/>
        <v>14</v>
      </c>
    </row>
    <row r="1374" spans="1:8" s="379" customFormat="1" ht="31.5" customHeight="1">
      <c r="A1374" s="4"/>
      <c r="B1374" s="9"/>
      <c r="C1374" s="10">
        <v>4740</v>
      </c>
      <c r="D1374" s="98" t="s">
        <v>811</v>
      </c>
      <c r="E1374" s="12">
        <v>500</v>
      </c>
      <c r="F1374" s="62">
        <v>500</v>
      </c>
      <c r="G1374" s="62">
        <v>198.6</v>
      </c>
      <c r="H1374" s="397">
        <f t="shared" si="46"/>
        <v>39.72</v>
      </c>
    </row>
    <row r="1375" spans="1:8" s="379" customFormat="1" ht="28.5" customHeight="1">
      <c r="A1375" s="4"/>
      <c r="B1375" s="9"/>
      <c r="C1375" s="10">
        <v>4750</v>
      </c>
      <c r="D1375" s="98" t="s">
        <v>710</v>
      </c>
      <c r="E1375" s="12">
        <v>1000</v>
      </c>
      <c r="F1375" s="27">
        <v>1000</v>
      </c>
      <c r="G1375" s="27">
        <v>499.79</v>
      </c>
      <c r="H1375" s="397">
        <f>G1375/F1375%</f>
        <v>49.979</v>
      </c>
    </row>
    <row r="1376" spans="1:8" s="379" customFormat="1" ht="15" customHeight="1">
      <c r="A1376" s="4"/>
      <c r="B1376" s="9"/>
      <c r="C1376" s="38">
        <v>6050</v>
      </c>
      <c r="D1376" s="11" t="s">
        <v>130</v>
      </c>
      <c r="E1376" s="12">
        <v>25000</v>
      </c>
      <c r="F1376" s="31">
        <v>35000</v>
      </c>
      <c r="G1376" s="31">
        <v>34329.71</v>
      </c>
      <c r="H1376" s="397">
        <f>G1376/F1376%</f>
        <v>98.08488571428572</v>
      </c>
    </row>
    <row r="1377" spans="1:8" s="379" customFormat="1" ht="15" customHeight="1">
      <c r="A1377" s="41"/>
      <c r="B1377" s="42"/>
      <c r="C1377" s="43"/>
      <c r="D1377" s="61" t="s">
        <v>948</v>
      </c>
      <c r="E1377" s="122"/>
      <c r="F1377" s="143">
        <v>35000</v>
      </c>
      <c r="G1377" s="143">
        <v>34329.71</v>
      </c>
      <c r="H1377" s="396">
        <f>G1377/F1377%</f>
        <v>98.08488571428572</v>
      </c>
    </row>
    <row r="1378" spans="1:8" s="379" customFormat="1" ht="31.5" customHeight="1">
      <c r="A1378" s="47"/>
      <c r="B1378" s="48"/>
      <c r="C1378" s="124">
        <v>6069</v>
      </c>
      <c r="D1378" s="328" t="s">
        <v>750</v>
      </c>
      <c r="E1378" s="126">
        <v>0</v>
      </c>
      <c r="F1378" s="223">
        <v>110623</v>
      </c>
      <c r="G1378" s="512">
        <v>0</v>
      </c>
      <c r="H1378" s="509">
        <f>G1378/F1378%</f>
        <v>0</v>
      </c>
    </row>
    <row r="1379" spans="1:8" s="379" customFormat="1" ht="30.75" customHeight="1">
      <c r="A1379" s="4"/>
      <c r="B1379" s="9"/>
      <c r="C1379" s="22"/>
      <c r="D1379" s="98" t="s">
        <v>623</v>
      </c>
      <c r="E1379" s="12"/>
      <c r="F1379" s="13">
        <v>110623</v>
      </c>
      <c r="G1379" s="513">
        <v>0</v>
      </c>
      <c r="H1379" s="509">
        <v>0</v>
      </c>
    </row>
    <row r="1380" spans="1:8" s="379" customFormat="1" ht="30" customHeight="1">
      <c r="A1380" s="4"/>
      <c r="B1380" s="9"/>
      <c r="C1380" s="22"/>
      <c r="D1380" s="286" t="s">
        <v>624</v>
      </c>
      <c r="E1380" s="29"/>
      <c r="F1380" s="30"/>
      <c r="G1380" s="514"/>
      <c r="H1380" s="508"/>
    </row>
    <row r="1381" spans="1:8" s="379" customFormat="1" ht="15" customHeight="1">
      <c r="A1381" s="33"/>
      <c r="B1381" s="34"/>
      <c r="C1381" s="128"/>
      <c r="D1381" s="378" t="s">
        <v>410</v>
      </c>
      <c r="E1381" s="230"/>
      <c r="F1381" s="159"/>
      <c r="G1381" s="102"/>
      <c r="H1381" s="509"/>
    </row>
    <row r="1382" spans="1:8" s="379" customFormat="1" ht="15" customHeight="1">
      <c r="A1382" s="150"/>
      <c r="B1382" s="65"/>
      <c r="C1382" s="38">
        <v>4309</v>
      </c>
      <c r="D1382" s="61" t="s">
        <v>946</v>
      </c>
      <c r="E1382" s="122">
        <v>0</v>
      </c>
      <c r="F1382" s="210">
        <v>4945</v>
      </c>
      <c r="G1382" s="515">
        <v>4944.45</v>
      </c>
      <c r="H1382" s="510">
        <f>G1382/F1382%</f>
        <v>99.98887765419614</v>
      </c>
    </row>
    <row r="1383" spans="1:8" s="379" customFormat="1" ht="31.5" customHeight="1">
      <c r="A1383" s="95"/>
      <c r="B1383" s="113"/>
      <c r="C1383" s="49"/>
      <c r="D1383" s="354" t="s">
        <v>451</v>
      </c>
      <c r="E1383" s="51"/>
      <c r="F1383" s="179">
        <v>4945</v>
      </c>
      <c r="G1383" s="516">
        <v>4944.45</v>
      </c>
      <c r="H1383" s="510">
        <f>G1383/F1383%</f>
        <v>99.98887765419614</v>
      </c>
    </row>
    <row r="1384" spans="1:8" s="379" customFormat="1" ht="15" customHeight="1">
      <c r="A1384" s="33"/>
      <c r="B1384" s="34"/>
      <c r="C1384" s="136"/>
      <c r="D1384" s="23"/>
      <c r="E1384" s="24"/>
      <c r="F1384" s="227"/>
      <c r="G1384" s="153"/>
      <c r="H1384" s="509"/>
    </row>
    <row r="1385" spans="1:8" s="379" customFormat="1" ht="15" customHeight="1">
      <c r="A1385" s="4"/>
      <c r="B1385" s="3">
        <v>92605</v>
      </c>
      <c r="C1385" s="5"/>
      <c r="D1385" s="6" t="s">
        <v>925</v>
      </c>
      <c r="E1385" s="7">
        <v>403160</v>
      </c>
      <c r="F1385" s="8">
        <v>445660</v>
      </c>
      <c r="G1385" s="517">
        <v>214673.17</v>
      </c>
      <c r="H1385" s="509">
        <f>G1385/F1385%</f>
        <v>48.169719068348066</v>
      </c>
    </row>
    <row r="1386" spans="1:8" s="379" customFormat="1" ht="33" customHeight="1">
      <c r="A1386" s="4"/>
      <c r="B1386" s="9"/>
      <c r="C1386" s="10">
        <v>2820</v>
      </c>
      <c r="D1386" s="98" t="s">
        <v>625</v>
      </c>
      <c r="E1386" s="12">
        <v>340000</v>
      </c>
      <c r="F1386" s="13">
        <v>323000</v>
      </c>
      <c r="G1386" s="518">
        <v>194000</v>
      </c>
      <c r="H1386" s="509">
        <f>G1386/F1386%</f>
        <v>60.06191950464396</v>
      </c>
    </row>
    <row r="1387" spans="1:8" s="379" customFormat="1" ht="15" customHeight="1">
      <c r="A1387" s="4"/>
      <c r="B1387" s="9"/>
      <c r="C1387" s="14"/>
      <c r="D1387" s="15" t="s">
        <v>626</v>
      </c>
      <c r="E1387" s="16"/>
      <c r="F1387" s="17"/>
      <c r="G1387" s="65"/>
      <c r="H1387" s="511"/>
    </row>
    <row r="1388" spans="1:9" s="379" customFormat="1" ht="15" customHeight="1">
      <c r="A1388" s="4"/>
      <c r="B1388" s="9"/>
      <c r="C1388" s="18"/>
      <c r="D1388" s="19" t="s">
        <v>23</v>
      </c>
      <c r="E1388" s="20"/>
      <c r="F1388" s="21"/>
      <c r="G1388" s="253"/>
      <c r="H1388" s="509"/>
      <c r="I1388" s="22"/>
    </row>
    <row r="1389" spans="1:8" s="379" customFormat="1" ht="33" customHeight="1">
      <c r="A1389" s="4"/>
      <c r="B1389" s="9"/>
      <c r="C1389" s="22"/>
      <c r="D1389" s="356" t="s">
        <v>452</v>
      </c>
      <c r="E1389" s="24"/>
      <c r="F1389" s="25">
        <v>11000</v>
      </c>
      <c r="G1389" s="519">
        <v>5000</v>
      </c>
      <c r="H1389" s="509">
        <f aca="true" t="shared" si="47" ref="H1389:H1397">G1389/F1389%</f>
        <v>45.45454545454545</v>
      </c>
    </row>
    <row r="1390" spans="1:8" s="379" customFormat="1" ht="36" customHeight="1">
      <c r="A1390" s="4"/>
      <c r="B1390" s="9"/>
      <c r="C1390" s="22"/>
      <c r="D1390" s="103" t="s">
        <v>453</v>
      </c>
      <c r="E1390" s="7"/>
      <c r="F1390" s="26">
        <v>88000</v>
      </c>
      <c r="G1390" s="312">
        <v>58000</v>
      </c>
      <c r="H1390" s="509">
        <f t="shared" si="47"/>
        <v>65.9090909090909</v>
      </c>
    </row>
    <row r="1391" spans="1:8" s="379" customFormat="1" ht="35.25" customHeight="1">
      <c r="A1391" s="4"/>
      <c r="B1391" s="9"/>
      <c r="C1391" s="22"/>
      <c r="D1391" s="98" t="s">
        <v>627</v>
      </c>
      <c r="E1391" s="12">
        <v>340000</v>
      </c>
      <c r="F1391" s="27">
        <v>2700</v>
      </c>
      <c r="G1391" s="520">
        <v>0</v>
      </c>
      <c r="H1391" s="509">
        <f t="shared" si="47"/>
        <v>0</v>
      </c>
    </row>
    <row r="1392" spans="1:8" s="379" customFormat="1" ht="30.75" customHeight="1">
      <c r="A1392" s="4"/>
      <c r="B1392" s="9"/>
      <c r="C1392" s="22"/>
      <c r="D1392" s="98" t="s">
        <v>628</v>
      </c>
      <c r="E1392" s="12"/>
      <c r="F1392" s="31">
        <v>26000</v>
      </c>
      <c r="G1392" s="521">
        <v>10000</v>
      </c>
      <c r="H1392" s="509">
        <f t="shared" si="47"/>
        <v>38.46153846153846</v>
      </c>
    </row>
    <row r="1393" spans="1:8" s="379" customFormat="1" ht="36" customHeight="1">
      <c r="A1393" s="41"/>
      <c r="B1393" s="42"/>
      <c r="C1393" s="43"/>
      <c r="D1393" s="161" t="s">
        <v>654</v>
      </c>
      <c r="E1393" s="122"/>
      <c r="F1393" s="143">
        <v>12000</v>
      </c>
      <c r="G1393" s="522">
        <v>6000</v>
      </c>
      <c r="H1393" s="510">
        <f t="shared" si="47"/>
        <v>50</v>
      </c>
    </row>
    <row r="1394" spans="1:8" s="379" customFormat="1" ht="30" customHeight="1">
      <c r="A1394" s="47"/>
      <c r="B1394" s="48"/>
      <c r="C1394" s="78"/>
      <c r="D1394" s="354" t="s">
        <v>454</v>
      </c>
      <c r="E1394" s="51"/>
      <c r="F1394" s="52">
        <v>28000</v>
      </c>
      <c r="G1394" s="52">
        <v>20000</v>
      </c>
      <c r="H1394" s="397">
        <f t="shared" si="47"/>
        <v>71.42857142857143</v>
      </c>
    </row>
    <row r="1395" spans="1:8" s="379" customFormat="1" ht="30" customHeight="1">
      <c r="A1395" s="4"/>
      <c r="B1395" s="9"/>
      <c r="C1395" s="32"/>
      <c r="D1395" s="103" t="s">
        <v>655</v>
      </c>
      <c r="E1395" s="7"/>
      <c r="F1395" s="26">
        <v>29300</v>
      </c>
      <c r="G1395" s="26">
        <v>15000</v>
      </c>
      <c r="H1395" s="397">
        <f t="shared" si="47"/>
        <v>51.19453924914676</v>
      </c>
    </row>
    <row r="1396" spans="1:8" s="379" customFormat="1" ht="15" customHeight="1">
      <c r="A1396" s="33"/>
      <c r="B1396" s="34"/>
      <c r="C1396" s="22"/>
      <c r="D1396" s="6" t="s">
        <v>678</v>
      </c>
      <c r="E1396" s="7"/>
      <c r="F1396" s="8">
        <v>100000</v>
      </c>
      <c r="G1396" s="8">
        <v>70000</v>
      </c>
      <c r="H1396" s="397">
        <f t="shared" si="47"/>
        <v>70</v>
      </c>
    </row>
    <row r="1397" spans="1:9" s="379" customFormat="1" ht="32.25" customHeight="1">
      <c r="A1397" s="33"/>
      <c r="B1397" s="34"/>
      <c r="C1397" s="22"/>
      <c r="D1397" s="103" t="s">
        <v>679</v>
      </c>
      <c r="E1397" s="7"/>
      <c r="F1397" s="26">
        <v>26000</v>
      </c>
      <c r="G1397" s="26">
        <v>10000</v>
      </c>
      <c r="H1397" s="397">
        <f t="shared" si="47"/>
        <v>38.46153846153846</v>
      </c>
      <c r="I1397" s="64"/>
    </row>
    <row r="1398" spans="1:9" s="379" customFormat="1" ht="29.25" customHeight="1">
      <c r="A1398" s="33"/>
      <c r="B1398" s="34"/>
      <c r="C1398" s="10">
        <v>3040</v>
      </c>
      <c r="D1398" s="98" t="s">
        <v>136</v>
      </c>
      <c r="E1398" s="12">
        <v>24000</v>
      </c>
      <c r="F1398" s="31">
        <v>24600</v>
      </c>
      <c r="G1398" s="31">
        <v>6600</v>
      </c>
      <c r="H1398" s="397">
        <f aca="true" t="shared" si="48" ref="H1398:H1403">G1398/F1398%</f>
        <v>26.829268292682926</v>
      </c>
      <c r="I1398" s="95"/>
    </row>
    <row r="1399" spans="1:8" s="379" customFormat="1" ht="15" customHeight="1">
      <c r="A1399" s="4"/>
      <c r="B1399" s="9"/>
      <c r="C1399" s="36">
        <v>4170</v>
      </c>
      <c r="D1399" s="6" t="s">
        <v>943</v>
      </c>
      <c r="E1399" s="7">
        <v>0</v>
      </c>
      <c r="F1399" s="37">
        <v>600</v>
      </c>
      <c r="G1399" s="37">
        <v>600</v>
      </c>
      <c r="H1399" s="397">
        <f t="shared" si="48"/>
        <v>100</v>
      </c>
    </row>
    <row r="1400" spans="1:8" s="379" customFormat="1" ht="15" customHeight="1">
      <c r="A1400" s="4"/>
      <c r="B1400" s="9"/>
      <c r="C1400" s="38">
        <v>4210</v>
      </c>
      <c r="D1400" s="11" t="s">
        <v>115</v>
      </c>
      <c r="E1400" s="12">
        <v>6000</v>
      </c>
      <c r="F1400" s="27">
        <v>7650</v>
      </c>
      <c r="G1400" s="27">
        <v>1955.58</v>
      </c>
      <c r="H1400" s="397">
        <f t="shared" si="48"/>
        <v>25.56313725490196</v>
      </c>
    </row>
    <row r="1401" spans="1:8" s="379" customFormat="1" ht="15" customHeight="1">
      <c r="A1401" s="4"/>
      <c r="B1401" s="9"/>
      <c r="C1401" s="22"/>
      <c r="D1401" s="6" t="s">
        <v>680</v>
      </c>
      <c r="E1401" s="7">
        <v>0</v>
      </c>
      <c r="F1401" s="37">
        <v>650</v>
      </c>
      <c r="G1401" s="37">
        <v>650</v>
      </c>
      <c r="H1401" s="397">
        <f t="shared" si="48"/>
        <v>100</v>
      </c>
    </row>
    <row r="1402" spans="1:8" s="379" customFormat="1" ht="15" customHeight="1">
      <c r="A1402" s="4"/>
      <c r="B1402" s="9"/>
      <c r="C1402" s="22"/>
      <c r="D1402" s="6" t="s">
        <v>908</v>
      </c>
      <c r="E1402" s="7">
        <v>6000</v>
      </c>
      <c r="F1402" s="39">
        <v>6000</v>
      </c>
      <c r="G1402" s="39">
        <v>1305.58</v>
      </c>
      <c r="H1402" s="397">
        <f t="shared" si="48"/>
        <v>21.759666666666664</v>
      </c>
    </row>
    <row r="1403" spans="1:8" s="379" customFormat="1" ht="15" customHeight="1">
      <c r="A1403" s="4"/>
      <c r="B1403" s="9"/>
      <c r="C1403" s="22"/>
      <c r="D1403" s="11" t="s">
        <v>681</v>
      </c>
      <c r="E1403" s="12">
        <v>0</v>
      </c>
      <c r="F1403" s="27">
        <v>1000</v>
      </c>
      <c r="G1403" s="27">
        <v>0</v>
      </c>
      <c r="H1403" s="397">
        <f t="shared" si="48"/>
        <v>0</v>
      </c>
    </row>
    <row r="1404" spans="1:10" s="379" customFormat="1" ht="15" customHeight="1">
      <c r="A1404" s="4"/>
      <c r="B1404" s="9"/>
      <c r="C1404" s="40"/>
      <c r="D1404" s="28" t="s">
        <v>268</v>
      </c>
      <c r="E1404" s="29"/>
      <c r="F1404" s="30"/>
      <c r="G1404" s="30"/>
      <c r="H1404" s="398"/>
      <c r="I1404" s="33"/>
      <c r="J1404" s="22"/>
    </row>
    <row r="1405" spans="1:8" s="379" customFormat="1" ht="15" customHeight="1">
      <c r="A1405" s="4"/>
      <c r="B1405" s="9"/>
      <c r="C1405" s="38">
        <v>4300</v>
      </c>
      <c r="D1405" s="11" t="s">
        <v>946</v>
      </c>
      <c r="E1405" s="12">
        <v>33160</v>
      </c>
      <c r="F1405" s="31">
        <v>89810</v>
      </c>
      <c r="G1405" s="31">
        <v>11517.59</v>
      </c>
      <c r="H1405" s="397">
        <f aca="true" t="shared" si="49" ref="H1405:H1411">G1405/F1405%</f>
        <v>12.824395946999221</v>
      </c>
    </row>
    <row r="1406" spans="1:8" s="379" customFormat="1" ht="33.75" customHeight="1">
      <c r="A1406" s="4"/>
      <c r="B1406" s="9"/>
      <c r="C1406" s="22"/>
      <c r="D1406" s="98" t="s">
        <v>60</v>
      </c>
      <c r="E1406" s="12">
        <v>7000</v>
      </c>
      <c r="F1406" s="27">
        <v>7000</v>
      </c>
      <c r="G1406" s="27">
        <v>6278.45</v>
      </c>
      <c r="H1406" s="397">
        <f t="shared" si="49"/>
        <v>89.69214285714285</v>
      </c>
    </row>
    <row r="1407" spans="1:8" s="379" customFormat="1" ht="15" customHeight="1">
      <c r="A1407" s="4"/>
      <c r="B1407" s="9"/>
      <c r="C1407" s="22"/>
      <c r="D1407" s="6" t="s">
        <v>680</v>
      </c>
      <c r="E1407" s="7">
        <v>0</v>
      </c>
      <c r="F1407" s="37">
        <v>550</v>
      </c>
      <c r="G1407" s="37">
        <v>0</v>
      </c>
      <c r="H1407" s="397">
        <f t="shared" si="49"/>
        <v>0</v>
      </c>
    </row>
    <row r="1408" spans="1:8" s="379" customFormat="1" ht="15" customHeight="1">
      <c r="A1408" s="4"/>
      <c r="B1408" s="9"/>
      <c r="C1408" s="22"/>
      <c r="D1408" s="6" t="s">
        <v>763</v>
      </c>
      <c r="E1408" s="7">
        <v>20160</v>
      </c>
      <c r="F1408" s="26">
        <v>44324</v>
      </c>
      <c r="G1408" s="26">
        <v>4270</v>
      </c>
      <c r="H1408" s="397">
        <f t="shared" si="49"/>
        <v>9.633607075173721</v>
      </c>
    </row>
    <row r="1409" spans="1:8" s="379" customFormat="1" ht="32.25" customHeight="1">
      <c r="A1409" s="4"/>
      <c r="B1409" s="9"/>
      <c r="C1409" s="22"/>
      <c r="D1409" s="103" t="s">
        <v>908</v>
      </c>
      <c r="E1409" s="7">
        <v>6000</v>
      </c>
      <c r="F1409" s="39">
        <v>1936</v>
      </c>
      <c r="G1409" s="39">
        <v>969.14</v>
      </c>
      <c r="H1409" s="397">
        <f t="shared" si="49"/>
        <v>50.05888429752066</v>
      </c>
    </row>
    <row r="1410" spans="1:8" s="379" customFormat="1" ht="32.25" customHeight="1">
      <c r="A1410" s="64"/>
      <c r="B1410" s="65"/>
      <c r="C1410" s="32"/>
      <c r="D1410" s="98" t="s">
        <v>656</v>
      </c>
      <c r="E1410" s="12">
        <v>0</v>
      </c>
      <c r="F1410" s="27">
        <v>6000</v>
      </c>
      <c r="G1410" s="27">
        <v>0</v>
      </c>
      <c r="H1410" s="397">
        <f t="shared" si="49"/>
        <v>0</v>
      </c>
    </row>
    <row r="1411" spans="1:8" s="379" customFormat="1" ht="15" customHeight="1">
      <c r="A1411" s="35"/>
      <c r="B1411" s="113"/>
      <c r="C1411" s="136"/>
      <c r="D1411" s="50" t="s">
        <v>277</v>
      </c>
      <c r="E1411" s="51">
        <v>0</v>
      </c>
      <c r="F1411" s="52">
        <v>30000</v>
      </c>
      <c r="G1411" s="52">
        <v>0</v>
      </c>
      <c r="H1411" s="397">
        <f t="shared" si="49"/>
        <v>0</v>
      </c>
    </row>
    <row r="1412" spans="1:8" s="379" customFormat="1" ht="15" customHeight="1">
      <c r="A1412" s="33"/>
      <c r="B1412" s="34"/>
      <c r="C1412" s="53"/>
      <c r="D1412" s="28" t="s">
        <v>278</v>
      </c>
      <c r="E1412" s="29"/>
      <c r="F1412" s="30"/>
      <c r="G1412" s="30"/>
      <c r="H1412" s="397"/>
    </row>
    <row r="1413" spans="1:9" s="379" customFormat="1" ht="15" customHeight="1">
      <c r="A1413" s="33"/>
      <c r="B1413" s="54">
        <v>92695</v>
      </c>
      <c r="C1413" s="5"/>
      <c r="D1413" s="6" t="s">
        <v>126</v>
      </c>
      <c r="E1413" s="7">
        <v>75000</v>
      </c>
      <c r="F1413" s="26">
        <v>75000</v>
      </c>
      <c r="G1413" s="26">
        <v>56469.13</v>
      </c>
      <c r="H1413" s="397">
        <f aca="true" t="shared" si="50" ref="H1413:H1420">G1413/F1413%</f>
        <v>75.29217333333332</v>
      </c>
      <c r="I1413" s="381"/>
    </row>
    <row r="1414" spans="1:9" s="379" customFormat="1" ht="15" customHeight="1">
      <c r="A1414" s="88"/>
      <c r="B1414" s="523"/>
      <c r="C1414" s="216"/>
      <c r="D1414" s="360" t="s">
        <v>732</v>
      </c>
      <c r="E1414" s="122"/>
      <c r="F1414" s="143"/>
      <c r="G1414" s="143"/>
      <c r="H1414" s="396"/>
      <c r="I1414" s="95"/>
    </row>
    <row r="1415" spans="1:8" s="379" customFormat="1" ht="15" customHeight="1">
      <c r="A1415" s="47"/>
      <c r="B1415" s="48"/>
      <c r="C1415" s="478">
        <v>4110</v>
      </c>
      <c r="D1415" s="177" t="s">
        <v>735</v>
      </c>
      <c r="E1415" s="126">
        <v>200</v>
      </c>
      <c r="F1415" s="236">
        <v>200</v>
      </c>
      <c r="G1415" s="236">
        <v>140.36</v>
      </c>
      <c r="H1415" s="397">
        <f t="shared" si="50"/>
        <v>70.18</v>
      </c>
    </row>
    <row r="1416" spans="1:8" s="379" customFormat="1" ht="15" customHeight="1">
      <c r="A1416" s="4"/>
      <c r="B1416" s="9"/>
      <c r="C1416" s="38">
        <v>4170</v>
      </c>
      <c r="D1416" s="11" t="s">
        <v>943</v>
      </c>
      <c r="E1416" s="12">
        <v>18000</v>
      </c>
      <c r="F1416" s="31">
        <v>18000</v>
      </c>
      <c r="G1416" s="31">
        <v>17464</v>
      </c>
      <c r="H1416" s="397">
        <f t="shared" si="50"/>
        <v>97.02222222222223</v>
      </c>
    </row>
    <row r="1417" spans="1:8" s="379" customFormat="1" ht="15" customHeight="1">
      <c r="A1417" s="4"/>
      <c r="B1417" s="9"/>
      <c r="C1417" s="38">
        <v>4210</v>
      </c>
      <c r="D1417" s="11" t="s">
        <v>115</v>
      </c>
      <c r="E1417" s="12">
        <v>116</v>
      </c>
      <c r="F1417" s="62">
        <v>116</v>
      </c>
      <c r="G1417" s="62">
        <v>0</v>
      </c>
      <c r="H1417" s="397">
        <f t="shared" si="50"/>
        <v>0</v>
      </c>
    </row>
    <row r="1418" spans="1:8" s="379" customFormat="1" ht="15" customHeight="1">
      <c r="A1418" s="4"/>
      <c r="B1418" s="9"/>
      <c r="C1418" s="38">
        <v>4300</v>
      </c>
      <c r="D1418" s="63" t="s">
        <v>946</v>
      </c>
      <c r="E1418" s="58">
        <v>54924</v>
      </c>
      <c r="F1418" s="59">
        <v>54924</v>
      </c>
      <c r="G1418" s="59">
        <v>37184.77</v>
      </c>
      <c r="H1418" s="397">
        <f t="shared" si="50"/>
        <v>67.70222489257883</v>
      </c>
    </row>
    <row r="1419" spans="1:9" s="379" customFormat="1" ht="15" customHeight="1" thickBot="1">
      <c r="A1419" s="64"/>
      <c r="B1419" s="65"/>
      <c r="C1419" s="66">
        <v>4430</v>
      </c>
      <c r="D1419" s="67" t="s">
        <v>697</v>
      </c>
      <c r="E1419" s="68">
        <v>1760</v>
      </c>
      <c r="F1419" s="69">
        <v>1760</v>
      </c>
      <c r="G1419" s="69">
        <v>1680</v>
      </c>
      <c r="H1419" s="413">
        <f t="shared" si="50"/>
        <v>95.45454545454545</v>
      </c>
      <c r="I1419" s="22"/>
    </row>
    <row r="1420" spans="1:9" s="379" customFormat="1" ht="15" customHeight="1" thickTop="1">
      <c r="A1420" s="70"/>
      <c r="B1420" s="70"/>
      <c r="C1420" s="70"/>
      <c r="D1420" s="71" t="s">
        <v>37</v>
      </c>
      <c r="E1420" s="72">
        <v>44156304</v>
      </c>
      <c r="F1420" s="73">
        <v>48526138.5</v>
      </c>
      <c r="G1420" s="73">
        <v>19177717.85</v>
      </c>
      <c r="H1420" s="403">
        <f t="shared" si="50"/>
        <v>39.52038724449505</v>
      </c>
      <c r="I1420" s="22"/>
    </row>
    <row r="1421" spans="1:8" ht="15">
      <c r="A1421" s="74"/>
      <c r="B1421" s="75"/>
      <c r="C1421" s="76"/>
      <c r="D1421" s="76"/>
      <c r="E1421" s="77"/>
      <c r="F1421" s="76"/>
      <c r="G1421" s="76"/>
      <c r="H1421" s="414"/>
    </row>
  </sheetData>
  <mergeCells count="7">
    <mergeCell ref="D701:D703"/>
    <mergeCell ref="E503:E504"/>
    <mergeCell ref="E521:E522"/>
    <mergeCell ref="D165:D167"/>
    <mergeCell ref="D276:D278"/>
    <mergeCell ref="D392:D394"/>
    <mergeCell ref="D691:D69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4"/>
  <headerFooter alignWithMargins="0">
    <oddHeader>&amp;CSPRAWOZDANIE OPISOWE Z PLANOWANYCH I WYKONANYCH WYDATKÓW WG KLASYFIKACJI BUDŻETOWEJ ZA I PÓŁROCZE 2008 r.</oddHeader>
    <oddFooter>&amp;CStrona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Janina.Gunia</cp:lastModifiedBy>
  <cp:lastPrinted>2009-03-20T13:31:10Z</cp:lastPrinted>
  <dcterms:created xsi:type="dcterms:W3CDTF">2008-08-18T10:50:13Z</dcterms:created>
  <dcterms:modified xsi:type="dcterms:W3CDTF">2009-03-20T13:44:58Z</dcterms:modified>
  <cp:category/>
  <cp:version/>
  <cp:contentType/>
  <cp:contentStatus/>
</cp:coreProperties>
</file>