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'doc1'!$A$1:$J$2029</definedName>
    <definedName name="_xlnm.Print_Titles" localSheetId="0">'doc1'!$3:$3</definedName>
  </definedNames>
  <calcPr fullCalcOnLoad="1"/>
</workbook>
</file>

<file path=xl/sharedStrings.xml><?xml version="1.0" encoding="utf-8"?>
<sst xmlns="http://schemas.openxmlformats.org/spreadsheetml/2006/main" count="4692" uniqueCount="2113">
  <si>
    <t xml:space="preserve">WE-remont łazienek Przedszkole Nr 2 ul.Mickiewicza </t>
  </si>
  <si>
    <t>WI-Przebudowa budynku przy ul. Okrzei 34 w Bystrzycy Kł na Państwową Szkołę Muzyczną-zagospodarowanie terenu IV etap</t>
  </si>
  <si>
    <t>204 941,00</t>
  </si>
  <si>
    <t>171 041,00</t>
  </si>
  <si>
    <t>GKM-wydatki bieżące</t>
  </si>
  <si>
    <t>GKM-wykonanie projektów przebudowy i zmiany sposobu użytkowania pomieszczeń w budynkach w m. Stary Waliszów, Długopole Zdr, Wilkanów, Bystrzyca Kłodzka ul.,Okrzei</t>
  </si>
  <si>
    <t>20 000,00</t>
  </si>
  <si>
    <t>WE-opracowanie dokumentacji przeciwpożarowej dla SP w Pławnicy</t>
  </si>
  <si>
    <t>1 900,00</t>
  </si>
  <si>
    <t>WI-koszty przeprowadzki Państwowej Szkoły Muzycznej I stopnia w Bystrzycy Kłodzkiej do budynku Okrzei 34</t>
  </si>
  <si>
    <t>2 100,00</t>
  </si>
  <si>
    <t>4480</t>
  </si>
  <si>
    <t>RGŻ-f.sołecki-Zalesie-zakup materiałów do kosiarki spalinowej</t>
  </si>
  <si>
    <t>614,00</t>
  </si>
  <si>
    <t>745 590,00</t>
  </si>
  <si>
    <t>GKM-deratyzacja miasta</t>
  </si>
  <si>
    <t>GKM-oczyszczanie placów, ulic, chodników i wsi</t>
  </si>
  <si>
    <t>SP nr 1-kursy, szkolenia (krótkie formy) przygotowanie materiałów</t>
  </si>
  <si>
    <t>SP.Nr 2-kursy, szkolenia (krótkie formy) przygotowanie materiałów</t>
  </si>
  <si>
    <t>3 100,00</t>
  </si>
  <si>
    <t>WE-odpis na doskonalenie zawodowe nauczycieli</t>
  </si>
  <si>
    <t>Podatek od nieruchomości</t>
  </si>
  <si>
    <t>1 843 783,00</t>
  </si>
  <si>
    <t>GGG-podatek od nieruchomości mienie gminy</t>
  </si>
  <si>
    <t>14 500,00</t>
  </si>
  <si>
    <t>4520</t>
  </si>
  <si>
    <t>Opłaty na rzecz budżetów jednostek samorządu terytorialnego</t>
  </si>
  <si>
    <t>15 050,00</t>
  </si>
  <si>
    <t>2,00</t>
  </si>
  <si>
    <t>22 892,00</t>
  </si>
  <si>
    <t>1 000 000,00</t>
  </si>
  <si>
    <t>WI-,,Zmiana sposobu użytkowania i przebudowa budynku produkcyjnego na budynek mieszkalny wielorodzinny w Bystrzycy Kł przy ul. Strażackiej 3, dz. Nr 924/2, obręb Centrum"</t>
  </si>
  <si>
    <t>66 000,00</t>
  </si>
  <si>
    <t>GGG-zakup udziału w nieruchomości w Nowej Łomnicy na potrzeby świetlicy wiejskiej</t>
  </si>
  <si>
    <t>16 000,00</t>
  </si>
  <si>
    <t>70095</t>
  </si>
  <si>
    <t>RGŻ-f.sołecki-Topolice- zakup sadzonek  kwiatów</t>
  </si>
  <si>
    <t>150,00</t>
  </si>
  <si>
    <t>RGŻ-Rada Sołecka Międzygórze-zakup sadzonek w celu wykonania nasadzeń  we wsi Międzygórze</t>
  </si>
  <si>
    <t>RGŻ-Rada Sołecka Międzygórze-zakup sadzonek w celu wykonania nasadzeń  we wsi Międzygórze-fin. darowizna Lasy Państwowe Nadleśnictwo Międzylesie</t>
  </si>
  <si>
    <t>RGŻ-zakup drzew w celu nasadzeń w Parku Seniora w Bystrzycy Kłodzkiej</t>
  </si>
  <si>
    <t>250,00</t>
  </si>
  <si>
    <t>RGŻ-zakup sadzonek do nasadzeń miejskich (drzewa)</t>
  </si>
  <si>
    <t>5 100,00</t>
  </si>
  <si>
    <t>GKM-utrzymanie zieleni w Parku w Długopolu Zdrój</t>
  </si>
  <si>
    <t>RGŻ-uporządkowanie terenu parku w Nowym Waliszowie po przejściu nawałnicy w 2013r.</t>
  </si>
  <si>
    <t>9 963,00</t>
  </si>
  <si>
    <t>RGŻ-wycinka drzew zagrażąjących bezpieczeństwu</t>
  </si>
  <si>
    <t>WI-wykonanie nowych przęseł ogrodzenia uszkodzonego przez spadające drzewa Park Zdrojowy Długopole ZDrój</t>
  </si>
  <si>
    <t>3 337,00</t>
  </si>
  <si>
    <t>WI-uzupełniajacy wpis sądowy-Rewitalizacja Parku Zdrojowego Długopole ZDrój</t>
  </si>
  <si>
    <t>90015</t>
  </si>
  <si>
    <t>Oświetlenie ulic, placów i dróg</t>
  </si>
  <si>
    <t>1 226 424,00</t>
  </si>
  <si>
    <t>WI-Odbudowa muru oporowego na zapleczu budynku przy Plac Szpitalny 3 w Bystrzycy Kł</t>
  </si>
  <si>
    <t>5 535,00</t>
  </si>
  <si>
    <t>WI-Odbudowa muru oporowego na zapleczu budynku przy ul. Górna 1 w Bystrzycy Kł-wykonanie dokumentacji technicznej i realizacja</t>
  </si>
  <si>
    <t>86 754,00</t>
  </si>
  <si>
    <t>921</t>
  </si>
  <si>
    <t>Kultura i ochrona dziedzictwa narodowego</t>
  </si>
  <si>
    <t>6 290 058,00</t>
  </si>
  <si>
    <t>92105</t>
  </si>
  <si>
    <t>Pozostałe zadania w zakresie kultury</t>
  </si>
  <si>
    <t>68 632,00</t>
  </si>
  <si>
    <t>1 722,00</t>
  </si>
  <si>
    <t>WPiS-Dni św.Floriana-Dni Miasta</t>
  </si>
  <si>
    <t>20 810,00</t>
  </si>
  <si>
    <t>RGŻ-,,Przystanek Slow'' projekt realizowany w ramach X edycji Powiatowego Konkursu ,, Najlepsze inicjatywy społeczności lokalnych" przez sołectwo Topolice</t>
  </si>
  <si>
    <t>RGŻ-f.sołecki-Długopole Dolne-organizacja imprez</t>
  </si>
  <si>
    <t>RGŻ-f.sołecki-Lasówka-organizacja imprez sportowych, rekreacyjnych i integracyjnych</t>
  </si>
  <si>
    <t>777,00</t>
  </si>
  <si>
    <t>RGŻ-f.sołecki-Marianówka-Dofinansowanie imprez (festyny, dzień kobiet, dzień dziecka)</t>
  </si>
  <si>
    <t>RGŻ-f.sołecki-Międzygórze-organizacja Rajdu Malucha</t>
  </si>
  <si>
    <t>RGŻ-f.sołecki-Międzygórze-Organizacja zabawy Mikołajkowej dla dzieci</t>
  </si>
  <si>
    <t>RGŻ-f.sołecki-Międzygórze-Zakup nagród na zawody ,,Zjazd na saniach rogatych"</t>
  </si>
  <si>
    <t>RGŻ-f.sołecki-Nowy Waliszów-organizacja Dnia Dziecka i Mikołajek</t>
  </si>
  <si>
    <t>RGŻ-f.sołecki-Starkówek-Organizacja imprez okolicznościowych: stoły wielkanocne, Dzień Kobiet, Dzień Dziecka</t>
  </si>
  <si>
    <t>RGŻ-f.sołecki-Stary Waliszów-Organizacja imprez okolicznościowych dla mieszkańców</t>
  </si>
  <si>
    <t>4 972,00</t>
  </si>
  <si>
    <t>WPiS-inne działania kulturalne</t>
  </si>
  <si>
    <t>5 061,00</t>
  </si>
  <si>
    <t>46 100,00</t>
  </si>
  <si>
    <t>3 223,00</t>
  </si>
  <si>
    <t>25 047,00</t>
  </si>
  <si>
    <t>WPiS-dofinansowanie wyjazdu Dziewczęcego Zespołu Wokalnego PSM na koncerty w Portugalii</t>
  </si>
  <si>
    <t>13 630,00</t>
  </si>
  <si>
    <t>92108</t>
  </si>
  <si>
    <t>Filharmonie, orkiestry, chóry i kapele</t>
  </si>
  <si>
    <t>25 476,00</t>
  </si>
  <si>
    <t>WPiS-Orkiestra Zdrojowa Długopole Zdrój</t>
  </si>
  <si>
    <t>92109</t>
  </si>
  <si>
    <t>Domy i ośrodki kultury, świetlice i kluby</t>
  </si>
  <si>
    <t>4 050 716,00</t>
  </si>
  <si>
    <t>2480</t>
  </si>
  <si>
    <t>1 014 643,00</t>
  </si>
  <si>
    <t>FN-MGOK-dotacja na Rady Sołeckie przy MGOK</t>
  </si>
  <si>
    <t>31 400,00</t>
  </si>
  <si>
    <t>FN-MGOK-dotacja na świetlice wiejskie</t>
  </si>
  <si>
    <t>68 000,00</t>
  </si>
  <si>
    <t>FN-MGOK-dotacja na WOK</t>
  </si>
  <si>
    <t>240 666,00</t>
  </si>
  <si>
    <t>FN-MGOK-dotacja podmiotowa</t>
  </si>
  <si>
    <t>471 000,00</t>
  </si>
  <si>
    <t>FN-MGOK-dotacja Polsko-Czeski Jarmark Rozmaitości (Jarmark Trzech Kolorów)</t>
  </si>
  <si>
    <t>FN-MGOK-dotacja-Dni Długopola Zdrój</t>
  </si>
  <si>
    <t>FN-MGOK-dotacja-Dni Międzygórza</t>
  </si>
  <si>
    <t>FN-MGOK-dotacja-Dni Św. Floriana Patrona Bystrzycy Kłodzkiej-Dni Miasta</t>
  </si>
  <si>
    <t>71 842,00</t>
  </si>
  <si>
    <t>FN-MGOK-dotacja-dożynki gminne</t>
  </si>
  <si>
    <t>FN-MGOK-dotacja-imprezy przy MGOK</t>
  </si>
  <si>
    <t>FN-MGOK-dotacja-otrzymane darowizny na wydatki związne z kulturą</t>
  </si>
  <si>
    <t>FN-MGOK-dotacja-pracownia artystyczna Domku z Kulturą</t>
  </si>
  <si>
    <t>FN-MGOK-dotacja-Prezentacja Ludowych Zespołów Śpiewaczych</t>
  </si>
  <si>
    <t>FN-MGOK-dotacja-teatr uliczny Bystrzak</t>
  </si>
  <si>
    <t>FN-MGOK-dotacja-zagospodarowanie czasu wolnego</t>
  </si>
  <si>
    <t>FN-MGOK-f.sołecki-Wójtowice-opłata za abonament RTV</t>
  </si>
  <si>
    <t>235,00</t>
  </si>
  <si>
    <t xml:space="preserve">FN-MGOK-Jarmark Adwentowy </t>
  </si>
  <si>
    <t>FN-MGOK-Muzyczna wiosna w Euroregionie</t>
  </si>
  <si>
    <t xml:space="preserve">RGŻ-f.sołecki-Nowa Łomnica-udział w budowie dachu nad świetlicą </t>
  </si>
  <si>
    <t>6 500,00</t>
  </si>
  <si>
    <t>RGŻ-f.sołecki-Wójtowice-opłata za abonament RTV</t>
  </si>
  <si>
    <t>379,00</t>
  </si>
  <si>
    <t>RGŻ-RS Zabłocie-wykonanie prac przy odwodnieniu terenu pod budowę ogrodzenia przy świetlicy wiejskiej w Zabłociu</t>
  </si>
  <si>
    <t>1 350,00</t>
  </si>
  <si>
    <t>WPiRL-zakup strojów ludowych dla Zespołu Ludowego ze wsi Stara Bystrzyca</t>
  </si>
  <si>
    <t>32 250,00</t>
  </si>
  <si>
    <t>523 964,00</t>
  </si>
  <si>
    <t>RGŻ-f.sołecki-Gorzanów-zakup i wykonanie ogrodzenia WDK</t>
  </si>
  <si>
    <t>3 540,00</t>
  </si>
  <si>
    <t>RGŻ-f.sołecki-Stara Bystrzyca-budowa ogrodzenia WDK</t>
  </si>
  <si>
    <t>RGŻ-f.sołecki-Zabłocie-Ogrodzenie placu przy świetlicy wiejskiej</t>
  </si>
  <si>
    <t>9 055,00</t>
  </si>
  <si>
    <t>WPiRL-Przebudowa budynku MGOK w Bystrzycy Kłodzkiej -III etap</t>
  </si>
  <si>
    <t>503 369,00</t>
  </si>
  <si>
    <t>2 039 712,00</t>
  </si>
  <si>
    <t>WPiRL-Przebudowa sali widowiskowej w MGOK w Bystrzycy Kł oraz zakup niezbędnego wyposażenia sali</t>
  </si>
  <si>
    <t>271 714,00</t>
  </si>
  <si>
    <t>6220</t>
  </si>
  <si>
    <t>Dotacje celowe z budżetu na finansowanie lub dofinansowanie kosztów realizacji inwestycji i zakupów inwestycyjnych innych jednostek sektora finansów publicznych</t>
  </si>
  <si>
    <t>62 912,00</t>
  </si>
  <si>
    <t>FN-MGOK-Przebudowa sali widowiskowej w MGOK w Bystrzycy Kł-zwiększenie mocy przyłączeniowej do sieci elektroenergetycznej</t>
  </si>
  <si>
    <t>42 912,00</t>
  </si>
  <si>
    <t>FN-MGOK-zakup samochodu ciężarowego do obsługi imprez</t>
  </si>
  <si>
    <t>92116</t>
  </si>
  <si>
    <t>Biblioteki</t>
  </si>
  <si>
    <t>591 000,00</t>
  </si>
  <si>
    <t>FN-Biblioteka dotacja podmiotowa</t>
  </si>
  <si>
    <t>580 000,00</t>
  </si>
  <si>
    <t>FN-Biblioteka dotacja zakup książek</t>
  </si>
  <si>
    <t>FN-Biblioteka dotacja-Konkurs "Okolica w literę ujęta"</t>
  </si>
  <si>
    <t>FN-Biblioteka dotacja-zagosp.wolnego czasu</t>
  </si>
  <si>
    <t>92118</t>
  </si>
  <si>
    <t>Muzea</t>
  </si>
  <si>
    <t>444 493,00</t>
  </si>
  <si>
    <t>FN-Muzeum-dotacja podmiotowa</t>
  </si>
  <si>
    <t>240 000,00</t>
  </si>
  <si>
    <t>FN-Muzeum-Kompleksowy remont elewacji budynków-środki z Ministerstwa Kultury i Dziedzictwa Narodowego</t>
  </si>
  <si>
    <t>151 399,00</t>
  </si>
  <si>
    <t>FN-Muzeum-Latające Muzeum-środki z Ministerstwa Kultury i Dziedzictwa Narodowego</t>
  </si>
  <si>
    <t>FN-Muzeum-Modernizacja wystawy stałej  pn. ,,Historia niecenia ognia" z okazji 50-lecia obchodów istnienia Muzrum Filumenistycznego-środki z Ministerstwa Kultury i Dziedzictwa Narodowego</t>
  </si>
  <si>
    <t>31 094,00</t>
  </si>
  <si>
    <t>FN-Muzeum-obchody 50 lecie Muzeum</t>
  </si>
  <si>
    <t>FN-Muzeum-zakup gablot</t>
  </si>
  <si>
    <t>92120</t>
  </si>
  <si>
    <t>Ochrona zabytków i opieka nad zabytkami</t>
  </si>
  <si>
    <t>1 049 711,00</t>
  </si>
  <si>
    <t>2720</t>
  </si>
  <si>
    <t>Dział</t>
  </si>
  <si>
    <t>Rozdział</t>
  </si>
  <si>
    <t>Paragraf</t>
  </si>
  <si>
    <t>Treść</t>
  </si>
  <si>
    <t>WE-wydatki bieżące w tym:</t>
  </si>
  <si>
    <t>** zakup opon</t>
  </si>
  <si>
    <t>** zakup paliwa i art..motoryzacyjnych</t>
  </si>
  <si>
    <t>** refundacja kosztów dowozu dzieci do szkół przez rodziców</t>
  </si>
  <si>
    <t>** zakup biletów miesięcznych</t>
  </si>
  <si>
    <t>** zwrot kosztów dowozu uczniów niepełnosprawnych na zajęcia-SOSZW</t>
  </si>
  <si>
    <t>** koszty przeglądów, RTV</t>
  </si>
  <si>
    <t>WE-wydatki bieżące: ubezpieczenia samochodów</t>
  </si>
  <si>
    <t>WE-wydatki bieżące;przegląd tradycji wielkanocnych,Dzień Dziecka</t>
  </si>
  <si>
    <t>Zadania zlecone</t>
  </si>
  <si>
    <t>738,00</t>
  </si>
  <si>
    <t>WPiRL-Zagospodarowanie Parku w Nowym Waliszowie-wniosek do Fundacji Kłodzka Wstęga Sudetów Lokalna Grupa Działania zs w Lądku Zdroju</t>
  </si>
  <si>
    <t>0,00</t>
  </si>
  <si>
    <t>4307</t>
  </si>
  <si>
    <t>51 538,00</t>
  </si>
  <si>
    <t>WT-Projekt UE System identyfikacji turystycznej Bystrzycy Kł</t>
  </si>
  <si>
    <t>15 167,00</t>
  </si>
  <si>
    <t>WT-Projekt UE System identyfikacji turystycznej Gminy Bystrzyca Kł</t>
  </si>
  <si>
    <t>36 371,00</t>
  </si>
  <si>
    <t>4309</t>
  </si>
  <si>
    <t>27 704,00</t>
  </si>
  <si>
    <t>8 153,00</t>
  </si>
  <si>
    <t>19 551,00</t>
  </si>
  <si>
    <t>6057</t>
  </si>
  <si>
    <t>Wydatki inwestycyjne jednostek budżetowych</t>
  </si>
  <si>
    <t>68 688,00</t>
  </si>
  <si>
    <t>WI-,,Budowa oświetlenia drogowego w Ponikwie -II etap działka nr 344"-PROW -Odnowa i rozwój wsi</t>
  </si>
  <si>
    <t>28 701,00</t>
  </si>
  <si>
    <t>WI-Budowa oświetlenia drogowego-9 pkt świetlnych w ciągu drogi powiatowej (dz. nr 114) w Ponikwie-III etap"-PROW</t>
  </si>
  <si>
    <t>39 987,00</t>
  </si>
  <si>
    <t>6059</t>
  </si>
  <si>
    <t>29 437,00</t>
  </si>
  <si>
    <t>12 300,00</t>
  </si>
  <si>
    <t>17 137,00</t>
  </si>
  <si>
    <t>6067</t>
  </si>
  <si>
    <t>Wydatki na zakupy inwestycyjne jednostek budżetowych</t>
  </si>
  <si>
    <t>38 580,00</t>
  </si>
  <si>
    <t>6069</t>
  </si>
  <si>
    <t>8 874,00</t>
  </si>
  <si>
    <t>01095</t>
  </si>
  <si>
    <t>Pozostała działalność</t>
  </si>
  <si>
    <t>328 181,51</t>
  </si>
  <si>
    <t>4010</t>
  </si>
  <si>
    <t>Wynagrodzenia osobowe pracowników</t>
  </si>
  <si>
    <t>3 116,85</t>
  </si>
  <si>
    <t>FN-zl.rz. zwrot akcyzy</t>
  </si>
  <si>
    <t>4110</t>
  </si>
  <si>
    <t>Składki na ubezpieczenia społeczne</t>
  </si>
  <si>
    <t>535,80</t>
  </si>
  <si>
    <t>4120</t>
  </si>
  <si>
    <t>Składki na Fundusz Pracy</t>
  </si>
  <si>
    <t>76,40</t>
  </si>
  <si>
    <t>4210</t>
  </si>
  <si>
    <t>948,00</t>
  </si>
  <si>
    <t>648,00</t>
  </si>
  <si>
    <t>RGŻ-Konkurs "Bezpieczne Gospodarstwo"</t>
  </si>
  <si>
    <t>300,00</t>
  </si>
  <si>
    <t>2 052,00</t>
  </si>
  <si>
    <t>4430</t>
  </si>
  <si>
    <t>Różne opłaty i składki</t>
  </si>
  <si>
    <t>321 452,46</t>
  </si>
  <si>
    <t>020</t>
  </si>
  <si>
    <t>Leśnictwo</t>
  </si>
  <si>
    <t>10 000,00</t>
  </si>
  <si>
    <t>02001</t>
  </si>
  <si>
    <t>Gospodarka leśna</t>
  </si>
  <si>
    <t>3 000,00</t>
  </si>
  <si>
    <t>RGŻ-prace w lasach gminnych</t>
  </si>
  <si>
    <t>7 000,00</t>
  </si>
  <si>
    <t>Przetwórstwo przemysłowe</t>
  </si>
  <si>
    <t>22 500,00</t>
  </si>
  <si>
    <t>15095</t>
  </si>
  <si>
    <t xml:space="preserve">RGŻ-,,Aktualizacja inwentaryzacji wyrobów zawierających azbest z terenu gminy Bystrzyca Kłodzka" porozumienie z Ministerestwem Gospodarki o realizację zadań objętych w ,,Programie Oczyszczania Kraju z Azbestu na lata 2009-2032" </t>
  </si>
  <si>
    <t>600</t>
  </si>
  <si>
    <t>Transport i łączność</t>
  </si>
  <si>
    <t>3 301 613,00</t>
  </si>
  <si>
    <t>60013</t>
  </si>
  <si>
    <t>Drogi publiczne wojewódzkie</t>
  </si>
  <si>
    <t>350 917,00</t>
  </si>
  <si>
    <t>6050</t>
  </si>
  <si>
    <t>WI-Budowa dwóch zatok autobusowych w ciągu drogi wojewódzkiej nr 388 na odcinku Szklarka-Bystrzyca Kłodzka</t>
  </si>
  <si>
    <t>335 228,00</t>
  </si>
  <si>
    <t>WI-Budowa ścieżki rowerowej w ciągu drogi wojewódzkiej nr 392 na odcinku Bystrzyca Kłodzka-Pławnica</t>
  </si>
  <si>
    <t>15 689,00</t>
  </si>
  <si>
    <t>OR-wydatki bieżące w tym:</t>
  </si>
  <si>
    <t>* pogotowie kasowe</t>
  </si>
  <si>
    <t>* środki czystości</t>
  </si>
  <si>
    <t>* materiały biurowe</t>
  </si>
  <si>
    <t>* materiały do USC</t>
  </si>
  <si>
    <t>FN-MGOK -system dozorowanej sygnalizacji włamań</t>
  </si>
  <si>
    <t>* zakup mebli</t>
  </si>
  <si>
    <t>* opał</t>
  </si>
  <si>
    <t>* wykładzina podłogowa</t>
  </si>
  <si>
    <t>* pozostałe materiały /środki czystości, materaiły biurowe/</t>
  </si>
  <si>
    <t>SP Nr 2-wydatki bieżące w tym:</t>
  </si>
  <si>
    <t>* energia cieplna</t>
  </si>
  <si>
    <t>* energia elektryczna i woda</t>
  </si>
  <si>
    <t>SP Nr 2-wydatki bieżące/ odbiór odpadów komunalnych/</t>
  </si>
  <si>
    <t>* materiały na terapię zajęciową</t>
  </si>
  <si>
    <t>* wyposażenie,art.biurowe, materiały biurowe/</t>
  </si>
  <si>
    <t>* catering dla podopiecznych</t>
  </si>
  <si>
    <t>* usługi bhp</t>
  </si>
  <si>
    <t>* pozostale usługi</t>
  </si>
  <si>
    <t>ZS w Wilkanowie-nagrody jublieuszowe i odprawy</t>
  </si>
  <si>
    <t>ZS w Wilkanowie-wydatki bieżące w tym:</t>
  </si>
  <si>
    <t>* olej opałowy</t>
  </si>
  <si>
    <t>* sół  do oczyszczalni</t>
  </si>
  <si>
    <t>* pozostałe materiały biurowe</t>
  </si>
  <si>
    <t>* zakup wyposażenia/projektor,drukarka/</t>
  </si>
  <si>
    <t>P.Nr 2-wydatki bieżące w tym:</t>
  </si>
  <si>
    <t xml:space="preserve">* opał </t>
  </si>
  <si>
    <t>* pozostałe materiały i wyposażenie, środki czystości</t>
  </si>
  <si>
    <t>OPS-b.gminy-dopłata do pobytu w DPS 31 osób</t>
  </si>
  <si>
    <t>OPS-b.gminy-dopłata do pobytu dzieci w rodzinach zastępczych (piecza)-  19 dzieci</t>
  </si>
  <si>
    <t>zadania zlecone</t>
  </si>
  <si>
    <t>* wychowanie dziecka w rodzinie wielodzietnej - 1731 świadczeń</t>
  </si>
  <si>
    <t>* zasiłki rodzinne  6565 świadczeń</t>
  </si>
  <si>
    <t>* urodzenie dziecka 24 świadczenia</t>
  </si>
  <si>
    <t>* becikowe 45 świadczeń</t>
  </si>
  <si>
    <t>* opieka nad dzieckiem w trakcie urolopu wychowawczego 109 świadczenia</t>
  </si>
  <si>
    <t>* samotne wychowywanie dzieci -495 świadczeń</t>
  </si>
  <si>
    <t>* kształcenie i rehabilitacja dziecka niepełnosprawnego - 429 świadczeń</t>
  </si>
  <si>
    <t>* rozpoczęcie roku szkolnego - 4 świadczeń</t>
  </si>
  <si>
    <t>* podjęcie nauki poza miejscem zamieszkania- 782 świadczeń</t>
  </si>
  <si>
    <t>* zasiłki pielęgnacyjne 2166 świadczenia</t>
  </si>
  <si>
    <t>* świadczenia pielęgnacyjne -268 świadczeń</t>
  </si>
  <si>
    <t>* dodatek do świadczenia pielegnacyjnego - 8 swiadczeń</t>
  </si>
  <si>
    <t>* specjalny zasiłek opiekuńczy -95świadczeń</t>
  </si>
  <si>
    <t>* fundusz alimentacyjny - 1240 świadczeń</t>
  </si>
  <si>
    <t>* zasiłki dla opiekuna</t>
  </si>
  <si>
    <t>* składki na ubezpieczenia emerytalno-rentowe - 257 świadczenia</t>
  </si>
  <si>
    <t>OPS-fin.z dotacji celowej BP na zadania zlecone w tym:</t>
  </si>
  <si>
    <t>UP-dotacja-Parafia Rzymsko -Katolicka p.w.Św. Marii Magdaleny w Wójtowicach, Kościół filialny p.w. Św.w Nowej Bystrzycy-wzmocnienie fundamentów,wieńca żelbetonowego, izolacja pozioma, wymiana uszkodzonych konstrukcji ścian w w/w kościele</t>
  </si>
  <si>
    <t>UP-dotacja-Parafia Rzymsko -Katolicka p.w.Św. Michała Archanioła Bystrzyca Kłodzka-malowanie wnętrza w/w kościoła</t>
  </si>
  <si>
    <t>* materiały ogólne: tusze,tonery ,papier,dukarka,paliwo,prenumeraty</t>
  </si>
  <si>
    <t>OR-wydatki bieżące: energia elektryczna,cieplna.woda</t>
  </si>
  <si>
    <t>OR-wydatki bieżące;naprawa i przeglądy kserokopiarek,systemów alarmowych</t>
  </si>
  <si>
    <t>** wydanie Biuletynu Bystrzyckiego</t>
  </si>
  <si>
    <t>** publikacje kolumny samorządowej oraz Biuletynu Niepodległościowego</t>
  </si>
  <si>
    <t>** obsługa prawna</t>
  </si>
  <si>
    <t>** opłaty pocztowe</t>
  </si>
  <si>
    <t>** usługi informatyczne</t>
  </si>
  <si>
    <t>** opieka autorska nad programami komputerowymi</t>
  </si>
  <si>
    <t>** usługa bhp</t>
  </si>
  <si>
    <t>** pozostałe usługi</t>
  </si>
  <si>
    <t>754</t>
  </si>
  <si>
    <t>Bezpieczeństwo publiczne i ochrona przeciwpożarowa</t>
  </si>
  <si>
    <t>1 375 233,00</t>
  </si>
  <si>
    <t>75405</t>
  </si>
  <si>
    <t>Komendy powiatowe Policji</t>
  </si>
  <si>
    <t>3000</t>
  </si>
  <si>
    <t>Wpłaty jednostek na państwowy fundusz celowy</t>
  </si>
  <si>
    <t>SO-Ogólnopolski Turniej"Bezpieczeństwo w Ruchu Drogowym"</t>
  </si>
  <si>
    <t>SO-wyróżnienia finansowe dla policji</t>
  </si>
  <si>
    <t>800,00</t>
  </si>
  <si>
    <t>SO-zakup paliwa dla Policji</t>
  </si>
  <si>
    <t>1 200,00</t>
  </si>
  <si>
    <t>75406</t>
  </si>
  <si>
    <t>Straż Graniczna</t>
  </si>
  <si>
    <t>Świadczenia rodzinne, świadczenia z funduszu alimentacyjneego oraz składki na ubezpieczenia emerytalne i rentowe z ubezpieczenia społecznego</t>
  </si>
  <si>
    <t>4 587 000,00</t>
  </si>
  <si>
    <t>FN-zwrot nienależnie pobranych świadczeń za lata ubiegłe</t>
  </si>
  <si>
    <t>3110</t>
  </si>
  <si>
    <t>Świadczenia społeczne</t>
  </si>
  <si>
    <t>4 359 144,00</t>
  </si>
  <si>
    <t>OPS-fin.z dotacji celowej BP na zadania zlecone</t>
  </si>
  <si>
    <t>114 545,00</t>
  </si>
  <si>
    <t>10 368,00</t>
  </si>
  <si>
    <t>21 825,00</t>
  </si>
  <si>
    <t>3 062,00</t>
  </si>
  <si>
    <t>180,00</t>
  </si>
  <si>
    <t>4 376,00</t>
  </si>
  <si>
    <t>4580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</si>
  <si>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</si>
  <si>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</si>
  <si>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</si>
  <si>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72 200,00</t>
  </si>
  <si>
    <t>4130</t>
  </si>
  <si>
    <t>Składki na ubezpieczenie zdrowotne</t>
  </si>
  <si>
    <t xml:space="preserve">OPS-dotacja z BP na dofinasowanie zadań własnych </t>
  </si>
  <si>
    <t>34 500,00</t>
  </si>
  <si>
    <t>OPS- fin.z dotacji celowej BP na zadania zlecone -Pomoc finansowa realizowana na podst. rządowego programu wspierania osób uprawnionych do świadczenia pielęgnacyjnego ustanowionego uchwałą nr 230/2013 Rady Ministrów z dnia 24.12.2013</t>
  </si>
  <si>
    <t>* posiłek jednodaniowy</t>
  </si>
  <si>
    <t>* osoby chore,niepełnosprawne</t>
  </si>
  <si>
    <t>* posiłek w formie zakupów w sklepach dla osób zamieszkałych m.inn.na wsi.</t>
  </si>
  <si>
    <t xml:space="preserve">* uczniowie i dzieci 419 </t>
  </si>
  <si>
    <t>OPS- fin.z dotacji celowej BP na zadania zlecone - Pomoc finansowa realizowana na podst. rządowego programu wspierania osób uprawnionych do świadczenia pielęgnacyjnego ustanowionego uchwałą nr 230/2013 Rady Ministrów z dnia 24.12.2013</t>
  </si>
  <si>
    <t>OPS- punkt konsultayjny</t>
  </si>
  <si>
    <t>OPS- Leczenie i rehabilitacja-poradnictwo odwykowe</t>
  </si>
  <si>
    <t>OPS- program dla sprawców przemocy w rodzinie</t>
  </si>
  <si>
    <t>4230</t>
  </si>
  <si>
    <t>Zakup leków</t>
  </si>
  <si>
    <t>OPS- wycieczka dzieci do Mysliborza</t>
  </si>
  <si>
    <t>OPS- Poradnictwo odwykowe,terapia zbiorowa</t>
  </si>
  <si>
    <t>zakup usług pozostałych</t>
  </si>
  <si>
    <t>OPS- utrzymanie dzieic w rodzinie zastepczej</t>
  </si>
  <si>
    <t xml:space="preserve">Sprawozdanie z planowanych i wykonanych wydatków za I półrocze 2014 r. </t>
  </si>
  <si>
    <t>44 800,00</t>
  </si>
  <si>
    <t>285 558,00</t>
  </si>
  <si>
    <t>264 051,00</t>
  </si>
  <si>
    <t>10 982,00</t>
  </si>
  <si>
    <t>120 808,00</t>
  </si>
  <si>
    <t>92 464,00</t>
  </si>
  <si>
    <t>39 797,00</t>
  </si>
  <si>
    <t>622 863,00</t>
  </si>
  <si>
    <t>28 466,00</t>
  </si>
  <si>
    <t>273 198,00</t>
  </si>
  <si>
    <t>232 999,00</t>
  </si>
  <si>
    <t>88 200,00</t>
  </si>
  <si>
    <t>90 647,00</t>
  </si>
  <si>
    <t>4 057,00</t>
  </si>
  <si>
    <t>38 938,00</t>
  </si>
  <si>
    <t>33 383,00</t>
  </si>
  <si>
    <t>14 269,00</t>
  </si>
  <si>
    <t>140 985,00</t>
  </si>
  <si>
    <t>2 206,00</t>
  </si>
  <si>
    <t>SP nr 1-piłkochwyty</t>
  </si>
  <si>
    <t>88 217,00</t>
  </si>
  <si>
    <t>4240</t>
  </si>
  <si>
    <t>Zakup pomocy naukowych, dydaktycznych i książek</t>
  </si>
  <si>
    <t>6 947,00</t>
  </si>
  <si>
    <t>1 387,00</t>
  </si>
  <si>
    <t>5 112,00</t>
  </si>
  <si>
    <t>448,00</t>
  </si>
  <si>
    <t>167 552,00</t>
  </si>
  <si>
    <t>35 792,00</t>
  </si>
  <si>
    <t>131 760,00</t>
  </si>
  <si>
    <t>31 992,00</t>
  </si>
  <si>
    <t>SP nr 1-remont sufitu po zalaniu sala lekcyjna nr 10</t>
  </si>
  <si>
    <t>SP nr 1-wykonanie fragmentu instalacji przeciwoblodzeniowej we fragmencie kosza dachowego</t>
  </si>
  <si>
    <t>2 192,00</t>
  </si>
  <si>
    <t>SP Nr 2 -remont kapitalny sali nr 2</t>
  </si>
  <si>
    <t>12 000,00</t>
  </si>
  <si>
    <t>SP nr 2-remont schodów zewnętrznych do sali gimnastycznej-darowizna z Państwowego Zakładu Ubezpieczeń</t>
  </si>
  <si>
    <t>ZS w Wilkanowie- wykonanie elewacji na ścianach zewnętrznych</t>
  </si>
  <si>
    <t>3 523,00</t>
  </si>
  <si>
    <t>163,00</t>
  </si>
  <si>
    <t>2 860,00</t>
  </si>
  <si>
    <t>41 220,00</t>
  </si>
  <si>
    <t>1 020,00</t>
  </si>
  <si>
    <t>31 900,00</t>
  </si>
  <si>
    <t>8 300,00</t>
  </si>
  <si>
    <t>1 160,00</t>
  </si>
  <si>
    <t>2 808,00</t>
  </si>
  <si>
    <t>1 508,00</t>
  </si>
  <si>
    <t>1 300,00</t>
  </si>
  <si>
    <t>1 250,00</t>
  </si>
  <si>
    <t>550,00</t>
  </si>
  <si>
    <t>7 767,00</t>
  </si>
  <si>
    <t>5 387,00</t>
  </si>
  <si>
    <t>2 050,00</t>
  </si>
  <si>
    <t>181 114,00</t>
  </si>
  <si>
    <t>5 414,00</t>
  </si>
  <si>
    <t>84 132,00</t>
  </si>
  <si>
    <t>63 568,00</t>
  </si>
  <si>
    <t>28 000,00</t>
  </si>
  <si>
    <t>3 211,00</t>
  </si>
  <si>
    <t>1 312,00</t>
  </si>
  <si>
    <t>1 899,00</t>
  </si>
  <si>
    <t>6 528,00</t>
  </si>
  <si>
    <t>1 248,00</t>
  </si>
  <si>
    <t>5 280,00</t>
  </si>
  <si>
    <t>240,00</t>
  </si>
  <si>
    <t>7 782,00</t>
  </si>
  <si>
    <t>SP nr 1-zakup i instalacja pompy c.o</t>
  </si>
  <si>
    <t>373 693,00</t>
  </si>
  <si>
    <t>WE-Modernizacja budynku Szkoły Podstawowej nr 1 w Bystrzycy Kłodzkiej  przy ul. Wojska Polskiego 8</t>
  </si>
  <si>
    <t>47 201,00</t>
  </si>
  <si>
    <t>80103</t>
  </si>
  <si>
    <t>Oddziały przedszkolne w szkołach podstawowych</t>
  </si>
  <si>
    <t>317 798,00</t>
  </si>
  <si>
    <t>24 430,00</t>
  </si>
  <si>
    <t>WE-dotacja-Towarzystwo Miłośników Gorzanowa- zespół wychowania przedszkolnego w Gorzanowie-finans.z dotacji celowej z BP  na realizację zadań w zakresie wychowania przedszkolnego</t>
  </si>
  <si>
    <t>5 850,00</t>
  </si>
  <si>
    <t>WE-dotacja-Towarzystwo Miłośników Gorzanowa-prowadzenie Oddz.Przedszkolnego w Gorzanowie</t>
  </si>
  <si>
    <t>18 580,00</t>
  </si>
  <si>
    <t>223 568,00</t>
  </si>
  <si>
    <t>SP Nr 1-wydatki bieżące w tym:</t>
  </si>
  <si>
    <t>* materiały biurowe, wyposażenie</t>
  </si>
  <si>
    <t>* wynajem hali sportowej</t>
  </si>
  <si>
    <t>* usługi komunalne, pocztowe,przeglądy</t>
  </si>
  <si>
    <t>ZS w Wilkanowie-wydatki bieżące</t>
  </si>
  <si>
    <t>31 239,00</t>
  </si>
  <si>
    <t>2 889 815,00</t>
  </si>
  <si>
    <t>FN-nauczanie indywidualne</t>
  </si>
  <si>
    <t>SP nr 1 -Program na rzecz społeczności romskiej w Polsce-Ubezpieczenia uczniów</t>
  </si>
  <si>
    <t>151 867,00</t>
  </si>
  <si>
    <t>SP nr 1-dodatki wyrównawcze za 2013r.</t>
  </si>
  <si>
    <t>28 330,00</t>
  </si>
  <si>
    <t>SP Nr 1-nagrody jubileuszowe, odprawy emerytalne</t>
  </si>
  <si>
    <t>16 372,00</t>
  </si>
  <si>
    <t>1 270 982,00</t>
  </si>
  <si>
    <t>SP Nr 2-dodatki wyrównawcze za 2013r.</t>
  </si>
  <si>
    <t>22 631,00</t>
  </si>
  <si>
    <t>SP Nr 2-nagrody jubileuszowe, odprawy</t>
  </si>
  <si>
    <t>19 735,00</t>
  </si>
  <si>
    <t>962 990,00</t>
  </si>
  <si>
    <t>ZS w Wilkanowie-nagrody jublieuszowe</t>
  </si>
  <si>
    <t>16 550,00</t>
  </si>
  <si>
    <t>ZS w Wilkanowie-urlop zdrowotny</t>
  </si>
  <si>
    <t>WE-dofinansowanie świadczeń pomocy materialnej dla uczniów o charakterze socjalnym</t>
  </si>
  <si>
    <t>203 000,00</t>
  </si>
  <si>
    <t>WE-Lokalny program stypendialny dla uczniów romskich-wkład własny Program romski 2013</t>
  </si>
  <si>
    <t>320,00</t>
  </si>
  <si>
    <t>WE-pomoc materialna o char.socjalnym wkład własny</t>
  </si>
  <si>
    <t>80 500,00</t>
  </si>
  <si>
    <t>ZS w Wilkanowie-stypendia motywacyjne dla uczniów</t>
  </si>
  <si>
    <t>1 540,00</t>
  </si>
  <si>
    <t>3260</t>
  </si>
  <si>
    <t>Inne formy pomocy dla uczniów</t>
  </si>
  <si>
    <t>900</t>
  </si>
  <si>
    <t>Gospodarka komunalna i ochrona środowiska</t>
  </si>
  <si>
    <t>6 970 830,00</t>
  </si>
  <si>
    <t>90001</t>
  </si>
  <si>
    <t>Gospodarka ściekowa i ochrona wód</t>
  </si>
  <si>
    <t>769 157,00</t>
  </si>
  <si>
    <t>72 604,00</t>
  </si>
  <si>
    <t>WI-zwrot dofinansowania projekt RDPS.09.01.00-02-214/09 pt. ,,Rewitalizacja ul. Rycerskiej, Pl.Wolności i ul. Kościelnej - budowa i modernizacja drogi (jezdnia+chodnik) mająca na celu poprawę dostępności do miejsc atrakcyjnych turystycznie "</t>
  </si>
  <si>
    <t>4150</t>
  </si>
  <si>
    <t>Dopłaty w spółkach prawa handlowego</t>
  </si>
  <si>
    <t>250 000,00</t>
  </si>
  <si>
    <t>GKM-dopłata do wody i kanalizacji</t>
  </si>
  <si>
    <t>272 554,00</t>
  </si>
  <si>
    <t>GKM-czyszczenie studzienek ściekowych</t>
  </si>
  <si>
    <t>GKM-opłata za wody opadowe-ZWIK Spółka zo.o w Bystrzycy Kłodzkiej</t>
  </si>
  <si>
    <t>256 018,00</t>
  </si>
  <si>
    <t xml:space="preserve">RGŻ-awaria wodociągu po Lasach Państwowych-usługa lokalizacji sieci wodociągowej i montaż zasuwy w budynku Stara Łomica 127 i 128 </t>
  </si>
  <si>
    <t>RGŻ-opłata do Urzędu Marszałkowskiego za odprowadzanie wód opadowych do ziemi</t>
  </si>
  <si>
    <t>1 482,00</t>
  </si>
  <si>
    <t xml:space="preserve">RGŻ-OŚ-budowa przydomowych oczyszczalni ścieków </t>
  </si>
  <si>
    <t>RGŻ-OŚ-dof. kosztów budowy  przyłączy kanalizacyjnych na terenie Gminy Bystrzyca Kłodzka</t>
  </si>
  <si>
    <t>RGŻ-opłata do Urzędu Marszałkowskiego Województwa Dolnośląskiego za wyłaczenie z produkcji leśnej ujęcia w Międzygórzu</t>
  </si>
  <si>
    <t>26 384,00</t>
  </si>
  <si>
    <t>WI-opłata sądowa-Rewitalizacja ul. Rycerska, Plac Wolności i ul. Kościelna -budowa i modernizacja drogi (jezdnia+chodnik)</t>
  </si>
  <si>
    <t>143 615,00</t>
  </si>
  <si>
    <t>RGŻ-OŚ-budowa oczyszczalni WOK Idzików</t>
  </si>
  <si>
    <t>40 700,00</t>
  </si>
  <si>
    <t>WI-opracowanie dokumentacji technicznej uporządkowania kanalizacji ogólnospławowej w Bystrzycy Kłodzkiej w rejonie ul. Kościelnej 5a-23</t>
  </si>
  <si>
    <t>12 915,00</t>
  </si>
  <si>
    <t>WE-dotacja-Fundacja Równi Choć Różni-prowadzenie Oddz. Przedszkolnego w Pławnicy-finans.z dotacji celowej z BP  na realizację zadań w zakresie wychowania przedszkolnego</t>
  </si>
  <si>
    <t>18 439,00</t>
  </si>
  <si>
    <t>WE-dotacja-Fundacja Równi Choć Różni-prowadzenie oddziału przedszkolnego w Pławnicy</t>
  </si>
  <si>
    <t>58 549,00</t>
  </si>
  <si>
    <t>WE-dotacja-Stowarzyszenie Kleks -prowadzenie Oddz. Przedszkolnego w Długopolu Dolnym-finans.z dotacji celowej z BP  na realizację zadań w zakresie wychowania przedszkolnego</t>
  </si>
  <si>
    <t>15 881,00</t>
  </si>
  <si>
    <t>WE-dotacja-Stowarzyszenie KLEKS-prowadzenie Oddziału Przedszkolnego w Długopolu Dolnym</t>
  </si>
  <si>
    <t>50 429,00</t>
  </si>
  <si>
    <t>GKM-utrzymanie bieżące, remonty dróg transportu rolnego-praca koparek</t>
  </si>
  <si>
    <t>15 000,00</t>
  </si>
  <si>
    <t>RGŻ-f.sołecki-Poręba- montaż barierki na moście przy pos.19,20</t>
  </si>
  <si>
    <t>60053</t>
  </si>
  <si>
    <t>Infrastruktura telekomunikacyjna</t>
  </si>
  <si>
    <t>RGŻ-f.sołecki-Młoty-instalacja bezprzewodowego internetu</t>
  </si>
  <si>
    <t>RGŻ-f.sołecki-Piotrowice-podłączenie sieci internetowej</t>
  </si>
  <si>
    <t>60078</t>
  </si>
  <si>
    <t>Usuwanie skutków klęsk żywiołowych</t>
  </si>
  <si>
    <t>1 003 261,00</t>
  </si>
  <si>
    <t>19 600,00</t>
  </si>
  <si>
    <t>GKM-remonty bieżące wspólf. MSWiA</t>
  </si>
  <si>
    <t>983 261,00</t>
  </si>
  <si>
    <t>P.Nr 2-wydatki bieżące-finans.z dotacji celowej z BP  na realizację zadań w zakresie wychowania przedszkolnego</t>
  </si>
  <si>
    <t>804,00</t>
  </si>
  <si>
    <t>755 593,00</t>
  </si>
  <si>
    <t>P.Nr 2-dodatki wyrównawcze za 2013r.</t>
  </si>
  <si>
    <t>5 460,00</t>
  </si>
  <si>
    <t>P.Nr 2-nagrody jubileuszowe, przeszeregowania, odprawy</t>
  </si>
  <si>
    <t>4 095,00</t>
  </si>
  <si>
    <t>P.Nr 2-nagrody jubileuszowe, przeszeregowania, odprawy-finans.z dotacji celowej z BP  na realizację zadań w zakresie wychowania przedszkolnego</t>
  </si>
  <si>
    <t>1 455,00</t>
  </si>
  <si>
    <t>549 428,00</t>
  </si>
  <si>
    <t>195 155,00</t>
  </si>
  <si>
    <t>67 806,00</t>
  </si>
  <si>
    <t>49 306,00</t>
  </si>
  <si>
    <t>18 500,00</t>
  </si>
  <si>
    <t>167 070,00</t>
  </si>
  <si>
    <t>123 281,00</t>
  </si>
  <si>
    <t>43 789,00</t>
  </si>
  <si>
    <t>23 937,00</t>
  </si>
  <si>
    <t>17 663,00</t>
  </si>
  <si>
    <t>6 274,00</t>
  </si>
  <si>
    <t>3 950,00</t>
  </si>
  <si>
    <t>2 915,00</t>
  </si>
  <si>
    <t>1 035,00</t>
  </si>
  <si>
    <t>WI-wykonanie dokumentacji projektowo-kosztorysowej na remont Małego Rynku w Bystrzycy Kł-sieć kanalizacyjna +droga</t>
  </si>
  <si>
    <t>90 000,00</t>
  </si>
  <si>
    <t>90002</t>
  </si>
  <si>
    <t>Gospodarka odpadami</t>
  </si>
  <si>
    <t>3 551 368,00</t>
  </si>
  <si>
    <t>11 970,00</t>
  </si>
  <si>
    <t>RGŻ-dopłaty na koszty bieżące-Dolnośląska Inicjatywa Samorządowa sp. z o. o Wrocław</t>
  </si>
  <si>
    <t>4159</t>
  </si>
  <si>
    <t>356 708,00</t>
  </si>
  <si>
    <t>RGŻ-dopłaty na pokrycie części wkładu własnego inwestycji realizowanych w ramach projektu ,,Rekultywacja dolnośląskich  składowisk odpadów komunalnych"-Dolnośląska Inicjatywa Samorządowa sp. z o. o Wrocław</t>
  </si>
  <si>
    <t>3 182 690,00</t>
  </si>
  <si>
    <t>GGG-OŚ-koszty rozbiórki i utylizacji eternitu na budynkach gminy</t>
  </si>
  <si>
    <t>GGG-OŚ-Program Usuwania Wyrobów Zawierajacych Azbest z terenu Gminy Bystrzyca Kłodzka-sporządzenie dokumentacji</t>
  </si>
  <si>
    <t>RGŻ-,,Aktualizacja inwentaryzacji wyrobów zawierających azbest z terenu gminy Bystrzyca Kłodzka" -wkład gminy</t>
  </si>
  <si>
    <t>5 790,00</t>
  </si>
  <si>
    <t>RGŻ-odbiór i unieszkodliwianie padłej zwierzyny</t>
  </si>
  <si>
    <t>RGŻ-OŚ-dopłata do oczyszczalni ścieków</t>
  </si>
  <si>
    <t>RGŻ-OŚ-przyłącza kanalizacyjne</t>
  </si>
  <si>
    <t>RGŻ-OŚ-utylizacja i usuwanie azbestu</t>
  </si>
  <si>
    <t>RGŻ-wydatki związane z gospodarowaniem odpadami komunalnymi</t>
  </si>
  <si>
    <t>3 150 400,00</t>
  </si>
  <si>
    <t>RGŻ-,,Rekultywacja dolnośląskich składowisk odpadów komunalnych wysypisko w Bystrzycy Kłodzkiej"</t>
  </si>
  <si>
    <t>90003</t>
  </si>
  <si>
    <t>Oczyszczanie miast i wsi</t>
  </si>
  <si>
    <t>1 034 317,00</t>
  </si>
  <si>
    <t>6 212,00</t>
  </si>
  <si>
    <t>OR-organizacja robót publicznych poprzez zatrudnienie 7 pracowników na okres 5 miesiecy tj od 05.05.2014 do 04.10.2014</t>
  </si>
  <si>
    <t>OR-organizacja robót publicznych poprzez zatrudnienie 8 pracowników na okres 5 miesiecy tj od 05.05.2014 do 04.10.2014 w ramach programu ,,Bezrobotni dla gospodarki wodnej i ochrony przeciwpowodziowej" 2014r</t>
  </si>
  <si>
    <t>1 880,00</t>
  </si>
  <si>
    <t>OR-roboty publiczne</t>
  </si>
  <si>
    <t>1 332,00</t>
  </si>
  <si>
    <t>152 357,00</t>
  </si>
  <si>
    <t>OR-oczyszczanie roboty publiczne</t>
  </si>
  <si>
    <t>21 742,00</t>
  </si>
  <si>
    <t>67 200,00</t>
  </si>
  <si>
    <t>58 800,00</t>
  </si>
  <si>
    <t>OR-organizacja robót publicznych-,,Poprawa infrastruktury turystycznej w miastach i gminach powiatu kłodzkiego"-12 pracowników na okres 5 mcy</t>
  </si>
  <si>
    <t>2 449,00</t>
  </si>
  <si>
    <t>2 166,00</t>
  </si>
  <si>
    <t>2 969,00</t>
  </si>
  <si>
    <t>25 470,00</t>
  </si>
  <si>
    <t>11 323,00</t>
  </si>
  <si>
    <t>10 161,00</t>
  </si>
  <si>
    <t>3 986,00</t>
  </si>
  <si>
    <t>3 334,00</t>
  </si>
  <si>
    <t>1 650,00</t>
  </si>
  <si>
    <t>244,00</t>
  </si>
  <si>
    <t>2 241,00</t>
  </si>
  <si>
    <t>981,00</t>
  </si>
  <si>
    <t>910,00</t>
  </si>
  <si>
    <t>350,00</t>
  </si>
  <si>
    <t>56 254,00</t>
  </si>
  <si>
    <t>RGŻ-f.sołecki-Długopole Dolne-zakup kosiarki i art.do czystości</t>
  </si>
  <si>
    <t>2 520,00</t>
  </si>
  <si>
    <t>RGŻ-f.sołecki-Długopole Zdrój-Sprzątanie wiosenne i jesienne połączone z ogniskiem integracyjnym oraz wywóz odpadów wielkogabarytowych</t>
  </si>
  <si>
    <t>409,00</t>
  </si>
  <si>
    <t>RGŻ-f.sołecki-Długopole Zdr-zakup sprzętu do koszenia i sprzątania terenów zielonych</t>
  </si>
  <si>
    <t>RGŻ-f.sołecki-Gorzanów-Zakup materiałów do drobnych remontów mienia gminnego oraz utrzymania porządku i czystości na terenie sołectwa</t>
  </si>
  <si>
    <t>RGŻ-f.sołecki-Gorzanów-zakup wykaszarki z osprzętem</t>
  </si>
  <si>
    <t>3 325,00</t>
  </si>
  <si>
    <t>RGŻ-f.sołecki-Idzików-Zakup artykułów do utrzymania czystości i porządku w tym zakup kosiarki</t>
  </si>
  <si>
    <t>RGŻ-f.sołecki-Marianówka-Zakup paliwa do kosiarek i pilarek</t>
  </si>
  <si>
    <t>RGŻ-f.sołecki-Mielnik-zakup paliwa</t>
  </si>
  <si>
    <t>509,00</t>
  </si>
  <si>
    <t>RGŻ-f.sołecki-Międzygórze-zakup paliwa do kosiarki</t>
  </si>
  <si>
    <t>3 035,00</t>
  </si>
  <si>
    <t>RGŻ-f.sołecki-Nowa Bystrzyca-Zakup paliwa, części do kosiarki oraz materiałów do utrzymania porządku i pielęgnacji zieleni</t>
  </si>
  <si>
    <t>RGŻ-f.sołecki-Nowa Łomnica-zakup materiałów do remontów</t>
  </si>
  <si>
    <t>1 009,00</t>
  </si>
  <si>
    <t>RGŻ-f.sołecki-Nowy Waliszów-zakup paliwa do koszenia</t>
  </si>
  <si>
    <t>RGŻ-f.sołecki-Nowy Waliszów-zakup sprzętu do utrzymania czystości</t>
  </si>
  <si>
    <t>730,00</t>
  </si>
  <si>
    <t>RGŻ-f.sołecki-Piotrowice-Zakup artykułów do utrzymania porządku (paliwo)</t>
  </si>
  <si>
    <t>1 463,00</t>
  </si>
  <si>
    <t>RGŻ-f.sołecki-Pławnica-zakup paliwa</t>
  </si>
  <si>
    <t>451,00</t>
  </si>
  <si>
    <t>RGŻ-f.sołecki-Ponikwa-utrzymanie porządku na wsi</t>
  </si>
  <si>
    <t>490,00</t>
  </si>
  <si>
    <t>RGŻ-f.sołecki-Poręba-Zakup paliwa do kosiarek i pilarek wykorzystywanych do pielęgnacji zieleni</t>
  </si>
  <si>
    <t>RGŻ-f.sołecki-Stara Bystrzyca- zakup kosiarki spalinowej</t>
  </si>
  <si>
    <t>RGŻ-f.sołecki-Stara Bystrzyca-Zakup artykułów do prac gospodarczych na terenie wsi</t>
  </si>
  <si>
    <t>1 800,00</t>
  </si>
  <si>
    <t>RGŻ-f.sołecki-Stara Łomnica-zakup paliwa i oleju do kosiarki</t>
  </si>
  <si>
    <t>1 853,00</t>
  </si>
  <si>
    <t>RGŻ-f.sołecki-Starkówek-akcja sprzątania sołectwa</t>
  </si>
  <si>
    <t>RGŻ-f.sołecki-Stary Waliszów-Zakup paliwa do wykaszania rowów i poboczy dróg</t>
  </si>
  <si>
    <t>RGŻ-f.sołecki-Szklarka-zakup paliwa</t>
  </si>
  <si>
    <t>RGŻ-f.sołecki-Topolice-zakup paliwa i części do kosiarki</t>
  </si>
  <si>
    <t>RGŻ-f.sołecki-Wyszki-zakup paliwa</t>
  </si>
  <si>
    <t>166,00</t>
  </si>
  <si>
    <t>WE-dotacja-Fundacja Edukacji Przedszkolnej-prowadzenie niepublicznego Przedszkola Bystrzaki</t>
  </si>
  <si>
    <t>177 543,00</t>
  </si>
  <si>
    <t>WE-dotacja-Fundacja Edukacji Przedszkolnej-prowadzenie niepublicznego Przedszkola Bystrzaki -finans.z dotacji celowej z BP  na realizację zadań w zakresie wychowania przedszkolnego</t>
  </si>
  <si>
    <t>63 063,00</t>
  </si>
  <si>
    <t>3 070,00</t>
  </si>
  <si>
    <t>P.Nr 2-wydatki bieżące</t>
  </si>
  <si>
    <t>2 266,00</t>
  </si>
  <si>
    <t>WE-koszty zastępstwa procesowego Kancelaria Prawna LEX-MAR M.Snopkowski Lądek Zdrój-sprawa o syg. akt IV Pm 2/12 -H.Krzysztofik</t>
  </si>
  <si>
    <t>WE-zakup samochodu do przewozu osób niepełnosprawnych-20% udział Gminy</t>
  </si>
  <si>
    <t>80146</t>
  </si>
  <si>
    <t>Dokształcanie i doskonalenie nauczycieli</t>
  </si>
  <si>
    <t>22 204,00</t>
  </si>
  <si>
    <t>4 884,00</t>
  </si>
  <si>
    <t>P.Nr 2-kursy, szkolenia (krótkie formy) przygotowanie materiałów</t>
  </si>
  <si>
    <t>1 400,00</t>
  </si>
  <si>
    <t>SP Nr 1-dopłaty do czesnego</t>
  </si>
  <si>
    <t>860,00</t>
  </si>
  <si>
    <t>SP Nr 2-dopłaty do czesnego</t>
  </si>
  <si>
    <t>700,00</t>
  </si>
  <si>
    <t>ZS w Wilkanowie-dopłaty do czesnego</t>
  </si>
  <si>
    <t>FN-MGOK-zakup kontenera do przechowywania sprzętu na czas remontu</t>
  </si>
  <si>
    <t>45 076,00</t>
  </si>
  <si>
    <t>RGŻ-f.sołecki-Długopole Dolne-remont budynku po remizie</t>
  </si>
  <si>
    <t>RGŻ-f.sołecki-Idzików- doposażenie WDK w sprzęt grający</t>
  </si>
  <si>
    <t>RGŻ-f.sołecki-Poręba-doposażenie aneksu kuchennego</t>
  </si>
  <si>
    <t>975,00</t>
  </si>
  <si>
    <t>SO-OSP w Nowym Waliszowie-dofinansowanie na zakup umundurowania z Oddziału Wojewódzkiego Związku OSP RP</t>
  </si>
  <si>
    <t>7 490,00</t>
  </si>
  <si>
    <t>SO-OSP w Porębie-dofinansowanie na zakup umundurowania z Oddziału Wojewódzkiego Związku OSP RP</t>
  </si>
  <si>
    <t>1 967,00</t>
  </si>
  <si>
    <t>SO-OSP w Starej Łomnicy-dofinansowanie na zakup umundurowania z Oddziału Wojewódzkiego Związku OSP RP</t>
  </si>
  <si>
    <t>1 603,00</t>
  </si>
  <si>
    <t>77 000,00</t>
  </si>
  <si>
    <t>SO-wydatki bieżące OSP</t>
  </si>
  <si>
    <t>110 817,00</t>
  </si>
  <si>
    <t>RGŻ-f.sołecki-Idzików-Remont pomieszczenia OSP</t>
  </si>
  <si>
    <t>RGŻ-f.sołecki-Wilkanów-zakup piły motorowej,paliwa do OSP,materiałów budowlanych</t>
  </si>
  <si>
    <t>3 590,00</t>
  </si>
  <si>
    <t>SO-,,Dolny Śląsk-bezpieczny ratownik w OSP"-zakup sprzętu dla OSP Idzików-wkład gminy do udziału w projekcie dofinansowanego z Woj. Związku OSP RP Woj.Dolnośląskiego</t>
  </si>
  <si>
    <t>18 000,00</t>
  </si>
  <si>
    <t>SO-Gminne Zawody Sportowo-Pożarnicze ,,Strażacy na Start"</t>
  </si>
  <si>
    <t xml:space="preserve">SO-wydatki bieżące </t>
  </si>
  <si>
    <t>SO-wymiana bramy garażowej przemysłowej w obiekcie OSP w m. Wilkanów</t>
  </si>
  <si>
    <t>6 790,00</t>
  </si>
  <si>
    <t>61 713,00</t>
  </si>
  <si>
    <t xml:space="preserve">SO-remont suszarni węży w remizie OSP Poręba </t>
  </si>
  <si>
    <t>17 184,00</t>
  </si>
  <si>
    <t>SO-remonty bieżące w OSP</t>
  </si>
  <si>
    <t>36 450,00</t>
  </si>
  <si>
    <t>1 450,00</t>
  </si>
  <si>
    <t>1 784,00</t>
  </si>
  <si>
    <t>1 443,00</t>
  </si>
  <si>
    <t>1 957,00</t>
  </si>
  <si>
    <t>23 287,00</t>
  </si>
  <si>
    <t>1 222,00</t>
  </si>
  <si>
    <t>816,00</t>
  </si>
  <si>
    <t>188,00</t>
  </si>
  <si>
    <t>SO-karosacja busa na potrzeby OSP</t>
  </si>
  <si>
    <t>150</t>
  </si>
  <si>
    <t>4 473,00</t>
  </si>
  <si>
    <t>4 273,00</t>
  </si>
  <si>
    <t>7 800,00</t>
  </si>
  <si>
    <t>52 530,00</t>
  </si>
  <si>
    <t>9 648,00</t>
  </si>
  <si>
    <t>42 882,00</t>
  </si>
  <si>
    <t>280,00</t>
  </si>
  <si>
    <t>964 950,00</t>
  </si>
  <si>
    <t>WI-Budowa sali gimnastycznej wraz z zapleczem socjalnym i infrastrukturą techniczną w Wilkanowie</t>
  </si>
  <si>
    <t>80113</t>
  </si>
  <si>
    <t>Dowożenie uczniów do szkół</t>
  </si>
  <si>
    <t>655 894,00</t>
  </si>
  <si>
    <t>2310</t>
  </si>
  <si>
    <t>Dotacje celowe przekazane gminie na zadania bieżące realizowane na podstawie porozumień (umów) między jednostkami samorządu terytorialnego</t>
  </si>
  <si>
    <t>WE-Gmina Kłodzko-dowóz dzieci z Piotrowic do Ołdrzychowic</t>
  </si>
  <si>
    <t>900,00</t>
  </si>
  <si>
    <t>WE-wydatki bieżące</t>
  </si>
  <si>
    <t>194 339,00</t>
  </si>
  <si>
    <t>16 150,00</t>
  </si>
  <si>
    <t>39 873,00</t>
  </si>
  <si>
    <t>5 157,00</t>
  </si>
  <si>
    <t>1 360,00</t>
  </si>
  <si>
    <t>204 000,00</t>
  </si>
  <si>
    <t>69 970,00</t>
  </si>
  <si>
    <t>6 198,00</t>
  </si>
  <si>
    <t>4500</t>
  </si>
  <si>
    <t>Pozostałe podatki na rzecz budżetów jednostek samorządu terytorialnego</t>
  </si>
  <si>
    <t>5 500,00</t>
  </si>
  <si>
    <t>5 447,00</t>
  </si>
  <si>
    <t>GKM-remonty i wymiany instalacji oświetlenia ulicznego</t>
  </si>
  <si>
    <t>GKM-zakup opraw oświetleniowych</t>
  </si>
  <si>
    <t>645 413,00</t>
  </si>
  <si>
    <t>GKM-energia elektryczna miasto i teren</t>
  </si>
  <si>
    <t>172 960,00</t>
  </si>
  <si>
    <t>GKM-konserwacja oświetlenia ulicznego</t>
  </si>
  <si>
    <t>WI-konserwacja oświetlenia ulicznego</t>
  </si>
  <si>
    <t>10 100,00</t>
  </si>
  <si>
    <t>GKM-dzierżawa linii n/n w celu podwieszenia opraw oś.drogowego-Wyszki, Poręba, Ponikwa</t>
  </si>
  <si>
    <t>GKM-opracowanie założeń do planu zaopatrzenia w energię Gminy</t>
  </si>
  <si>
    <t>397 511,00</t>
  </si>
  <si>
    <t>RGŻ-f.sołecki-Mostowice-Oświetlenie wsi Mostowice</t>
  </si>
  <si>
    <t>5 227,00</t>
  </si>
  <si>
    <t>98 828,00</t>
  </si>
  <si>
    <t>GKM-wycinka drzew na cmentarzu</t>
  </si>
  <si>
    <t>21 200,00</t>
  </si>
  <si>
    <t>15 172,00</t>
  </si>
  <si>
    <t>71095</t>
  </si>
  <si>
    <t>30 000,00</t>
  </si>
  <si>
    <t>WPiRL-opracowanie Lokalnego Programu Rewitalizacji dla miasta Bystrzyca Kł.</t>
  </si>
  <si>
    <t>WPiRL-opracowanie strategii Rozwoju Gminy Bystrzyca Kł.</t>
  </si>
  <si>
    <t>750</t>
  </si>
  <si>
    <t>Administracja publiczna</t>
  </si>
  <si>
    <t>5 979 547,00</t>
  </si>
  <si>
    <t>75011</t>
  </si>
  <si>
    <t>Urzędy wojewódzkie</t>
  </si>
  <si>
    <t>147 567,00</t>
  </si>
  <si>
    <t>123 081,00</t>
  </si>
  <si>
    <t>OR-fin.z dotacji celowej BP na zadania zlecone</t>
  </si>
  <si>
    <t>92 000,00</t>
  </si>
  <si>
    <t>OR-udział własny w zadaniu zleconym</t>
  </si>
  <si>
    <t>31 081,00</t>
  </si>
  <si>
    <t>21 744,00</t>
  </si>
  <si>
    <t>16 560,00</t>
  </si>
  <si>
    <t>5 184,00</t>
  </si>
  <si>
    <t>2 742,00</t>
  </si>
  <si>
    <t>2 007,00</t>
  </si>
  <si>
    <t>735,00</t>
  </si>
  <si>
    <t>75022</t>
  </si>
  <si>
    <t>Rady gmin (miast i miast na prawach powiatu)</t>
  </si>
  <si>
    <t>246 690,00</t>
  </si>
  <si>
    <t>3030</t>
  </si>
  <si>
    <t xml:space="preserve">Różne wydatki na rzecz osób fizycznych </t>
  </si>
  <si>
    <t>230 000,00</t>
  </si>
  <si>
    <t>OR-diety Rada Miejska</t>
  </si>
  <si>
    <t>4 500,00</t>
  </si>
  <si>
    <t>OR-wydatki bieżące-Rada Miejska</t>
  </si>
  <si>
    <t>2 500,00</t>
  </si>
  <si>
    <t>4 450,00</t>
  </si>
  <si>
    <t>4360</t>
  </si>
  <si>
    <t>Opłaty z tytułu zakupu usług telekomunikacyjnych świadczonych w ruchomej publicznej sieci telefonicznej</t>
  </si>
  <si>
    <t>740,00</t>
  </si>
  <si>
    <t>4370</t>
  </si>
  <si>
    <t>Opłata z tytułu zakupu usług telekomunikacyjnych świadczonych w stacjonarnej publicznej sieci telefonicznej.</t>
  </si>
  <si>
    <t>75023</t>
  </si>
  <si>
    <t>Urzędy gmin (miast i miast na prawach powiatu)</t>
  </si>
  <si>
    <t>5 243 981,00</t>
  </si>
  <si>
    <t>8 470,00</t>
  </si>
  <si>
    <t>OR-wydatki bieżące</t>
  </si>
  <si>
    <t>78 500,00</t>
  </si>
  <si>
    <t>OR-diety sołtysów</t>
  </si>
  <si>
    <t>3 181 899,00</t>
  </si>
  <si>
    <t>OR-nagrody jubileuszowe, odprawy emerytalne</t>
  </si>
  <si>
    <t>166 027,00</t>
  </si>
  <si>
    <t>3 015 872,00</t>
  </si>
  <si>
    <t>263 991,00</t>
  </si>
  <si>
    <t>4100</t>
  </si>
  <si>
    <t>Wynagrodzenia agencyjno-prowizyjne</t>
  </si>
  <si>
    <t>FN-pobór podatków i opłaty targowej</t>
  </si>
  <si>
    <t>604 446,00</t>
  </si>
  <si>
    <t>2 068,00</t>
  </si>
  <si>
    <t>OR-konserwatorzy, kierowcy OSP</t>
  </si>
  <si>
    <t>599 878,00</t>
  </si>
  <si>
    <t>85 052,00</t>
  </si>
  <si>
    <t>4140</t>
  </si>
  <si>
    <t>Wpłaty na Państwowy Fundusz Rehabilitacji Osób Niepełnosprawnych</t>
  </si>
  <si>
    <t>18 360,00</t>
  </si>
  <si>
    <t>97 616,00</t>
  </si>
  <si>
    <t>12 604,00</t>
  </si>
  <si>
    <t>47 500,00</t>
  </si>
  <si>
    <t>6 252,00</t>
  </si>
  <si>
    <t>OR-zatrudnienie audytora</t>
  </si>
  <si>
    <t>31 260,00</t>
  </si>
  <si>
    <t>108 277,00</t>
  </si>
  <si>
    <t>677,00</t>
  </si>
  <si>
    <t>102 600,00</t>
  </si>
  <si>
    <t>OR-zakup oprogramowania</t>
  </si>
  <si>
    <t>92 778,00</t>
  </si>
  <si>
    <t>11 000,00</t>
  </si>
  <si>
    <t>4 017,00</t>
  </si>
  <si>
    <t>384 792,00</t>
  </si>
  <si>
    <t>FN-doradztwo podatkowe</t>
  </si>
  <si>
    <t>56 650,00</t>
  </si>
  <si>
    <t>59 855,00</t>
  </si>
  <si>
    <t>268 287,00</t>
  </si>
  <si>
    <t>6 110,00</t>
  </si>
  <si>
    <t>14 326,00</t>
  </si>
  <si>
    <t>30 600,00</t>
  </si>
  <si>
    <t>4380</t>
  </si>
  <si>
    <t>Zakup usług obejmujacych tłumaczenia</t>
  </si>
  <si>
    <t>22 440,00</t>
  </si>
  <si>
    <t>1 260,00</t>
  </si>
  <si>
    <t>33 252,00</t>
  </si>
  <si>
    <t>86 967,00</t>
  </si>
  <si>
    <t>4 100,00</t>
  </si>
  <si>
    <t>7 113,00</t>
  </si>
  <si>
    <t>31 515,00</t>
  </si>
  <si>
    <t>10 500,00</t>
  </si>
  <si>
    <t>WI-wpis w postępowaniu przed Wojewódzkim Sądem Apelacyjnym we Wrocławiu-Rewitalizacja Parku Zdrojowego w Długopolu Zdrój</t>
  </si>
  <si>
    <t>15 600,00</t>
  </si>
  <si>
    <t>OR-zakup sprzętu komputerowego</t>
  </si>
  <si>
    <t>75075</t>
  </si>
  <si>
    <t>Promocja jednostek samorządu terytorialnego</t>
  </si>
  <si>
    <t>294 319,00</t>
  </si>
  <si>
    <t>2910</t>
  </si>
  <si>
    <t>OPS-szkolenia, kursy, warsztaty i treningi dla członków GKRPA i Zespołu Interdyscyplinarnego</t>
  </si>
  <si>
    <t>85154</t>
  </si>
  <si>
    <t>Przeciwdziałanie alkoholizmowi</t>
  </si>
  <si>
    <t>444 878,00</t>
  </si>
  <si>
    <t>2650</t>
  </si>
  <si>
    <t>Dotacja przedmiotowa z budżetu dla samorządowego zakładu budżetowego</t>
  </si>
  <si>
    <t>333 938,00</t>
  </si>
  <si>
    <t>FN-CIS-dotacja -reintegracja zawodowa</t>
  </si>
  <si>
    <t>285 580,00</t>
  </si>
  <si>
    <t>FN-CIS-przystosowanie pomieszczeń po byłym warsztacie krawieckim na cele socjalne dla uczestników CIS</t>
  </si>
  <si>
    <t>48 358,00</t>
  </si>
  <si>
    <t>23 500,00</t>
  </si>
  <si>
    <t>OPS-b.g-zagospodarowanie czasu wolnego</t>
  </si>
  <si>
    <t>16 500,00</t>
  </si>
  <si>
    <t>OPS-Ujawnianie i pomoc osobom uzależnionym-dotacja BSD-grupy wsparcia</t>
  </si>
  <si>
    <t>24 600,00</t>
  </si>
  <si>
    <t>OPS-Komisja Rozwiązywania Problemów Alkoholowych</t>
  </si>
  <si>
    <t>OPS-Leczenie i rehabilitacja-poradnictwo odwykowe, terapia zbiorowa i indywidualna</t>
  </si>
  <si>
    <t>15 300,00</t>
  </si>
  <si>
    <t>OPS-Program dla sprawców przemocy w rodzinie</t>
  </si>
  <si>
    <t xml:space="preserve">OPS-Punkt Konsultacyjny-sprzątanie </t>
  </si>
  <si>
    <t>12 900,00</t>
  </si>
  <si>
    <t>4 400,00</t>
  </si>
  <si>
    <t>OPS-przeciwdziałanie alkoholizmowi-wydatki bieżące</t>
  </si>
  <si>
    <t>4220</t>
  </si>
  <si>
    <t>Zakup środków żywności</t>
  </si>
  <si>
    <t>37 040,00</t>
  </si>
  <si>
    <t>OPS-b.g-wypoczynek dzieci z rodzin uzależnionych</t>
  </si>
  <si>
    <t>27 500,00</t>
  </si>
  <si>
    <t>OPS-funkcjonowanie Zespołu interdyscyplinarnego</t>
  </si>
  <si>
    <t>OPS-opinie biegłych w przedmiocie uzależnienia od alkoholu</t>
  </si>
  <si>
    <t>OPS-profilaktyka i promocja zdrowia-Pakiety bazowe-Kampania ,,Postaw na rodzinę", ,,Reaguj na przemoc"</t>
  </si>
  <si>
    <t>2 460,00</t>
  </si>
  <si>
    <t>OPS-Profilaktyka i promocja zdrowia-programy profilaktyczne w szkołach</t>
  </si>
  <si>
    <t>2 180,00</t>
  </si>
  <si>
    <t>480,00</t>
  </si>
  <si>
    <t>820,00</t>
  </si>
  <si>
    <t>85195</t>
  </si>
  <si>
    <t>80 148,00</t>
  </si>
  <si>
    <t>FN-pokrycie zobowiązań przejętych od ZOZ-u w Bystrzycy Kłodzkiej</t>
  </si>
  <si>
    <t>852</t>
  </si>
  <si>
    <t>Pomoc społeczna</t>
  </si>
  <si>
    <t>10 997 479,00</t>
  </si>
  <si>
    <t>85202</t>
  </si>
  <si>
    <t>Domy pomocy społecznej</t>
  </si>
  <si>
    <t>890 000,00</t>
  </si>
  <si>
    <t>4330</t>
  </si>
  <si>
    <t>Zakup usług przez jednostki samorządu terytorialnego od innych jednostek samorządu terytorialnego</t>
  </si>
  <si>
    <t>85203</t>
  </si>
  <si>
    <t>Ośrodki wsparcia</t>
  </si>
  <si>
    <t>508 440,00</t>
  </si>
  <si>
    <t>ŚDS-fin.z dotacji celowej BP na zadania zlecone</t>
  </si>
  <si>
    <t>256 624,00</t>
  </si>
  <si>
    <t>16 148,00</t>
  </si>
  <si>
    <t>50 883,00</t>
  </si>
  <si>
    <t>6 853,00</t>
  </si>
  <si>
    <t>47 700,00</t>
  </si>
  <si>
    <t>30 250,00</t>
  </si>
  <si>
    <t>780,00</t>
  </si>
  <si>
    <t>63 495,00</t>
  </si>
  <si>
    <t>1 600,00</t>
  </si>
  <si>
    <t>1 100,00</t>
  </si>
  <si>
    <t>10 575,00</t>
  </si>
  <si>
    <t>1 632,00</t>
  </si>
  <si>
    <t>85204</t>
  </si>
  <si>
    <t>Rodziny zastępcze</t>
  </si>
  <si>
    <t>85206</t>
  </si>
  <si>
    <t>Wspieranie rodziny</t>
  </si>
  <si>
    <t>60 094,00</t>
  </si>
  <si>
    <t>23 747,00</t>
  </si>
  <si>
    <t>OPS-b.gminy-wspieranie rodziny zastępczej (asystent rodziny)</t>
  </si>
  <si>
    <t>5 747,00</t>
  </si>
  <si>
    <t>OPS-dotacja z BP na dofinasowanie zadań własnych -Wspieranie zadań z zakresu rodziny i systemu pieczy zastępczej</t>
  </si>
  <si>
    <t>1 530,00</t>
  </si>
  <si>
    <t>580,00</t>
  </si>
  <si>
    <t>140,00</t>
  </si>
  <si>
    <t>440,00</t>
  </si>
  <si>
    <t>23 690,00</t>
  </si>
  <si>
    <t>21 690,00</t>
  </si>
  <si>
    <t>462,00</t>
  </si>
  <si>
    <t>1 648,00</t>
  </si>
  <si>
    <t>603,00</t>
  </si>
  <si>
    <t>1 094,00</t>
  </si>
  <si>
    <t>85212</t>
  </si>
  <si>
    <t>22 244,00</t>
  </si>
  <si>
    <t>11 044,00</t>
  </si>
  <si>
    <t>2 048,00</t>
  </si>
  <si>
    <t>85228</t>
  </si>
  <si>
    <t>Usługi opiekuńcze i specjalistyczne usługi opiekuńcze</t>
  </si>
  <si>
    <t>419 500,00</t>
  </si>
  <si>
    <t>135 529,00</t>
  </si>
  <si>
    <t>12 091,00</t>
  </si>
  <si>
    <t>25 601,00</t>
  </si>
  <si>
    <t>37 700,00</t>
  </si>
  <si>
    <t>85214</t>
  </si>
  <si>
    <t>Zasiłki i pomoc w naturze oraz składki na ubezpieczenia emerytalne i rentowe</t>
  </si>
  <si>
    <t>1 108 300,00</t>
  </si>
  <si>
    <t>5 300,00</t>
  </si>
  <si>
    <t>1 049 528,03</t>
  </si>
  <si>
    <t>OPS-b.gminy-zasiłki okresowe</t>
  </si>
  <si>
    <t>671 528,03</t>
  </si>
  <si>
    <t>378 000,00</t>
  </si>
  <si>
    <t>3119</t>
  </si>
  <si>
    <t>53 471,97</t>
  </si>
  <si>
    <t>OPS-,,Aktywizacja społeczna i zawodowa"-wkład własny do projektu finansowanego  z Europejskiego Funduszu Społ.Kapitał Ludzki</t>
  </si>
  <si>
    <t>85215</t>
  </si>
  <si>
    <t>Dodatki mieszkaniowe</t>
  </si>
  <si>
    <t>865 634,00</t>
  </si>
  <si>
    <t>865 230,00</t>
  </si>
  <si>
    <t>OPS-b.gminy-dodatki mieszkaniowe</t>
  </si>
  <si>
    <t>845 000,00</t>
  </si>
  <si>
    <t>20 230,00</t>
  </si>
  <si>
    <t>404,00</t>
  </si>
  <si>
    <t>85216</t>
  </si>
  <si>
    <t>Zasiłki stałe</t>
  </si>
  <si>
    <t>348 500,00</t>
  </si>
  <si>
    <t>347 000,00</t>
  </si>
  <si>
    <t>85219</t>
  </si>
  <si>
    <t>Ośrodki pomocy społecznej</t>
  </si>
  <si>
    <t>1 268 498,00</t>
  </si>
  <si>
    <t>693 537,00</t>
  </si>
  <si>
    <t>OPS-b.gminy-odprawy emerytalne, nagrody jubileuszowe</t>
  </si>
  <si>
    <t>7 250,00</t>
  </si>
  <si>
    <t>OPS-b.gminy-wydatki bieżące</t>
  </si>
  <si>
    <t>314 745,00</t>
  </si>
  <si>
    <t>371 542,00</t>
  </si>
  <si>
    <t>48 130,00</t>
  </si>
  <si>
    <t>2 065,00</t>
  </si>
  <si>
    <t>210,00</t>
  </si>
  <si>
    <t>6 072,00</t>
  </si>
  <si>
    <t>OPS-Program PEAD 2011- "Dostarczenie nadwyżek żywności najuboższej Ludności Unii Europejskiej"</t>
  </si>
  <si>
    <t>OPS-Targi Aktywnych Form Pomocy - edycja 2014r." realizowane w ramach programu Ministra Pracy i Polityki Społecznej ,,Aktywne Formy Przeciwdziałania Wykluczeniu Społecznemu -edycja 2011-2015r."</t>
  </si>
  <si>
    <t>434,00</t>
  </si>
  <si>
    <t>118,00</t>
  </si>
  <si>
    <t>41,00</t>
  </si>
  <si>
    <t>55 525,00</t>
  </si>
  <si>
    <t xml:space="preserve">OPS-Targi Aktywnych Form Pomocy - edycja 2014r." realizowane w ramach programu -,,Aktywne Formy Przeciwdziałania Wykluczeniu Społecznemu -edycja 2011-2015r-wkład własny </t>
  </si>
  <si>
    <t>24 325,00</t>
  </si>
  <si>
    <t>22 180,00</t>
  </si>
  <si>
    <t>6 960,00</t>
  </si>
  <si>
    <t>4 720,00</t>
  </si>
  <si>
    <t>7 500,00</t>
  </si>
  <si>
    <t>85 947,00</t>
  </si>
  <si>
    <t>12 220,00</t>
  </si>
  <si>
    <t>OPS-fin.z dotacji celowej BP na zadania zlecone-realizacja rządowego programu dla rodzin wielodzietnych-karta dużej rodziny</t>
  </si>
  <si>
    <t>13 567,00</t>
  </si>
  <si>
    <t>9 800,00</t>
  </si>
  <si>
    <t>912,00</t>
  </si>
  <si>
    <t>854</t>
  </si>
  <si>
    <t>Edukacyjna opieka wychowawcza</t>
  </si>
  <si>
    <t>556 054,00</t>
  </si>
  <si>
    <t>85401</t>
  </si>
  <si>
    <t>Świetlice szkolne</t>
  </si>
  <si>
    <t>265 584,00</t>
  </si>
  <si>
    <t>5 176,00</t>
  </si>
  <si>
    <t>36,00</t>
  </si>
  <si>
    <t>408,00</t>
  </si>
  <si>
    <t>4 732,00</t>
  </si>
  <si>
    <t>151 340,00</t>
  </si>
  <si>
    <t>47 517,00</t>
  </si>
  <si>
    <t>52 553,00</t>
  </si>
  <si>
    <t>51 270,00</t>
  </si>
  <si>
    <t>12 705,00</t>
  </si>
  <si>
    <t>4 990,00</t>
  </si>
  <si>
    <t>3 415,00</t>
  </si>
  <si>
    <t>4 300,00</t>
  </si>
  <si>
    <t>28 977,00</t>
  </si>
  <si>
    <t>9 026,00</t>
  </si>
  <si>
    <t>9 571,00</t>
  </si>
  <si>
    <t>10 380,00</t>
  </si>
  <si>
    <t>4 157,00</t>
  </si>
  <si>
    <t>1 286,00</t>
  </si>
  <si>
    <t>1 371,00</t>
  </si>
  <si>
    <t>Odsetki od samorządowych papierów wartościowych lub zaciągniętych przez jednostkę samorządu terytorialnego kredytów i pożyczek</t>
  </si>
  <si>
    <t>FN-odsetki kredyt Bank PEKAO SA z 2010r.</t>
  </si>
  <si>
    <t>427 000,00</t>
  </si>
  <si>
    <t>FN-odsetki kredyt Bank Pocztowy 2008</t>
  </si>
  <si>
    <t>64 000,00</t>
  </si>
  <si>
    <t>FN-odsetki kredyt BGK-1120/06</t>
  </si>
  <si>
    <t>43 000,00</t>
  </si>
  <si>
    <t>FN-odsetki kredyt GBS z 2012 roku</t>
  </si>
  <si>
    <t>293 900,00</t>
  </si>
  <si>
    <t>FN-odsetki kredyt PKO BP/2005</t>
  </si>
  <si>
    <t>FN-odsetki kredyt PKO BP/2009</t>
  </si>
  <si>
    <t>182 000,00</t>
  </si>
  <si>
    <t>FN-odsetki od pożyczki WFOŚiGW-,,Uporządkowanie gospodarki wodno-ściekowej agromeracji Bystrzyca Kłodzka"(aneks nr 1/10 do umowy 08/OW/WB/09)</t>
  </si>
  <si>
    <t>774,00</t>
  </si>
  <si>
    <t>75704</t>
  </si>
  <si>
    <t>Rozliczenia z tytułu poręczeń i gwarancji udzielonych przez Skarb Państwa lub jednostkę samorządu terytorialnego</t>
  </si>
  <si>
    <t>65 000,00</t>
  </si>
  <si>
    <t>8020</t>
  </si>
  <si>
    <t>Wypłaty z tytułu gwarancji i poręczeń</t>
  </si>
  <si>
    <t>FN-poręczenie kredytu Bystrzyckie Centrum Zdrowia GBS</t>
  </si>
  <si>
    <t>758</t>
  </si>
  <si>
    <t>Różne rozliczenia</t>
  </si>
  <si>
    <t>406 583,00</t>
  </si>
  <si>
    <t>75814</t>
  </si>
  <si>
    <t>Różne rozliczenia finansowe</t>
  </si>
  <si>
    <t>180 449,00</t>
  </si>
  <si>
    <t>139 485,00</t>
  </si>
  <si>
    <t xml:space="preserve">WI-zwrot dofinansowania z UMWD Rewitalizacja Parku w Długopolu Zdrój RPDS.06.01.00-02- 004/09 </t>
  </si>
  <si>
    <t>12,00</t>
  </si>
  <si>
    <t>40 952,00</t>
  </si>
  <si>
    <t>75818</t>
  </si>
  <si>
    <t>Rezerwy ogólne i celowe</t>
  </si>
  <si>
    <t>226 134,00</t>
  </si>
  <si>
    <t>4810</t>
  </si>
  <si>
    <t>Rezerwy</t>
  </si>
  <si>
    <t>FN-rezerwa ogólna</t>
  </si>
  <si>
    <t>69 412,00</t>
  </si>
  <si>
    <t>FN-rezerwa zarządzanie kryzysowe</t>
  </si>
  <si>
    <t>156 722,00</t>
  </si>
  <si>
    <t>801</t>
  </si>
  <si>
    <t>Oświata i wychowanie</t>
  </si>
  <si>
    <t>12 352 123,00</t>
  </si>
  <si>
    <t>80101</t>
  </si>
  <si>
    <t>Szkoły podstawowe</t>
  </si>
  <si>
    <t>6 804 099,00</t>
  </si>
  <si>
    <t>2540</t>
  </si>
  <si>
    <t>Dotacja podmiotowa z budżetu dla niepublicznej jednostki systemu oświaty</t>
  </si>
  <si>
    <t>284 258,00</t>
  </si>
  <si>
    <t>WE-dotacja-Towarzystwo Miłośników Gorzanowa-prowadzenie publicznej Szkoły Podstawowej w Gorzanowie</t>
  </si>
  <si>
    <t>2590</t>
  </si>
  <si>
    <t>Dotacja podmiotowa z budżetu dla publicznej jednostki systemu oświaty prowadzonej przez osobę prawną inną niż jednostka samorządu terytorialnego lub przez osobę fizyczną</t>
  </si>
  <si>
    <t>1 588 999,00</t>
  </si>
  <si>
    <t>WE-dotacja-Fundacja Równi Choć Różni-prowadzenie Szkoły Podstawowej w Pławnicy</t>
  </si>
  <si>
    <t>523 033,00</t>
  </si>
  <si>
    <t>WE-dotacja-Stowarzyszenie KLEKS-prowadzenie Szkoły Podstawowej w Długopolu Dolnym</t>
  </si>
  <si>
    <t>363 218,00</t>
  </si>
  <si>
    <t>WE-dotacja-Stowarzyszenie Stara Łomnica Dzieciom-prowadzenie Szkoły Podstawowej w St.Łomnicy</t>
  </si>
  <si>
    <t>307 946,00</t>
  </si>
  <si>
    <t>WE-Waliszowskie Stowarzyszenie Edukacyjne-dotacja dla publicznej SP w Starym Waliszowie</t>
  </si>
  <si>
    <t>394 802,00</t>
  </si>
  <si>
    <t>35 193,00</t>
  </si>
  <si>
    <t>SP Nr 1-wydatki bieżące</t>
  </si>
  <si>
    <t>2 767,00</t>
  </si>
  <si>
    <t>SP Nr 2-wydatki bieżące</t>
  </si>
  <si>
    <t>GGG-wydatki bieżące - wykaszanie traw</t>
  </si>
  <si>
    <t>GGG-wydatki bieżące: energia Baszty</t>
  </si>
  <si>
    <t>GGG-wydatki bieżące: remont komina w Wilkanowie</t>
  </si>
  <si>
    <t>GGG-wydatki bieżące w tym: sporzadzanie map,ogłosenia w prasie, operaty ,wycena działek</t>
  </si>
  <si>
    <t>GGG-wydatki bieżące: ubezpieczenia</t>
  </si>
  <si>
    <t>GGG-wydatki bieżące: opłaty za akty notarialne,opłaty w księgach wieczystych</t>
  </si>
  <si>
    <t>GGG-wydatki bieżące : opłaty za użytkowanie wieczyste gruntów</t>
  </si>
  <si>
    <t>GGG-wydatki bieżące: koszty dot.nabycia spadku po zmarłym</t>
  </si>
  <si>
    <t>GGG-zakup gruntów- działka przy SP Nr 1 w Bystrzycy Kł.</t>
  </si>
  <si>
    <t>GKM-utrzymanie bieżące, remonty dróg transportu rolnego, kładek, przepustów</t>
  </si>
  <si>
    <t>103 700,00</t>
  </si>
  <si>
    <t>95 000,00</t>
  </si>
  <si>
    <t>RGŻ-f.sołecki-Wilkanów- zakup materiałów do budowy chodnika</t>
  </si>
  <si>
    <t>8 700,00</t>
  </si>
  <si>
    <t>474 199,00</t>
  </si>
  <si>
    <t>GKM-remont drogi gminnej (wewnętrznej) ulicy Osiedlowej dz. nr 49/2 od drogi wojewódzkiej nr 388 w kierunku bloku nr 4 w Bystrzycy Kłodzkiej</t>
  </si>
  <si>
    <t>304 199,00</t>
  </si>
  <si>
    <t>GKM-remont drogi gminnej w Piotrowicach dz.Nr 99</t>
  </si>
  <si>
    <t>50 000,00</t>
  </si>
  <si>
    <t>GKM-Rewitalizacja obiektów małej architektury w Parku Zdrojowym w Długopolu Zdroju, Gmina Bystrzyca Kłodzka-fin.UMWD Wrocław umowa dotacji DG-P/222/14</t>
  </si>
  <si>
    <t>GKM-Rewitalizacja obiektów małej architektury w Parku Zdrojowym w Długopolu Zdroju, Gmina Bystrzyca Kłodzka-wkład własny</t>
  </si>
  <si>
    <t>120 000,00</t>
  </si>
  <si>
    <t>162 000,00</t>
  </si>
  <si>
    <t>48 900,00</t>
  </si>
  <si>
    <t>16 600,00</t>
  </si>
  <si>
    <t>Załącznik nr 5 do informacji o przebiegu wykonania budżetu za I półrocze 2014r.</t>
  </si>
  <si>
    <t>Wydatki bieżące</t>
  </si>
  <si>
    <t>Wydatki majątkowe</t>
  </si>
  <si>
    <t>WE-Starostwo Powiatowe w Kłodzku-wsparcie działań edukacyjnych w ZSO w Bystrzycy Kłodzkiej</t>
  </si>
  <si>
    <t>UP-dotacja-Parafia Rzymsko -Katolicka p.w.Św. Wawrzyńca Męczennika w Starym Waliszowie -częściowe malowanie wnętrza w/w kościoła</t>
  </si>
  <si>
    <t>UP-dotacja-Parafia Rzymsko -Katolicka p.w.Św. Wawrzyńca Męczennika w Starym Waliszowie, Kościół filialny p.w. Św. Mikołaja w Nowym Waliszowie -częściowe malowanie wnętrza w/w kościoła</t>
  </si>
  <si>
    <t>UP-dotacja-Roland Kijowski-wykonanie wymiany stolarki okiennej w budynku Gorzanów ul. Podzamcze 7</t>
  </si>
  <si>
    <t>UP-dotacja-Wspólnota Mieszkaniowa ul. Podmiejska 1 Bystrzyca Kłodzka-wykonanie częściowego remontu dachu w w/w wspólnocie</t>
  </si>
  <si>
    <t>UP-dotacja-Współnota Mieszkaniowa Pl.Wolności 12 Bystrzyca Kłodzka wykonanie remontu klatki schodowej w w/w wspólnocie</t>
  </si>
  <si>
    <t>1 518,00</t>
  </si>
  <si>
    <t xml:space="preserve">WT-System fortyfikacji średniowiecznych. Prace konserwatorskie oraz roboty budowlane niezbędne dla ratowania materii zabytkowej poł-wsch. odcinka murów obronnych-IV etap </t>
  </si>
  <si>
    <t>18,00</t>
  </si>
  <si>
    <t>WT-wydatki bieżące-baszty</t>
  </si>
  <si>
    <t>210 497,00</t>
  </si>
  <si>
    <t>WT-Remont ściany budynku przy ul. Podmiejska 2 przyległa do Bramy Wodnej</t>
  </si>
  <si>
    <t>6 515,00</t>
  </si>
  <si>
    <t>77 982,00</t>
  </si>
  <si>
    <t>WT-system fortyfikacji średniowiecznych-mury obronne wzdłuz ul. Kościelnej,J.Pawła dokumentacja</t>
  </si>
  <si>
    <t>56 000,00</t>
  </si>
  <si>
    <t>WT-zabezpieczenie części podziemnych dawnego więzienia zlokalizowanego przy ul. Kupieckiej oraz od ul. Siemiradzkiego i ul. Międzyleśnej-dokumentacja techniczna</t>
  </si>
  <si>
    <t>57 000,00</t>
  </si>
  <si>
    <t>UP-gminna ewidencja zabytków</t>
  </si>
  <si>
    <t>UP-remont małych zabytków</t>
  </si>
  <si>
    <t>29 000,00</t>
  </si>
  <si>
    <t>509 456,00</t>
  </si>
  <si>
    <t>160 071,00</t>
  </si>
  <si>
    <t>P.Nr 2-wczesne wspomaganie rozwoju</t>
  </si>
  <si>
    <t>16 354,00</t>
  </si>
  <si>
    <t>P.Nr 2-wczesne wspomaganie rozwoju-finans.z dotacji celowej z BP  na realizację zadań w zakresie wychowania przedszkolnego</t>
  </si>
  <si>
    <t>5 851,00</t>
  </si>
  <si>
    <t>101 731,00</t>
  </si>
  <si>
    <t>36 135,00</t>
  </si>
  <si>
    <t>2 952,00</t>
  </si>
  <si>
    <t>1 048,00</t>
  </si>
  <si>
    <t>22 532,00</t>
  </si>
  <si>
    <t>16 627,00</t>
  </si>
  <si>
    <t>5 905,00</t>
  </si>
  <si>
    <t>3 518,00</t>
  </si>
  <si>
    <t>262,00</t>
  </si>
  <si>
    <t>1 836,00</t>
  </si>
  <si>
    <t>1 354,00</t>
  </si>
  <si>
    <t>482,00</t>
  </si>
  <si>
    <t>204 724,00</t>
  </si>
  <si>
    <t>151 066,00</t>
  </si>
  <si>
    <t>53 658,00</t>
  </si>
  <si>
    <t>1 326,00</t>
  </si>
  <si>
    <t>978,00</t>
  </si>
  <si>
    <t>348,00</t>
  </si>
  <si>
    <t>2 400,00</t>
  </si>
  <si>
    <t>1 771,00</t>
  </si>
  <si>
    <t>629,00</t>
  </si>
  <si>
    <t>69 215,00</t>
  </si>
  <si>
    <t>3 914,00</t>
  </si>
  <si>
    <t>1 390,00</t>
  </si>
  <si>
    <t>WE-Gmina Kłodzko-odpłatność za pobyt dzieci w punktach przedszkolnych w innych gminach</t>
  </si>
  <si>
    <t>13 224,00</t>
  </si>
  <si>
    <t>WE-Gmina Miejska Kłodzko-odpłatnośc za pobyt dzieci w punktach przedszkolnych w innych gminach</t>
  </si>
  <si>
    <t>9 816,00</t>
  </si>
  <si>
    <t>WE-Gmina Polanica Zdrój - odpłatność  za pobyt dzieci w punktach  przedszkolnych w innych gminach</t>
  </si>
  <si>
    <t>40 871,00</t>
  </si>
  <si>
    <t>58 657,00</t>
  </si>
  <si>
    <t>43 283,00</t>
  </si>
  <si>
    <t>15 374,00</t>
  </si>
  <si>
    <t>1 824,00</t>
  </si>
  <si>
    <t>1 346,00</t>
  </si>
  <si>
    <t>478,00</t>
  </si>
  <si>
    <t>369,00</t>
  </si>
  <si>
    <t>131,00</t>
  </si>
  <si>
    <t>80106</t>
  </si>
  <si>
    <t>Inne formy wychowania przedszkolnego</t>
  </si>
  <si>
    <t>88 836,00</t>
  </si>
  <si>
    <t>WE-dotacja-Stowarzyszenie Rozwoju Wsi Wilkanów- zespół wychowania przedszkolnego</t>
  </si>
  <si>
    <t>25 343,00</t>
  </si>
  <si>
    <t>WE-dotacja-Stowarzyszenie Rozwoju Wsi Wilkanów- zespół wychowania przedszkolnego-finans.z dotacji celowej z BP  na realizację zadań w zakresie wychowania przedszkolnego</t>
  </si>
  <si>
    <t>8 215,00</t>
  </si>
  <si>
    <t>WE-dotacja-Stowarzyszenie Stara Łomnica Dzieciom- zespół wychowania przedszkolnego w St..Łomnicy-finans.z dotacji celowej z BP  na realizację zadań w zakresie wychowania przedszkolnego</t>
  </si>
  <si>
    <t>6 283,00</t>
  </si>
  <si>
    <t>Realizacja OPS</t>
  </si>
  <si>
    <t>Realizacja Urząd</t>
  </si>
  <si>
    <t>RGŻ-f.sołecki-Ponikwa-Wykonanie oświetlenia ulicznego</t>
  </si>
  <si>
    <t>10 568,00</t>
  </si>
  <si>
    <t>RGŻ-f.sołecki-Stary Waliszów - dofinansowanie do lamp solarnych</t>
  </si>
  <si>
    <t>WI-budowa 1 punktu świetlnego-montaż oprawy z wysięgnikiem na słupie energetycznym przy ul.Górnej 13 w Bystrzycy Kłodzkiej</t>
  </si>
  <si>
    <t>WI-Budowa oświetlenia drogowego przy drodze gminnej działka nr 125 (boczna od ul. Zamenhofa) w Bystrzycy Kłodzkiej-2 pkt świetlne"</t>
  </si>
  <si>
    <t>19 895,00</t>
  </si>
  <si>
    <t>WI-budowa oświetlenia drogowego w Mostowicach 4 pkt. świetlne</t>
  </si>
  <si>
    <t>WI-Budowa oświetlenia drogowego w Starej Bystrzycy (przy działkach nr  13/1 i 13/2)-2 punkty świetlne</t>
  </si>
  <si>
    <t>21 796,00</t>
  </si>
  <si>
    <t>WI-Budowa oświetlenia parkowego przy ul. Widokowej w Bystrzycy Kłodzkiej-4 punkty świetlne</t>
  </si>
  <si>
    <t>85 288,00</t>
  </si>
  <si>
    <t>WI-budowa oświetlenia zatok autobusowych w Szklarce</t>
  </si>
  <si>
    <t>27 484,00</t>
  </si>
  <si>
    <t>WI-dostawa i montaż lamp hybrydowych</t>
  </si>
  <si>
    <t>75 000,00</t>
  </si>
  <si>
    <t>WI-Remont oświetlenia drogowego odcinka ul. St. Sempołowskiej od skrzyżowania z ul. W.Polskiego do skrzyżowania z ul. H. Sienkiewicza w Bystrzycy Kł</t>
  </si>
  <si>
    <t>52 068,00</t>
  </si>
  <si>
    <t>WI-wykonanie dwóch punktów świetlnych - oświetlenie parkowe przy drodze prowadzącej do dz. 1165 przy ul. Norwida 3A w Bystrzycy Kłodzkiej</t>
  </si>
  <si>
    <t>WPiRL-opracowanie dokumentacji na zasilenie z sieci Tauron obiektów w podstrefie Invest Park</t>
  </si>
  <si>
    <t>31 885,00</t>
  </si>
  <si>
    <t>90095</t>
  </si>
  <si>
    <t>295 364,00</t>
  </si>
  <si>
    <t>41 989,00</t>
  </si>
  <si>
    <t>GKM-Utrzymanie czystości i porządku w pomieszczeniach po PKP przy ul. Międzyleśnej 9 w Bystrzycy Kłodzkiej</t>
  </si>
  <si>
    <t>7 700,00</t>
  </si>
  <si>
    <t>RGŻ-f.sołecki-Długopole Dolne-doposażenie placu zabaw</t>
  </si>
  <si>
    <t>RGŻ-f.sołecki-Długopole Zdr.-konserwacja wiat i urządzeń na placu zabaw</t>
  </si>
  <si>
    <t>99,00</t>
  </si>
  <si>
    <t>RGŻ-f.sołecki-Długopole Zdrój-Utrzymanie ,,Sołtysówki" (drobne remonty)</t>
  </si>
  <si>
    <t>RGŻ-f.sołecki-Marianówka- zagospodarowanie placu rekreacyjnego/ogrodzenie/</t>
  </si>
  <si>
    <t>RGŻ-f.sołecki-Mielnik-Wyposażenie palcu zabaw</t>
  </si>
  <si>
    <t>WE-przeprowadzenie remontu sali gimnastycznej oraz klatki schodowej, korytarza i pomieszczenia biurowego w budynku głównym Szkoły Podstawowej w Pławnicy</t>
  </si>
  <si>
    <t>5 200,00</t>
  </si>
  <si>
    <t>5 232,00</t>
  </si>
  <si>
    <t>417 401,00</t>
  </si>
  <si>
    <t>GGG-projekt adaptacyjny budynku po byłej PKP  na potrzeby świetlicy integracyjnej ,,Stacyjka"prowadzonej przez Bystrzyckie Stowarzyszenie Niepełnosprawnych dla dzieci z niepełnosparwnością z Gminy</t>
  </si>
  <si>
    <t>GGG-przyłącze wodu do  budynku po byłej PKP na potrzeby świetlicy integracyjnej ,,Stacyjka"prowadzonej przez Bystrzyckie Stowarzyszenie Niepełnosprawnychdla dzieci z niepełnosparwnością z Gminy</t>
  </si>
  <si>
    <t>54 300,00</t>
  </si>
  <si>
    <t>GKM-remont  Ratusza w Bystrzycy Kł-remont gzymsu i wymiana rynien oraz wymiana tynku i posadzki na wieży wraz z pokryciem kopuły wieży</t>
  </si>
  <si>
    <t>100 000,00</t>
  </si>
  <si>
    <t>16 352,00</t>
  </si>
  <si>
    <t>P.Nr 2-remont łazienki Mickiewicza gr.III</t>
  </si>
  <si>
    <t>RGŻ-f.sołecki-Gorzanów- modernizacja sanitariatów przy SP Gorzanów</t>
  </si>
  <si>
    <t>13 000,00</t>
  </si>
  <si>
    <t>SP nr 2- malowanie korytarzy i klatek schodowych w budynku głównym szkoły</t>
  </si>
  <si>
    <t>45 000,00</t>
  </si>
  <si>
    <t>WE-malowanie sal i korytarzy Przedszkole Nr 2 ul.W.Polskiego 24</t>
  </si>
  <si>
    <t>WE-remont boiska WSE Stary Waliszów</t>
  </si>
  <si>
    <t>WE-remont dachu budynku SP Stara  Łomnica</t>
  </si>
  <si>
    <t>34 000,00</t>
  </si>
  <si>
    <t>WE-remont elewacji budynku II przy SP Długopole Dolne</t>
  </si>
  <si>
    <t>16 249,00</t>
  </si>
  <si>
    <t>1 924,00</t>
  </si>
  <si>
    <t>3 200,00</t>
  </si>
  <si>
    <t>Gimn. dla Dor-delegacje na szkolenia</t>
  </si>
  <si>
    <t>Gimn.Dor-kursy, szkolenia (krótkie formy) przygotowanie materiałów</t>
  </si>
  <si>
    <t>P.Nr 2-dopłaty do czesnego</t>
  </si>
  <si>
    <t>SP Nr 1-delegacje na szkolenia</t>
  </si>
  <si>
    <t>SP Nr 2-delegacje na szkolenia</t>
  </si>
  <si>
    <t>ZS w Wilkanowie-delegacje na szkolenia</t>
  </si>
  <si>
    <t>14 120,00</t>
  </si>
  <si>
    <t>WE-dotacja-Towarzystwo Miłośników Gorzanowa-zespół wychowania przedszkolnego w Gorzanowie</t>
  </si>
  <si>
    <t>22 367,00</t>
  </si>
  <si>
    <t>80110</t>
  </si>
  <si>
    <t>Gimnazja</t>
  </si>
  <si>
    <t>2 462 322,00</t>
  </si>
  <si>
    <t>24 323,00</t>
  </si>
  <si>
    <t>WE-dotacja-Towarzystwo Miłośników Gorzanowa-prowadzenie Gimnazjum w Gorzanowie</t>
  </si>
  <si>
    <t>48 515,00</t>
  </si>
  <si>
    <t>790 440,00</t>
  </si>
  <si>
    <t>49 900,00</t>
  </si>
  <si>
    <t>Gimn. dla Dor.-wydatki bieżące</t>
  </si>
  <si>
    <t>ZS w Wilkanowie--dodatki wyrównawcze za 2013r.</t>
  </si>
  <si>
    <t>29 225,00</t>
  </si>
  <si>
    <t>21 800,00</t>
  </si>
  <si>
    <t>524 015,00</t>
  </si>
  <si>
    <t>82 634,00</t>
  </si>
  <si>
    <t>12 918,00</t>
  </si>
  <si>
    <t>69 716,00</t>
  </si>
  <si>
    <t>171 594,00</t>
  </si>
  <si>
    <t>29 576,00</t>
  </si>
  <si>
    <t>142 018,00</t>
  </si>
  <si>
    <t>23 723,00</t>
  </si>
  <si>
    <t>4 238,00</t>
  </si>
  <si>
    <t>19 485,00</t>
  </si>
  <si>
    <t>163 716,00</t>
  </si>
  <si>
    <t>FN-utrzymanie sali sportowej w  ZS w Wilkanowie</t>
  </si>
  <si>
    <t>40 224,00</t>
  </si>
  <si>
    <t>1 772,00</t>
  </si>
  <si>
    <t>121 720,00</t>
  </si>
  <si>
    <t>83 800,00</t>
  </si>
  <si>
    <t>10 062,00</t>
  </si>
  <si>
    <t>ZS- w Wilkanowie-usunięcie awarii stacji uzdatniania wody oraz wymiana pompy głębinowej</t>
  </si>
  <si>
    <t>7 322,00</t>
  </si>
  <si>
    <t>2 740,00</t>
  </si>
  <si>
    <t>40,00</t>
  </si>
  <si>
    <t>460,00</t>
  </si>
  <si>
    <t>18 075,00</t>
  </si>
  <si>
    <t>16 875,00</t>
  </si>
  <si>
    <t>351,00</t>
  </si>
  <si>
    <t>1 440,00</t>
  </si>
  <si>
    <t>GKM-zwrot kaucji mieszkaniowych</t>
  </si>
  <si>
    <t>710</t>
  </si>
  <si>
    <t>Działalność usługowa</t>
  </si>
  <si>
    <t>378 100,00</t>
  </si>
  <si>
    <t>71004</t>
  </si>
  <si>
    <t>Plany zagospodarowania przestrzennego</t>
  </si>
  <si>
    <t>137 400,00</t>
  </si>
  <si>
    <t>UP-komisje uzdrowiskowe i urbanistyczne</t>
  </si>
  <si>
    <t>136 000,00</t>
  </si>
  <si>
    <t>UP - MPZP dla m. Topolice</t>
  </si>
  <si>
    <t>9 871,00</t>
  </si>
  <si>
    <t>UP-mpzp dla miasta Bystrzyca Klodzka cz. staromiejska</t>
  </si>
  <si>
    <t>2 219,00</t>
  </si>
  <si>
    <t>UP-mpzp Długopole Zdr</t>
  </si>
  <si>
    <t>UP-mpzp miasto cz. zachodnia Bystrzyca Kłodzka</t>
  </si>
  <si>
    <t>40 000,00</t>
  </si>
  <si>
    <t>UP-mpzp Międzygórze kolej linowa I</t>
  </si>
  <si>
    <t>UP-mpzp Międzygórze kolej linowa II</t>
  </si>
  <si>
    <t>UP-przygotowanie podkładów geodezyjnych</t>
  </si>
  <si>
    <t>7 781,00</t>
  </si>
  <si>
    <t>UP-zmiana studium Międzygórze</t>
  </si>
  <si>
    <t>129,00</t>
  </si>
  <si>
    <t>4700</t>
  </si>
  <si>
    <t xml:space="preserve">Szkolenia pracowników niebędących członkami korpusu służby cywilnej </t>
  </si>
  <si>
    <t>UP-wydatki bieżące</t>
  </si>
  <si>
    <t>71035</t>
  </si>
  <si>
    <t>Cmentarze</t>
  </si>
  <si>
    <t>210 700,00</t>
  </si>
  <si>
    <t>RGŻ-f.sołecki-Zalesie-ogrodzenie cmentarza</t>
  </si>
  <si>
    <t>70 000,00</t>
  </si>
  <si>
    <t>GKM-remont ogrodzenia cmentarza ul.1 Maja</t>
  </si>
  <si>
    <t>120 028,00</t>
  </si>
  <si>
    <t>GKM-utrzymanie i obsługa  cmentarza komunalnego</t>
  </si>
  <si>
    <t>WE-Szansa dla Wilkanowa -zakup tablicy multimedialnej z oprogramowaniem-Projekt w ramach Programu Operacyjnego Kapitał Ludzki współfinansowany z EFS-UMWD Wrocław-zajęcia dla zdolnych uczniów oraz zajęcia korekcyjno-kompensacyjne</t>
  </si>
  <si>
    <t>851</t>
  </si>
  <si>
    <t>Ochrona zdrowia</t>
  </si>
  <si>
    <t>583 506,00</t>
  </si>
  <si>
    <t>85149</t>
  </si>
  <si>
    <t>Programy polityki zdrowotnej</t>
  </si>
  <si>
    <t>WE-dotacja-Bystrzyckie Stowarzyszenie AMAZONKI-Rehabilitacja kobiet po mastektomii</t>
  </si>
  <si>
    <t>WE-konkurs-rehabilitacja dzieci niepełnosprawnych</t>
  </si>
  <si>
    <t>WE-badania usg dzieci  i młodzieży w ramach działania Fundacji Ronalda McDonalda ,, Nie nowotworom u dzieci"</t>
  </si>
  <si>
    <t>85153</t>
  </si>
  <si>
    <t>Zwalczanie narkomanii</t>
  </si>
  <si>
    <t>33 480,00</t>
  </si>
  <si>
    <t>OPS-Punkt Konsultacyjny-Terapeuta uzależnień, psycholog, pracownik socjalny, konsultant ds. ofiar przemocy</t>
  </si>
  <si>
    <t>923,00</t>
  </si>
  <si>
    <t>OPS-Punkt Informacyjno-Konsultacyjny ds. Uzależnień</t>
  </si>
  <si>
    <t>20 970,00</t>
  </si>
  <si>
    <t>OPS-b.g-wypoczynek dzieci</t>
  </si>
  <si>
    <t>OPS-działalność profilaktyczna-program psychoedukacyjny ,,Stop narkomanii"</t>
  </si>
  <si>
    <t>OPS-kampania ,,Zachowaj Trzeźwy umysł"</t>
  </si>
  <si>
    <t>1 230,00</t>
  </si>
  <si>
    <t>OPS-pakiet kampanii"To mnie kręci"</t>
  </si>
  <si>
    <t>590,00</t>
  </si>
  <si>
    <t>OPS-podnoszenie kwalifikacji osób zajmujących się zjawiskiem przemocy w rodzinie</t>
  </si>
  <si>
    <t>6 150,00</t>
  </si>
  <si>
    <t>1 287,00</t>
  </si>
  <si>
    <t>RGŻ-f.sołecki-Stara Bystrzyca-doposażenie placu zabaw dla dzieci</t>
  </si>
  <si>
    <t>RGŻ-f.sołecki-Wyszki-budowa placu zabaw wraz zakupem urządzeń</t>
  </si>
  <si>
    <t>RGŻ-wydatki bieżące</t>
  </si>
  <si>
    <t>RGŻ-zakup karmy</t>
  </si>
  <si>
    <t>1 990,00</t>
  </si>
  <si>
    <t>10 700,00</t>
  </si>
  <si>
    <t>GKM-remont muru oporowego i ogrodzenia na dz. 763 przy ul. Przyjaciół w Bystrzycy Kłodzkiej</t>
  </si>
  <si>
    <t>GKM-remont muru oporowego przy ul. Starobystrzyckiej 25 w Bystrzycy Kłodzkiej (katastrofa budowlana)</t>
  </si>
  <si>
    <t>59 000,00</t>
  </si>
  <si>
    <t>37 141,00</t>
  </si>
  <si>
    <t>1 901,00</t>
  </si>
  <si>
    <t>RGŻ-f.sołecki-Lasówka-budowa i odbudowa infrastruktury wiejskiej</t>
  </si>
  <si>
    <t>RGŻ-f.sołecki-Szklarka-przygotowanie terenu pod plac zabaw</t>
  </si>
  <si>
    <t>6 200,00</t>
  </si>
  <si>
    <t>RGŻ-montaż urządzeń zabawowych na placu zabaw w Mielniku</t>
  </si>
  <si>
    <t>RGŻ-pomoc weterynaryjna psom bezdomnym oraz wyłapywanie psów i pezekazywanie do schroniska AZYL</t>
  </si>
  <si>
    <t>17 857,00</t>
  </si>
  <si>
    <t>153,00</t>
  </si>
  <si>
    <t>110 489,00</t>
  </si>
  <si>
    <t>RGŻ-f.sołecki-Starkówek-budowa wiaty na dziełce 41/2</t>
  </si>
  <si>
    <t>8 200,00</t>
  </si>
  <si>
    <t>RGŻ-f.sołecki-Stary Waliszów-budowa wiaty przy WDK</t>
  </si>
  <si>
    <t>3 330,00</t>
  </si>
  <si>
    <t>ZS w Wilkanowie-kursy, szkolenia (krótkie formy) przygotowanie materiałów</t>
  </si>
  <si>
    <t>3 190,00</t>
  </si>
  <si>
    <t>80195</t>
  </si>
  <si>
    <t>208 023,00</t>
  </si>
  <si>
    <t>5 808,00</t>
  </si>
  <si>
    <t>WE-konkurs grantowy na realizację projektów i zajęć pozalekcyjnych</t>
  </si>
  <si>
    <t>8 882,00</t>
  </si>
  <si>
    <t>WE-pomoc zdrowotna dla nauczycieli</t>
  </si>
  <si>
    <t>WE-fundusz nagród Burmistrza dla nauczycieli</t>
  </si>
  <si>
    <t>841,00</t>
  </si>
  <si>
    <t>110,00</t>
  </si>
  <si>
    <t>WE-wynagrodzenia ekspertów w komisjach egzaminacyjnych</t>
  </si>
  <si>
    <t>7 200,00</t>
  </si>
  <si>
    <t>WE-Szansa dla Wilkanowa -Projekt w ramach Programu Operacyjnego Kapitał Ludzki współfinansowany z EFS-UMWD Wrocław-zajęcia dla zdolnych uczniów oraz zajęcia korekcyjno-kompensacyjne</t>
  </si>
  <si>
    <t>6 670,00</t>
  </si>
  <si>
    <t>SP Nr 1-konkursy szkolne</t>
  </si>
  <si>
    <t>1 520,00</t>
  </si>
  <si>
    <t>SP Nr 2-konkursy szkolne</t>
  </si>
  <si>
    <t>WE-Książka mój przyjaciel-Program na rzecz społeczności romskiej-zakup podręczników i przyborów szkolnych dla uczniów romskich-SP nr 1-wkład własny</t>
  </si>
  <si>
    <t>1 700,00</t>
  </si>
  <si>
    <t>WE-przygotowanie prezentacji stołów Wielkanocnych</t>
  </si>
  <si>
    <t>ZS w Wilkanowie - Grant z FLMŚ Żądło</t>
  </si>
  <si>
    <t>450,00</t>
  </si>
  <si>
    <t>2 080,00</t>
  </si>
  <si>
    <t>3 760,00</t>
  </si>
  <si>
    <t>WE-Dolnośląski  Festiwal Nauki-Orkiestra Dęta Stowarzyszenie Muzyków Kłodzkich</t>
  </si>
  <si>
    <t>WE-Przegląd podstawowy placu zabaw Bystrzaki</t>
  </si>
  <si>
    <t>560,00</t>
  </si>
  <si>
    <t>162 672,00</t>
  </si>
  <si>
    <t>P.Nr 2-odpisy na ZFŚS dla nauczycieli emerytów i rencistów</t>
  </si>
  <si>
    <t>2 793,00</t>
  </si>
  <si>
    <t>SP nr 1-odpisy na ZFŚS dla nauczycieli emerytów i rencistów</t>
  </si>
  <si>
    <t>58 418,00</t>
  </si>
  <si>
    <t>SP nr 2 - odpisy na ZFŚS dla nauczycieli emerytów i rencistów</t>
  </si>
  <si>
    <t>46 737,00</t>
  </si>
  <si>
    <t>WE-odpis ZFŚS nauczycieli emerytów i rencistów</t>
  </si>
  <si>
    <t>40 637,00</t>
  </si>
  <si>
    <t>ZS w Wilkanowie-odpisy na ZFŚS dla nauczycieli emerytów i rencistów</t>
  </si>
  <si>
    <t>14 087,00</t>
  </si>
  <si>
    <t>4 900,00</t>
  </si>
  <si>
    <t>RGŻ-f.sołecki-Stara Bystrzyca-dopsażenie kuchni WDK</t>
  </si>
  <si>
    <t>RGŻ-f.sołecki-Stara Łomnica-remont świetlicy wiejskiej(remiza)</t>
  </si>
  <si>
    <t>RGŻ-f.sołecki-Topolice - zakup 2 podgrzewaczy oraz warnika</t>
  </si>
  <si>
    <t>1 268,00</t>
  </si>
  <si>
    <t>RGŻ-f.sołecki-Topolice- zakup ławostołów</t>
  </si>
  <si>
    <t>RGŻ-f.sołecki-Topolice-zakup grila ogrodowego</t>
  </si>
  <si>
    <t>RGŻ-f.sołecki-Wilkanów- dopłata do zakupu chłodziarki dla KGW</t>
  </si>
  <si>
    <t>RGŻ-f.sołecki-Wilkanów-zakup krzeseł do WOK</t>
  </si>
  <si>
    <t>RGŻ-f.sołecki-Wójtowice- zakup materiałów i modernizacja zaplecza kuchennego oraz remont elewacji świetlicy</t>
  </si>
  <si>
    <t>RGŻ-f.sołecki-Wójtowice-Zakup wyposażenia do świetlicy</t>
  </si>
  <si>
    <t>4 012,00</t>
  </si>
  <si>
    <t>RGŻ-RS Nowy Waliszów-zakup urządzeń do siłowni</t>
  </si>
  <si>
    <t>3 621,00</t>
  </si>
  <si>
    <t>51 816,00</t>
  </si>
  <si>
    <t>RGŻ-f.sołecki-Idzików- remont podłogi w WDK -pomieszczenie biblioteki</t>
  </si>
  <si>
    <t>RGŻ-f.sołecki-Nowa Bystrzyca- remont schodów do świetlicy wiejskiej</t>
  </si>
  <si>
    <t>RGŻ-f.sołecki-Poręba-remont świetlicy wiejskiej</t>
  </si>
  <si>
    <t>4 416,00</t>
  </si>
  <si>
    <t>WPiRL-,,Remont Wiejskiego Ośrodka Kultury w Idzikowie"-wykonanie dokumentacji projektowo-kosztorysowej</t>
  </si>
  <si>
    <t>36 900,00</t>
  </si>
  <si>
    <t>40 879,00</t>
  </si>
  <si>
    <t>RGŻ-f.sołecki-Lasówka-wynajęcie sali na zebrania wiejskie</t>
  </si>
  <si>
    <t>OPS-,,Aktywizacja społeczna i zawodowa"-projekt finansowany z Europejskiego Funduszu Społ.Kapitał Ludzki</t>
  </si>
  <si>
    <t>63 364,00</t>
  </si>
  <si>
    <t>34 750,00</t>
  </si>
  <si>
    <t>28 614,00</t>
  </si>
  <si>
    <t>98 665,00</t>
  </si>
  <si>
    <t>73 000,00</t>
  </si>
  <si>
    <t>25 665,00</t>
  </si>
  <si>
    <t>11 400,00</t>
  </si>
  <si>
    <t>19 758,00</t>
  </si>
  <si>
    <t>9 879,00</t>
  </si>
  <si>
    <t>17 162,00</t>
  </si>
  <si>
    <t>11 688,00</t>
  </si>
  <si>
    <t>6 348,00</t>
  </si>
  <si>
    <t xml:space="preserve">OPS-remont pomieszczenia gospodarczego dla potrzeb Zespołu Komisji Interdyscyplinarnej w budynku OPS </t>
  </si>
  <si>
    <t>5 340,00</t>
  </si>
  <si>
    <t>1 396,00</t>
  </si>
  <si>
    <t>21 065,00</t>
  </si>
  <si>
    <t>7 991,00</t>
  </si>
  <si>
    <t>222 000,00</t>
  </si>
  <si>
    <t>1 130,00</t>
  </si>
  <si>
    <t>4417</t>
  </si>
  <si>
    <t>1 320,00</t>
  </si>
  <si>
    <t>3 545,00</t>
  </si>
  <si>
    <t>5 600,00</t>
  </si>
  <si>
    <t>29 740,00</t>
  </si>
  <si>
    <t>36 500,00</t>
  </si>
  <si>
    <t>1 670,00</t>
  </si>
  <si>
    <t>147 852,00</t>
  </si>
  <si>
    <t>6 400,00</t>
  </si>
  <si>
    <t>7 840,00</t>
  </si>
  <si>
    <t>85295</t>
  </si>
  <si>
    <t>826 313,00</t>
  </si>
  <si>
    <t>WE-dotacja-Fundusz Lokalny Masywu Śnieżnika -Prowadzenie świetlicy środowiskowej</t>
  </si>
  <si>
    <t>OPS-b.g-Prace społecznie użyteczne oraz roboty publiczne na rzecz budownictwa socjalnego</t>
  </si>
  <si>
    <t>596 302,00</t>
  </si>
  <si>
    <t>OPS-b.g-dożywianie dzieci-środki własne gminy</t>
  </si>
  <si>
    <t>72 000,00</t>
  </si>
  <si>
    <t>74 600,00</t>
  </si>
  <si>
    <t xml:space="preserve">OPS-dotacja z BP na dofinansowanie zadań własnych-Pomoc państwa w zakresie dożywiania </t>
  </si>
  <si>
    <t>364 000,00</t>
  </si>
  <si>
    <t>%</t>
  </si>
  <si>
    <t>Wykonanie 30.06.2014</t>
  </si>
  <si>
    <t>60016</t>
  </si>
  <si>
    <t>Drogi publiczne gminne</t>
  </si>
  <si>
    <t>3020</t>
  </si>
  <si>
    <t>Wydatki osobowe niezaliczone do wynagrodzeń</t>
  </si>
  <si>
    <t>2 000,00</t>
  </si>
  <si>
    <t>OPS-b.g-organizacja i prowadzenie robót publicznych</t>
  </si>
  <si>
    <t>144 000,00</t>
  </si>
  <si>
    <t>4040</t>
  </si>
  <si>
    <t>Dodatkowe wynagrodzenie roczne</t>
  </si>
  <si>
    <t>12 240,00</t>
  </si>
  <si>
    <t>27 280,00</t>
  </si>
  <si>
    <t>3 828,00</t>
  </si>
  <si>
    <t>4170</t>
  </si>
  <si>
    <t>Wynagrodzenia bezosobowe</t>
  </si>
  <si>
    <t>GKM-utrzymanie dróg i placów</t>
  </si>
  <si>
    <t>19 000,00</t>
  </si>
  <si>
    <t>11 200,00</t>
  </si>
  <si>
    <t>RGŻ-f.sołecki-Szklarka-zakup tłucznia do remontu dróg</t>
  </si>
  <si>
    <t>1,00</t>
  </si>
  <si>
    <t>904 539,00</t>
  </si>
  <si>
    <t>GKM-remont chodnika ul.Polna w Bystrzycy Kł.</t>
  </si>
  <si>
    <t>150 000,00</t>
  </si>
  <si>
    <t>GKM-remont drogi gminnej od posesji nr 97 w kierunku  posesji nr 99 w m. Nowy Waliszów dz. nr 668/4 km 0+060-0+175</t>
  </si>
  <si>
    <t>108 600,00</t>
  </si>
  <si>
    <t>GKM-rozbudowa drogi w Wilkanowie I etap</t>
  </si>
  <si>
    <t>200 000,00</t>
  </si>
  <si>
    <t>50 383,00</t>
  </si>
  <si>
    <t>GKM-wykonanie odwodnienia wód opadowych ul.Tuwima w Bystrzycy Kł.</t>
  </si>
  <si>
    <t>60 000,00</t>
  </si>
  <si>
    <t>RGŻ-f.sołecki-Kamienna-Remont drogi gminnej nr 112 w Kamiennej</t>
  </si>
  <si>
    <t>6 307,00</t>
  </si>
  <si>
    <t>RGŻ-f.sołecki-Nowa Bystrzyca- remont mostu w ciągu drogi gminnej nr 132,148</t>
  </si>
  <si>
    <t>7 970,00</t>
  </si>
  <si>
    <t>RGŻ-f.sołecki-Piotrowice-Remont drogi gminnej nr 99</t>
  </si>
  <si>
    <t>1 500,00</t>
  </si>
  <si>
    <t>RGŻ-f.sołecki-Pławnica-remont drogi gminnej</t>
  </si>
  <si>
    <t>15 455,00</t>
  </si>
  <si>
    <t>RGŻ-f.sołecki-Spalona-Konserwacja drogi gminnej nr 69 w Spalonej</t>
  </si>
  <si>
    <t>6 380,00</t>
  </si>
  <si>
    <t>RGŻ-Rada Sołecka Spalona-konserwacja drogi gminnej nr 69 w  Spalonej-dofinansowanie do zadania realizowanego w ramach  funduszu sołeckiego 2014</t>
  </si>
  <si>
    <t>6 000,00</t>
  </si>
  <si>
    <t>RGŻ-remont nawierzchni drogi gminnej pos. 29-31 w Pławnicy dofinansowanie do zadania realizowanego z funduszu sołeckiego</t>
  </si>
  <si>
    <t>23 423,00</t>
  </si>
  <si>
    <t>RGŻ-Remont placu gminnego w Gorzanowie</t>
  </si>
  <si>
    <t>7 808,00</t>
  </si>
  <si>
    <t>WI-Remont odcinka ul. St. Sempołowskiej od skrzyżowania z ul. W.Polskiego do skrzyżowania z ul. H. Sienkiewicza w Bystrzycy Kł</t>
  </si>
  <si>
    <t>260 713,00</t>
  </si>
  <si>
    <t>4280</t>
  </si>
  <si>
    <t>Zakup usług zdrowotnych</t>
  </si>
  <si>
    <t>600,00</t>
  </si>
  <si>
    <t>GKM-utrzymanie placów zabaw</t>
  </si>
  <si>
    <t>RGŻ-f.sołecki-Długopole Dolne-ułożenie kostki brukowej 3 etap</t>
  </si>
  <si>
    <t>30,00</t>
  </si>
  <si>
    <t>45,00</t>
  </si>
  <si>
    <t>1 280,00</t>
  </si>
  <si>
    <t>4410</t>
  </si>
  <si>
    <t>Podróże służbowe krajowe</t>
  </si>
  <si>
    <t>100,00</t>
  </si>
  <si>
    <t>4 582,00</t>
  </si>
  <si>
    <t>2 328,00</t>
  </si>
  <si>
    <t>2 254,00</t>
  </si>
  <si>
    <t>679,00</t>
  </si>
  <si>
    <t>26 700,00</t>
  </si>
  <si>
    <t>70,00</t>
  </si>
  <si>
    <t>7 188,00</t>
  </si>
  <si>
    <t>20 780,00</t>
  </si>
  <si>
    <t>13 200,00</t>
  </si>
  <si>
    <t>4 700,00</t>
  </si>
  <si>
    <t>85415</t>
  </si>
  <si>
    <t>Pomoc materialna dla uczniów</t>
  </si>
  <si>
    <t>290 470,00</t>
  </si>
  <si>
    <t>3240</t>
  </si>
  <si>
    <t>Stypendia dla uczniów</t>
  </si>
  <si>
    <t>288 470,00</t>
  </si>
  <si>
    <t>SP Nr 1-stypendia motywacyjne dla uczniów</t>
  </si>
  <si>
    <t>1 730,00</t>
  </si>
  <si>
    <t>SP Nr 2-stypendia motywacyjne dla ucznów</t>
  </si>
  <si>
    <t>1 380,00</t>
  </si>
  <si>
    <t>SO-wydatki bieżące w tym:</t>
  </si>
  <si>
    <t>* zakup paliwa,olejów i materiałów motoryzacyjnych</t>
  </si>
  <si>
    <t>* zakup opału</t>
  </si>
  <si>
    <t>* artykuły bhp, ogrodnicze,remontowe</t>
  </si>
  <si>
    <t>* zakup akumulatorów, iskrownika,regulatora do pieca co.</t>
  </si>
  <si>
    <t>SO-wymiana bramy garażowej przemysłowej w obiekcie OSP  Wilkanów</t>
  </si>
  <si>
    <t>SO-wydatki bieżące OSP: woda,energia elektryczna</t>
  </si>
  <si>
    <t>SO-wydatki bieżące OSP - ubezpieczenia pojazdów</t>
  </si>
  <si>
    <t>* zasiłki przyznane z powodu bezrobocia</t>
  </si>
  <si>
    <t>* zasiłki przyznane z powodu długotrwałej choroby</t>
  </si>
  <si>
    <t>* zasiłki przyznane z powodu niepełnosprawności</t>
  </si>
  <si>
    <t>* inne</t>
  </si>
  <si>
    <t>* zasiłki celowe</t>
  </si>
  <si>
    <t>*  zasiłki dla osób, których dochód przekracza kryterium dochodowe, ale chwilowo znalazły się w trudnej sytuacji wymagającej pomocy finansowej</t>
  </si>
  <si>
    <t>* dożywianie uczniów w szkołach</t>
  </si>
  <si>
    <t>* zasiłki w zakresie dożywiania - sklepy</t>
  </si>
  <si>
    <t>* zasiłki w zakresie dożywiania - posiłki jednodaniowe</t>
  </si>
  <si>
    <t>* pobyt w schronisku</t>
  </si>
  <si>
    <t>* dofinansowanie do posiłków</t>
  </si>
  <si>
    <t>* zasiłki celowe na zakup opału i losowe</t>
  </si>
  <si>
    <t>* sprawienie pogrzebu dla  3 osób</t>
  </si>
  <si>
    <t>* użytkownicy lokali mieszkalnych tworzących mieszkaniowy zasób gminy</t>
  </si>
  <si>
    <t>* użytkownikom mieszkań spóldzielczych</t>
  </si>
  <si>
    <t>* wspólnoty mieszkaniowe</t>
  </si>
  <si>
    <t>* użytkownikom innych mieszkań</t>
  </si>
  <si>
    <t>* ryczałty</t>
  </si>
  <si>
    <t>* dodatki energetyczne 39 gospodarstw domowych</t>
  </si>
  <si>
    <t>* koszty obsługi zadania dodatki energetyczne</t>
  </si>
  <si>
    <t>* zasiłki stałe dla 115 osób: 626 świadczeń</t>
  </si>
  <si>
    <t>Aktywizacja społeczna i zawodowa"-projekt finansowany z Europejskiego Funduszu Społ.Kapitał Ludzki</t>
  </si>
  <si>
    <t>15 900,00</t>
  </si>
  <si>
    <t>19 040,00</t>
  </si>
  <si>
    <t>KF-modernizacja stadionu-płyta+trybuny</t>
  </si>
  <si>
    <t>122,00</t>
  </si>
  <si>
    <t>KF-postawienie tablicy informacyjnej, ławek i kosza na śmieci na terenie Dirt Parku(  Małpi Gaj)</t>
  </si>
  <si>
    <t>881,00</t>
  </si>
  <si>
    <t>KF-zakup 8 zwykłych koszy metalowych na odpady stałe</t>
  </si>
  <si>
    <t>KF-zakup kompletu hantli do klubu Reeves</t>
  </si>
  <si>
    <t>KF-zakup materiałów budowlanych na remont szatni Klubu Sportowego LZS ,,Igliczna" w Wilkanowie</t>
  </si>
  <si>
    <t>KF-zakup medali i pucharów dla uczestników XXIII Mistrzostw Polski Juniorów w TAEKWON-DO</t>
  </si>
  <si>
    <t>KF-zakup odkurzacza do zbierania liści i trawy z bieżni  lekkoatletycznej</t>
  </si>
  <si>
    <t>KF-zakup sprzętu sportowego do piłki plażowej w Długopolu Zdroju</t>
  </si>
  <si>
    <t>1 835,00</t>
  </si>
  <si>
    <t>RGŻ-f.sołecki-Starkówek-utrzymanie boiska do piłki nożnej</t>
  </si>
  <si>
    <t>617,00</t>
  </si>
  <si>
    <t>WI-modernizacja stadionu-płyta+trybuny</t>
  </si>
  <si>
    <t>24 699,00</t>
  </si>
  <si>
    <t>24 099,00</t>
  </si>
  <si>
    <t>KF-wydatki bieżące</t>
  </si>
  <si>
    <t>57 820,00</t>
  </si>
  <si>
    <t>3 240,00</t>
  </si>
  <si>
    <t>360,00</t>
  </si>
  <si>
    <t>4440</t>
  </si>
  <si>
    <t>Odpisy na zakładowy fundusz świadczeń socjalnych</t>
  </si>
  <si>
    <t>8 204,00</t>
  </si>
  <si>
    <t>60017</t>
  </si>
  <si>
    <t>Drogi wewnetrzne</t>
  </si>
  <si>
    <t>742 899,00</t>
  </si>
  <si>
    <t>WPiS-promocja gminy; wykoannei stroju Lwa Bystrzaka</t>
  </si>
  <si>
    <t>WPiS-inne działania kulturalne: płaskorzeźby, usługa gastronomiczne,fotograficzna</t>
  </si>
  <si>
    <t>KF-eksploatacja stadionu: wegiel,paliwo do Forda,farby,kosiarka/</t>
  </si>
  <si>
    <t>SO-dofinansowanie Placówki Straży Granicznej w Kłodzku (zakup paliwa, specjalistycznego wyposażenia lub oprogramowania)</t>
  </si>
  <si>
    <t>75412</t>
  </si>
  <si>
    <t>Ochotnicze straże pożarne</t>
  </si>
  <si>
    <t>1 333 724,00</t>
  </si>
  <si>
    <t>11 060,00</t>
  </si>
  <si>
    <t>Plan na 01.01.2014</t>
  </si>
  <si>
    <t>Plan na 30.06.2014</t>
  </si>
  <si>
    <t>OPS-Pomoc finansowa realizowana na podst. rządowego programu wspierania osób upobierających świadczenie pielęgnacyjnego ustanowionego uchwałą nr 104/2012 Rady Ministrów z dnia 25.06.2012</t>
  </si>
  <si>
    <t>KF-eksploatacja Orlika</t>
  </si>
  <si>
    <t>20 160,00</t>
  </si>
  <si>
    <t>27 600,00</t>
  </si>
  <si>
    <t>4 060,00</t>
  </si>
  <si>
    <t>12 298,00</t>
  </si>
  <si>
    <t>7 123,00</t>
  </si>
  <si>
    <t>5 175,00</t>
  </si>
  <si>
    <t>1 832,00</t>
  </si>
  <si>
    <t>1 010,00</t>
  </si>
  <si>
    <t>822,00</t>
  </si>
  <si>
    <t>35 889,00</t>
  </si>
  <si>
    <t>16 231,00</t>
  </si>
  <si>
    <t>KF-obsługa narciarskich tras biegowych</t>
  </si>
  <si>
    <t>158,00</t>
  </si>
  <si>
    <t>KF-renowacja boiska do piłki nożnej w Starej Bystrzycy</t>
  </si>
  <si>
    <t>* usługi opiekuńcze</t>
  </si>
  <si>
    <t>* monitoring, system alarmowy</t>
  </si>
  <si>
    <t>* opłaty pocztowe</t>
  </si>
  <si>
    <t>* obiady w menażkach</t>
  </si>
  <si>
    <t>* pozostałe usługi</t>
  </si>
  <si>
    <t>* obsługa prawna</t>
  </si>
  <si>
    <t>* koszty  egzekucyjne fundusz alimentacyjny</t>
  </si>
  <si>
    <t>* koszty utrzymania działu swiadczeń rodzinnych</t>
  </si>
  <si>
    <t>* naprawa samochodu słuzbowego</t>
  </si>
  <si>
    <t>* utrzymanie programu NET</t>
  </si>
  <si>
    <t>OPS fin.z dotacji celowej BP na zadania zlecone- Pomoc finansowa realizowana na podst. rządowego programu wspierania osób uprawnionych do świadczenia pielęgnacyjnego ustanowionego uchwałą nr 230/2013 Rady Ministrów z dnia 24.12.2013</t>
  </si>
  <si>
    <t>WT-Bystrzyca Kłodzka, system fortyfikacji miejskich (XIV w.): prace konserwatorskie oraz roboty budowlane przy południowo-wschodniego odcinku murów obronnych-IV etap -środki z Min.Kultury i Dziedzictwa Narodowego</t>
  </si>
  <si>
    <t>WT-oświetlenie punktowe południowo-wschodniego odcinka murów obronnych w Bystrzycy Kłodzkiej-dokumentacja i realizacja</t>
  </si>
  <si>
    <t>300 228,00</t>
  </si>
  <si>
    <t>WT-wykonanie robót dodatkowych przy Bramie Wodnej, Rycerskiej-balustrada, uchwyt metalowy, oprawy oświetleniowe</t>
  </si>
  <si>
    <t>9 228,00</t>
  </si>
  <si>
    <t>92195</t>
  </si>
  <si>
    <t>60 030,00</t>
  </si>
  <si>
    <t>2830</t>
  </si>
  <si>
    <t>Dotacja celowa z budżetu na finansowanie lub dofinansowanie zadań zleconych do realizacji pozostałym jednostkom nie zaliczanym do sektora finansów publicznych</t>
  </si>
  <si>
    <t>WPiS-dofinansowanie do Proporca dla Placówki Straży Granicznej w Kłodzku</t>
  </si>
  <si>
    <t xml:space="preserve">RGŻ- ,,Razem Rośniemy"-RS Nowy Waliszów projekt  z Funduszu Lokalnego Masywu Śnieżnika umowa dotacji nr 10/FLMS/DL8-ODL/2014 </t>
  </si>
  <si>
    <t xml:space="preserve">RGŻ- ,,Wołowina Sudecka-wspólpraca na rzecz ożywienia gospodarczego regionu"-Grupa inicjatywna Marianówka, Szklary, Osada Góra Igliczna projekt  z Funduszu Lokalnego Masywu Śnieżnika umowa dotacji nr 14/FLMS/DL8-ODL/2014 </t>
  </si>
  <si>
    <t>WPiS-Dni Wilkanowa</t>
  </si>
  <si>
    <t>4 430,00</t>
  </si>
  <si>
    <t>RGŻ-f.sołecki-Marianówka-Utrzymanie strony internetowej ,,Przystanek Marianówka"</t>
  </si>
  <si>
    <t>130,00</t>
  </si>
  <si>
    <t>WPIS-zakup fortepianu dla Państwowej Szkoły Muzycznej I stopnia w Bystrzycy Kłodzkiej</t>
  </si>
  <si>
    <t>926</t>
  </si>
  <si>
    <t>Kultura fizyczna</t>
  </si>
  <si>
    <t>708 476,00</t>
  </si>
  <si>
    <t>92601</t>
  </si>
  <si>
    <t>Obiekty sportowe</t>
  </si>
  <si>
    <t>272 940,00</t>
  </si>
  <si>
    <t>KF-eksploatacja stadionu</t>
  </si>
  <si>
    <t>47 760,00</t>
  </si>
  <si>
    <t>GKM-remont drogi gminnej dz. nr 592/1, 592/2, 591/2, 581 od drogi woj. nr 388  w kierunku boiska sportowego oraz posesji nr 76,87 w m. Stara Łomnica [intensywne opady deszczu]-MSWIA</t>
  </si>
  <si>
    <t>583 261,00</t>
  </si>
  <si>
    <t>GKM-remont drogi gminnej dz. nr 592/1, 592/2, 591/2, 581 od drogi woj. nr 388  w kierunku boiska sportowego oraz posesji nr 76,87 w m. Stara Łomnica [intensywne opady deszczu]-wkład własny</t>
  </si>
  <si>
    <t>145 817,00</t>
  </si>
  <si>
    <t>254 183,00</t>
  </si>
  <si>
    <t>400,00</t>
  </si>
  <si>
    <t>60095</t>
  </si>
  <si>
    <t>23 129,00</t>
  </si>
  <si>
    <t>3 050,00</t>
  </si>
  <si>
    <t>GKM-obsługa parkingu przy ul. Sempołowskiej w Bystrzycy Kłodzkiej</t>
  </si>
  <si>
    <t>1 429,00</t>
  </si>
  <si>
    <t>GKM-utrzymanie parkingu</t>
  </si>
  <si>
    <t>950,00</t>
  </si>
  <si>
    <t>RGŻ-f.sołecki-Młoty-remont przystanków PKS</t>
  </si>
  <si>
    <t>479,00</t>
  </si>
  <si>
    <t>4530</t>
  </si>
  <si>
    <t>Podatek od towarów i usług (VAT).</t>
  </si>
  <si>
    <t>50,00</t>
  </si>
  <si>
    <t>6060</t>
  </si>
  <si>
    <t>3 600,00</t>
  </si>
  <si>
    <t>RGŻ-f.sołecki-Wilkanów-montaż wiaty przystankowej</t>
  </si>
  <si>
    <t>630</t>
  </si>
  <si>
    <t>Turystyka</t>
  </si>
  <si>
    <t>113 719,00</t>
  </si>
  <si>
    <t>63003</t>
  </si>
  <si>
    <t>Zadania w zakresie upowszechniania turystyki</t>
  </si>
  <si>
    <t>78 919,00</t>
  </si>
  <si>
    <t>2820</t>
  </si>
  <si>
    <t>Dotacja celowa z budżetu na finansowanie lub dofinansowanie zadań zleconych do realizacji stowarzyszeniom</t>
  </si>
  <si>
    <t>WT-dotacja na zadania z zakresu turystyki-organizacja imprezy ''Dni Turystyki Ziemi Bystrzyckiej-Obchody Światowego Dnia Turystyki"-Bystrzyckie Towarzystwo Górskie</t>
  </si>
  <si>
    <t>5 000,00</t>
  </si>
  <si>
    <t>WT-dotacja na zadania z zakresu turystyki-organizacja imprezy ''Odnowienie oznakowania turystycznego -szlaków pieszych w rejonie Gór Bystrzyckich"-PTTK w Międzygórzu</t>
  </si>
  <si>
    <t>1 000,00</t>
  </si>
  <si>
    <t>1 223,00</t>
  </si>
  <si>
    <t>WT-obsługa Baszty Kłodzkiej i zagospodarowanie turystyczne gminy</t>
  </si>
  <si>
    <t>196,00</t>
  </si>
  <si>
    <t>WT-Dni Turystyki</t>
  </si>
  <si>
    <t>8 000,00</t>
  </si>
  <si>
    <t>1 040,00</t>
  </si>
  <si>
    <t>WT-funcjonowanie Centrum Informacji Turystycznej</t>
  </si>
  <si>
    <t>540,00</t>
  </si>
  <si>
    <t>500,00</t>
  </si>
  <si>
    <t>52 000,00</t>
  </si>
  <si>
    <t>WT-remont lokalu ,,Pod Makami" na potrzeby Informacji Turystycznej-dokumentacja techniczna</t>
  </si>
  <si>
    <t>8 975,00</t>
  </si>
  <si>
    <t>6 365,00</t>
  </si>
  <si>
    <t>2 610,00</t>
  </si>
  <si>
    <t>4350</t>
  </si>
  <si>
    <t>Zakup usług dostępu do sieci Internet</t>
  </si>
  <si>
    <t>200,00</t>
  </si>
  <si>
    <t>4420</t>
  </si>
  <si>
    <t>Podróże służbowe zagraniczne</t>
  </si>
  <si>
    <t>72,00</t>
  </si>
  <si>
    <t>13,00</t>
  </si>
  <si>
    <t>63095</t>
  </si>
  <si>
    <t>34 800,00</t>
  </si>
  <si>
    <t>2900</t>
  </si>
  <si>
    <t>Wpłaty gmin i powiatów na rzecz innych jednostek samorządu terytorialnego oraz związków gmin lub związków powiatów na dofinansowanie zadań bieżących</t>
  </si>
  <si>
    <t>32 600,00</t>
  </si>
  <si>
    <t>WT-składka członkowska Związek Gmin Śnieżnickich</t>
  </si>
  <si>
    <t>2 200,00</t>
  </si>
  <si>
    <t>WT-Dolnośląska Organizacja Turystyczna-opłata członkowska</t>
  </si>
  <si>
    <t>700</t>
  </si>
  <si>
    <t>Gospodarka mieszkaniowa</t>
  </si>
  <si>
    <t>6 921 249,00</t>
  </si>
  <si>
    <t>70001</t>
  </si>
  <si>
    <t>Zakłady gospodarki mieszkaniowej</t>
  </si>
  <si>
    <t>108 000,00</t>
  </si>
  <si>
    <t>4890</t>
  </si>
  <si>
    <t>Pokrycie przyjętych zobowiązań po likwidowanych i przekształcanych jednostkach zaliczanych do sektora finansów publicznych</t>
  </si>
  <si>
    <t>FN-zobowiązania po ZBK-ugoda z ZUK</t>
  </si>
  <si>
    <t>48 000,00</t>
  </si>
  <si>
    <t>FN-zobowiązania po ZBK-ugoda z ZWIK</t>
  </si>
  <si>
    <t>70004</t>
  </si>
  <si>
    <t>Różne jednostki obsługi gospodarki mieszkaniowej</t>
  </si>
  <si>
    <t>3 198 000,00</t>
  </si>
  <si>
    <t>308 000,00</t>
  </si>
  <si>
    <t>GKM-koszty eksploatacji lokali komunalnych (mieszkalnych i użytkowych)</t>
  </si>
  <si>
    <t>ZUK-koszty eksploatacji lokali komunalnych (mieszkalnych i użytkowych)</t>
  </si>
  <si>
    <t>4260</t>
  </si>
  <si>
    <t>Zakup energii</t>
  </si>
  <si>
    <t>215 000,00</t>
  </si>
  <si>
    <t>214 000,00</t>
  </si>
  <si>
    <t>784 000,00</t>
  </si>
  <si>
    <t>ZUK-adaptacja lokalu ul. Miedzyleśna 8 i ul. Przyjaciół 1 w Bystrzycy Kłodzkiej (remont dachu i komina, budowa nowego komina, rozbiórka pomieszczeń gospodarczych)</t>
  </si>
  <si>
    <t>74 000,00</t>
  </si>
  <si>
    <t>382 000,00</t>
  </si>
  <si>
    <t>ZUK-wpłaty na fundusz remontowy do Wspólnot Mieszkaniowych</t>
  </si>
  <si>
    <t>328 000,00</t>
  </si>
  <si>
    <t>690 691,00</t>
  </si>
  <si>
    <t>GKM-zarządzanie lokalami komunalnymi</t>
  </si>
  <si>
    <t>427 512,00</t>
  </si>
  <si>
    <t>263 179,00</t>
  </si>
  <si>
    <t>4400</t>
  </si>
  <si>
    <t>Opłaty za administrowanie i czynsze za budynki, lokale i pomieszczenia garażowe</t>
  </si>
  <si>
    <t>1 135 000,00</t>
  </si>
  <si>
    <t>31 000,00</t>
  </si>
  <si>
    <t>4510</t>
  </si>
  <si>
    <t>Opłaty na rzecz budżetu państwa</t>
  </si>
  <si>
    <t>21 000,00</t>
  </si>
  <si>
    <t>20 900,00</t>
  </si>
  <si>
    <t>9 309,00</t>
  </si>
  <si>
    <t>4610</t>
  </si>
  <si>
    <t>Koszty postępowania sądowego i prokuratorskiego</t>
  </si>
  <si>
    <t>4 000,00</t>
  </si>
  <si>
    <t>70005</t>
  </si>
  <si>
    <t>Gospodarka gruntami i nieruchomościami</t>
  </si>
  <si>
    <t>3 613 249,00</t>
  </si>
  <si>
    <t>GGG-wydatki bieżące</t>
  </si>
  <si>
    <t>18 848,00</t>
  </si>
  <si>
    <t>P.Nr 2-malowanie sal i korytarzy  w budynku przy ul. Wojska Polskiego 24</t>
  </si>
  <si>
    <t>3 648,00</t>
  </si>
  <si>
    <t>GKM-utrzymanie dróg i placów: wykonanie projektu organizacji ruchu</t>
  </si>
  <si>
    <t>400 000,00</t>
  </si>
  <si>
    <t>GKM-odśnieżanie miasta i terenu</t>
  </si>
  <si>
    <t>342 360,00</t>
  </si>
  <si>
    <t>120,00</t>
  </si>
  <si>
    <t>10,00</t>
  </si>
  <si>
    <t>RGŻ-f.sołecki-Poręba-wywóz kontenera</t>
  </si>
  <si>
    <t>RGŻ-f.sołecki-Zalesie-opłata za podstawienie konetnera</t>
  </si>
  <si>
    <t>7 205,00</t>
  </si>
  <si>
    <t>3 650,00</t>
  </si>
  <si>
    <t>365,00</t>
  </si>
  <si>
    <t>31 125,00</t>
  </si>
  <si>
    <t>6 950,00</t>
  </si>
  <si>
    <t>1 675,00</t>
  </si>
  <si>
    <t>RGŻ-f.sołecki-Międzygórze-zakup odśnieżarki</t>
  </si>
  <si>
    <t>RGŻ-f.sołecki-Nowy Waliszów-zakup odśnieżarko-kosiarki</t>
  </si>
  <si>
    <t>12 500,00</t>
  </si>
  <si>
    <t>90004</t>
  </si>
  <si>
    <t>Utrzymanie zieleni w miastach i gminach</t>
  </si>
  <si>
    <t>94 200,00</t>
  </si>
  <si>
    <t>GKM-utrzymanie fontann w Długopolu Zdrój i Międzygórzu</t>
  </si>
  <si>
    <t>37 400,00</t>
  </si>
  <si>
    <t>GKM-utrzymanie zieleni</t>
  </si>
  <si>
    <t>22 000,00</t>
  </si>
  <si>
    <t>RGŻ-działania w ramach programu ,,Drogi dla Natury" w fazie zatytuowanej  ,,Kampania na rzecz zadrzewień"</t>
  </si>
  <si>
    <t>RGŻ-f.sołecki-Długopole Zdrój-Zakup kwiatów i krzewów (rabaty, kwietniki, ziemia, środki do pielęgnacji)</t>
  </si>
  <si>
    <t>WE-dotacja-Stowarzyszenie Stara Łomnica Dzieciom-prowadzenie Oddz. Przedszkolnego w St.Łomnicy-finans.z dotacji celowej z BP  na realizację zadań w zakresie wychowania przedszkolnego</t>
  </si>
  <si>
    <t>9 194,00</t>
  </si>
  <si>
    <t>WE-dotacja-Stowarzyszenie Stara Łomnica Dzieciom-prowadzenie oddziału przedszkolnego w St.Łomnicy</t>
  </si>
  <si>
    <t>29 196,00</t>
  </si>
  <si>
    <t>WE-dotacja-Waliszowskie Stowarzyszenie Edukacyjne-prowadzenie Oddz. Przedszkolnego w Starym Waliszowie-finans.z dotacji celowej z BP  na realizację zadań w zakresie wychowania przedszkolnego</t>
  </si>
  <si>
    <t>10 030,00</t>
  </si>
  <si>
    <t>WE-Waliszowskie Stowarzyszenie Edukacyjne-dotacja dla oddziału przedszkolnego w Starym Waliszowie</t>
  </si>
  <si>
    <t>31 850,00</t>
  </si>
  <si>
    <t>3 930,00</t>
  </si>
  <si>
    <t>ZS w Wilkanowie -prowadzenie Oddz. Przedszkolnego-finans.z dotacji celowej z BP  na realizację zadań w zakresie wychowania przedszkolnego</t>
  </si>
  <si>
    <t>941,00</t>
  </si>
  <si>
    <t>2 989,00</t>
  </si>
  <si>
    <t>47 520,00</t>
  </si>
  <si>
    <t>11 381,00</t>
  </si>
  <si>
    <t>36 139,00</t>
  </si>
  <si>
    <t>4 350,00</t>
  </si>
  <si>
    <t>1 042,00</t>
  </si>
  <si>
    <t>3 308,00</t>
  </si>
  <si>
    <t>9 700,00</t>
  </si>
  <si>
    <t>2 323,00</t>
  </si>
  <si>
    <t>7 377,00</t>
  </si>
  <si>
    <t>1 420,00</t>
  </si>
  <si>
    <t>340,00</t>
  </si>
  <si>
    <t>1 080,00</t>
  </si>
  <si>
    <t>2 880,00</t>
  </si>
  <si>
    <t>682,00</t>
  </si>
  <si>
    <t>2 198,00</t>
  </si>
  <si>
    <t>80104</t>
  </si>
  <si>
    <t xml:space="preserve">Przedszkola </t>
  </si>
  <si>
    <t>1 792 947,00</t>
  </si>
  <si>
    <t>240 606,00</t>
  </si>
  <si>
    <t>3 750,00</t>
  </si>
  <si>
    <t>3 119,00</t>
  </si>
  <si>
    <t>KF-przewóz dzieci na kolonie letnie do m. Niepruszewo</t>
  </si>
  <si>
    <t>KF-założenie 4 ksiąg obiektu budowlanego dla nieruchomości Mickiewicza 14, Strażacka (korty), Floriańska 4A(basen), Ludowa 32(pawilony szatnoiwe Orlik)</t>
  </si>
  <si>
    <t>RGŻ-f.sołecki-Idzików-Modernizacja boiska sportowego i obiektów usytuowanych na boisku</t>
  </si>
  <si>
    <t>11 816,00</t>
  </si>
  <si>
    <t>30 895,00</t>
  </si>
  <si>
    <t>720,00</t>
  </si>
  <si>
    <t>2 746,00</t>
  </si>
  <si>
    <t>3 980,00</t>
  </si>
  <si>
    <t>1 740,00</t>
  </si>
  <si>
    <t>7 704,00</t>
  </si>
  <si>
    <t xml:space="preserve">KF-podatek VAT </t>
  </si>
  <si>
    <t>SP nr 2-monitoring na terenie Skate Park przy Szkole Podstawowej Nr 2 w Bystrzycy Kłodzkiej</t>
  </si>
  <si>
    <t>30 920,00</t>
  </si>
  <si>
    <t>KF-zakup 2 małych wiat stadionowych na boisko przy ul. Mickiewicza 14 w Bystrzycy Kłodzkiej</t>
  </si>
  <si>
    <t>14 000,00</t>
  </si>
  <si>
    <t>KF-zakup bramek aluminowych z atestem dla LZS ,,Łomniczanka" Stara Łomnica</t>
  </si>
  <si>
    <t>KF-zakup bramy do sportów kulturystycznych do klubu Reeves</t>
  </si>
  <si>
    <t>4 920,00</t>
  </si>
  <si>
    <t>92605</t>
  </si>
  <si>
    <t>Zadania w zakresie kultury fizycznej</t>
  </si>
  <si>
    <t>397 354,00</t>
  </si>
  <si>
    <t>210 000,00</t>
  </si>
  <si>
    <t>WT- Fundacja "RÓWNI CHOĆ RÓŻNI " MIĘDZYGÓRZE - Wspieranie różnych form aktywności</t>
  </si>
  <si>
    <t>WT- Fundacja "SZANSA" Bystrzyca Kł.-propagowanie aktywności fizycznej</t>
  </si>
  <si>
    <t>WT-dot. dla Stowarzyszeń -LKS "Sparta" Stary Waliszów-Promowanie i upowszechnianie sportu i rekreacji ruchowej oraz wspieranie rozwoju kultury fizycznej wśród mieszkańców Starego Waliszowa i okolicznych wsi w gminie Bystrzyca Kłodzka</t>
  </si>
  <si>
    <t>WT-dot.dla stowarz.zad.k.fiz-BT KROKUS-prowadzenie sekcji piłki ręcznej dla dzieci i młodzieży</t>
  </si>
  <si>
    <t>35 000,00</t>
  </si>
  <si>
    <t>WT-dot.dla stowarz.zad.k.fiz-Bystrzyckie Stowarzyszenie Tenisa Stołowego-Organizacja zajęć tenisa stołowego na terenie miasta</t>
  </si>
  <si>
    <t>WT-dot.dla stowarz.zad.k.fiz-KS POLONIA-prowadzenie sekcji piłki nożnej</t>
  </si>
  <si>
    <t>47 000,00</t>
  </si>
  <si>
    <t>WT-dot.dla stowarz.zad.k.fiz-LKS ZAMEK Gorzanów-organizacja zajęć sportowych dla dzieci, młodzieży i osób dorosłych</t>
  </si>
  <si>
    <t>19 500,00</t>
  </si>
  <si>
    <t>WT-dot.dla stowarz.zad.k.fiz-LSZ IGLICZNA Wilkanów-organizowanie zajęć sportowych dla dzieci i młodzieży</t>
  </si>
  <si>
    <t xml:space="preserve">WT-dot.dla stowarz.zad.k.fiz-LZS Łomniczanka-organizacja zajęć sportowych dla dzieci,młodzieży i osób dorosłych </t>
  </si>
  <si>
    <t xml:space="preserve">WT-dot.dla stowarz.zad.k.fiz-MKS TAEKWON-DO Bystrzyca Kł zs.Ławica-Upowszechnianie kultury fizycznej poprzez szkolenie sportowe dzieci i młodzieży oraz poprzez organizację zawodów sportowych </t>
  </si>
  <si>
    <t>WT-dot.dla stowarz.zad.k.fiz-ULKS Bystrzyca Kł-Organizowanie zajęć sportowych z zakresu lekkoatletyki, piłki siatkowej, koszykowej, narciarstwa biegowego oraz rekreacji ruchowej</t>
  </si>
  <si>
    <t>WT-dot.dla stowarz.zad.k.fiz-ULKS SOKÓŁ Nowy Waliszów-organizacja zajęć sportowych dla dzieci i młodzieży</t>
  </si>
  <si>
    <t>WT-dotacje na realizację zadań z zakresu kultury fizycznej i sportu dla organizacji pozarządowych-konkurs ofert</t>
  </si>
  <si>
    <t>3040</t>
  </si>
  <si>
    <t>Nagrody o charakterze szczególnym niezaliczone do wynagrodzeń</t>
  </si>
  <si>
    <t>KF-biegi górskie, MP w biegach górskich</t>
  </si>
  <si>
    <t>4 315,00</t>
  </si>
  <si>
    <t>KF-,,Na nartach po górach" projekt PL.3.22/3.3.02/13.03740-EFRR</t>
  </si>
  <si>
    <t>893,00</t>
  </si>
  <si>
    <t>KF-imprezy sportowe</t>
  </si>
  <si>
    <t>746,00</t>
  </si>
  <si>
    <t>132,00</t>
  </si>
  <si>
    <t>119,00</t>
  </si>
  <si>
    <t>23,00</t>
  </si>
  <si>
    <t>KF-projekt Town Hill-Fundusz Lokalny Masywu Śnieżnika w ramach Programu Działaj Lokalnie VII-wkład własny</t>
  </si>
  <si>
    <t>KF-zagospodarowanie wolnego czasu</t>
  </si>
  <si>
    <t>12 758,00</t>
  </si>
  <si>
    <t>2 232,00</t>
  </si>
  <si>
    <t>17 565,00</t>
  </si>
  <si>
    <t>6 100,00</t>
  </si>
  <si>
    <t>KF-nagrody na zakup sprzętu sportowego w ramach punktacji drużynowej</t>
  </si>
  <si>
    <t>RGŻ-f.sołecki-Nowa Bystrzyca-zakupsprzetu sportowego i strojów</t>
  </si>
  <si>
    <t>RGŻ-f.sołecki-Stara Bystrzyca-zakup siatki i piłek do siatkówki</t>
  </si>
  <si>
    <t>RGŻ-f.sołecki-Wilkanów-doposażenie klubu LZS</t>
  </si>
  <si>
    <t>WT-"Park Seniora-Planeta +60-Urządzenie Parku Seniora-siłowni zewnętrznej wraz z prowadzeniem działań sportowo-rekreacyjnych i edukacyjnych dla Seniorów Gminy Bystrzyca Kłodzka" wkład  własny</t>
  </si>
  <si>
    <t>31 927,00</t>
  </si>
  <si>
    <t>5 635,00</t>
  </si>
  <si>
    <t>73 083,00</t>
  </si>
  <si>
    <t>KF-dowóz zawodników na zawody</t>
  </si>
  <si>
    <t>9 583,00</t>
  </si>
  <si>
    <t>49 000,00</t>
  </si>
  <si>
    <t>WT-"Park Seniora-Planeta +60-Urządzenie Parku Seniora-siłowni zewnętrznej wraz z prowadzeniem działań sportowo-rekreacyjnych i edukacyjnych dla Seniorów Gminy Bystrzyca Kłodzka"-zagospodarowanie terenu pod siłownię zewnętrzną</t>
  </si>
  <si>
    <t>WT-szkolenia dla stowarzyszeń</t>
  </si>
  <si>
    <t>13 372,00</t>
  </si>
  <si>
    <t>2 360,00</t>
  </si>
  <si>
    <t>4427</t>
  </si>
  <si>
    <t>4429</t>
  </si>
  <si>
    <t>1 438,00</t>
  </si>
  <si>
    <t>254,00</t>
  </si>
  <si>
    <t>92695</t>
  </si>
  <si>
    <t>38 182,00</t>
  </si>
  <si>
    <t>325,00</t>
  </si>
  <si>
    <t>WE-Program nauki pływania</t>
  </si>
  <si>
    <t>11 252,00</t>
  </si>
  <si>
    <t>25 455,00</t>
  </si>
  <si>
    <t>650,00</t>
  </si>
  <si>
    <t>Razem:</t>
  </si>
  <si>
    <t>58 747 109,51</t>
  </si>
  <si>
    <t>WE-dotacja-Stowarzyszenie Stara Łomnica Dzieciom-zespół wychowania przedszkolnego w St.Łomnicy</t>
  </si>
  <si>
    <t>19 382,00</t>
  </si>
  <si>
    <t>7 246,00</t>
  </si>
  <si>
    <t>FN-MGOK-Polsko-Czeskie zawody BREAKDANCE</t>
  </si>
  <si>
    <t>FN-MGOK-Promyk Radości Polsko-Czeskiego Pogranicza</t>
  </si>
  <si>
    <t>FN-MGOK-remont toalet w WOK Stary Waliszów</t>
  </si>
  <si>
    <t>FN-MGOK-Strażacy na Start</t>
  </si>
  <si>
    <t>FN-MGOK-Turniej Tańca Towarzyskiego</t>
  </si>
  <si>
    <t>FN-MGOK-udział w imprezach partnera czeskiego</t>
  </si>
  <si>
    <t>010</t>
  </si>
  <si>
    <t>Rolnictwo i łowiectwo</t>
  </si>
  <si>
    <t>01008</t>
  </si>
  <si>
    <t>Melioracje wodne</t>
  </si>
  <si>
    <t>9 000,00</t>
  </si>
  <si>
    <t>4300</t>
  </si>
  <si>
    <t>Zakup usług pozostałych</t>
  </si>
  <si>
    <t>RGŻ-roboty ziemne polegające na czyszczeniu i konserwacji rowów</t>
  </si>
  <si>
    <t>01030</t>
  </si>
  <si>
    <t>Izby rolnicze</t>
  </si>
  <si>
    <t>17 000,00</t>
  </si>
  <si>
    <t>2850</t>
  </si>
  <si>
    <t>Wpłaty gmin na rzecz izb rolniczych w wysokości 2% uzyskanych wpływów z podatku rolnego</t>
  </si>
  <si>
    <t>FN-2% wpływu podatku rolnego</t>
  </si>
  <si>
    <t>01041</t>
  </si>
  <si>
    <t xml:space="preserve">Program rozwoju Obszarów Wiejskich 2007-2013 </t>
  </si>
  <si>
    <t>281 021,00</t>
  </si>
  <si>
    <t>2489</t>
  </si>
  <si>
    <t>Dotacja podmiotowa z budżetu dla samorządowej instytucji kultury</t>
  </si>
  <si>
    <t>8 060,00</t>
  </si>
  <si>
    <t>FN-Biblioteka-projekt ,,Biblioteka-lokalne centrum informacji, wiedzy i edukacji dla lokalnej społeczności"- UMWD UM01-6930-UM0142139/13-wkład  własny</t>
  </si>
  <si>
    <t>4217</t>
  </si>
  <si>
    <t>Zakup materiałów i wyposażenia</t>
  </si>
  <si>
    <t>31 090,00</t>
  </si>
  <si>
    <t>WPiRL-,,Zakup wysposażenia do Wiejskiego Ośrodka Kultury w Wilkanowie i świetlicy wiejskiej w Nowej Bystrzycy"</t>
  </si>
  <si>
    <t>25 000,00</t>
  </si>
  <si>
    <t>WPiRL-PROW-,,Wyposażenie placów zabaw we wsiach Długopole Zdrój, Miedzygórze, Ponikwa i Szklarka"-UMWD Wrocław umowa 00419-6930-UM0130543/13 Wdrażanie lokalnych strategii rozwoju w ramach dz.Odnowa i rozwój wsi</t>
  </si>
  <si>
    <t>6 090,00</t>
  </si>
  <si>
    <t>4219</t>
  </si>
  <si>
    <t>16 312,00</t>
  </si>
  <si>
    <t>14 911,00</t>
  </si>
  <si>
    <t>1 401,00</t>
  </si>
  <si>
    <t>4270</t>
  </si>
  <si>
    <t>Zakup usług remontowych</t>
  </si>
  <si>
    <t>129 000,00</t>
  </si>
  <si>
    <t>SO-zakup hydraulicznego zestawu ratowniczego dla OSP w Starym Waliszowie-fin. z darowizny OSP Stary Waliszów</t>
  </si>
  <si>
    <t>SO-zakup hydraulicznego zestawu ratowniczego dla OSP w Starym Waliszowie-zadanie dofinansowane w wysokości 50% z Krajowego Systemu Ratowniczo Gaśniczego</t>
  </si>
  <si>
    <t>SO-zakup lekkiego samochodu ratownictwa technicznego z napędem 4x4 dla Jednostki OSP w Starym Waliszowie</t>
  </si>
  <si>
    <t>665 203,00</t>
  </si>
  <si>
    <t>SO-Modernizacja Zintegrowanego Ochronnego Systemu Orlickich i Bystrzyckich Gór w związku z podpisaniem umowy z Schengen-zakup auta oraz i motopompy dla  OSP Wilkanów</t>
  </si>
  <si>
    <t>75414</t>
  </si>
  <si>
    <t>Obrona cywilna</t>
  </si>
  <si>
    <t>SO-fin.z dotacji celowej BP na zadania zl-obrona cywilna-DUW</t>
  </si>
  <si>
    <t>SO-montaż syren alarmowych</t>
  </si>
  <si>
    <t>75416</t>
  </si>
  <si>
    <t>Straż gminna (miejska)</t>
  </si>
  <si>
    <t>666,00</t>
  </si>
  <si>
    <t>556,00</t>
  </si>
  <si>
    <t>OR-Straż Gminna-wydatki bieżące</t>
  </si>
  <si>
    <t>96,00</t>
  </si>
  <si>
    <t>14,00</t>
  </si>
  <si>
    <t>75421</t>
  </si>
  <si>
    <t>Zarządzanie kryzysowe</t>
  </si>
  <si>
    <t>6 843,00</t>
  </si>
  <si>
    <t>2710</t>
  </si>
  <si>
    <t>Dotacja celowa na pomoc finansową udzielaną między jednostkami samorządu terytorialnego na dofinansowanie własnych zadań bieżących</t>
  </si>
  <si>
    <t>1 245,00</t>
  </si>
  <si>
    <t>SO-współf.funkcjonowania Lokalnego Systemu Osłony Przeciwpowdziowej-dof.Powiat Kłodzki</t>
  </si>
  <si>
    <t>2 698,00</t>
  </si>
  <si>
    <t>SO-zabezpieczenie przeciwpowodziowe gminy w związku z intensywnymi opadami deszczu i intensywnymi burzami w miesiącu maju 2014r.</t>
  </si>
  <si>
    <t>2 900,00</t>
  </si>
  <si>
    <t>1 620,00</t>
  </si>
  <si>
    <t>75495</t>
  </si>
  <si>
    <t>RGŻ-f.sołecki-Wilkanów-monitoring w centrum wsi</t>
  </si>
  <si>
    <t>SO-system informowania SMS</t>
  </si>
  <si>
    <t>757</t>
  </si>
  <si>
    <t>Obsługa długu publicznego</t>
  </si>
  <si>
    <t>1 094 674,00</t>
  </si>
  <si>
    <t>75702</t>
  </si>
  <si>
    <t>Obsługa papierów wartościowych, kredytów i pożyczek jednostek samorządu terytorialnego</t>
  </si>
  <si>
    <t>1 029 674,00</t>
  </si>
  <si>
    <t>8110</t>
  </si>
  <si>
    <t>Dotacje celowe z budżetu na finansowanie lub dofinansowanie prac remontowych i konserwatorskich obiektów zabytkowych przekazane jednostkom niezaliczanym do sektora finansów publicznych</t>
  </si>
  <si>
    <t>270 000,00</t>
  </si>
  <si>
    <t>UP-dot.na zabytki z rejestru zabytków</t>
  </si>
  <si>
    <t>UP-dotacja-Joanna Ciszewska wykonanie wymiany stolarki okiennej i drzwiowej budynek Bystrzyca Klodzka Plac Wolności 22-23</t>
  </si>
  <si>
    <t>UP-dotacja-Parafia Rzymsko -Katolicka p.w.Św. Jerzego Długopole Dolne Kościół filialny p.w. Św. Józefa Pracownika w Ponikiwe-remont elewacji w/w kościoła</t>
  </si>
  <si>
    <t>UP-dotacja-Parafia Rzymsko -Katolicka p.w.Św. Józefa Oblubieńca NMP Międzygórze-wykonananie stolarki okiennej w/w kościoła</t>
  </si>
  <si>
    <t>Zwrot dotacji oraz płatności, w tym  wykorzystanych niezgodnie z przeznaczeniem lub wykorzystanych z naruszeniem procedur, o których mowa w art. 184 ustawy, pobranych nienależnie lub w nadmiernej wysokości</t>
  </si>
  <si>
    <t>6 311,00</t>
  </si>
  <si>
    <t>WPiRL-,,Uzdrowiskowy Dolny Śląsk"-korekta finansowa  projekt RPDS.06.01.00-02-002/10</t>
  </si>
  <si>
    <t>4017</t>
  </si>
  <si>
    <t>8 629,00</t>
  </si>
  <si>
    <t>WPiS-,,Transgraniczne więzi przyjaźni'' projekt PL.3.22/3.3.02/13.03739 -EFRR</t>
  </si>
  <si>
    <t>4019</t>
  </si>
  <si>
    <t>1 523,00</t>
  </si>
  <si>
    <t>4117</t>
  </si>
  <si>
    <t>1 931,00</t>
  </si>
  <si>
    <t>1 492,00</t>
  </si>
  <si>
    <t>WPiS-mikroprojekt "Czesko-polskie pogranicze-region nieograniczonych możliwości"</t>
  </si>
  <si>
    <t>439,00</t>
  </si>
  <si>
    <t>4119</t>
  </si>
  <si>
    <t>341,00</t>
  </si>
  <si>
    <t>263,00</t>
  </si>
  <si>
    <t>78,00</t>
  </si>
  <si>
    <t>4127</t>
  </si>
  <si>
    <t>212,00</t>
  </si>
  <si>
    <t>4129</t>
  </si>
  <si>
    <t>37,00</t>
  </si>
  <si>
    <t>3 780,00</t>
  </si>
  <si>
    <t>WPiS-promocja gminy</t>
  </si>
  <si>
    <t>4177</t>
  </si>
  <si>
    <t>21 015,00</t>
  </si>
  <si>
    <t>4179</t>
  </si>
  <si>
    <t>3 709,00</t>
  </si>
  <si>
    <t>15 463,00</t>
  </si>
  <si>
    <t>RGŻ-,,II Ścieżka Huculska Ziemi Kłodzkiej"-dofinansowanie do organizacji imprezy</t>
  </si>
  <si>
    <t>WPiS-współpraca międzyregionalna i regionalna</t>
  </si>
  <si>
    <t>WPiS-wydawnictwa promocyjne gminy</t>
  </si>
  <si>
    <t>11 815,00</t>
  </si>
  <si>
    <t>4 472,00</t>
  </si>
  <si>
    <t>882,00</t>
  </si>
  <si>
    <t>130 411,00</t>
  </si>
  <si>
    <t>WPiRL-opracowanie oferty promocyjnej dla podstrefy WSSE Invest Park</t>
  </si>
  <si>
    <t>WPiS-ogłoszenia prasowe, współpraca z mediami</t>
  </si>
  <si>
    <t>15 409,00</t>
  </si>
  <si>
    <t>38 073,00</t>
  </si>
  <si>
    <t>WPiS-promocja gminy-wsparcie eksperckie i autorskie działań  promocyjnych i reklamowych-Public Relations</t>
  </si>
  <si>
    <t>18 241,00</t>
  </si>
  <si>
    <t>WPiS-wydatki bieżące</t>
  </si>
  <si>
    <t>8 618,00</t>
  </si>
  <si>
    <t>72 172,00</t>
  </si>
  <si>
    <t>20 494,00</t>
  </si>
  <si>
    <t>51 678,00</t>
  </si>
  <si>
    <t>12 746,00</t>
  </si>
  <si>
    <t>3 617,00</t>
  </si>
  <si>
    <t>9 129,00</t>
  </si>
  <si>
    <t>251,00</t>
  </si>
  <si>
    <t>4437</t>
  </si>
  <si>
    <t>1 870,00</t>
  </si>
  <si>
    <t>1 510,00</t>
  </si>
  <si>
    <t>4439</t>
  </si>
  <si>
    <t>330,00</t>
  </si>
  <si>
    <t>63,00</t>
  </si>
  <si>
    <t>267,00</t>
  </si>
  <si>
    <t>4490</t>
  </si>
  <si>
    <t>Pozostałe podatki na rzecz budżetu państwa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</si>
  <si>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</si>
  <si>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</si>
  <si>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1 734,00</t>
  </si>
  <si>
    <t>75095</t>
  </si>
  <si>
    <t>46 990,00</t>
  </si>
  <si>
    <t>2810</t>
  </si>
  <si>
    <t>Dotacja celowa z budżetu na finansowanie lub dofinansowanie zadań zleconych do realizacji fundacjom</t>
  </si>
  <si>
    <t>WPiRL-Dotacja dla Fundacji "Kłodzka Wstęga Sudetów"</t>
  </si>
  <si>
    <t>3 090,00</t>
  </si>
  <si>
    <t>WPiS-opłata członkowska Związek Gmin Wiejskich</t>
  </si>
  <si>
    <t>38 900,00</t>
  </si>
  <si>
    <t>WPiS-Stowarzyszenie Gmin Polskich Euroregionu Glacensis-składka członkowska</t>
  </si>
  <si>
    <t>WPiS-Stowarzyszenie Gmin Ziemi Kłodzkiej-składka członkowska-wkład własny do projektu -,,Wspólna promocja Ziemi Kłodzkiej i Gór Orlickich"</t>
  </si>
  <si>
    <t>25 900,00</t>
  </si>
  <si>
    <t>751</t>
  </si>
  <si>
    <t>Urzędy naczelnych organów władzy państwowej, kontroli i ochrony prawa oraz sądownictwa</t>
  </si>
  <si>
    <t>49 863,00</t>
  </si>
  <si>
    <t>75101</t>
  </si>
  <si>
    <t>Urzędy naczelnych organów władzy państwowej, kontroli i ochrony prawa</t>
  </si>
  <si>
    <t>3 457,00</t>
  </si>
  <si>
    <t>2 300,00</t>
  </si>
  <si>
    <t>SO-fin.z dotacji celowej na zadania zlecone-aktualizacja spisów wyborców</t>
  </si>
  <si>
    <t>60,00</t>
  </si>
  <si>
    <t>697,00</t>
  </si>
  <si>
    <t>75113</t>
  </si>
  <si>
    <t>Wybory do Parlamentu Europejskiego</t>
  </si>
  <si>
    <t>46 406,00</t>
  </si>
  <si>
    <t>23 540,00</t>
  </si>
  <si>
    <t>SO-fin. z dot. celowej BP na zadania zlecone-wybory do Parlamentu Europejskiego</t>
  </si>
  <si>
    <t>2 079,30</t>
  </si>
  <si>
    <t>296,42</t>
  </si>
  <si>
    <t>12 445,50</t>
  </si>
  <si>
    <t>5 984,81</t>
  </si>
  <si>
    <t>1 006,56</t>
  </si>
  <si>
    <t>1 053,41</t>
  </si>
  <si>
    <t>752</t>
  </si>
  <si>
    <t>Obrona narodowa</t>
  </si>
  <si>
    <t>75212</t>
  </si>
  <si>
    <t>Pozostałe wydatki obronne</t>
  </si>
  <si>
    <t>SO-fin.z dotacji celowej BP na zadania zl-pozostałe wydatki obronne-pozamilitarne przygotowanie obronne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</si>
</sst>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#,##0.0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7">
    <xf numFmtId="0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5" fillId="0" borderId="1" xfId="0" applyFont="1" applyFill="1" applyBorder="1" applyAlignment="1">
      <alignment horizontal="center" vertical="center" wrapText="1"/>
    </xf>
    <xf numFmtId="49" fontId="5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5" fillId="0" borderId="3" xfId="0" applyFont="1" applyFill="1" applyBorder="1" applyAlignment="1">
      <alignment horizontal="center" vertical="center" wrapText="1"/>
    </xf>
    <xf numFmtId="49" fontId="2" fillId="0" borderId="1" xfId="0" applyFont="1" applyFill="1" applyBorder="1" applyAlignment="1">
      <alignment horizontal="left" vertical="center" wrapText="1"/>
    </xf>
    <xf numFmtId="49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vertical="center" wrapText="1"/>
    </xf>
    <xf numFmtId="9" fontId="5" fillId="0" borderId="6" xfId="0" applyNumberFormat="1" applyFont="1" applyFill="1" applyBorder="1" applyAlignment="1">
      <alignment horizontal="right" vertical="center" wrapText="1"/>
    </xf>
    <xf numFmtId="9" fontId="2" fillId="0" borderId="6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Fill="1" applyBorder="1" applyAlignment="1">
      <alignment horizontal="left" vertical="top" wrapText="1"/>
    </xf>
    <xf numFmtId="49" fontId="4" fillId="0" borderId="8" xfId="0" applyFill="1" applyBorder="1" applyAlignment="1">
      <alignment horizontal="center" vertical="center" wrapText="1"/>
    </xf>
    <xf numFmtId="49" fontId="4" fillId="0" borderId="9" xfId="0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" xfId="0" applyFont="1" applyFill="1" applyBorder="1" applyAlignment="1">
      <alignment horizontal="left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49" fontId="2" fillId="0" borderId="13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49" fontId="2" fillId="0" borderId="3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6" xfId="0" applyFont="1" applyFill="1" applyBorder="1" applyAlignment="1">
      <alignment horizontal="left" vertical="center" wrapText="1"/>
    </xf>
    <xf numFmtId="49" fontId="2" fillId="0" borderId="16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9" fontId="5" fillId="0" borderId="6" xfId="0" applyNumberFormat="1" applyFont="1" applyFill="1" applyBorder="1" applyAlignment="1">
      <alignment horizontal="right" vertical="center" wrapText="1"/>
    </xf>
    <xf numFmtId="49" fontId="5" fillId="2" borderId="1" xfId="0" applyFont="1" applyFill="1" applyBorder="1" applyAlignment="1">
      <alignment horizontal="center" vertical="center" wrapText="1"/>
    </xf>
    <xf numFmtId="49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9" fontId="5" fillId="2" borderId="6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5" fillId="2" borderId="1" xfId="0" applyFont="1" applyFill="1" applyBorder="1" applyAlignment="1">
      <alignment horizontal="center" vertical="center" wrapText="1"/>
    </xf>
    <xf numFmtId="49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9" fontId="5" fillId="2" borderId="6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49" fontId="5" fillId="2" borderId="20" xfId="0" applyFont="1" applyFill="1" applyBorder="1" applyAlignment="1">
      <alignment horizontal="center" vertical="center" wrapText="1"/>
    </xf>
    <xf numFmtId="49" fontId="5" fillId="2" borderId="3" xfId="0" applyFont="1" applyFill="1" applyBorder="1" applyAlignment="1">
      <alignment horizontal="center" vertical="center" wrapText="1"/>
    </xf>
    <xf numFmtId="49" fontId="5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49" fontId="5" fillId="2" borderId="21" xfId="0" applyFont="1" applyFill="1" applyBorder="1" applyAlignment="1">
      <alignment horizontal="center" vertical="center" wrapText="1"/>
    </xf>
    <xf numFmtId="49" fontId="5" fillId="2" borderId="21" xfId="0" applyFont="1" applyFill="1" applyBorder="1" applyAlignment="1">
      <alignment horizontal="left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Font="1" applyFill="1" applyBorder="1" applyAlignment="1">
      <alignment horizontal="center" vertical="center" wrapText="1"/>
    </xf>
    <xf numFmtId="49" fontId="2" fillId="0" borderId="24" xfId="0" applyFont="1" applyFill="1" applyBorder="1" applyAlignment="1">
      <alignment horizontal="center" vertical="center" wrapText="1"/>
    </xf>
    <xf numFmtId="49" fontId="2" fillId="0" borderId="25" xfId="0" applyFont="1" applyFill="1" applyBorder="1" applyAlignment="1">
      <alignment horizontal="center" vertical="center" wrapText="1"/>
    </xf>
    <xf numFmtId="49" fontId="2" fillId="0" borderId="26" xfId="0" applyFont="1" applyFill="1" applyBorder="1" applyAlignment="1">
      <alignment horizontal="center" vertical="center" wrapText="1"/>
    </xf>
    <xf numFmtId="49" fontId="5" fillId="2" borderId="27" xfId="0" applyFont="1" applyFill="1" applyBorder="1" applyAlignment="1">
      <alignment horizontal="center" vertical="center" wrapText="1"/>
    </xf>
    <xf numFmtId="49" fontId="2" fillId="0" borderId="28" xfId="0" applyFont="1" applyFill="1" applyBorder="1" applyAlignment="1">
      <alignment horizontal="center" vertical="center" wrapText="1"/>
    </xf>
    <xf numFmtId="49" fontId="2" fillId="0" borderId="29" xfId="0" applyFont="1" applyFill="1" applyBorder="1" applyAlignment="1">
      <alignment horizontal="center" vertical="center" wrapText="1"/>
    </xf>
    <xf numFmtId="49" fontId="2" fillId="0" borderId="30" xfId="0" applyFont="1" applyFill="1" applyBorder="1" applyAlignment="1">
      <alignment horizontal="center" vertical="center" wrapText="1"/>
    </xf>
    <xf numFmtId="49" fontId="2" fillId="0" borderId="31" xfId="0" applyFont="1" applyFill="1" applyBorder="1" applyAlignment="1">
      <alignment horizontal="center" vertical="center" wrapText="1"/>
    </xf>
    <xf numFmtId="49" fontId="5" fillId="0" borderId="32" xfId="0" applyFont="1" applyFill="1" applyBorder="1" applyAlignment="1">
      <alignment horizontal="center" vertical="center" wrapText="1"/>
    </xf>
    <xf numFmtId="49" fontId="5" fillId="2" borderId="33" xfId="0" applyFont="1" applyFill="1" applyBorder="1" applyAlignment="1">
      <alignment horizontal="center" vertical="center" wrapText="1"/>
    </xf>
    <xf numFmtId="49" fontId="5" fillId="0" borderId="29" xfId="0" applyFont="1" applyFill="1" applyBorder="1" applyAlignment="1">
      <alignment horizontal="center" vertical="center" wrapText="1"/>
    </xf>
    <xf numFmtId="49" fontId="2" fillId="0" borderId="32" xfId="0" applyFont="1" applyFill="1" applyBorder="1" applyAlignment="1">
      <alignment horizontal="center" vertical="center" wrapText="1"/>
    </xf>
    <xf numFmtId="49" fontId="2" fillId="0" borderId="34" xfId="0" applyFont="1" applyFill="1" applyBorder="1" applyAlignment="1">
      <alignment horizontal="center" vertical="center" wrapText="1"/>
    </xf>
    <xf numFmtId="49" fontId="5" fillId="2" borderId="27" xfId="0" applyFont="1" applyFill="1" applyBorder="1" applyAlignment="1">
      <alignment horizontal="center" vertical="center" wrapText="1"/>
    </xf>
    <xf numFmtId="49" fontId="5" fillId="2" borderId="35" xfId="0" applyFont="1" applyFill="1" applyBorder="1" applyAlignment="1">
      <alignment horizontal="center" vertical="center" wrapText="1"/>
    </xf>
    <xf numFmtId="49" fontId="2" fillId="0" borderId="36" xfId="0" applyFont="1" applyFill="1" applyBorder="1" applyAlignment="1">
      <alignment horizontal="center" vertical="center" wrapText="1"/>
    </xf>
    <xf numFmtId="49" fontId="5" fillId="0" borderId="16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center" vertical="center" wrapText="1"/>
    </xf>
    <xf numFmtId="49" fontId="2" fillId="0" borderId="37" xfId="0" applyFont="1" applyFill="1" applyBorder="1" applyAlignment="1">
      <alignment horizontal="center" vertical="center" wrapText="1"/>
    </xf>
    <xf numFmtId="49" fontId="5" fillId="0" borderId="32" xfId="0" applyFont="1" applyFill="1" applyBorder="1" applyAlignment="1">
      <alignment vertical="center" wrapText="1"/>
    </xf>
    <xf numFmtId="49" fontId="2" fillId="0" borderId="38" xfId="0" applyFont="1" applyFill="1" applyBorder="1" applyAlignment="1">
      <alignment horizontal="center" vertical="center" wrapText="1"/>
    </xf>
    <xf numFmtId="49" fontId="5" fillId="0" borderId="29" xfId="0" applyFont="1" applyFill="1" applyBorder="1" applyAlignment="1">
      <alignment vertical="center" wrapText="1"/>
    </xf>
    <xf numFmtId="49" fontId="2" fillId="0" borderId="39" xfId="0" applyFont="1" applyFill="1" applyBorder="1" applyAlignment="1">
      <alignment horizontal="center" vertical="center" wrapText="1"/>
    </xf>
    <xf numFmtId="49" fontId="2" fillId="0" borderId="40" xfId="0" applyFont="1" applyFill="1" applyBorder="1" applyAlignment="1">
      <alignment horizontal="center" vertical="center" wrapText="1"/>
    </xf>
    <xf numFmtId="49" fontId="2" fillId="0" borderId="41" xfId="0" applyFont="1" applyFill="1" applyBorder="1" applyAlignment="1">
      <alignment horizontal="center" vertical="center" wrapText="1"/>
    </xf>
    <xf numFmtId="49" fontId="2" fillId="0" borderId="42" xfId="0" applyFont="1" applyFill="1" applyBorder="1" applyAlignment="1">
      <alignment horizontal="center" vertical="center" wrapText="1"/>
    </xf>
    <xf numFmtId="49" fontId="5" fillId="2" borderId="14" xfId="0" applyFont="1" applyFill="1" applyBorder="1" applyAlignment="1">
      <alignment horizontal="center" vertical="center" wrapText="1"/>
    </xf>
    <xf numFmtId="49" fontId="5" fillId="0" borderId="39" xfId="0" applyFont="1" applyFill="1" applyBorder="1" applyAlignment="1">
      <alignment horizontal="center" vertical="center" wrapText="1"/>
    </xf>
    <xf numFmtId="49" fontId="5" fillId="0" borderId="6" xfId="0" applyFont="1" applyFill="1" applyBorder="1" applyAlignment="1">
      <alignment horizontal="center" vertical="center" wrapText="1"/>
    </xf>
    <xf numFmtId="49" fontId="5" fillId="0" borderId="28" xfId="0" applyFont="1" applyFill="1" applyBorder="1" applyAlignment="1">
      <alignment horizontal="center" vertical="center" wrapText="1"/>
    </xf>
    <xf numFmtId="49" fontId="2" fillId="0" borderId="34" xfId="0" applyFont="1" applyFill="1" applyBorder="1" applyAlignment="1">
      <alignment horizontal="left" vertical="center" wrapText="1"/>
    </xf>
    <xf numFmtId="49" fontId="2" fillId="0" borderId="43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ill="1" applyBorder="1" applyAlignment="1" applyProtection="1">
      <alignment horizontal="left" vertical="top" wrapText="1"/>
      <protection locked="0"/>
    </xf>
    <xf numFmtId="0" fontId="1" fillId="0" borderId="44" xfId="0" applyNumberFormat="1" applyFill="1" applyBorder="1" applyAlignment="1" applyProtection="1">
      <alignment horizontal="left" vertical="top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0" borderId="0" xfId="0" applyFont="1" applyFill="1" applyBorder="1" applyAlignment="1">
      <alignment horizontal="left" vertical="top" wrapText="1"/>
    </xf>
    <xf numFmtId="49" fontId="1" fillId="0" borderId="0" xfId="0" applyFill="1" applyBorder="1" applyAlignment="1">
      <alignment horizontal="left" vertical="top" wrapText="1"/>
    </xf>
    <xf numFmtId="49" fontId="1" fillId="0" borderId="0" xfId="0" applyFill="1" applyBorder="1" applyAlignment="1">
      <alignment horizontal="left" vertical="top" wrapText="1"/>
    </xf>
    <xf numFmtId="49" fontId="6" fillId="0" borderId="45" xfId="0" applyFont="1" applyFill="1" applyBorder="1" applyAlignment="1">
      <alignment horizontal="right" vertical="center" wrapText="1"/>
    </xf>
    <xf numFmtId="49" fontId="6" fillId="0" borderId="3" xfId="0" applyFont="1" applyFill="1" applyBorder="1" applyAlignment="1">
      <alignment horizontal="right" vertical="center" wrapText="1"/>
    </xf>
    <xf numFmtId="49" fontId="0" fillId="0" borderId="0" xfId="0" applyFill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9"/>
  <sheetViews>
    <sheetView showGridLines="0" tabSelected="1" zoomScale="75" zoomScaleNormal="75" workbookViewId="0" topLeftCell="A2002">
      <selection activeCell="G2026" sqref="G2026"/>
    </sheetView>
  </sheetViews>
  <sheetFormatPr defaultColWidth="9.33203125" defaultRowHeight="12.75"/>
  <cols>
    <col min="1" max="1" width="6.16015625" style="0" customWidth="1"/>
    <col min="2" max="2" width="9.16015625" style="0" customWidth="1"/>
    <col min="3" max="3" width="7.5" style="0" customWidth="1"/>
    <col min="4" max="4" width="65.83203125" style="0" customWidth="1"/>
    <col min="5" max="5" width="17.83203125" style="2" customWidth="1"/>
    <col min="6" max="6" width="17.16015625" style="1" customWidth="1"/>
    <col min="7" max="7" width="17.66015625" style="1" customWidth="1"/>
    <col min="8" max="8" width="12" style="1" customWidth="1"/>
    <col min="9" max="9" width="15.16015625" style="1" customWidth="1"/>
    <col min="10" max="10" width="13.83203125" style="1" customWidth="1"/>
    <col min="11" max="11" width="14.16015625" style="0" customWidth="1"/>
  </cols>
  <sheetData>
    <row r="1" spans="1:10" ht="26.25" customHeight="1">
      <c r="A1" s="139"/>
      <c r="B1" s="139"/>
      <c r="C1" s="139"/>
      <c r="D1" s="139"/>
      <c r="E1" s="139"/>
      <c r="F1" s="139"/>
      <c r="G1"/>
      <c r="H1" s="136" t="s">
        <v>1110</v>
      </c>
      <c r="I1" s="137"/>
      <c r="J1" s="137"/>
    </row>
    <row r="2" spans="1:10" ht="21.75" customHeight="1">
      <c r="A2" s="140" t="s">
        <v>368</v>
      </c>
      <c r="B2" s="141"/>
      <c r="C2" s="141"/>
      <c r="D2" s="141"/>
      <c r="E2" s="141"/>
      <c r="F2" s="142"/>
      <c r="G2" s="26"/>
      <c r="H2" s="138"/>
      <c r="I2" s="138"/>
      <c r="J2" s="138"/>
    </row>
    <row r="3" spans="1:10" ht="25.5" customHeight="1">
      <c r="A3" s="27" t="s">
        <v>168</v>
      </c>
      <c r="B3" s="28" t="s">
        <v>169</v>
      </c>
      <c r="C3" s="28" t="s">
        <v>170</v>
      </c>
      <c r="D3" s="28" t="s">
        <v>171</v>
      </c>
      <c r="E3" s="95" t="s">
        <v>1619</v>
      </c>
      <c r="F3" s="29" t="s">
        <v>1620</v>
      </c>
      <c r="G3" s="30" t="s">
        <v>1474</v>
      </c>
      <c r="H3" s="25" t="s">
        <v>1473</v>
      </c>
      <c r="I3" s="96" t="s">
        <v>1111</v>
      </c>
      <c r="J3" s="96" t="s">
        <v>1112</v>
      </c>
    </row>
    <row r="4" spans="1:10" s="71" customFormat="1" ht="15.75">
      <c r="A4" s="101" t="s">
        <v>1936</v>
      </c>
      <c r="B4" s="64"/>
      <c r="C4" s="64"/>
      <c r="D4" s="65" t="s">
        <v>1937</v>
      </c>
      <c r="E4" s="66">
        <f>E5+E8+E11+E38</f>
        <v>106542</v>
      </c>
      <c r="F4" s="67">
        <v>635202.51</v>
      </c>
      <c r="G4" s="68">
        <f>G5+G8+G11+G38</f>
        <v>342685.06</v>
      </c>
      <c r="H4" s="69">
        <f>G4/F4</f>
        <v>0.5394894614002705</v>
      </c>
      <c r="I4" s="70">
        <f>I5+I8+I11+I38</f>
        <v>342685.06</v>
      </c>
      <c r="J4" s="70">
        <f>J5+J8+J11+J38</f>
        <v>0</v>
      </c>
    </row>
    <row r="5" spans="1:10" ht="15.75">
      <c r="A5" s="102"/>
      <c r="B5" s="97" t="s">
        <v>1938</v>
      </c>
      <c r="C5" s="8"/>
      <c r="D5" s="10" t="s">
        <v>1939</v>
      </c>
      <c r="E5" s="13">
        <f>E6</f>
        <v>10000</v>
      </c>
      <c r="F5" s="15" t="s">
        <v>1940</v>
      </c>
      <c r="G5" s="15">
        <f>G6</f>
        <v>0</v>
      </c>
      <c r="H5" s="23">
        <f>G5/F5</f>
        <v>0</v>
      </c>
      <c r="I5" s="15">
        <f>I6</f>
        <v>0</v>
      </c>
      <c r="J5" s="21">
        <f>J6</f>
        <v>0</v>
      </c>
    </row>
    <row r="6" spans="1:10" ht="15.75">
      <c r="A6" s="102"/>
      <c r="B6" s="98"/>
      <c r="C6" s="8" t="s">
        <v>1941</v>
      </c>
      <c r="D6" s="10" t="s">
        <v>1942</v>
      </c>
      <c r="E6" s="13">
        <f>E7</f>
        <v>10000</v>
      </c>
      <c r="F6" s="15" t="s">
        <v>1940</v>
      </c>
      <c r="G6" s="15">
        <f>G7</f>
        <v>0</v>
      </c>
      <c r="H6" s="23"/>
      <c r="I6" s="15">
        <f>G6</f>
        <v>0</v>
      </c>
      <c r="J6" s="21">
        <v>0</v>
      </c>
    </row>
    <row r="7" spans="1:10" ht="30">
      <c r="A7" s="103"/>
      <c r="B7" s="98"/>
      <c r="C7" s="32"/>
      <c r="D7" s="10" t="s">
        <v>1943</v>
      </c>
      <c r="E7" s="13">
        <v>10000</v>
      </c>
      <c r="F7" s="15" t="s">
        <v>1940</v>
      </c>
      <c r="G7" s="15">
        <v>0</v>
      </c>
      <c r="H7" s="23"/>
      <c r="I7" s="15"/>
      <c r="J7" s="21"/>
    </row>
    <row r="8" spans="1:10" ht="15">
      <c r="A8" s="103"/>
      <c r="B8" s="97" t="s">
        <v>1944</v>
      </c>
      <c r="C8" s="8"/>
      <c r="D8" s="10" t="s">
        <v>1945</v>
      </c>
      <c r="E8" s="13">
        <f>E9</f>
        <v>17000</v>
      </c>
      <c r="F8" s="15" t="s">
        <v>1946</v>
      </c>
      <c r="G8" s="15">
        <f>G9</f>
        <v>5980</v>
      </c>
      <c r="H8" s="24">
        <f>G8/F8</f>
        <v>0.3517647058823529</v>
      </c>
      <c r="I8" s="15">
        <f>I9</f>
        <v>5980</v>
      </c>
      <c r="J8" s="21">
        <f>J9</f>
        <v>0</v>
      </c>
    </row>
    <row r="9" spans="1:10" ht="30">
      <c r="A9" s="103"/>
      <c r="B9" s="98"/>
      <c r="C9" s="8" t="s">
        <v>1947</v>
      </c>
      <c r="D9" s="10" t="s">
        <v>1948</v>
      </c>
      <c r="E9" s="13">
        <f>E10</f>
        <v>17000</v>
      </c>
      <c r="F9" s="15" t="s">
        <v>1946</v>
      </c>
      <c r="G9" s="15">
        <f>G10</f>
        <v>5980</v>
      </c>
      <c r="H9" s="24">
        <f aca="true" t="shared" si="0" ref="H9:H71">G9/F9</f>
        <v>0.3517647058823529</v>
      </c>
      <c r="I9" s="15">
        <f>G9</f>
        <v>5980</v>
      </c>
      <c r="J9" s="21">
        <v>0</v>
      </c>
    </row>
    <row r="10" spans="1:10" ht="15">
      <c r="A10" s="103"/>
      <c r="B10" s="98"/>
      <c r="C10" s="32"/>
      <c r="D10" s="10" t="s">
        <v>1949</v>
      </c>
      <c r="E10" s="13">
        <v>17000</v>
      </c>
      <c r="F10" s="15" t="s">
        <v>1946</v>
      </c>
      <c r="G10" s="15">
        <v>5980</v>
      </c>
      <c r="H10" s="24">
        <f t="shared" si="0"/>
        <v>0.3517647058823529</v>
      </c>
      <c r="I10" s="15"/>
      <c r="J10" s="21"/>
    </row>
    <row r="11" spans="1:10" ht="15">
      <c r="A11" s="103"/>
      <c r="B11" s="109" t="s">
        <v>1950</v>
      </c>
      <c r="C11" s="8"/>
      <c r="D11" s="10" t="s">
        <v>1951</v>
      </c>
      <c r="E11" s="13">
        <f>E12+E14+E17+E20+E22+E25+E28+E36</f>
        <v>79242</v>
      </c>
      <c r="F11" s="15" t="s">
        <v>1952</v>
      </c>
      <c r="G11" s="15">
        <f>G12+G14+G17+G20+G22+G25+G28+G31+G34+G36</f>
        <v>8823.550000000001</v>
      </c>
      <c r="H11" s="24">
        <f t="shared" si="0"/>
        <v>0.03139818732407899</v>
      </c>
      <c r="I11" s="15">
        <f>I12+I14+I17+I20+I22+I25+I28+I31+I34+I36</f>
        <v>8823.550000000001</v>
      </c>
      <c r="J11" s="21">
        <f>J12+J14+J17+J20+J22+J25+J28+J31+J34+J36</f>
        <v>0</v>
      </c>
    </row>
    <row r="12" spans="1:10" ht="30">
      <c r="A12" s="120"/>
      <c r="B12" s="102"/>
      <c r="C12" s="97" t="s">
        <v>1953</v>
      </c>
      <c r="D12" s="10" t="s">
        <v>1954</v>
      </c>
      <c r="E12" s="13">
        <v>0</v>
      </c>
      <c r="F12" s="15" t="s">
        <v>1955</v>
      </c>
      <c r="G12" s="15">
        <f>G13</f>
        <v>8060.35</v>
      </c>
      <c r="H12" s="24">
        <f t="shared" si="0"/>
        <v>1.000043424317618</v>
      </c>
      <c r="I12" s="15">
        <f>G12</f>
        <v>8060.35</v>
      </c>
      <c r="J12" s="21">
        <v>0</v>
      </c>
    </row>
    <row r="13" spans="1:10" ht="60">
      <c r="A13" s="120"/>
      <c r="B13" s="103"/>
      <c r="C13" s="98"/>
      <c r="D13" s="10" t="s">
        <v>1956</v>
      </c>
      <c r="E13" s="13">
        <v>0</v>
      </c>
      <c r="F13" s="15" t="s">
        <v>1955</v>
      </c>
      <c r="G13" s="15">
        <v>8060.35</v>
      </c>
      <c r="H13" s="24">
        <f t="shared" si="0"/>
        <v>1.000043424317618</v>
      </c>
      <c r="I13" s="15"/>
      <c r="J13" s="21"/>
    </row>
    <row r="14" spans="1:10" ht="15">
      <c r="A14" s="120"/>
      <c r="B14" s="103"/>
      <c r="C14" s="97" t="s">
        <v>1957</v>
      </c>
      <c r="D14" s="10" t="s">
        <v>1958</v>
      </c>
      <c r="E14" s="13">
        <v>0</v>
      </c>
      <c r="F14" s="15" t="s">
        <v>1959</v>
      </c>
      <c r="G14" s="15">
        <f>G15+G16</f>
        <v>0</v>
      </c>
      <c r="H14" s="24">
        <f t="shared" si="0"/>
        <v>0</v>
      </c>
      <c r="I14" s="15">
        <f>G14</f>
        <v>0</v>
      </c>
      <c r="J14" s="21">
        <v>0</v>
      </c>
    </row>
    <row r="15" spans="1:10" ht="45">
      <c r="A15" s="120"/>
      <c r="B15" s="103"/>
      <c r="C15" s="98"/>
      <c r="D15" s="10" t="s">
        <v>1960</v>
      </c>
      <c r="E15" s="13">
        <v>0</v>
      </c>
      <c r="F15" s="15" t="s">
        <v>1961</v>
      </c>
      <c r="G15" s="15">
        <v>0</v>
      </c>
      <c r="H15" s="24">
        <f t="shared" si="0"/>
        <v>0</v>
      </c>
      <c r="I15" s="15"/>
      <c r="J15" s="21"/>
    </row>
    <row r="16" spans="1:10" ht="75">
      <c r="A16" s="120"/>
      <c r="B16" s="103"/>
      <c r="C16" s="98"/>
      <c r="D16" s="10" t="s">
        <v>1962</v>
      </c>
      <c r="E16" s="13">
        <v>0</v>
      </c>
      <c r="F16" s="15" t="s">
        <v>1963</v>
      </c>
      <c r="G16" s="15">
        <v>0</v>
      </c>
      <c r="H16" s="24">
        <f t="shared" si="0"/>
        <v>0</v>
      </c>
      <c r="I16" s="15"/>
      <c r="J16" s="21"/>
    </row>
    <row r="17" spans="1:10" ht="15">
      <c r="A17" s="120"/>
      <c r="B17" s="103"/>
      <c r="C17" s="109" t="s">
        <v>1964</v>
      </c>
      <c r="D17" s="10" t="s">
        <v>1958</v>
      </c>
      <c r="E17" s="13">
        <v>0</v>
      </c>
      <c r="F17" s="15" t="s">
        <v>1965</v>
      </c>
      <c r="G17" s="15">
        <f>G18+G19</f>
        <v>0</v>
      </c>
      <c r="H17" s="24">
        <f t="shared" si="0"/>
        <v>0</v>
      </c>
      <c r="I17" s="15">
        <f>G17</f>
        <v>0</v>
      </c>
      <c r="J17" s="21">
        <v>0</v>
      </c>
    </row>
    <row r="18" spans="1:10" ht="45">
      <c r="A18" s="120"/>
      <c r="B18" s="120"/>
      <c r="C18" s="102"/>
      <c r="D18" s="52" t="s">
        <v>1960</v>
      </c>
      <c r="E18" s="35">
        <v>0</v>
      </c>
      <c r="F18" s="36" t="s">
        <v>1966</v>
      </c>
      <c r="G18" s="36">
        <v>0</v>
      </c>
      <c r="H18" s="24">
        <f t="shared" si="0"/>
        <v>0</v>
      </c>
      <c r="I18" s="36"/>
      <c r="J18" s="37"/>
    </row>
    <row r="19" spans="1:10" ht="75">
      <c r="A19" s="120"/>
      <c r="B19" s="120"/>
      <c r="C19" s="104"/>
      <c r="D19" s="128" t="s">
        <v>1962</v>
      </c>
      <c r="E19" s="40">
        <v>0</v>
      </c>
      <c r="F19" s="41" t="s">
        <v>1967</v>
      </c>
      <c r="G19" s="41">
        <v>0</v>
      </c>
      <c r="H19" s="24">
        <f t="shared" si="0"/>
        <v>0</v>
      </c>
      <c r="I19" s="41"/>
      <c r="J19" s="42"/>
    </row>
    <row r="20" spans="1:10" ht="15">
      <c r="A20" s="120"/>
      <c r="B20" s="103"/>
      <c r="C20" s="121" t="s">
        <v>1968</v>
      </c>
      <c r="D20" s="10" t="s">
        <v>1969</v>
      </c>
      <c r="E20" s="13">
        <v>0</v>
      </c>
      <c r="F20" s="15" t="s">
        <v>182</v>
      </c>
      <c r="G20" s="15">
        <f>G21</f>
        <v>738</v>
      </c>
      <c r="H20" s="24">
        <f t="shared" si="0"/>
        <v>1</v>
      </c>
      <c r="I20" s="15">
        <f>G20</f>
        <v>738</v>
      </c>
      <c r="J20" s="21">
        <v>0</v>
      </c>
    </row>
    <row r="21" spans="1:10" ht="45">
      <c r="A21" s="120"/>
      <c r="B21" s="103"/>
      <c r="C21" s="98"/>
      <c r="D21" s="10" t="s">
        <v>183</v>
      </c>
      <c r="E21" s="13">
        <v>0</v>
      </c>
      <c r="F21" s="15" t="s">
        <v>182</v>
      </c>
      <c r="G21" s="15">
        <v>738</v>
      </c>
      <c r="H21" s="24">
        <f t="shared" si="0"/>
        <v>1</v>
      </c>
      <c r="I21" s="15"/>
      <c r="J21" s="21"/>
    </row>
    <row r="22" spans="1:10" ht="15">
      <c r="A22" s="120"/>
      <c r="B22" s="103"/>
      <c r="C22" s="97" t="s">
        <v>185</v>
      </c>
      <c r="D22" s="10" t="s">
        <v>1942</v>
      </c>
      <c r="E22" s="13">
        <f>E23+E24</f>
        <v>51538</v>
      </c>
      <c r="F22" s="15" t="s">
        <v>186</v>
      </c>
      <c r="G22" s="15">
        <f>G23+G24</f>
        <v>0</v>
      </c>
      <c r="H22" s="24">
        <f t="shared" si="0"/>
        <v>0</v>
      </c>
      <c r="I22" s="15">
        <f>G22</f>
        <v>0</v>
      </c>
      <c r="J22" s="21">
        <v>0</v>
      </c>
    </row>
    <row r="23" spans="1:10" ht="30">
      <c r="A23" s="120"/>
      <c r="B23" s="103"/>
      <c r="C23" s="98"/>
      <c r="D23" s="10" t="s">
        <v>187</v>
      </c>
      <c r="E23" s="13">
        <v>15167</v>
      </c>
      <c r="F23" s="15" t="s">
        <v>188</v>
      </c>
      <c r="G23" s="15">
        <v>0</v>
      </c>
      <c r="H23" s="24">
        <f t="shared" si="0"/>
        <v>0</v>
      </c>
      <c r="I23" s="15"/>
      <c r="J23" s="21"/>
    </row>
    <row r="24" spans="1:10" ht="30">
      <c r="A24" s="120"/>
      <c r="B24" s="103"/>
      <c r="C24" s="98"/>
      <c r="D24" s="10" t="s">
        <v>189</v>
      </c>
      <c r="E24" s="13">
        <v>36371</v>
      </c>
      <c r="F24" s="15" t="s">
        <v>190</v>
      </c>
      <c r="G24" s="15">
        <v>0</v>
      </c>
      <c r="H24" s="24">
        <f t="shared" si="0"/>
        <v>0</v>
      </c>
      <c r="I24" s="15"/>
      <c r="J24" s="21"/>
    </row>
    <row r="25" spans="1:10" ht="15">
      <c r="A25" s="120"/>
      <c r="B25" s="103"/>
      <c r="C25" s="97" t="s">
        <v>191</v>
      </c>
      <c r="D25" s="10" t="s">
        <v>1942</v>
      </c>
      <c r="E25" s="13">
        <f>E26+E27</f>
        <v>27704</v>
      </c>
      <c r="F25" s="15" t="s">
        <v>192</v>
      </c>
      <c r="G25" s="15">
        <f>G26+G27</f>
        <v>25.2</v>
      </c>
      <c r="H25" s="24">
        <f t="shared" si="0"/>
        <v>0.0009096159399364712</v>
      </c>
      <c r="I25" s="15">
        <f>G25</f>
        <v>25.2</v>
      </c>
      <c r="J25" s="21">
        <v>0</v>
      </c>
    </row>
    <row r="26" spans="1:10" ht="30">
      <c r="A26" s="120"/>
      <c r="B26" s="103"/>
      <c r="C26" s="98"/>
      <c r="D26" s="10" t="s">
        <v>187</v>
      </c>
      <c r="E26" s="13">
        <v>8153</v>
      </c>
      <c r="F26" s="15" t="s">
        <v>193</v>
      </c>
      <c r="G26" s="15">
        <v>0</v>
      </c>
      <c r="H26" s="24">
        <f t="shared" si="0"/>
        <v>0</v>
      </c>
      <c r="I26" s="15"/>
      <c r="J26" s="21"/>
    </row>
    <row r="27" spans="1:10" ht="30">
      <c r="A27" s="120"/>
      <c r="B27" s="103"/>
      <c r="C27" s="98"/>
      <c r="D27" s="10" t="s">
        <v>189</v>
      </c>
      <c r="E27" s="13">
        <v>19551</v>
      </c>
      <c r="F27" s="15" t="s">
        <v>194</v>
      </c>
      <c r="G27" s="15">
        <v>25.2</v>
      </c>
      <c r="H27" s="24">
        <f t="shared" si="0"/>
        <v>0.0012889366272824919</v>
      </c>
      <c r="I27" s="15"/>
      <c r="J27" s="21"/>
    </row>
    <row r="28" spans="1:10" ht="15">
      <c r="A28" s="120"/>
      <c r="B28" s="103"/>
      <c r="C28" s="97" t="s">
        <v>195</v>
      </c>
      <c r="D28" s="10" t="s">
        <v>196</v>
      </c>
      <c r="E28" s="13">
        <v>0</v>
      </c>
      <c r="F28" s="15" t="s">
        <v>197</v>
      </c>
      <c r="G28" s="15">
        <f>G29+G30</f>
        <v>0</v>
      </c>
      <c r="H28" s="24">
        <f t="shared" si="0"/>
        <v>0</v>
      </c>
      <c r="I28" s="15">
        <f>G28</f>
        <v>0</v>
      </c>
      <c r="J28" s="21">
        <v>0</v>
      </c>
    </row>
    <row r="29" spans="1:10" ht="30">
      <c r="A29" s="120"/>
      <c r="B29" s="103"/>
      <c r="C29" s="98"/>
      <c r="D29" s="10" t="s">
        <v>198</v>
      </c>
      <c r="E29" s="13">
        <v>0</v>
      </c>
      <c r="F29" s="15" t="s">
        <v>199</v>
      </c>
      <c r="G29" s="15">
        <v>0</v>
      </c>
      <c r="H29" s="24">
        <f t="shared" si="0"/>
        <v>0</v>
      </c>
      <c r="I29" s="15"/>
      <c r="J29" s="21"/>
    </row>
    <row r="30" spans="1:10" ht="45">
      <c r="A30" s="120"/>
      <c r="B30" s="103"/>
      <c r="C30" s="99"/>
      <c r="D30" s="34" t="s">
        <v>200</v>
      </c>
      <c r="E30" s="35">
        <v>0</v>
      </c>
      <c r="F30" s="36" t="s">
        <v>201</v>
      </c>
      <c r="G30" s="36">
        <v>0</v>
      </c>
      <c r="H30" s="24">
        <f t="shared" si="0"/>
        <v>0</v>
      </c>
      <c r="I30" s="36"/>
      <c r="J30" s="37"/>
    </row>
    <row r="31" spans="1:10" ht="15">
      <c r="A31" s="120"/>
      <c r="B31" s="103"/>
      <c r="C31" s="121" t="s">
        <v>202</v>
      </c>
      <c r="D31" s="44" t="s">
        <v>196</v>
      </c>
      <c r="E31" s="45">
        <v>0</v>
      </c>
      <c r="F31" s="46" t="s">
        <v>203</v>
      </c>
      <c r="G31" s="46">
        <f>G32+G33</f>
        <v>0</v>
      </c>
      <c r="H31" s="24">
        <f t="shared" si="0"/>
        <v>0</v>
      </c>
      <c r="I31" s="46">
        <v>0</v>
      </c>
      <c r="J31" s="47">
        <f>G31</f>
        <v>0</v>
      </c>
    </row>
    <row r="32" spans="1:10" ht="30">
      <c r="A32" s="120"/>
      <c r="B32" s="103"/>
      <c r="C32" s="98"/>
      <c r="D32" s="10" t="s">
        <v>198</v>
      </c>
      <c r="E32" s="13">
        <v>0</v>
      </c>
      <c r="F32" s="15" t="s">
        <v>204</v>
      </c>
      <c r="G32" s="15">
        <v>0</v>
      </c>
      <c r="H32" s="24">
        <f t="shared" si="0"/>
        <v>0</v>
      </c>
      <c r="I32" s="15"/>
      <c r="J32" s="21"/>
    </row>
    <row r="33" spans="1:10" ht="45">
      <c r="A33" s="120"/>
      <c r="B33" s="103"/>
      <c r="C33" s="98"/>
      <c r="D33" s="10" t="s">
        <v>200</v>
      </c>
      <c r="E33" s="13">
        <v>0</v>
      </c>
      <c r="F33" s="15" t="s">
        <v>205</v>
      </c>
      <c r="G33" s="15">
        <v>0</v>
      </c>
      <c r="H33" s="24">
        <f t="shared" si="0"/>
        <v>0</v>
      </c>
      <c r="I33" s="15"/>
      <c r="J33" s="21"/>
    </row>
    <row r="34" spans="1:10" ht="30">
      <c r="A34" s="120"/>
      <c r="B34" s="103"/>
      <c r="C34" s="115" t="s">
        <v>206</v>
      </c>
      <c r="D34" s="34" t="s">
        <v>207</v>
      </c>
      <c r="E34" s="35">
        <v>0</v>
      </c>
      <c r="F34" s="36" t="s">
        <v>208</v>
      </c>
      <c r="G34" s="36">
        <f>G35</f>
        <v>0</v>
      </c>
      <c r="H34" s="24">
        <f t="shared" si="0"/>
        <v>0</v>
      </c>
      <c r="I34" s="36">
        <v>0</v>
      </c>
      <c r="J34" s="37">
        <f>G34</f>
        <v>0</v>
      </c>
    </row>
    <row r="35" spans="1:10" ht="75">
      <c r="A35" s="120"/>
      <c r="B35" s="103"/>
      <c r="C35" s="100"/>
      <c r="D35" s="39" t="s">
        <v>1962</v>
      </c>
      <c r="E35" s="40">
        <v>0</v>
      </c>
      <c r="F35" s="41" t="s">
        <v>208</v>
      </c>
      <c r="G35" s="41">
        <v>0</v>
      </c>
      <c r="H35" s="24">
        <f t="shared" si="0"/>
        <v>0</v>
      </c>
      <c r="I35" s="41"/>
      <c r="J35" s="42"/>
    </row>
    <row r="36" spans="1:10" ht="30">
      <c r="A36" s="120"/>
      <c r="B36" s="103"/>
      <c r="C36" s="97" t="s">
        <v>209</v>
      </c>
      <c r="D36" s="10" t="s">
        <v>207</v>
      </c>
      <c r="E36" s="13">
        <v>0</v>
      </c>
      <c r="F36" s="15" t="s">
        <v>210</v>
      </c>
      <c r="G36" s="15">
        <f>G37</f>
        <v>0</v>
      </c>
      <c r="H36" s="24">
        <f t="shared" si="0"/>
        <v>0</v>
      </c>
      <c r="I36" s="15">
        <v>0</v>
      </c>
      <c r="J36" s="21">
        <f>G36</f>
        <v>0</v>
      </c>
    </row>
    <row r="37" spans="1:10" ht="75">
      <c r="A37" s="120"/>
      <c r="B37" s="104"/>
      <c r="C37" s="98"/>
      <c r="D37" s="10" t="s">
        <v>1962</v>
      </c>
      <c r="E37" s="13">
        <v>0</v>
      </c>
      <c r="F37" s="15" t="s">
        <v>210</v>
      </c>
      <c r="G37" s="15">
        <v>0</v>
      </c>
      <c r="H37" s="24">
        <f t="shared" si="0"/>
        <v>0</v>
      </c>
      <c r="I37" s="15"/>
      <c r="J37" s="21"/>
    </row>
    <row r="38" spans="1:10" ht="15">
      <c r="A38" s="103"/>
      <c r="B38" s="121" t="s">
        <v>211</v>
      </c>
      <c r="C38" s="8"/>
      <c r="D38" s="10" t="s">
        <v>212</v>
      </c>
      <c r="E38" s="13">
        <f>E40+E42+E44+E46+E49+E51</f>
        <v>300</v>
      </c>
      <c r="F38" s="15" t="s">
        <v>213</v>
      </c>
      <c r="G38" s="15">
        <f>G40+G42+G44+G46+G49+G51</f>
        <v>327881.51</v>
      </c>
      <c r="H38" s="24">
        <f t="shared" si="0"/>
        <v>0.9990858717177576</v>
      </c>
      <c r="I38" s="15">
        <f>I40+I42+I44+I46+I49+I51</f>
        <v>327881.51</v>
      </c>
      <c r="J38" s="21">
        <f>J40+J42+J44+J46+J49+J51</f>
        <v>0</v>
      </c>
    </row>
    <row r="39" spans="1:10" s="3" customFormat="1" ht="15.75">
      <c r="A39" s="108"/>
      <c r="B39" s="106"/>
      <c r="C39" s="5"/>
      <c r="D39" s="6" t="s">
        <v>181</v>
      </c>
      <c r="E39" s="12">
        <f>E40+E42+E44+E47+E49+E51</f>
        <v>0</v>
      </c>
      <c r="F39" s="12">
        <f>F40+F42+F44+F47+F49+F51</f>
        <v>327881.51</v>
      </c>
      <c r="G39" s="12">
        <f>G40+G42+G44+G47+G49+G51</f>
        <v>327881.51</v>
      </c>
      <c r="H39" s="24">
        <f t="shared" si="0"/>
        <v>1</v>
      </c>
      <c r="I39" s="14"/>
      <c r="J39" s="18"/>
    </row>
    <row r="40" spans="1:10" ht="15">
      <c r="A40" s="103"/>
      <c r="B40" s="105"/>
      <c r="C40" s="8" t="s">
        <v>214</v>
      </c>
      <c r="D40" s="10" t="s">
        <v>215</v>
      </c>
      <c r="E40" s="13">
        <v>0</v>
      </c>
      <c r="F40" s="15" t="s">
        <v>216</v>
      </c>
      <c r="G40" s="15">
        <f>G41</f>
        <v>3116.85</v>
      </c>
      <c r="H40" s="24">
        <f t="shared" si="0"/>
        <v>1</v>
      </c>
      <c r="I40" s="15">
        <f>G40</f>
        <v>3116.85</v>
      </c>
      <c r="J40" s="21">
        <v>0</v>
      </c>
    </row>
    <row r="41" spans="1:10" ht="15">
      <c r="A41" s="103"/>
      <c r="B41" s="98"/>
      <c r="C41" s="32"/>
      <c r="D41" s="10" t="s">
        <v>217</v>
      </c>
      <c r="E41" s="13">
        <v>0</v>
      </c>
      <c r="F41" s="15" t="s">
        <v>216</v>
      </c>
      <c r="G41" s="15">
        <v>3116.85</v>
      </c>
      <c r="H41" s="24">
        <f t="shared" si="0"/>
        <v>1</v>
      </c>
      <c r="I41" s="15"/>
      <c r="J41" s="21"/>
    </row>
    <row r="42" spans="1:10" ht="15">
      <c r="A42" s="103"/>
      <c r="B42" s="98"/>
      <c r="C42" s="8" t="s">
        <v>218</v>
      </c>
      <c r="D42" s="10" t="s">
        <v>219</v>
      </c>
      <c r="E42" s="13">
        <v>0</v>
      </c>
      <c r="F42" s="15" t="s">
        <v>220</v>
      </c>
      <c r="G42" s="15">
        <f>G43</f>
        <v>535.8</v>
      </c>
      <c r="H42" s="24">
        <f t="shared" si="0"/>
        <v>1</v>
      </c>
      <c r="I42" s="15">
        <f>G42</f>
        <v>535.8</v>
      </c>
      <c r="J42" s="21">
        <v>0</v>
      </c>
    </row>
    <row r="43" spans="1:10" ht="15">
      <c r="A43" s="103"/>
      <c r="B43" s="98"/>
      <c r="C43" s="32"/>
      <c r="D43" s="10" t="s">
        <v>217</v>
      </c>
      <c r="E43" s="13">
        <v>0</v>
      </c>
      <c r="F43" s="15" t="s">
        <v>220</v>
      </c>
      <c r="G43" s="15">
        <v>535.8</v>
      </c>
      <c r="H43" s="24">
        <f t="shared" si="0"/>
        <v>1</v>
      </c>
      <c r="I43" s="15"/>
      <c r="J43" s="21"/>
    </row>
    <row r="44" spans="1:10" ht="15">
      <c r="A44" s="103"/>
      <c r="B44" s="98"/>
      <c r="C44" s="8" t="s">
        <v>221</v>
      </c>
      <c r="D44" s="10" t="s">
        <v>222</v>
      </c>
      <c r="E44" s="13">
        <v>0</v>
      </c>
      <c r="F44" s="15" t="s">
        <v>223</v>
      </c>
      <c r="G44" s="15">
        <f>G45</f>
        <v>76.4</v>
      </c>
      <c r="H44" s="24">
        <f t="shared" si="0"/>
        <v>1</v>
      </c>
      <c r="I44" s="15">
        <f>G44</f>
        <v>76.4</v>
      </c>
      <c r="J44" s="21">
        <v>0</v>
      </c>
    </row>
    <row r="45" spans="1:10" ht="15">
      <c r="A45" s="103"/>
      <c r="B45" s="98"/>
      <c r="C45" s="32"/>
      <c r="D45" s="10" t="s">
        <v>217</v>
      </c>
      <c r="E45" s="13">
        <v>0</v>
      </c>
      <c r="F45" s="15" t="s">
        <v>223</v>
      </c>
      <c r="G45" s="15">
        <v>76.4</v>
      </c>
      <c r="H45" s="24">
        <f t="shared" si="0"/>
        <v>1</v>
      </c>
      <c r="I45" s="15"/>
      <c r="J45" s="21"/>
    </row>
    <row r="46" spans="1:10" ht="15">
      <c r="A46" s="103"/>
      <c r="B46" s="98"/>
      <c r="C46" s="8" t="s">
        <v>224</v>
      </c>
      <c r="D46" s="10" t="s">
        <v>1958</v>
      </c>
      <c r="E46" s="13">
        <f>E47+E48</f>
        <v>300</v>
      </c>
      <c r="F46" s="15" t="s">
        <v>225</v>
      </c>
      <c r="G46" s="15">
        <f>G47+G48</f>
        <v>648</v>
      </c>
      <c r="H46" s="24">
        <f t="shared" si="0"/>
        <v>0.6835443037974683</v>
      </c>
      <c r="I46" s="15">
        <f>G46</f>
        <v>648</v>
      </c>
      <c r="J46" s="21">
        <v>0</v>
      </c>
    </row>
    <row r="47" spans="1:10" ht="15">
      <c r="A47" s="103"/>
      <c r="B47" s="98"/>
      <c r="C47" s="32"/>
      <c r="D47" s="10" t="s">
        <v>217</v>
      </c>
      <c r="E47" s="13">
        <v>0</v>
      </c>
      <c r="F47" s="15" t="s">
        <v>226</v>
      </c>
      <c r="G47" s="15">
        <v>648</v>
      </c>
      <c r="H47" s="24">
        <f t="shared" si="0"/>
        <v>1</v>
      </c>
      <c r="I47" s="15"/>
      <c r="J47" s="21"/>
    </row>
    <row r="48" spans="1:10" ht="15">
      <c r="A48" s="103"/>
      <c r="B48" s="98"/>
      <c r="C48" s="32"/>
      <c r="D48" s="10" t="s">
        <v>227</v>
      </c>
      <c r="E48" s="13">
        <v>300</v>
      </c>
      <c r="F48" s="15" t="s">
        <v>228</v>
      </c>
      <c r="G48" s="15">
        <v>0</v>
      </c>
      <c r="H48" s="24">
        <f t="shared" si="0"/>
        <v>0</v>
      </c>
      <c r="I48" s="15"/>
      <c r="J48" s="21"/>
    </row>
    <row r="49" spans="1:10" ht="15">
      <c r="A49" s="103"/>
      <c r="B49" s="98"/>
      <c r="C49" s="8" t="s">
        <v>1941</v>
      </c>
      <c r="D49" s="10" t="s">
        <v>1942</v>
      </c>
      <c r="E49" s="13">
        <v>0</v>
      </c>
      <c r="F49" s="15" t="s">
        <v>229</v>
      </c>
      <c r="G49" s="15">
        <f>G50</f>
        <v>2052</v>
      </c>
      <c r="H49" s="24">
        <f t="shared" si="0"/>
        <v>1</v>
      </c>
      <c r="I49" s="15">
        <f>G49</f>
        <v>2052</v>
      </c>
      <c r="J49" s="21">
        <v>0</v>
      </c>
    </row>
    <row r="50" spans="1:10" ht="15">
      <c r="A50" s="103"/>
      <c r="B50" s="98"/>
      <c r="C50" s="32"/>
      <c r="D50" s="10" t="s">
        <v>217</v>
      </c>
      <c r="E50" s="13">
        <v>0</v>
      </c>
      <c r="F50" s="15" t="s">
        <v>229</v>
      </c>
      <c r="G50" s="15">
        <v>2052</v>
      </c>
      <c r="H50" s="24">
        <f t="shared" si="0"/>
        <v>1</v>
      </c>
      <c r="I50" s="15"/>
      <c r="J50" s="21"/>
    </row>
    <row r="51" spans="1:10" ht="15">
      <c r="A51" s="103"/>
      <c r="B51" s="98"/>
      <c r="C51" s="8" t="s">
        <v>230</v>
      </c>
      <c r="D51" s="10" t="s">
        <v>231</v>
      </c>
      <c r="E51" s="13">
        <v>0</v>
      </c>
      <c r="F51" s="15" t="s">
        <v>232</v>
      </c>
      <c r="G51" s="15">
        <f>G52</f>
        <v>321452.46</v>
      </c>
      <c r="H51" s="24">
        <f t="shared" si="0"/>
        <v>1</v>
      </c>
      <c r="I51" s="15">
        <f>G51</f>
        <v>321452.46</v>
      </c>
      <c r="J51" s="21">
        <v>0</v>
      </c>
    </row>
    <row r="52" spans="1:10" ht="15">
      <c r="A52" s="104"/>
      <c r="B52" s="98"/>
      <c r="C52" s="32"/>
      <c r="D52" s="10" t="s">
        <v>217</v>
      </c>
      <c r="E52" s="13">
        <v>0</v>
      </c>
      <c r="F52" s="15" t="s">
        <v>232</v>
      </c>
      <c r="G52" s="15">
        <v>321452.46</v>
      </c>
      <c r="H52" s="24">
        <f t="shared" si="0"/>
        <v>1</v>
      </c>
      <c r="I52" s="15"/>
      <c r="J52" s="21"/>
    </row>
    <row r="53" spans="1:10" s="78" customFormat="1" ht="15.75">
      <c r="A53" s="107" t="s">
        <v>233</v>
      </c>
      <c r="B53" s="72"/>
      <c r="C53" s="72"/>
      <c r="D53" s="73" t="s">
        <v>234</v>
      </c>
      <c r="E53" s="74">
        <f>E54</f>
        <v>10000</v>
      </c>
      <c r="F53" s="75" t="s">
        <v>235</v>
      </c>
      <c r="G53" s="75">
        <f>G54</f>
        <v>4289.530000000001</v>
      </c>
      <c r="H53" s="76">
        <f t="shared" si="0"/>
        <v>0.4289530000000001</v>
      </c>
      <c r="I53" s="75">
        <f>I54</f>
        <v>4289.530000000001</v>
      </c>
      <c r="J53" s="77">
        <f>J54</f>
        <v>0</v>
      </c>
    </row>
    <row r="54" spans="1:10" ht="15">
      <c r="A54" s="7"/>
      <c r="B54" s="8" t="s">
        <v>236</v>
      </c>
      <c r="C54" s="8"/>
      <c r="D54" s="10" t="s">
        <v>237</v>
      </c>
      <c r="E54" s="13">
        <f>E55+E57</f>
        <v>10000</v>
      </c>
      <c r="F54" s="15" t="s">
        <v>235</v>
      </c>
      <c r="G54" s="15">
        <f>G55+G57</f>
        <v>4289.530000000001</v>
      </c>
      <c r="H54" s="24">
        <f t="shared" si="0"/>
        <v>0.4289530000000001</v>
      </c>
      <c r="I54" s="15">
        <f>I55+I57</f>
        <v>4289.530000000001</v>
      </c>
      <c r="J54" s="21">
        <f>J55+J57</f>
        <v>0</v>
      </c>
    </row>
    <row r="55" spans="1:10" ht="15">
      <c r="A55" s="7"/>
      <c r="B55" s="32"/>
      <c r="C55" s="8" t="s">
        <v>224</v>
      </c>
      <c r="D55" s="10" t="s">
        <v>1958</v>
      </c>
      <c r="E55" s="13">
        <f>E56</f>
        <v>3000</v>
      </c>
      <c r="F55" s="15" t="s">
        <v>238</v>
      </c>
      <c r="G55" s="15">
        <f>G56</f>
        <v>426.75</v>
      </c>
      <c r="H55" s="24">
        <f t="shared" si="0"/>
        <v>0.14225</v>
      </c>
      <c r="I55" s="15">
        <f>G55</f>
        <v>426.75</v>
      </c>
      <c r="J55" s="21">
        <v>0</v>
      </c>
    </row>
    <row r="56" spans="1:10" ht="15">
      <c r="A56" s="7"/>
      <c r="B56" s="32"/>
      <c r="C56" s="32"/>
      <c r="D56" s="10" t="s">
        <v>239</v>
      </c>
      <c r="E56" s="13">
        <v>3000</v>
      </c>
      <c r="F56" s="15" t="s">
        <v>238</v>
      </c>
      <c r="G56" s="15">
        <v>426.75</v>
      </c>
      <c r="H56" s="24">
        <f t="shared" si="0"/>
        <v>0.14225</v>
      </c>
      <c r="I56" s="15"/>
      <c r="J56" s="21"/>
    </row>
    <row r="57" spans="1:10" ht="15">
      <c r="A57" s="7"/>
      <c r="B57" s="32"/>
      <c r="C57" s="8" t="s">
        <v>1941</v>
      </c>
      <c r="D57" s="10" t="s">
        <v>1942</v>
      </c>
      <c r="E57" s="13">
        <f>E58</f>
        <v>7000</v>
      </c>
      <c r="F57" s="15" t="s">
        <v>240</v>
      </c>
      <c r="G57" s="15">
        <f>G58</f>
        <v>3862.78</v>
      </c>
      <c r="H57" s="24">
        <f t="shared" si="0"/>
        <v>0.5518257142857144</v>
      </c>
      <c r="I57" s="15">
        <f>G57</f>
        <v>3862.78</v>
      </c>
      <c r="J57" s="21">
        <v>0</v>
      </c>
    </row>
    <row r="58" spans="1:10" ht="15">
      <c r="A58" s="7"/>
      <c r="B58" s="32"/>
      <c r="C58" s="32"/>
      <c r="D58" s="10" t="s">
        <v>239</v>
      </c>
      <c r="E58" s="13">
        <v>7000</v>
      </c>
      <c r="F58" s="15" t="s">
        <v>240</v>
      </c>
      <c r="G58" s="15">
        <v>3862.78</v>
      </c>
      <c r="H58" s="24">
        <f t="shared" si="0"/>
        <v>0.5518257142857144</v>
      </c>
      <c r="I58" s="15"/>
      <c r="J58" s="21"/>
    </row>
    <row r="59" spans="1:10" s="78" customFormat="1" ht="15.75">
      <c r="A59" s="79" t="s">
        <v>703</v>
      </c>
      <c r="B59" s="80"/>
      <c r="C59" s="80"/>
      <c r="D59" s="81" t="s">
        <v>241</v>
      </c>
      <c r="E59" s="82">
        <f>E60</f>
        <v>0</v>
      </c>
      <c r="F59" s="83" t="s">
        <v>242</v>
      </c>
      <c r="G59" s="83">
        <f>G60</f>
        <v>0</v>
      </c>
      <c r="H59" s="76">
        <f t="shared" si="0"/>
        <v>0</v>
      </c>
      <c r="I59" s="83">
        <f>I60</f>
        <v>0</v>
      </c>
      <c r="J59" s="84">
        <f>J60</f>
        <v>0</v>
      </c>
    </row>
    <row r="60" spans="1:10" ht="15">
      <c r="A60" s="38"/>
      <c r="B60" s="49" t="s">
        <v>243</v>
      </c>
      <c r="C60" s="49"/>
      <c r="D60" s="39" t="s">
        <v>212</v>
      </c>
      <c r="E60" s="40">
        <f>E61</f>
        <v>0</v>
      </c>
      <c r="F60" s="41" t="s">
        <v>242</v>
      </c>
      <c r="G60" s="41">
        <f>G61</f>
        <v>0</v>
      </c>
      <c r="H60" s="24">
        <f t="shared" si="0"/>
        <v>0</v>
      </c>
      <c r="I60" s="41">
        <f>I61</f>
        <v>0</v>
      </c>
      <c r="J60" s="42">
        <f>J61</f>
        <v>0</v>
      </c>
    </row>
    <row r="61" spans="1:10" ht="15">
      <c r="A61" s="7"/>
      <c r="B61" s="32"/>
      <c r="C61" s="8" t="s">
        <v>1941</v>
      </c>
      <c r="D61" s="10" t="s">
        <v>1942</v>
      </c>
      <c r="E61" s="13">
        <f>E62</f>
        <v>0</v>
      </c>
      <c r="F61" s="15" t="s">
        <v>242</v>
      </c>
      <c r="G61" s="15">
        <f>G62</f>
        <v>0</v>
      </c>
      <c r="H61" s="24">
        <f t="shared" si="0"/>
        <v>0</v>
      </c>
      <c r="I61" s="15">
        <f>G61</f>
        <v>0</v>
      </c>
      <c r="J61" s="21">
        <v>0</v>
      </c>
    </row>
    <row r="62" spans="1:10" ht="90">
      <c r="A62" s="7"/>
      <c r="B62" s="32"/>
      <c r="C62" s="32"/>
      <c r="D62" s="10" t="s">
        <v>244</v>
      </c>
      <c r="E62" s="13">
        <v>0</v>
      </c>
      <c r="F62" s="15" t="s">
        <v>242</v>
      </c>
      <c r="G62" s="15">
        <v>0</v>
      </c>
      <c r="H62" s="24">
        <f t="shared" si="0"/>
        <v>0</v>
      </c>
      <c r="I62" s="15"/>
      <c r="J62" s="21"/>
    </row>
    <row r="63" spans="1:11" s="78" customFormat="1" ht="31.5">
      <c r="A63" s="111" t="s">
        <v>245</v>
      </c>
      <c r="B63" s="72"/>
      <c r="C63" s="72"/>
      <c r="D63" s="73" t="s">
        <v>246</v>
      </c>
      <c r="E63" s="74">
        <f>E64+E68+E121+E136+E142+E151</f>
        <v>1865262</v>
      </c>
      <c r="F63" s="75" t="s">
        <v>247</v>
      </c>
      <c r="G63" s="75">
        <f>G64+G68+G121+G136+G142+G151</f>
        <v>142629.51</v>
      </c>
      <c r="H63" s="76">
        <f t="shared" si="0"/>
        <v>0.043199948025404555</v>
      </c>
      <c r="I63" s="75">
        <f>I64+I68+I121+I136+I142+I151</f>
        <v>127790.51</v>
      </c>
      <c r="J63" s="77">
        <f>J64+J68+J121+J136+J142+J151</f>
        <v>14839</v>
      </c>
      <c r="K63" s="85"/>
    </row>
    <row r="64" spans="1:10" ht="15">
      <c r="A64" s="102"/>
      <c r="B64" s="97" t="s">
        <v>248</v>
      </c>
      <c r="C64" s="8"/>
      <c r="D64" s="10" t="s">
        <v>249</v>
      </c>
      <c r="E64" s="13">
        <f>E65</f>
        <v>232740</v>
      </c>
      <c r="F64" s="15" t="s">
        <v>250</v>
      </c>
      <c r="G64" s="15">
        <f>G65</f>
        <v>14809</v>
      </c>
      <c r="H64" s="24">
        <f t="shared" si="0"/>
        <v>0.042200862312170684</v>
      </c>
      <c r="I64" s="15">
        <f>I65</f>
        <v>0</v>
      </c>
      <c r="J64" s="21">
        <f>J65</f>
        <v>14809</v>
      </c>
    </row>
    <row r="65" spans="1:10" ht="15">
      <c r="A65" s="103"/>
      <c r="B65" s="98"/>
      <c r="C65" s="8" t="s">
        <v>251</v>
      </c>
      <c r="D65" s="10" t="s">
        <v>196</v>
      </c>
      <c r="E65" s="13">
        <f>E66+E67</f>
        <v>232740</v>
      </c>
      <c r="F65" s="15" t="s">
        <v>250</v>
      </c>
      <c r="G65" s="15">
        <f>G66+G67</f>
        <v>14809</v>
      </c>
      <c r="H65" s="24">
        <f t="shared" si="0"/>
        <v>0.042200862312170684</v>
      </c>
      <c r="I65" s="15">
        <v>0</v>
      </c>
      <c r="J65" s="21">
        <f>G65</f>
        <v>14809</v>
      </c>
    </row>
    <row r="66" spans="1:10" ht="45">
      <c r="A66" s="103"/>
      <c r="B66" s="98"/>
      <c r="C66" s="32"/>
      <c r="D66" s="10" t="s">
        <v>252</v>
      </c>
      <c r="E66" s="13">
        <v>231860</v>
      </c>
      <c r="F66" s="15" t="s">
        <v>253</v>
      </c>
      <c r="G66" s="15">
        <v>0</v>
      </c>
      <c r="H66" s="24">
        <f t="shared" si="0"/>
        <v>0</v>
      </c>
      <c r="I66" s="15"/>
      <c r="J66" s="21"/>
    </row>
    <row r="67" spans="1:10" ht="45">
      <c r="A67" s="103"/>
      <c r="B67" s="99"/>
      <c r="C67" s="33"/>
      <c r="D67" s="10" t="s">
        <v>254</v>
      </c>
      <c r="E67" s="13">
        <v>880</v>
      </c>
      <c r="F67" s="15" t="s">
        <v>255</v>
      </c>
      <c r="G67" s="15">
        <v>14809</v>
      </c>
      <c r="H67" s="24">
        <f t="shared" si="0"/>
        <v>0.9439097456816878</v>
      </c>
      <c r="I67" s="15"/>
      <c r="J67" s="21"/>
    </row>
    <row r="68" spans="1:10" ht="15">
      <c r="A68" s="103"/>
      <c r="B68" s="109" t="s">
        <v>1475</v>
      </c>
      <c r="C68" s="8"/>
      <c r="D68" s="10" t="s">
        <v>1476</v>
      </c>
      <c r="E68" s="13">
        <f>E69+E92</f>
        <v>848193</v>
      </c>
      <c r="F68" s="15">
        <f>F69+F92</f>
        <v>1149052</v>
      </c>
      <c r="G68" s="15">
        <f>G69+G92</f>
        <v>27473.49</v>
      </c>
      <c r="H68" s="24">
        <f t="shared" si="0"/>
        <v>0.023909701214566443</v>
      </c>
      <c r="I68" s="15">
        <f>I70+I72+I74+I76+I78+I80+I82+I84+I86+I88+I90+I93+I95+I98+I113+I119</f>
        <v>27473.49</v>
      </c>
      <c r="J68" s="21">
        <f>J70+J72+J74+J76+J78+J80+J82+J84+J86+J88+J90+J93+J95+J98+J113+J119</f>
        <v>0</v>
      </c>
    </row>
    <row r="69" spans="1:10" ht="15.75">
      <c r="A69" s="120"/>
      <c r="B69" s="102"/>
      <c r="C69" s="97"/>
      <c r="D69" s="6" t="s">
        <v>1187</v>
      </c>
      <c r="E69" s="13">
        <f>E70+E72+E74+E76+E78+E80+E82+E84+E86+E88+E90</f>
        <v>212512</v>
      </c>
      <c r="F69" s="14">
        <f>F70+F72+F74+F76+F78+F80+F82+F84+F86+F88+F90</f>
        <v>212512</v>
      </c>
      <c r="G69" s="14">
        <f>G70+G72+G74+G76+G78+G80+G82+G84+G86+G88+G90</f>
        <v>0</v>
      </c>
      <c r="H69" s="24">
        <f t="shared" si="0"/>
        <v>0</v>
      </c>
      <c r="I69" s="14"/>
      <c r="J69" s="18"/>
    </row>
    <row r="70" spans="1:10" ht="15">
      <c r="A70" s="120"/>
      <c r="B70" s="103"/>
      <c r="C70" s="97" t="s">
        <v>1477</v>
      </c>
      <c r="D70" s="10" t="s">
        <v>1478</v>
      </c>
      <c r="E70" s="15" t="s">
        <v>1479</v>
      </c>
      <c r="F70" s="15" t="s">
        <v>1479</v>
      </c>
      <c r="G70" s="15">
        <v>0</v>
      </c>
      <c r="H70" s="24">
        <f t="shared" si="0"/>
        <v>0</v>
      </c>
      <c r="I70" s="15">
        <f>G70</f>
        <v>0</v>
      </c>
      <c r="J70" s="21">
        <v>0</v>
      </c>
    </row>
    <row r="71" spans="1:10" ht="30">
      <c r="A71" s="120"/>
      <c r="B71" s="103"/>
      <c r="C71" s="98"/>
      <c r="D71" s="10" t="s">
        <v>1480</v>
      </c>
      <c r="E71" s="15" t="s">
        <v>1479</v>
      </c>
      <c r="F71" s="15" t="s">
        <v>1479</v>
      </c>
      <c r="G71" s="15">
        <v>0</v>
      </c>
      <c r="H71" s="24">
        <f t="shared" si="0"/>
        <v>0</v>
      </c>
      <c r="I71" s="15"/>
      <c r="J71" s="21"/>
    </row>
    <row r="72" spans="1:10" ht="15">
      <c r="A72" s="120"/>
      <c r="B72" s="103"/>
      <c r="C72" s="97" t="s">
        <v>214</v>
      </c>
      <c r="D72" s="10" t="s">
        <v>215</v>
      </c>
      <c r="E72" s="15" t="s">
        <v>1481</v>
      </c>
      <c r="F72" s="15" t="s">
        <v>1481</v>
      </c>
      <c r="G72" s="15">
        <v>0</v>
      </c>
      <c r="H72" s="24">
        <f aca="true" t="shared" si="1" ref="H72:H135">G72/F72</f>
        <v>0</v>
      </c>
      <c r="I72" s="15">
        <f>G72</f>
        <v>0</v>
      </c>
      <c r="J72" s="21">
        <v>0</v>
      </c>
    </row>
    <row r="73" spans="1:10" ht="30">
      <c r="A73" s="120"/>
      <c r="B73" s="103"/>
      <c r="C73" s="98"/>
      <c r="D73" s="10" t="s">
        <v>1480</v>
      </c>
      <c r="E73" s="15" t="s">
        <v>1481</v>
      </c>
      <c r="F73" s="15" t="s">
        <v>1481</v>
      </c>
      <c r="G73" s="15">
        <v>0</v>
      </c>
      <c r="H73" s="24">
        <f t="shared" si="1"/>
        <v>0</v>
      </c>
      <c r="I73" s="15"/>
      <c r="J73" s="21"/>
    </row>
    <row r="74" spans="1:10" ht="15">
      <c r="A74" s="120"/>
      <c r="B74" s="103"/>
      <c r="C74" s="97" t="s">
        <v>1482</v>
      </c>
      <c r="D74" s="10" t="s">
        <v>1483</v>
      </c>
      <c r="E74" s="15" t="s">
        <v>1484</v>
      </c>
      <c r="F74" s="15" t="s">
        <v>1484</v>
      </c>
      <c r="G74" s="15">
        <v>0</v>
      </c>
      <c r="H74" s="24">
        <f t="shared" si="1"/>
        <v>0</v>
      </c>
      <c r="I74" s="15">
        <f>G74</f>
        <v>0</v>
      </c>
      <c r="J74" s="21">
        <v>0</v>
      </c>
    </row>
    <row r="75" spans="1:10" ht="30">
      <c r="A75" s="120"/>
      <c r="B75" s="103"/>
      <c r="C75" s="98"/>
      <c r="D75" s="10" t="s">
        <v>1480</v>
      </c>
      <c r="E75" s="15" t="s">
        <v>1484</v>
      </c>
      <c r="F75" s="15" t="s">
        <v>1484</v>
      </c>
      <c r="G75" s="15">
        <v>0</v>
      </c>
      <c r="H75" s="24">
        <f t="shared" si="1"/>
        <v>0</v>
      </c>
      <c r="I75" s="15"/>
      <c r="J75" s="21"/>
    </row>
    <row r="76" spans="1:10" ht="15">
      <c r="A76" s="120"/>
      <c r="B76" s="103"/>
      <c r="C76" s="97" t="s">
        <v>218</v>
      </c>
      <c r="D76" s="10" t="s">
        <v>219</v>
      </c>
      <c r="E76" s="15" t="s">
        <v>1485</v>
      </c>
      <c r="F76" s="15" t="s">
        <v>1485</v>
      </c>
      <c r="G76" s="15">
        <v>0</v>
      </c>
      <c r="H76" s="24">
        <f t="shared" si="1"/>
        <v>0</v>
      </c>
      <c r="I76" s="15">
        <f>G76</f>
        <v>0</v>
      </c>
      <c r="J76" s="21">
        <v>0</v>
      </c>
    </row>
    <row r="77" spans="1:10" ht="30">
      <c r="A77" s="120"/>
      <c r="B77" s="103"/>
      <c r="C77" s="98"/>
      <c r="D77" s="10" t="s">
        <v>1480</v>
      </c>
      <c r="E77" s="15" t="s">
        <v>1485</v>
      </c>
      <c r="F77" s="15" t="s">
        <v>1485</v>
      </c>
      <c r="G77" s="15">
        <v>0</v>
      </c>
      <c r="H77" s="24">
        <f t="shared" si="1"/>
        <v>0</v>
      </c>
      <c r="I77" s="15"/>
      <c r="J77" s="21"/>
    </row>
    <row r="78" spans="1:10" ht="15">
      <c r="A78" s="120"/>
      <c r="B78" s="103"/>
      <c r="C78" s="115" t="s">
        <v>221</v>
      </c>
      <c r="D78" s="34" t="s">
        <v>222</v>
      </c>
      <c r="E78" s="36" t="s">
        <v>1486</v>
      </c>
      <c r="F78" s="36" t="s">
        <v>1486</v>
      </c>
      <c r="G78" s="36">
        <v>0</v>
      </c>
      <c r="H78" s="24">
        <f t="shared" si="1"/>
        <v>0</v>
      </c>
      <c r="I78" s="36">
        <f>G78</f>
        <v>0</v>
      </c>
      <c r="J78" s="37">
        <v>0</v>
      </c>
    </row>
    <row r="79" spans="1:10" ht="30">
      <c r="A79" s="120"/>
      <c r="B79" s="103"/>
      <c r="C79" s="100"/>
      <c r="D79" s="39" t="s">
        <v>1480</v>
      </c>
      <c r="E79" s="41" t="s">
        <v>1486</v>
      </c>
      <c r="F79" s="41" t="s">
        <v>1486</v>
      </c>
      <c r="G79" s="41">
        <v>0</v>
      </c>
      <c r="H79" s="24">
        <f t="shared" si="1"/>
        <v>0</v>
      </c>
      <c r="I79" s="41"/>
      <c r="J79" s="42"/>
    </row>
    <row r="80" spans="1:10" ht="15">
      <c r="A80" s="120"/>
      <c r="B80" s="103"/>
      <c r="C80" s="97" t="s">
        <v>224</v>
      </c>
      <c r="D80" s="10" t="s">
        <v>1958</v>
      </c>
      <c r="E80" s="15" t="str">
        <f>E81</f>
        <v>11 200,00</v>
      </c>
      <c r="F80" s="15" t="str">
        <f>F81</f>
        <v>11 200,00</v>
      </c>
      <c r="G80" s="15">
        <v>0</v>
      </c>
      <c r="H80" s="24">
        <f t="shared" si="1"/>
        <v>0</v>
      </c>
      <c r="I80" s="15">
        <f>G80</f>
        <v>0</v>
      </c>
      <c r="J80" s="21">
        <v>0</v>
      </c>
    </row>
    <row r="81" spans="1:10" ht="30">
      <c r="A81" s="120"/>
      <c r="B81" s="103"/>
      <c r="C81" s="98"/>
      <c r="D81" s="10" t="s">
        <v>1480</v>
      </c>
      <c r="E81" s="15" t="s">
        <v>1491</v>
      </c>
      <c r="F81" s="15" t="s">
        <v>1491</v>
      </c>
      <c r="G81" s="15">
        <v>0</v>
      </c>
      <c r="H81" s="24">
        <f t="shared" si="1"/>
        <v>0</v>
      </c>
      <c r="I81" s="15"/>
      <c r="J81" s="21"/>
    </row>
    <row r="82" spans="1:10" ht="15">
      <c r="A82" s="120"/>
      <c r="B82" s="103"/>
      <c r="C82" s="97" t="s">
        <v>1522</v>
      </c>
      <c r="D82" s="10" t="s">
        <v>1523</v>
      </c>
      <c r="E82" s="15">
        <f>E83</f>
        <v>600</v>
      </c>
      <c r="F82" s="15">
        <f>F83</f>
        <v>600</v>
      </c>
      <c r="G82" s="15">
        <v>0</v>
      </c>
      <c r="H82" s="24">
        <f t="shared" si="1"/>
        <v>0</v>
      </c>
      <c r="I82" s="15">
        <f>G82</f>
        <v>0</v>
      </c>
      <c r="J82" s="21">
        <v>0</v>
      </c>
    </row>
    <row r="83" spans="1:10" ht="30">
      <c r="A83" s="120"/>
      <c r="B83" s="103"/>
      <c r="C83" s="98"/>
      <c r="D83" s="10" t="s">
        <v>1480</v>
      </c>
      <c r="E83" s="15">
        <v>600</v>
      </c>
      <c r="F83" s="15">
        <v>600</v>
      </c>
      <c r="G83" s="15">
        <v>0</v>
      </c>
      <c r="H83" s="24">
        <f t="shared" si="1"/>
        <v>0</v>
      </c>
      <c r="I83" s="15"/>
      <c r="J83" s="21"/>
    </row>
    <row r="84" spans="1:10" ht="15">
      <c r="A84" s="120"/>
      <c r="B84" s="103"/>
      <c r="C84" s="97" t="s">
        <v>1941</v>
      </c>
      <c r="D84" s="10" t="s">
        <v>1942</v>
      </c>
      <c r="E84" s="15">
        <f>E85</f>
        <v>2700</v>
      </c>
      <c r="F84" s="15">
        <f>F85</f>
        <v>2700</v>
      </c>
      <c r="G84" s="15">
        <v>0</v>
      </c>
      <c r="H84" s="24">
        <f t="shared" si="1"/>
        <v>0</v>
      </c>
      <c r="I84" s="15">
        <f>G84</f>
        <v>0</v>
      </c>
      <c r="J84" s="21">
        <v>0</v>
      </c>
    </row>
    <row r="85" spans="1:10" ht="30">
      <c r="A85" s="120"/>
      <c r="B85" s="103"/>
      <c r="C85" s="98"/>
      <c r="D85" s="10" t="s">
        <v>1480</v>
      </c>
      <c r="E85" s="15">
        <v>2700</v>
      </c>
      <c r="F85" s="15">
        <v>2700</v>
      </c>
      <c r="G85" s="15">
        <v>0</v>
      </c>
      <c r="H85" s="24">
        <f t="shared" si="1"/>
        <v>0</v>
      </c>
      <c r="I85" s="15"/>
      <c r="J85" s="21"/>
    </row>
    <row r="86" spans="1:10" ht="15">
      <c r="A86" s="120"/>
      <c r="B86" s="103"/>
      <c r="C86" s="97" t="s">
        <v>1530</v>
      </c>
      <c r="D86" s="10" t="s">
        <v>1531</v>
      </c>
      <c r="E86" s="15" t="s">
        <v>1532</v>
      </c>
      <c r="F86" s="15" t="s">
        <v>1532</v>
      </c>
      <c r="G86" s="15">
        <v>0</v>
      </c>
      <c r="H86" s="24">
        <f t="shared" si="1"/>
        <v>0</v>
      </c>
      <c r="I86" s="15">
        <f>G86</f>
        <v>0</v>
      </c>
      <c r="J86" s="21">
        <v>0</v>
      </c>
    </row>
    <row r="87" spans="1:10" ht="30">
      <c r="A87" s="120"/>
      <c r="B87" s="103"/>
      <c r="C87" s="98"/>
      <c r="D87" s="10" t="s">
        <v>1480</v>
      </c>
      <c r="E87" s="15" t="s">
        <v>1532</v>
      </c>
      <c r="F87" s="15" t="s">
        <v>1532</v>
      </c>
      <c r="G87" s="15">
        <v>0</v>
      </c>
      <c r="H87" s="24">
        <f t="shared" si="1"/>
        <v>0</v>
      </c>
      <c r="I87" s="15"/>
      <c r="J87" s="21"/>
    </row>
    <row r="88" spans="1:10" ht="15">
      <c r="A88" s="120"/>
      <c r="B88" s="103"/>
      <c r="C88" s="97" t="s">
        <v>230</v>
      </c>
      <c r="D88" s="10" t="s">
        <v>231</v>
      </c>
      <c r="E88" s="15" t="str">
        <f>E89</f>
        <v>360,00</v>
      </c>
      <c r="F88" s="15" t="str">
        <f>F89</f>
        <v>360,00</v>
      </c>
      <c r="G88" s="15">
        <v>0</v>
      </c>
      <c r="H88" s="24">
        <f t="shared" si="1"/>
        <v>0</v>
      </c>
      <c r="I88" s="15">
        <f>G88</f>
        <v>0</v>
      </c>
      <c r="J88" s="21">
        <v>0</v>
      </c>
    </row>
    <row r="89" spans="1:10" ht="30">
      <c r="A89" s="120"/>
      <c r="B89" s="103"/>
      <c r="C89" s="98"/>
      <c r="D89" s="10" t="s">
        <v>1480</v>
      </c>
      <c r="E89" s="15" t="s">
        <v>1604</v>
      </c>
      <c r="F89" s="15" t="s">
        <v>1604</v>
      </c>
      <c r="G89" s="15">
        <v>0</v>
      </c>
      <c r="H89" s="24">
        <f t="shared" si="1"/>
        <v>0</v>
      </c>
      <c r="I89" s="15"/>
      <c r="J89" s="21"/>
    </row>
    <row r="90" spans="1:10" ht="15">
      <c r="A90" s="120"/>
      <c r="B90" s="103"/>
      <c r="C90" s="97" t="s">
        <v>1605</v>
      </c>
      <c r="D90" s="10" t="s">
        <v>1606</v>
      </c>
      <c r="E90" s="15" t="s">
        <v>1607</v>
      </c>
      <c r="F90" s="15" t="s">
        <v>1607</v>
      </c>
      <c r="G90" s="15">
        <v>0</v>
      </c>
      <c r="H90" s="24">
        <f t="shared" si="1"/>
        <v>0</v>
      </c>
      <c r="I90" s="15">
        <f>G90</f>
        <v>0</v>
      </c>
      <c r="J90" s="21">
        <v>0</v>
      </c>
    </row>
    <row r="91" spans="1:10" ht="30">
      <c r="A91" s="120"/>
      <c r="B91" s="103"/>
      <c r="C91" s="98"/>
      <c r="D91" s="10" t="s">
        <v>1480</v>
      </c>
      <c r="E91" s="15" t="s">
        <v>1607</v>
      </c>
      <c r="F91" s="15" t="s">
        <v>1607</v>
      </c>
      <c r="G91" s="15">
        <v>0</v>
      </c>
      <c r="H91" s="24">
        <f t="shared" si="1"/>
        <v>0</v>
      </c>
      <c r="I91" s="15"/>
      <c r="J91" s="21"/>
    </row>
    <row r="92" spans="1:10" ht="15.75">
      <c r="A92" s="120"/>
      <c r="B92" s="103"/>
      <c r="C92" s="98"/>
      <c r="D92" s="6" t="s">
        <v>1188</v>
      </c>
      <c r="E92" s="12">
        <f>E93+E95+E98+E113+E119</f>
        <v>635681</v>
      </c>
      <c r="F92" s="14">
        <f>F93+F95+F98+F113+F119</f>
        <v>936540</v>
      </c>
      <c r="G92" s="14">
        <f>G93+G95+G98+G113+G119</f>
        <v>27473.49</v>
      </c>
      <c r="H92" s="24">
        <f t="shared" si="1"/>
        <v>0.02933509513742072</v>
      </c>
      <c r="I92" s="14"/>
      <c r="J92" s="18"/>
    </row>
    <row r="93" spans="1:10" ht="15">
      <c r="A93" s="120"/>
      <c r="B93" s="103"/>
      <c r="C93" s="97" t="s">
        <v>1487</v>
      </c>
      <c r="D93" s="10" t="s">
        <v>1488</v>
      </c>
      <c r="E93" s="13">
        <f>E94</f>
        <v>3000</v>
      </c>
      <c r="F93" s="15" t="s">
        <v>238</v>
      </c>
      <c r="G93" s="15">
        <f>G94</f>
        <v>2340</v>
      </c>
      <c r="H93" s="24">
        <f t="shared" si="1"/>
        <v>0.78</v>
      </c>
      <c r="I93" s="15">
        <f>G93</f>
        <v>2340</v>
      </c>
      <c r="J93" s="21">
        <v>0</v>
      </c>
    </row>
    <row r="94" spans="1:10" ht="30">
      <c r="A94" s="120"/>
      <c r="B94" s="103"/>
      <c r="C94" s="98"/>
      <c r="D94" s="10" t="s">
        <v>1785</v>
      </c>
      <c r="E94" s="13">
        <v>3000</v>
      </c>
      <c r="F94" s="15" t="s">
        <v>238</v>
      </c>
      <c r="G94" s="15">
        <v>2340</v>
      </c>
      <c r="H94" s="24">
        <f t="shared" si="1"/>
        <v>0.78</v>
      </c>
      <c r="I94" s="15"/>
      <c r="J94" s="21"/>
    </row>
    <row r="95" spans="1:10" ht="15">
      <c r="A95" s="120"/>
      <c r="B95" s="103"/>
      <c r="C95" s="97" t="s">
        <v>224</v>
      </c>
      <c r="D95" s="10" t="s">
        <v>1958</v>
      </c>
      <c r="E95" s="13">
        <f>E96+E97</f>
        <v>21281</v>
      </c>
      <c r="F95" s="15">
        <f>F96+F97</f>
        <v>19001</v>
      </c>
      <c r="G95" s="15">
        <f>G96+G97</f>
        <v>865.13</v>
      </c>
      <c r="H95" s="24">
        <f t="shared" si="1"/>
        <v>0.04553076153886638</v>
      </c>
      <c r="I95" s="15">
        <f>G95</f>
        <v>865.13</v>
      </c>
      <c r="J95" s="21">
        <v>0</v>
      </c>
    </row>
    <row r="96" spans="1:10" ht="15">
      <c r="A96" s="120"/>
      <c r="B96" s="103"/>
      <c r="C96" s="98"/>
      <c r="D96" s="10" t="s">
        <v>1489</v>
      </c>
      <c r="E96" s="13">
        <v>20000</v>
      </c>
      <c r="F96" s="15" t="s">
        <v>1490</v>
      </c>
      <c r="G96" s="15">
        <v>865.13</v>
      </c>
      <c r="H96" s="24">
        <f t="shared" si="1"/>
        <v>0.045533157894736845</v>
      </c>
      <c r="I96" s="15"/>
      <c r="J96" s="21"/>
    </row>
    <row r="97" spans="1:10" ht="30">
      <c r="A97" s="120"/>
      <c r="B97" s="103"/>
      <c r="C97" s="98"/>
      <c r="D97" s="10" t="s">
        <v>1492</v>
      </c>
      <c r="E97" s="13">
        <v>1281</v>
      </c>
      <c r="F97" s="15" t="s">
        <v>1493</v>
      </c>
      <c r="G97" s="15">
        <v>0</v>
      </c>
      <c r="H97" s="24">
        <f t="shared" si="1"/>
        <v>0</v>
      </c>
      <c r="I97" s="15"/>
      <c r="J97" s="21"/>
    </row>
    <row r="98" spans="1:10" ht="15">
      <c r="A98" s="120"/>
      <c r="B98" s="103"/>
      <c r="C98" s="109" t="s">
        <v>1968</v>
      </c>
      <c r="D98" s="10" t="s">
        <v>1969</v>
      </c>
      <c r="E98" s="13">
        <f>SUM(E99:E112)</f>
        <v>579400</v>
      </c>
      <c r="F98" s="15" t="s">
        <v>1494</v>
      </c>
      <c r="G98" s="15">
        <f>SUM(G99:G112)</f>
        <v>21441.83</v>
      </c>
      <c r="H98" s="24">
        <f t="shared" si="1"/>
        <v>0.023704704827541986</v>
      </c>
      <c r="I98" s="15">
        <f>G98</f>
        <v>21441.83</v>
      </c>
      <c r="J98" s="21">
        <v>0</v>
      </c>
    </row>
    <row r="99" spans="1:10" ht="15">
      <c r="A99" s="120"/>
      <c r="B99" s="120"/>
      <c r="C99" s="102"/>
      <c r="D99" s="51" t="s">
        <v>1495</v>
      </c>
      <c r="E99" s="13">
        <v>150000</v>
      </c>
      <c r="F99" s="15" t="s">
        <v>1496</v>
      </c>
      <c r="G99" s="15">
        <v>2400</v>
      </c>
      <c r="H99" s="24">
        <f t="shared" si="1"/>
        <v>0.016</v>
      </c>
      <c r="I99" s="15"/>
      <c r="J99" s="21"/>
    </row>
    <row r="100" spans="1:10" ht="45">
      <c r="A100" s="120"/>
      <c r="B100" s="120"/>
      <c r="C100" s="103"/>
      <c r="D100" s="51" t="s">
        <v>1497</v>
      </c>
      <c r="E100" s="13">
        <v>0</v>
      </c>
      <c r="F100" s="15" t="s">
        <v>1498</v>
      </c>
      <c r="G100" s="15">
        <v>0</v>
      </c>
      <c r="H100" s="24">
        <f t="shared" si="1"/>
        <v>0</v>
      </c>
      <c r="I100" s="15"/>
      <c r="J100" s="21"/>
    </row>
    <row r="101" spans="1:10" ht="15">
      <c r="A101" s="120"/>
      <c r="B101" s="120"/>
      <c r="C101" s="103"/>
      <c r="D101" s="52" t="s">
        <v>1499</v>
      </c>
      <c r="E101" s="35">
        <v>0</v>
      </c>
      <c r="F101" s="36" t="s">
        <v>1500</v>
      </c>
      <c r="G101" s="36">
        <v>0</v>
      </c>
      <c r="H101" s="24">
        <f t="shared" si="1"/>
        <v>0</v>
      </c>
      <c r="I101" s="36"/>
      <c r="J101" s="37"/>
    </row>
    <row r="102" spans="1:10" ht="15">
      <c r="A102" s="120"/>
      <c r="B102" s="120"/>
      <c r="C102" s="103"/>
      <c r="D102" s="128" t="s">
        <v>1489</v>
      </c>
      <c r="E102" s="40">
        <v>48000</v>
      </c>
      <c r="F102" s="41" t="s">
        <v>1501</v>
      </c>
      <c r="G102" s="41">
        <v>8742.23</v>
      </c>
      <c r="H102" s="24">
        <f t="shared" si="1"/>
        <v>0.17351547148839885</v>
      </c>
      <c r="I102" s="41"/>
      <c r="J102" s="42"/>
    </row>
    <row r="103" spans="1:10" ht="30">
      <c r="A103" s="120"/>
      <c r="B103" s="120"/>
      <c r="C103" s="103"/>
      <c r="D103" s="51" t="s">
        <v>1502</v>
      </c>
      <c r="E103" s="13">
        <v>60000</v>
      </c>
      <c r="F103" s="15" t="s">
        <v>1503</v>
      </c>
      <c r="G103" s="15">
        <v>0</v>
      </c>
      <c r="H103" s="24">
        <f t="shared" si="1"/>
        <v>0</v>
      </c>
      <c r="I103" s="15"/>
      <c r="J103" s="21"/>
    </row>
    <row r="104" spans="1:10" ht="30">
      <c r="A104" s="120"/>
      <c r="B104" s="120"/>
      <c r="C104" s="103"/>
      <c r="D104" s="51" t="s">
        <v>1504</v>
      </c>
      <c r="E104" s="13">
        <v>6307</v>
      </c>
      <c r="F104" s="15" t="s">
        <v>1505</v>
      </c>
      <c r="G104" s="15">
        <v>0</v>
      </c>
      <c r="H104" s="24">
        <f t="shared" si="1"/>
        <v>0</v>
      </c>
      <c r="I104" s="15"/>
      <c r="J104" s="21"/>
    </row>
    <row r="105" spans="1:10" ht="30">
      <c r="A105" s="120"/>
      <c r="B105" s="120"/>
      <c r="C105" s="103"/>
      <c r="D105" s="51" t="s">
        <v>1506</v>
      </c>
      <c r="E105" s="13">
        <v>8000</v>
      </c>
      <c r="F105" s="15" t="s">
        <v>1507</v>
      </c>
      <c r="G105" s="15">
        <v>0</v>
      </c>
      <c r="H105" s="24">
        <f t="shared" si="1"/>
        <v>0</v>
      </c>
      <c r="I105" s="15"/>
      <c r="J105" s="21"/>
    </row>
    <row r="106" spans="1:10" ht="30">
      <c r="A106" s="120"/>
      <c r="B106" s="120"/>
      <c r="C106" s="103"/>
      <c r="D106" s="51" t="s">
        <v>1508</v>
      </c>
      <c r="E106" s="13">
        <v>1500</v>
      </c>
      <c r="F106" s="15" t="s">
        <v>1509</v>
      </c>
      <c r="G106" s="15">
        <v>0</v>
      </c>
      <c r="H106" s="24">
        <f t="shared" si="1"/>
        <v>0</v>
      </c>
      <c r="I106" s="15"/>
      <c r="J106" s="21"/>
    </row>
    <row r="107" spans="1:10" ht="15">
      <c r="A107" s="120"/>
      <c r="B107" s="120"/>
      <c r="C107" s="103"/>
      <c r="D107" s="51" t="s">
        <v>1510</v>
      </c>
      <c r="E107" s="13">
        <v>15500</v>
      </c>
      <c r="F107" s="15" t="s">
        <v>1511</v>
      </c>
      <c r="G107" s="15">
        <v>0</v>
      </c>
      <c r="H107" s="24">
        <f t="shared" si="1"/>
        <v>0</v>
      </c>
      <c r="I107" s="15"/>
      <c r="J107" s="21"/>
    </row>
    <row r="108" spans="1:10" ht="30">
      <c r="A108" s="120"/>
      <c r="B108" s="120"/>
      <c r="C108" s="103"/>
      <c r="D108" s="51" t="s">
        <v>1512</v>
      </c>
      <c r="E108" s="13">
        <v>6380</v>
      </c>
      <c r="F108" s="15" t="s">
        <v>1513</v>
      </c>
      <c r="G108" s="15">
        <v>0</v>
      </c>
      <c r="H108" s="24">
        <f t="shared" si="1"/>
        <v>0</v>
      </c>
      <c r="I108" s="15"/>
      <c r="J108" s="21"/>
    </row>
    <row r="109" spans="1:10" ht="60">
      <c r="A109" s="120"/>
      <c r="B109" s="120"/>
      <c r="C109" s="103"/>
      <c r="D109" s="51" t="s">
        <v>1514</v>
      </c>
      <c r="E109" s="13">
        <v>0</v>
      </c>
      <c r="F109" s="15" t="s">
        <v>1515</v>
      </c>
      <c r="G109" s="15">
        <v>0</v>
      </c>
      <c r="H109" s="24">
        <f t="shared" si="1"/>
        <v>0</v>
      </c>
      <c r="I109" s="15"/>
      <c r="J109" s="21"/>
    </row>
    <row r="110" spans="1:10" ht="45">
      <c r="A110" s="120"/>
      <c r="B110" s="120"/>
      <c r="C110" s="103"/>
      <c r="D110" s="51" t="s">
        <v>1516</v>
      </c>
      <c r="E110" s="13">
        <v>0</v>
      </c>
      <c r="F110" s="15" t="s">
        <v>1517</v>
      </c>
      <c r="G110" s="15">
        <v>0</v>
      </c>
      <c r="H110" s="24">
        <f t="shared" si="1"/>
        <v>0</v>
      </c>
      <c r="I110" s="15"/>
      <c r="J110" s="21"/>
    </row>
    <row r="111" spans="1:10" ht="15">
      <c r="A111" s="120"/>
      <c r="B111" s="120"/>
      <c r="C111" s="103"/>
      <c r="D111" s="51" t="s">
        <v>1518</v>
      </c>
      <c r="E111" s="13">
        <v>0</v>
      </c>
      <c r="F111" s="15" t="s">
        <v>1519</v>
      </c>
      <c r="G111" s="15">
        <v>7807.6</v>
      </c>
      <c r="H111" s="24">
        <f t="shared" si="1"/>
        <v>0.9999487704918033</v>
      </c>
      <c r="I111" s="15"/>
      <c r="J111" s="21"/>
    </row>
    <row r="112" spans="1:10" ht="45">
      <c r="A112" s="120"/>
      <c r="B112" s="120"/>
      <c r="C112" s="104"/>
      <c r="D112" s="51" t="s">
        <v>1520</v>
      </c>
      <c r="E112" s="13">
        <v>283713</v>
      </c>
      <c r="F112" s="15" t="s">
        <v>1521</v>
      </c>
      <c r="G112" s="15">
        <v>2492</v>
      </c>
      <c r="H112" s="24">
        <f t="shared" si="1"/>
        <v>0.009558403301714912</v>
      </c>
      <c r="I112" s="15"/>
      <c r="J112" s="21"/>
    </row>
    <row r="113" spans="1:10" ht="15">
      <c r="A113" s="120"/>
      <c r="B113" s="103"/>
      <c r="C113" s="121" t="s">
        <v>1941</v>
      </c>
      <c r="D113" s="10" t="s">
        <v>1942</v>
      </c>
      <c r="E113" s="13">
        <f>SUM(E114:E118)</f>
        <v>22000</v>
      </c>
      <c r="F113" s="15">
        <f>SUM(F114:F118)</f>
        <v>0</v>
      </c>
      <c r="G113" s="15">
        <f>SUM(G114:G118)</f>
        <v>2826.5299999999997</v>
      </c>
      <c r="H113" s="24"/>
      <c r="I113" s="15">
        <f>G113</f>
        <v>2826.5299999999997</v>
      </c>
      <c r="J113" s="21">
        <v>0</v>
      </c>
    </row>
    <row r="114" spans="1:10" ht="15">
      <c r="A114" s="120"/>
      <c r="B114" s="103"/>
      <c r="C114" s="98"/>
      <c r="D114" s="10" t="s">
        <v>1489</v>
      </c>
      <c r="E114" s="13">
        <v>19000</v>
      </c>
      <c r="F114" s="15" t="s">
        <v>1490</v>
      </c>
      <c r="G114" s="15">
        <v>1471.53</v>
      </c>
      <c r="H114" s="24">
        <f t="shared" si="1"/>
        <v>0.07744894736842105</v>
      </c>
      <c r="I114" s="15"/>
      <c r="J114" s="21"/>
    </row>
    <row r="115" spans="1:10" ht="30">
      <c r="A115" s="120"/>
      <c r="B115" s="103"/>
      <c r="C115" s="98"/>
      <c r="D115" s="10" t="s">
        <v>1526</v>
      </c>
      <c r="E115" s="13">
        <v>3000</v>
      </c>
      <c r="F115" s="15" t="s">
        <v>238</v>
      </c>
      <c r="G115" s="15">
        <v>0</v>
      </c>
      <c r="H115" s="24">
        <f t="shared" si="1"/>
        <v>0</v>
      </c>
      <c r="I115" s="15"/>
      <c r="J115" s="21"/>
    </row>
    <row r="116" spans="1:10" ht="30">
      <c r="A116" s="120"/>
      <c r="B116" s="103"/>
      <c r="C116" s="98"/>
      <c r="D116" s="10" t="s">
        <v>1506</v>
      </c>
      <c r="E116" s="13">
        <v>0</v>
      </c>
      <c r="F116" s="15" t="s">
        <v>1527</v>
      </c>
      <c r="G116" s="15">
        <v>30</v>
      </c>
      <c r="H116" s="24">
        <f t="shared" si="1"/>
        <v>1</v>
      </c>
      <c r="I116" s="15"/>
      <c r="J116" s="21"/>
    </row>
    <row r="117" spans="1:10" ht="15">
      <c r="A117" s="120"/>
      <c r="B117" s="103"/>
      <c r="C117" s="98"/>
      <c r="D117" s="10" t="s">
        <v>1510</v>
      </c>
      <c r="E117" s="13">
        <v>0</v>
      </c>
      <c r="F117" s="15" t="s">
        <v>1528</v>
      </c>
      <c r="G117" s="15">
        <v>45</v>
      </c>
      <c r="H117" s="24">
        <f t="shared" si="1"/>
        <v>1</v>
      </c>
      <c r="I117" s="15"/>
      <c r="J117" s="21"/>
    </row>
    <row r="118" spans="1:10" ht="30">
      <c r="A118" s="120"/>
      <c r="B118" s="103"/>
      <c r="C118" s="98"/>
      <c r="D118" s="10" t="s">
        <v>1492</v>
      </c>
      <c r="E118" s="13">
        <v>0</v>
      </c>
      <c r="F118" s="15" t="s">
        <v>1529</v>
      </c>
      <c r="G118" s="15">
        <v>1280</v>
      </c>
      <c r="H118" s="24">
        <f t="shared" si="1"/>
        <v>1</v>
      </c>
      <c r="I118" s="15"/>
      <c r="J118" s="21"/>
    </row>
    <row r="119" spans="1:10" ht="15">
      <c r="A119" s="120"/>
      <c r="B119" s="103"/>
      <c r="C119" s="97" t="s">
        <v>230</v>
      </c>
      <c r="D119" s="10" t="s">
        <v>231</v>
      </c>
      <c r="E119" s="13">
        <f>E120</f>
        <v>10000</v>
      </c>
      <c r="F119" s="15" t="str">
        <f>F120</f>
        <v>10 000,00</v>
      </c>
      <c r="G119" s="15">
        <f>G120</f>
        <v>0</v>
      </c>
      <c r="H119" s="24">
        <f t="shared" si="1"/>
        <v>0</v>
      </c>
      <c r="I119" s="15">
        <f>G119</f>
        <v>0</v>
      </c>
      <c r="J119" s="21">
        <v>0</v>
      </c>
    </row>
    <row r="120" spans="1:10" ht="15">
      <c r="A120" s="120"/>
      <c r="B120" s="104"/>
      <c r="C120" s="99"/>
      <c r="D120" s="34" t="s">
        <v>1489</v>
      </c>
      <c r="E120" s="35">
        <v>10000</v>
      </c>
      <c r="F120" s="36" t="s">
        <v>235</v>
      </c>
      <c r="G120" s="36">
        <v>0</v>
      </c>
      <c r="H120" s="24">
        <f t="shared" si="1"/>
        <v>0</v>
      </c>
      <c r="I120" s="36"/>
      <c r="J120" s="37"/>
    </row>
    <row r="121" spans="1:10" ht="15">
      <c r="A121" s="103"/>
      <c r="B121" s="121" t="s">
        <v>1608</v>
      </c>
      <c r="C121" s="49"/>
      <c r="D121" s="39" t="s">
        <v>1609</v>
      </c>
      <c r="E121" s="40">
        <f>E122+E124+E127+E131</f>
        <v>333200</v>
      </c>
      <c r="F121" s="41" t="s">
        <v>1610</v>
      </c>
      <c r="G121" s="41">
        <f>G122+G124+G127+G131</f>
        <v>83028.64</v>
      </c>
      <c r="H121" s="24">
        <f t="shared" si="1"/>
        <v>0.11176302566028491</v>
      </c>
      <c r="I121" s="41">
        <f>I122+I124+I127+I131</f>
        <v>83028.64</v>
      </c>
      <c r="J121" s="42">
        <f>J122+J124+J127+J131</f>
        <v>0</v>
      </c>
    </row>
    <row r="122" spans="1:10" ht="15">
      <c r="A122" s="103"/>
      <c r="B122" s="98"/>
      <c r="C122" s="8" t="s">
        <v>1487</v>
      </c>
      <c r="D122" s="10" t="s">
        <v>1488</v>
      </c>
      <c r="E122" s="13">
        <f>E123</f>
        <v>3000</v>
      </c>
      <c r="F122" s="15" t="s">
        <v>238</v>
      </c>
      <c r="G122" s="15">
        <f>G123</f>
        <v>0</v>
      </c>
      <c r="H122" s="24">
        <f t="shared" si="1"/>
        <v>0</v>
      </c>
      <c r="I122" s="15">
        <f>G122</f>
        <v>0</v>
      </c>
      <c r="J122" s="21">
        <v>0</v>
      </c>
    </row>
    <row r="123" spans="1:10" ht="30">
      <c r="A123" s="103"/>
      <c r="B123" s="98"/>
      <c r="C123" s="32"/>
      <c r="D123" s="10" t="s">
        <v>1094</v>
      </c>
      <c r="E123" s="13">
        <v>3000</v>
      </c>
      <c r="F123" s="15" t="s">
        <v>238</v>
      </c>
      <c r="G123" s="15">
        <v>0</v>
      </c>
      <c r="H123" s="24">
        <f t="shared" si="1"/>
        <v>0</v>
      </c>
      <c r="I123" s="15"/>
      <c r="J123" s="21"/>
    </row>
    <row r="124" spans="1:10" ht="15">
      <c r="A124" s="103"/>
      <c r="B124" s="98"/>
      <c r="C124" s="8" t="s">
        <v>224</v>
      </c>
      <c r="D124" s="10" t="s">
        <v>1958</v>
      </c>
      <c r="E124" s="13">
        <f>E125+E126</f>
        <v>78700</v>
      </c>
      <c r="F124" s="15" t="s">
        <v>1095</v>
      </c>
      <c r="G124" s="15">
        <f>G125+G126</f>
        <v>29799.16</v>
      </c>
      <c r="H124" s="24">
        <f t="shared" si="1"/>
        <v>0.2873593056894889</v>
      </c>
      <c r="I124" s="15">
        <f>G124</f>
        <v>29799.16</v>
      </c>
      <c r="J124" s="21">
        <v>0</v>
      </c>
    </row>
    <row r="125" spans="1:10" ht="30">
      <c r="A125" s="103"/>
      <c r="B125" s="98"/>
      <c r="C125" s="32"/>
      <c r="D125" s="10" t="s">
        <v>1094</v>
      </c>
      <c r="E125" s="13">
        <v>70000</v>
      </c>
      <c r="F125" s="15" t="s">
        <v>1096</v>
      </c>
      <c r="G125" s="15">
        <v>21131.2</v>
      </c>
      <c r="H125" s="24">
        <f t="shared" si="1"/>
        <v>0.2224336842105263</v>
      </c>
      <c r="I125" s="15"/>
      <c r="J125" s="21"/>
    </row>
    <row r="126" spans="1:10" ht="30">
      <c r="A126" s="103"/>
      <c r="B126" s="98"/>
      <c r="C126" s="32"/>
      <c r="D126" s="10" t="s">
        <v>1097</v>
      </c>
      <c r="E126" s="13">
        <v>8700</v>
      </c>
      <c r="F126" s="15" t="s">
        <v>1098</v>
      </c>
      <c r="G126" s="15">
        <v>8667.96</v>
      </c>
      <c r="H126" s="24">
        <f t="shared" si="1"/>
        <v>0.9963172413793102</v>
      </c>
      <c r="I126" s="15"/>
      <c r="J126" s="21"/>
    </row>
    <row r="127" spans="1:10" ht="15">
      <c r="A127" s="103"/>
      <c r="B127" s="98"/>
      <c r="C127" s="8" t="s">
        <v>1968</v>
      </c>
      <c r="D127" s="10" t="s">
        <v>1969</v>
      </c>
      <c r="E127" s="13">
        <f>E128+E129+E130</f>
        <v>170000</v>
      </c>
      <c r="F127" s="15" t="s">
        <v>1099</v>
      </c>
      <c r="G127" s="15">
        <f>G128+G129+G130</f>
        <v>11882.09</v>
      </c>
      <c r="H127" s="24">
        <f t="shared" si="1"/>
        <v>0.025057180635134194</v>
      </c>
      <c r="I127" s="15">
        <f>G127</f>
        <v>11882.09</v>
      </c>
      <c r="J127" s="21">
        <v>0</v>
      </c>
    </row>
    <row r="128" spans="1:10" ht="45">
      <c r="A128" s="103"/>
      <c r="B128" s="98"/>
      <c r="C128" s="32"/>
      <c r="D128" s="10" t="s">
        <v>1100</v>
      </c>
      <c r="E128" s="13">
        <v>0</v>
      </c>
      <c r="F128" s="15" t="s">
        <v>1101</v>
      </c>
      <c r="G128" s="15">
        <v>0</v>
      </c>
      <c r="H128" s="24">
        <f t="shared" si="1"/>
        <v>0</v>
      </c>
      <c r="I128" s="15"/>
      <c r="J128" s="21"/>
    </row>
    <row r="129" spans="1:10" ht="15">
      <c r="A129" s="103"/>
      <c r="B129" s="98"/>
      <c r="C129" s="32"/>
      <c r="D129" s="10" t="s">
        <v>1102</v>
      </c>
      <c r="E129" s="13">
        <v>50000</v>
      </c>
      <c r="F129" s="15" t="s">
        <v>1103</v>
      </c>
      <c r="G129" s="15">
        <v>0</v>
      </c>
      <c r="H129" s="24">
        <f t="shared" si="1"/>
        <v>0</v>
      </c>
      <c r="I129" s="15"/>
      <c r="J129" s="21"/>
    </row>
    <row r="130" spans="1:10" ht="15">
      <c r="A130" s="103"/>
      <c r="B130" s="98"/>
      <c r="C130" s="32"/>
      <c r="D130" s="10" t="s">
        <v>1489</v>
      </c>
      <c r="E130" s="13">
        <v>120000</v>
      </c>
      <c r="F130" s="15" t="s">
        <v>1106</v>
      </c>
      <c r="G130" s="15">
        <v>11882.09</v>
      </c>
      <c r="H130" s="24">
        <f t="shared" si="1"/>
        <v>0.09901741666666666</v>
      </c>
      <c r="I130" s="15"/>
      <c r="J130" s="21"/>
    </row>
    <row r="131" spans="1:10" ht="15">
      <c r="A131" s="103"/>
      <c r="B131" s="98"/>
      <c r="C131" s="8" t="s">
        <v>1941</v>
      </c>
      <c r="D131" s="10" t="s">
        <v>1942</v>
      </c>
      <c r="E131" s="13">
        <f>SUM(E132:E135)</f>
        <v>81500</v>
      </c>
      <c r="F131" s="15" t="s">
        <v>1107</v>
      </c>
      <c r="G131" s="15">
        <f>SUM(G132:G135)</f>
        <v>41347.39</v>
      </c>
      <c r="H131" s="24">
        <f t="shared" si="1"/>
        <v>0.2552308024691358</v>
      </c>
      <c r="I131" s="15">
        <f>G131</f>
        <v>41347.39</v>
      </c>
      <c r="J131" s="21">
        <v>0</v>
      </c>
    </row>
    <row r="132" spans="1:10" ht="60">
      <c r="A132" s="103"/>
      <c r="B132" s="98"/>
      <c r="C132" s="32"/>
      <c r="D132" s="10" t="s">
        <v>1104</v>
      </c>
      <c r="E132" s="13">
        <v>0</v>
      </c>
      <c r="F132" s="15" t="s">
        <v>1108</v>
      </c>
      <c r="G132" s="15">
        <v>0</v>
      </c>
      <c r="H132" s="24">
        <f t="shared" si="1"/>
        <v>0</v>
      </c>
      <c r="I132" s="15"/>
      <c r="J132" s="21"/>
    </row>
    <row r="133" spans="1:10" ht="45">
      <c r="A133" s="103"/>
      <c r="B133" s="98"/>
      <c r="C133" s="32"/>
      <c r="D133" s="10" t="s">
        <v>1105</v>
      </c>
      <c r="E133" s="13">
        <v>0</v>
      </c>
      <c r="F133" s="15" t="s">
        <v>1109</v>
      </c>
      <c r="G133" s="15">
        <v>0</v>
      </c>
      <c r="H133" s="24">
        <f t="shared" si="1"/>
        <v>0</v>
      </c>
      <c r="I133" s="15"/>
      <c r="J133" s="21"/>
    </row>
    <row r="134" spans="1:10" ht="30">
      <c r="A134" s="103"/>
      <c r="B134" s="98"/>
      <c r="C134" s="32"/>
      <c r="D134" s="10" t="s">
        <v>519</v>
      </c>
      <c r="E134" s="13">
        <v>80000</v>
      </c>
      <c r="F134" s="15">
        <v>95000</v>
      </c>
      <c r="G134" s="15">
        <v>41347.39</v>
      </c>
      <c r="H134" s="24">
        <f t="shared" si="1"/>
        <v>0.43523568421052633</v>
      </c>
      <c r="I134" s="15"/>
      <c r="J134" s="21"/>
    </row>
    <row r="135" spans="1:10" ht="30">
      <c r="A135" s="103"/>
      <c r="B135" s="98"/>
      <c r="C135" s="32"/>
      <c r="D135" s="10" t="s">
        <v>521</v>
      </c>
      <c r="E135" s="13">
        <v>1500</v>
      </c>
      <c r="F135" s="15" t="s">
        <v>1509</v>
      </c>
      <c r="G135" s="15">
        <v>0</v>
      </c>
      <c r="H135" s="24">
        <f t="shared" si="1"/>
        <v>0</v>
      </c>
      <c r="I135" s="15"/>
      <c r="J135" s="21"/>
    </row>
    <row r="136" spans="1:10" ht="15">
      <c r="A136" s="103"/>
      <c r="B136" s="109" t="s">
        <v>522</v>
      </c>
      <c r="C136" s="8"/>
      <c r="D136" s="10" t="s">
        <v>523</v>
      </c>
      <c r="E136" s="13">
        <f>E137+E139</f>
        <v>9000</v>
      </c>
      <c r="F136" s="15" t="s">
        <v>1940</v>
      </c>
      <c r="G136" s="15">
        <f>G137+G139</f>
        <v>6000</v>
      </c>
      <c r="H136" s="24">
        <f aca="true" t="shared" si="2" ref="H136:H199">G136/F136</f>
        <v>0.6666666666666666</v>
      </c>
      <c r="I136" s="15">
        <f>I137+I139</f>
        <v>6000</v>
      </c>
      <c r="J136" s="21">
        <f>J137+J139</f>
        <v>0</v>
      </c>
    </row>
    <row r="137" spans="1:10" ht="15">
      <c r="A137" s="120"/>
      <c r="B137" s="102"/>
      <c r="C137" s="97" t="s">
        <v>224</v>
      </c>
      <c r="D137" s="10" t="s">
        <v>1958</v>
      </c>
      <c r="E137" s="13">
        <f>E138</f>
        <v>6000</v>
      </c>
      <c r="F137" s="15" t="s">
        <v>184</v>
      </c>
      <c r="G137" s="15">
        <f>G138</f>
        <v>0</v>
      </c>
      <c r="H137" s="24"/>
      <c r="I137" s="15">
        <f>G137</f>
        <v>0</v>
      </c>
      <c r="J137" s="21">
        <v>0</v>
      </c>
    </row>
    <row r="138" spans="1:10" ht="30">
      <c r="A138" s="120"/>
      <c r="B138" s="103"/>
      <c r="C138" s="98"/>
      <c r="D138" s="10" t="s">
        <v>524</v>
      </c>
      <c r="E138" s="13">
        <v>6000</v>
      </c>
      <c r="F138" s="15" t="s">
        <v>184</v>
      </c>
      <c r="G138" s="15">
        <v>0</v>
      </c>
      <c r="H138" s="24"/>
      <c r="I138" s="15"/>
      <c r="J138" s="21"/>
    </row>
    <row r="139" spans="1:10" ht="15">
      <c r="A139" s="120"/>
      <c r="B139" s="103"/>
      <c r="C139" s="97" t="s">
        <v>1941</v>
      </c>
      <c r="D139" s="10" t="s">
        <v>1942</v>
      </c>
      <c r="E139" s="13">
        <f>E140+E141</f>
        <v>3000</v>
      </c>
      <c r="F139" s="15" t="s">
        <v>1940</v>
      </c>
      <c r="G139" s="15">
        <f>G140+G141</f>
        <v>6000</v>
      </c>
      <c r="H139" s="24">
        <f t="shared" si="2"/>
        <v>0.6666666666666666</v>
      </c>
      <c r="I139" s="15">
        <f>G139</f>
        <v>6000</v>
      </c>
      <c r="J139" s="21">
        <v>0</v>
      </c>
    </row>
    <row r="140" spans="1:10" ht="30">
      <c r="A140" s="120"/>
      <c r="B140" s="103"/>
      <c r="C140" s="99"/>
      <c r="D140" s="34" t="s">
        <v>524</v>
      </c>
      <c r="E140" s="35">
        <v>0</v>
      </c>
      <c r="F140" s="36" t="s">
        <v>1515</v>
      </c>
      <c r="G140" s="36">
        <v>6000</v>
      </c>
      <c r="H140" s="24">
        <f t="shared" si="2"/>
        <v>1</v>
      </c>
      <c r="I140" s="36"/>
      <c r="J140" s="37"/>
    </row>
    <row r="141" spans="1:10" ht="30">
      <c r="A141" s="120"/>
      <c r="B141" s="104"/>
      <c r="C141" s="100"/>
      <c r="D141" s="39" t="s">
        <v>525</v>
      </c>
      <c r="E141" s="40">
        <v>3000</v>
      </c>
      <c r="F141" s="41" t="s">
        <v>238</v>
      </c>
      <c r="G141" s="41">
        <v>0</v>
      </c>
      <c r="H141" s="24">
        <f t="shared" si="2"/>
        <v>0</v>
      </c>
      <c r="I141" s="41"/>
      <c r="J141" s="42"/>
    </row>
    <row r="142" spans="1:10" ht="30">
      <c r="A142" s="103"/>
      <c r="B142" s="121" t="s">
        <v>526</v>
      </c>
      <c r="C142" s="8"/>
      <c r="D142" s="10" t="s">
        <v>527</v>
      </c>
      <c r="E142" s="13">
        <f>E143+E145+E149</f>
        <v>420000</v>
      </c>
      <c r="F142" s="15" t="s">
        <v>528</v>
      </c>
      <c r="G142" s="15">
        <f>G143+G145+G149</f>
        <v>3338.18</v>
      </c>
      <c r="H142" s="24">
        <f t="shared" si="2"/>
        <v>0.0033273295782453418</v>
      </c>
      <c r="I142" s="15">
        <f>I143+I145+I149</f>
        <v>3338.18</v>
      </c>
      <c r="J142" s="21">
        <f>J143+J145+J149</f>
        <v>0</v>
      </c>
    </row>
    <row r="143" spans="1:10" ht="15">
      <c r="A143" s="103"/>
      <c r="B143" s="98"/>
      <c r="C143" s="8" t="s">
        <v>1487</v>
      </c>
      <c r="D143" s="10" t="s">
        <v>1488</v>
      </c>
      <c r="E143" s="13">
        <f>E144</f>
        <v>20000</v>
      </c>
      <c r="F143" s="15" t="s">
        <v>529</v>
      </c>
      <c r="G143" s="15">
        <f>G144</f>
        <v>191.68</v>
      </c>
      <c r="H143" s="24">
        <f t="shared" si="2"/>
        <v>0.009779591836734694</v>
      </c>
      <c r="I143" s="15">
        <f>G143</f>
        <v>191.68</v>
      </c>
      <c r="J143" s="21">
        <v>0</v>
      </c>
    </row>
    <row r="144" spans="1:10" ht="15">
      <c r="A144" s="103"/>
      <c r="B144" s="98"/>
      <c r="C144" s="32"/>
      <c r="D144" s="10" t="s">
        <v>530</v>
      </c>
      <c r="E144" s="13">
        <v>20000</v>
      </c>
      <c r="F144" s="15" t="s">
        <v>529</v>
      </c>
      <c r="G144" s="15">
        <v>191.68</v>
      </c>
      <c r="H144" s="24">
        <f t="shared" si="2"/>
        <v>0.009779591836734694</v>
      </c>
      <c r="I144" s="15"/>
      <c r="J144" s="21"/>
    </row>
    <row r="145" spans="1:10" ht="15">
      <c r="A145" s="103"/>
      <c r="B145" s="98"/>
      <c r="C145" s="8" t="s">
        <v>1968</v>
      </c>
      <c r="D145" s="10" t="s">
        <v>1969</v>
      </c>
      <c r="E145" s="13">
        <f>E146+E147+E148</f>
        <v>400000</v>
      </c>
      <c r="F145" s="15" t="s">
        <v>531</v>
      </c>
      <c r="G145" s="15">
        <f>G146+G147+G148</f>
        <v>2800</v>
      </c>
      <c r="H145" s="24">
        <f t="shared" si="2"/>
        <v>0.0028476670995798673</v>
      </c>
      <c r="I145" s="15">
        <f>G145</f>
        <v>2800</v>
      </c>
      <c r="J145" s="21">
        <v>0</v>
      </c>
    </row>
    <row r="146" spans="1:10" ht="60">
      <c r="A146" s="103"/>
      <c r="B146" s="98"/>
      <c r="C146" s="32"/>
      <c r="D146" s="10" t="s">
        <v>1673</v>
      </c>
      <c r="E146" s="13">
        <v>0</v>
      </c>
      <c r="F146" s="15" t="s">
        <v>1674</v>
      </c>
      <c r="G146" s="15">
        <v>0</v>
      </c>
      <c r="H146" s="24">
        <f t="shared" si="2"/>
        <v>0</v>
      </c>
      <c r="I146" s="15"/>
      <c r="J146" s="21"/>
    </row>
    <row r="147" spans="1:10" ht="60">
      <c r="A147" s="103"/>
      <c r="B147" s="98"/>
      <c r="C147" s="32"/>
      <c r="D147" s="10" t="s">
        <v>1675</v>
      </c>
      <c r="E147" s="13">
        <v>0</v>
      </c>
      <c r="F147" s="15" t="s">
        <v>1676</v>
      </c>
      <c r="G147" s="15">
        <v>0</v>
      </c>
      <c r="H147" s="24">
        <f t="shared" si="2"/>
        <v>0</v>
      </c>
      <c r="I147" s="15"/>
      <c r="J147" s="21"/>
    </row>
    <row r="148" spans="1:10" ht="15">
      <c r="A148" s="103"/>
      <c r="B148" s="98"/>
      <c r="C148" s="32"/>
      <c r="D148" s="10" t="s">
        <v>530</v>
      </c>
      <c r="E148" s="13">
        <v>400000</v>
      </c>
      <c r="F148" s="15" t="s">
        <v>1677</v>
      </c>
      <c r="G148" s="15">
        <v>2800</v>
      </c>
      <c r="H148" s="24">
        <f t="shared" si="2"/>
        <v>0.011015685549387646</v>
      </c>
      <c r="I148" s="15"/>
      <c r="J148" s="21"/>
    </row>
    <row r="149" spans="1:10" ht="15">
      <c r="A149" s="103"/>
      <c r="B149" s="98"/>
      <c r="C149" s="8" t="s">
        <v>1941</v>
      </c>
      <c r="D149" s="10" t="s">
        <v>1942</v>
      </c>
      <c r="E149" s="13">
        <f>E150</f>
        <v>0</v>
      </c>
      <c r="F149" s="15" t="s">
        <v>1678</v>
      </c>
      <c r="G149" s="15">
        <f>G150</f>
        <v>346.5</v>
      </c>
      <c r="H149" s="24">
        <f t="shared" si="2"/>
        <v>0.86625</v>
      </c>
      <c r="I149" s="15">
        <f>G149</f>
        <v>346.5</v>
      </c>
      <c r="J149" s="21">
        <v>0</v>
      </c>
    </row>
    <row r="150" spans="1:10" ht="15">
      <c r="A150" s="103"/>
      <c r="B150" s="98"/>
      <c r="C150" s="32"/>
      <c r="D150" s="10" t="s">
        <v>530</v>
      </c>
      <c r="E150" s="13">
        <v>0</v>
      </c>
      <c r="F150" s="15" t="s">
        <v>1678</v>
      </c>
      <c r="G150" s="15">
        <v>346.5</v>
      </c>
      <c r="H150" s="24">
        <f t="shared" si="2"/>
        <v>0.86625</v>
      </c>
      <c r="I150" s="15"/>
      <c r="J150" s="21"/>
    </row>
    <row r="151" spans="1:10" ht="15">
      <c r="A151" s="103"/>
      <c r="B151" s="97" t="s">
        <v>1679</v>
      </c>
      <c r="C151" s="8"/>
      <c r="D151" s="10" t="s">
        <v>212</v>
      </c>
      <c r="E151" s="13">
        <f>E152+E154+E156+E159+E161</f>
        <v>22129</v>
      </c>
      <c r="F151" s="15" t="s">
        <v>1680</v>
      </c>
      <c r="G151" s="15">
        <f>G152+G154+G156+G159+G161</f>
        <v>7980.200000000001</v>
      </c>
      <c r="H151" s="24">
        <f t="shared" si="2"/>
        <v>0.3450300488564141</v>
      </c>
      <c r="I151" s="15">
        <f>I152+I154+I156+I159+I161</f>
        <v>7950.200000000001</v>
      </c>
      <c r="J151" s="21">
        <f>J152+J154+J156+J159+J161</f>
        <v>30</v>
      </c>
    </row>
    <row r="152" spans="1:10" ht="15">
      <c r="A152" s="103"/>
      <c r="B152" s="98"/>
      <c r="C152" s="8" t="s">
        <v>218</v>
      </c>
      <c r="D152" s="10" t="s">
        <v>219</v>
      </c>
      <c r="E152" s="13">
        <f>E153</f>
        <v>3050</v>
      </c>
      <c r="F152" s="15" t="s">
        <v>1681</v>
      </c>
      <c r="G152" s="15">
        <f>G153</f>
        <v>931.2</v>
      </c>
      <c r="H152" s="24">
        <f t="shared" si="2"/>
        <v>0.30531147540983605</v>
      </c>
      <c r="I152" s="15">
        <f>G152</f>
        <v>931.2</v>
      </c>
      <c r="J152" s="21">
        <v>0</v>
      </c>
    </row>
    <row r="153" spans="1:10" ht="30">
      <c r="A153" s="103"/>
      <c r="B153" s="98"/>
      <c r="C153" s="32"/>
      <c r="D153" s="10" t="s">
        <v>1682</v>
      </c>
      <c r="E153" s="13">
        <v>3050</v>
      </c>
      <c r="F153" s="15" t="s">
        <v>1681</v>
      </c>
      <c r="G153" s="15">
        <v>931.2</v>
      </c>
      <c r="H153" s="24">
        <f t="shared" si="2"/>
        <v>0.30531147540983605</v>
      </c>
      <c r="I153" s="15"/>
      <c r="J153" s="21"/>
    </row>
    <row r="154" spans="1:10" ht="15">
      <c r="A154" s="103"/>
      <c r="B154" s="98"/>
      <c r="C154" s="8" t="s">
        <v>1487</v>
      </c>
      <c r="D154" s="10" t="s">
        <v>1488</v>
      </c>
      <c r="E154" s="13">
        <f>E155</f>
        <v>15000</v>
      </c>
      <c r="F154" s="15" t="s">
        <v>520</v>
      </c>
      <c r="G154" s="15">
        <f>G155</f>
        <v>6294.39</v>
      </c>
      <c r="H154" s="24">
        <f t="shared" si="2"/>
        <v>0.419626</v>
      </c>
      <c r="I154" s="15">
        <f>G154</f>
        <v>6294.39</v>
      </c>
      <c r="J154" s="21">
        <v>0</v>
      </c>
    </row>
    <row r="155" spans="1:10" ht="30">
      <c r="A155" s="103"/>
      <c r="B155" s="98"/>
      <c r="C155" s="32"/>
      <c r="D155" s="10" t="s">
        <v>1682</v>
      </c>
      <c r="E155" s="13">
        <v>15000</v>
      </c>
      <c r="F155" s="15" t="s">
        <v>520</v>
      </c>
      <c r="G155" s="15">
        <v>6294.39</v>
      </c>
      <c r="H155" s="24">
        <f t="shared" si="2"/>
        <v>0.419626</v>
      </c>
      <c r="I155" s="15"/>
      <c r="J155" s="21"/>
    </row>
    <row r="156" spans="1:10" ht="15">
      <c r="A156" s="103"/>
      <c r="B156" s="98"/>
      <c r="C156" s="8" t="s">
        <v>224</v>
      </c>
      <c r="D156" s="10" t="s">
        <v>1958</v>
      </c>
      <c r="E156" s="13">
        <f>E157+E158</f>
        <v>479</v>
      </c>
      <c r="F156" s="15" t="s">
        <v>1683</v>
      </c>
      <c r="G156" s="15">
        <f>G157+G158</f>
        <v>716.19</v>
      </c>
      <c r="H156" s="24">
        <f t="shared" si="2"/>
        <v>0.5011826452064381</v>
      </c>
      <c r="I156" s="15">
        <f>G156</f>
        <v>716.19</v>
      </c>
      <c r="J156" s="21">
        <v>0</v>
      </c>
    </row>
    <row r="157" spans="1:10" ht="15">
      <c r="A157" s="103"/>
      <c r="B157" s="98"/>
      <c r="C157" s="32"/>
      <c r="D157" s="10" t="s">
        <v>1684</v>
      </c>
      <c r="E157" s="13">
        <v>0</v>
      </c>
      <c r="F157" s="15" t="s">
        <v>1685</v>
      </c>
      <c r="G157" s="15">
        <v>237.19</v>
      </c>
      <c r="H157" s="24">
        <f t="shared" si="2"/>
        <v>0.24967368421052633</v>
      </c>
      <c r="I157" s="15"/>
      <c r="J157" s="21"/>
    </row>
    <row r="158" spans="1:10" ht="15">
      <c r="A158" s="103"/>
      <c r="B158" s="98"/>
      <c r="C158" s="32"/>
      <c r="D158" s="10" t="s">
        <v>1686</v>
      </c>
      <c r="E158" s="13">
        <v>479</v>
      </c>
      <c r="F158" s="15" t="s">
        <v>1687</v>
      </c>
      <c r="G158" s="15">
        <v>479</v>
      </c>
      <c r="H158" s="24">
        <f t="shared" si="2"/>
        <v>1</v>
      </c>
      <c r="I158" s="15"/>
      <c r="J158" s="21"/>
    </row>
    <row r="159" spans="1:10" ht="15">
      <c r="A159" s="103"/>
      <c r="B159" s="98"/>
      <c r="C159" s="8" t="s">
        <v>1688</v>
      </c>
      <c r="D159" s="10" t="s">
        <v>1689</v>
      </c>
      <c r="E159" s="13">
        <v>0</v>
      </c>
      <c r="F159" s="15" t="s">
        <v>1690</v>
      </c>
      <c r="G159" s="15">
        <f>G160</f>
        <v>8.42</v>
      </c>
      <c r="H159" s="24">
        <f t="shared" si="2"/>
        <v>0.1684</v>
      </c>
      <c r="I159" s="15">
        <f>G159</f>
        <v>8.42</v>
      </c>
      <c r="J159" s="21">
        <v>0</v>
      </c>
    </row>
    <row r="160" spans="1:10" ht="15">
      <c r="A160" s="103"/>
      <c r="B160" s="98"/>
      <c r="C160" s="32"/>
      <c r="D160" s="10" t="s">
        <v>1684</v>
      </c>
      <c r="E160" s="13">
        <v>0</v>
      </c>
      <c r="F160" s="15" t="s">
        <v>1690</v>
      </c>
      <c r="G160" s="15">
        <v>8.42</v>
      </c>
      <c r="H160" s="24">
        <f t="shared" si="2"/>
        <v>0.1684</v>
      </c>
      <c r="I160" s="15"/>
      <c r="J160" s="21"/>
    </row>
    <row r="161" spans="1:10" ht="30">
      <c r="A161" s="103"/>
      <c r="B161" s="98"/>
      <c r="C161" s="8" t="s">
        <v>1691</v>
      </c>
      <c r="D161" s="10" t="s">
        <v>207</v>
      </c>
      <c r="E161" s="13">
        <f>E162</f>
        <v>3600</v>
      </c>
      <c r="F161" s="15" t="s">
        <v>1692</v>
      </c>
      <c r="G161" s="15">
        <f>G162</f>
        <v>30</v>
      </c>
      <c r="H161" s="24">
        <f t="shared" si="2"/>
        <v>0.008333333333333333</v>
      </c>
      <c r="I161" s="15">
        <v>0</v>
      </c>
      <c r="J161" s="21">
        <f>G161</f>
        <v>30</v>
      </c>
    </row>
    <row r="162" spans="1:10" ht="15">
      <c r="A162" s="104"/>
      <c r="B162" s="98"/>
      <c r="C162" s="32"/>
      <c r="D162" s="10" t="s">
        <v>1693</v>
      </c>
      <c r="E162" s="13">
        <v>3600</v>
      </c>
      <c r="F162" s="15" t="s">
        <v>1692</v>
      </c>
      <c r="G162" s="15">
        <v>30</v>
      </c>
      <c r="H162" s="24">
        <f t="shared" si="2"/>
        <v>0.008333333333333333</v>
      </c>
      <c r="I162" s="15"/>
      <c r="J162" s="21"/>
    </row>
    <row r="163" spans="1:10" s="78" customFormat="1" ht="15.75">
      <c r="A163" s="112" t="s">
        <v>1694</v>
      </c>
      <c r="B163" s="80"/>
      <c r="C163" s="80"/>
      <c r="D163" s="81" t="s">
        <v>1695</v>
      </c>
      <c r="E163" s="82">
        <f>E164+E194</f>
        <v>61319</v>
      </c>
      <c r="F163" s="83" t="s">
        <v>1696</v>
      </c>
      <c r="G163" s="83">
        <f>G164+G194</f>
        <v>36278.01</v>
      </c>
      <c r="H163" s="76">
        <f t="shared" si="2"/>
        <v>0.3190145006551236</v>
      </c>
      <c r="I163" s="83">
        <f>I164+I194</f>
        <v>36278.01</v>
      </c>
      <c r="J163" s="84">
        <f>J164+J194</f>
        <v>0</v>
      </c>
    </row>
    <row r="164" spans="1:10" ht="15">
      <c r="A164" s="102"/>
      <c r="B164" s="122" t="s">
        <v>1697</v>
      </c>
      <c r="C164" s="49"/>
      <c r="D164" s="39" t="s">
        <v>1698</v>
      </c>
      <c r="E164" s="40">
        <f>E165+E168+E170+E172+E175+E178+E181+E184+E186+E188+E190+E192</f>
        <v>28919</v>
      </c>
      <c r="F164" s="41" t="s">
        <v>1699</v>
      </c>
      <c r="G164" s="41">
        <f>G165+G168+G170+G172+G175+G178+G181+G184+G186+G188+G190+G192</f>
        <v>8178.01</v>
      </c>
      <c r="H164" s="24">
        <f t="shared" si="2"/>
        <v>0.10362536271366844</v>
      </c>
      <c r="I164" s="41">
        <f>I165+I168+I170+I172+I175+I178+I181+I184+I186+I188+I190+I192</f>
        <v>8178.01</v>
      </c>
      <c r="J164" s="42">
        <f>J165+J168+J170+J172+J175+J178+J181+J184+J186+J188+J190+J192</f>
        <v>0</v>
      </c>
    </row>
    <row r="165" spans="1:10" ht="45">
      <c r="A165" s="120"/>
      <c r="B165" s="102"/>
      <c r="C165" s="97" t="s">
        <v>1700</v>
      </c>
      <c r="D165" s="10" t="s">
        <v>1701</v>
      </c>
      <c r="E165" s="13">
        <f>E166+E167</f>
        <v>6000</v>
      </c>
      <c r="F165" s="15" t="s">
        <v>1515</v>
      </c>
      <c r="G165" s="15">
        <f>G166+G167</f>
        <v>6000</v>
      </c>
      <c r="H165" s="24">
        <f t="shared" si="2"/>
        <v>1</v>
      </c>
      <c r="I165" s="15">
        <f>G165</f>
        <v>6000</v>
      </c>
      <c r="J165" s="21">
        <v>0</v>
      </c>
    </row>
    <row r="166" spans="1:10" ht="60">
      <c r="A166" s="120"/>
      <c r="B166" s="103"/>
      <c r="C166" s="98"/>
      <c r="D166" s="10" t="s">
        <v>1702</v>
      </c>
      <c r="E166" s="13">
        <v>5000</v>
      </c>
      <c r="F166" s="15" t="s">
        <v>1703</v>
      </c>
      <c r="G166" s="15">
        <v>5000</v>
      </c>
      <c r="H166" s="24">
        <f t="shared" si="2"/>
        <v>1</v>
      </c>
      <c r="I166" s="15"/>
      <c r="J166" s="21"/>
    </row>
    <row r="167" spans="1:10" ht="60">
      <c r="A167" s="120"/>
      <c r="B167" s="103"/>
      <c r="C167" s="98"/>
      <c r="D167" s="10" t="s">
        <v>1704</v>
      </c>
      <c r="E167" s="13">
        <v>1000</v>
      </c>
      <c r="F167" s="15" t="s">
        <v>1705</v>
      </c>
      <c r="G167" s="15">
        <v>1000</v>
      </c>
      <c r="H167" s="24">
        <f t="shared" si="2"/>
        <v>1</v>
      </c>
      <c r="I167" s="15"/>
      <c r="J167" s="21"/>
    </row>
    <row r="168" spans="1:10" ht="15">
      <c r="A168" s="120"/>
      <c r="B168" s="103"/>
      <c r="C168" s="97" t="s">
        <v>218</v>
      </c>
      <c r="D168" s="10" t="s">
        <v>219</v>
      </c>
      <c r="E168" s="13">
        <f>E169</f>
        <v>1223</v>
      </c>
      <c r="F168" s="15" t="s">
        <v>1706</v>
      </c>
      <c r="G168" s="15">
        <f>G169</f>
        <v>0</v>
      </c>
      <c r="H168" s="24">
        <f t="shared" si="2"/>
        <v>0</v>
      </c>
      <c r="I168" s="15">
        <f>G168</f>
        <v>0</v>
      </c>
      <c r="J168" s="21">
        <v>0</v>
      </c>
    </row>
    <row r="169" spans="1:10" ht="30">
      <c r="A169" s="120"/>
      <c r="B169" s="103"/>
      <c r="C169" s="98"/>
      <c r="D169" s="10" t="s">
        <v>1707</v>
      </c>
      <c r="E169" s="13">
        <v>1223</v>
      </c>
      <c r="F169" s="15" t="s">
        <v>1706</v>
      </c>
      <c r="G169" s="15">
        <v>0</v>
      </c>
      <c r="H169" s="24">
        <f t="shared" si="2"/>
        <v>0</v>
      </c>
      <c r="I169" s="15"/>
      <c r="J169" s="21"/>
    </row>
    <row r="170" spans="1:10" ht="15">
      <c r="A170" s="120"/>
      <c r="B170" s="103"/>
      <c r="C170" s="97" t="s">
        <v>221</v>
      </c>
      <c r="D170" s="10" t="s">
        <v>222</v>
      </c>
      <c r="E170" s="13">
        <f>E171</f>
        <v>196</v>
      </c>
      <c r="F170" s="15" t="s">
        <v>1708</v>
      </c>
      <c r="G170" s="15">
        <f>G171</f>
        <v>0</v>
      </c>
      <c r="H170" s="24">
        <f t="shared" si="2"/>
        <v>0</v>
      </c>
      <c r="I170" s="15">
        <f>G170</f>
        <v>0</v>
      </c>
      <c r="J170" s="21">
        <v>0</v>
      </c>
    </row>
    <row r="171" spans="1:10" ht="30">
      <c r="A171" s="120"/>
      <c r="B171" s="103"/>
      <c r="C171" s="98"/>
      <c r="D171" s="10" t="s">
        <v>1707</v>
      </c>
      <c r="E171" s="13">
        <v>196</v>
      </c>
      <c r="F171" s="15" t="s">
        <v>1708</v>
      </c>
      <c r="G171" s="15">
        <v>0</v>
      </c>
      <c r="H171" s="24">
        <f t="shared" si="2"/>
        <v>0</v>
      </c>
      <c r="I171" s="15"/>
      <c r="J171" s="21"/>
    </row>
    <row r="172" spans="1:10" ht="15">
      <c r="A172" s="120"/>
      <c r="B172" s="103"/>
      <c r="C172" s="97" t="s">
        <v>1487</v>
      </c>
      <c r="D172" s="10" t="s">
        <v>1488</v>
      </c>
      <c r="E172" s="13">
        <f>E173+E174</f>
        <v>9000</v>
      </c>
      <c r="F172" s="15" t="s">
        <v>1940</v>
      </c>
      <c r="G172" s="15">
        <f>G173+G174</f>
        <v>1210</v>
      </c>
      <c r="H172" s="24">
        <f t="shared" si="2"/>
        <v>0.13444444444444445</v>
      </c>
      <c r="I172" s="15">
        <f>G172</f>
        <v>1210</v>
      </c>
      <c r="J172" s="21">
        <v>0</v>
      </c>
    </row>
    <row r="173" spans="1:10" ht="15">
      <c r="A173" s="120"/>
      <c r="B173" s="103"/>
      <c r="C173" s="98"/>
      <c r="D173" s="10" t="s">
        <v>1709</v>
      </c>
      <c r="E173" s="13">
        <v>1000</v>
      </c>
      <c r="F173" s="15" t="s">
        <v>1705</v>
      </c>
      <c r="G173" s="15">
        <v>0</v>
      </c>
      <c r="H173" s="24">
        <f t="shared" si="2"/>
        <v>0</v>
      </c>
      <c r="I173" s="15"/>
      <c r="J173" s="21"/>
    </row>
    <row r="174" spans="1:10" ht="30">
      <c r="A174" s="120"/>
      <c r="B174" s="103"/>
      <c r="C174" s="98"/>
      <c r="D174" s="10" t="s">
        <v>1707</v>
      </c>
      <c r="E174" s="13">
        <v>8000</v>
      </c>
      <c r="F174" s="15" t="s">
        <v>1710</v>
      </c>
      <c r="G174" s="15">
        <v>1210</v>
      </c>
      <c r="H174" s="24">
        <f t="shared" si="2"/>
        <v>0.15125</v>
      </c>
      <c r="I174" s="15"/>
      <c r="J174" s="21"/>
    </row>
    <row r="175" spans="1:10" ht="15">
      <c r="A175" s="120"/>
      <c r="B175" s="103"/>
      <c r="C175" s="97" t="s">
        <v>224</v>
      </c>
      <c r="D175" s="10" t="s">
        <v>1958</v>
      </c>
      <c r="E175" s="13">
        <f>E176+E177</f>
        <v>1100</v>
      </c>
      <c r="F175" s="15" t="s">
        <v>1711</v>
      </c>
      <c r="G175" s="15">
        <f>G176+G177</f>
        <v>144.26</v>
      </c>
      <c r="H175" s="24">
        <f t="shared" si="2"/>
        <v>0.13871153846153844</v>
      </c>
      <c r="I175" s="15">
        <f>G175</f>
        <v>144.26</v>
      </c>
      <c r="J175" s="21">
        <v>0</v>
      </c>
    </row>
    <row r="176" spans="1:10" ht="15">
      <c r="A176" s="120"/>
      <c r="B176" s="103"/>
      <c r="C176" s="98"/>
      <c r="D176" s="10" t="s">
        <v>1712</v>
      </c>
      <c r="E176" s="13">
        <v>600</v>
      </c>
      <c r="F176" s="15" t="s">
        <v>1713</v>
      </c>
      <c r="G176" s="15">
        <v>55</v>
      </c>
      <c r="H176" s="24">
        <f t="shared" si="2"/>
        <v>0.10185185185185185</v>
      </c>
      <c r="I176" s="15"/>
      <c r="J176" s="21"/>
    </row>
    <row r="177" spans="1:10" ht="30">
      <c r="A177" s="120"/>
      <c r="B177" s="103"/>
      <c r="C177" s="98"/>
      <c r="D177" s="10" t="s">
        <v>1707</v>
      </c>
      <c r="E177" s="13">
        <v>500</v>
      </c>
      <c r="F177" s="15" t="s">
        <v>1714</v>
      </c>
      <c r="G177" s="15">
        <v>89.26</v>
      </c>
      <c r="H177" s="24">
        <f t="shared" si="2"/>
        <v>0.17852</v>
      </c>
      <c r="I177" s="15"/>
      <c r="J177" s="21"/>
    </row>
    <row r="178" spans="1:10" ht="15">
      <c r="A178" s="120"/>
      <c r="B178" s="103"/>
      <c r="C178" s="97" t="s">
        <v>1968</v>
      </c>
      <c r="D178" s="10" t="s">
        <v>1969</v>
      </c>
      <c r="E178" s="13">
        <f>E179+E180</f>
        <v>2000</v>
      </c>
      <c r="F178" s="15" t="s">
        <v>1715</v>
      </c>
      <c r="G178" s="15">
        <f>G179+G180</f>
        <v>0</v>
      </c>
      <c r="H178" s="24">
        <f t="shared" si="2"/>
        <v>0</v>
      </c>
      <c r="I178" s="15">
        <f>G178</f>
        <v>0</v>
      </c>
      <c r="J178" s="21">
        <v>0</v>
      </c>
    </row>
    <row r="179" spans="1:10" ht="15">
      <c r="A179" s="120"/>
      <c r="B179" s="103"/>
      <c r="C179" s="98"/>
      <c r="D179" s="10" t="s">
        <v>1712</v>
      </c>
      <c r="E179" s="13">
        <v>2000</v>
      </c>
      <c r="F179" s="15" t="s">
        <v>1479</v>
      </c>
      <c r="G179" s="15">
        <v>0</v>
      </c>
      <c r="H179" s="24">
        <f t="shared" si="2"/>
        <v>0</v>
      </c>
      <c r="I179" s="15"/>
      <c r="J179" s="21"/>
    </row>
    <row r="180" spans="1:10" ht="30">
      <c r="A180" s="120"/>
      <c r="B180" s="103"/>
      <c r="C180" s="98"/>
      <c r="D180" s="10" t="s">
        <v>1716</v>
      </c>
      <c r="E180" s="13">
        <v>0</v>
      </c>
      <c r="F180" s="15" t="s">
        <v>1103</v>
      </c>
      <c r="G180" s="15">
        <v>0</v>
      </c>
      <c r="H180" s="24">
        <f t="shared" si="2"/>
        <v>0</v>
      </c>
      <c r="I180" s="15"/>
      <c r="J180" s="21"/>
    </row>
    <row r="181" spans="1:10" ht="15">
      <c r="A181" s="120"/>
      <c r="B181" s="103"/>
      <c r="C181" s="97" t="s">
        <v>1941</v>
      </c>
      <c r="D181" s="10" t="s">
        <v>1942</v>
      </c>
      <c r="E181" s="13">
        <f>E182+E183</f>
        <v>8390</v>
      </c>
      <c r="F181" s="15" t="s">
        <v>1717</v>
      </c>
      <c r="G181" s="15">
        <f>G182+G183</f>
        <v>680</v>
      </c>
      <c r="H181" s="24">
        <f t="shared" si="2"/>
        <v>0.07576601671309192</v>
      </c>
      <c r="I181" s="15">
        <f>G181</f>
        <v>680</v>
      </c>
      <c r="J181" s="21">
        <v>0</v>
      </c>
    </row>
    <row r="182" spans="1:10" ht="15">
      <c r="A182" s="120"/>
      <c r="B182" s="103"/>
      <c r="C182" s="98"/>
      <c r="D182" s="10" t="s">
        <v>1712</v>
      </c>
      <c r="E182" s="13">
        <v>6390</v>
      </c>
      <c r="F182" s="15" t="s">
        <v>1718</v>
      </c>
      <c r="G182" s="15">
        <v>615</v>
      </c>
      <c r="H182" s="24">
        <f t="shared" si="2"/>
        <v>0.09662215239591516</v>
      </c>
      <c r="I182" s="15"/>
      <c r="J182" s="21"/>
    </row>
    <row r="183" spans="1:10" ht="30">
      <c r="A183" s="120"/>
      <c r="B183" s="103"/>
      <c r="C183" s="99"/>
      <c r="D183" s="34" t="s">
        <v>1707</v>
      </c>
      <c r="E183" s="35">
        <v>2000</v>
      </c>
      <c r="F183" s="36" t="s">
        <v>1719</v>
      </c>
      <c r="G183" s="36">
        <v>65</v>
      </c>
      <c r="H183" s="24">
        <f t="shared" si="2"/>
        <v>0.02490421455938697</v>
      </c>
      <c r="I183" s="36"/>
      <c r="J183" s="37"/>
    </row>
    <row r="184" spans="1:10" ht="15">
      <c r="A184" s="120"/>
      <c r="B184" s="103"/>
      <c r="C184" s="110" t="s">
        <v>1720</v>
      </c>
      <c r="D184" s="39" t="s">
        <v>1721</v>
      </c>
      <c r="E184" s="40">
        <f>E185</f>
        <v>610</v>
      </c>
      <c r="F184" s="41" t="s">
        <v>184</v>
      </c>
      <c r="G184" s="41">
        <f>G185</f>
        <v>0</v>
      </c>
      <c r="H184" s="24"/>
      <c r="I184" s="41">
        <f>G184</f>
        <v>0</v>
      </c>
      <c r="J184" s="42">
        <v>0</v>
      </c>
    </row>
    <row r="185" spans="1:10" ht="15">
      <c r="A185" s="120"/>
      <c r="B185" s="103"/>
      <c r="C185" s="98"/>
      <c r="D185" s="10" t="s">
        <v>1712</v>
      </c>
      <c r="E185" s="13">
        <v>610</v>
      </c>
      <c r="F185" s="15" t="s">
        <v>184</v>
      </c>
      <c r="G185" s="15">
        <v>0</v>
      </c>
      <c r="H185" s="24"/>
      <c r="I185" s="15"/>
      <c r="J185" s="21"/>
    </row>
    <row r="186" spans="1:10" ht="15">
      <c r="A186" s="120"/>
      <c r="B186" s="103"/>
      <c r="C186" s="97" t="s">
        <v>1530</v>
      </c>
      <c r="D186" s="10" t="s">
        <v>1531</v>
      </c>
      <c r="E186" s="13">
        <f>E187</f>
        <v>200</v>
      </c>
      <c r="F186" s="15" t="s">
        <v>1722</v>
      </c>
      <c r="G186" s="15">
        <f>G187</f>
        <v>83</v>
      </c>
      <c r="H186" s="24">
        <f t="shared" si="2"/>
        <v>0.415</v>
      </c>
      <c r="I186" s="15">
        <f>G186</f>
        <v>83</v>
      </c>
      <c r="J186" s="21">
        <v>0</v>
      </c>
    </row>
    <row r="187" spans="1:10" ht="15">
      <c r="A187" s="120"/>
      <c r="B187" s="103"/>
      <c r="C187" s="98"/>
      <c r="D187" s="10" t="s">
        <v>1712</v>
      </c>
      <c r="E187" s="13">
        <v>200</v>
      </c>
      <c r="F187" s="15" t="s">
        <v>1722</v>
      </c>
      <c r="G187" s="15">
        <v>83</v>
      </c>
      <c r="H187" s="24">
        <f t="shared" si="2"/>
        <v>0.415</v>
      </c>
      <c r="I187" s="15"/>
      <c r="J187" s="21"/>
    </row>
    <row r="188" spans="1:10" ht="15">
      <c r="A188" s="120"/>
      <c r="B188" s="103"/>
      <c r="C188" s="97" t="s">
        <v>1723</v>
      </c>
      <c r="D188" s="10" t="s">
        <v>1724</v>
      </c>
      <c r="E188" s="13">
        <f>E189</f>
        <v>200</v>
      </c>
      <c r="F188" s="15" t="s">
        <v>1722</v>
      </c>
      <c r="G188" s="15">
        <f>G189</f>
        <v>0</v>
      </c>
      <c r="H188" s="24">
        <f t="shared" si="2"/>
        <v>0</v>
      </c>
      <c r="I188" s="15">
        <f>G188</f>
        <v>0</v>
      </c>
      <c r="J188" s="21">
        <v>0</v>
      </c>
    </row>
    <row r="189" spans="1:10" ht="15">
      <c r="A189" s="120"/>
      <c r="B189" s="103"/>
      <c r="C189" s="98"/>
      <c r="D189" s="10" t="s">
        <v>1712</v>
      </c>
      <c r="E189" s="13">
        <v>200</v>
      </c>
      <c r="F189" s="15" t="s">
        <v>1722</v>
      </c>
      <c r="G189" s="15">
        <v>0</v>
      </c>
      <c r="H189" s="24">
        <f t="shared" si="2"/>
        <v>0</v>
      </c>
      <c r="I189" s="15"/>
      <c r="J189" s="21"/>
    </row>
    <row r="190" spans="1:10" ht="15">
      <c r="A190" s="120"/>
      <c r="B190" s="103"/>
      <c r="C190" s="97" t="s">
        <v>230</v>
      </c>
      <c r="D190" s="10" t="s">
        <v>231</v>
      </c>
      <c r="E190" s="13">
        <f>E191</f>
        <v>0</v>
      </c>
      <c r="F190" s="15" t="s">
        <v>1725</v>
      </c>
      <c r="G190" s="15">
        <f>G191</f>
        <v>48.1</v>
      </c>
      <c r="H190" s="24">
        <f t="shared" si="2"/>
        <v>0.6680555555555556</v>
      </c>
      <c r="I190" s="15">
        <f>G190</f>
        <v>48.1</v>
      </c>
      <c r="J190" s="21">
        <v>0</v>
      </c>
    </row>
    <row r="191" spans="1:10" ht="15">
      <c r="A191" s="120"/>
      <c r="B191" s="103"/>
      <c r="C191" s="98"/>
      <c r="D191" s="10" t="s">
        <v>1712</v>
      </c>
      <c r="E191" s="13">
        <v>0</v>
      </c>
      <c r="F191" s="15" t="s">
        <v>1725</v>
      </c>
      <c r="G191" s="15">
        <v>48.1</v>
      </c>
      <c r="H191" s="24">
        <f t="shared" si="2"/>
        <v>0.6680555555555556</v>
      </c>
      <c r="I191" s="15"/>
      <c r="J191" s="21"/>
    </row>
    <row r="192" spans="1:10" ht="15">
      <c r="A192" s="120"/>
      <c r="B192" s="103"/>
      <c r="C192" s="97" t="s">
        <v>1688</v>
      </c>
      <c r="D192" s="10" t="s">
        <v>1689</v>
      </c>
      <c r="E192" s="13">
        <f>E193</f>
        <v>0</v>
      </c>
      <c r="F192" s="15" t="s">
        <v>1726</v>
      </c>
      <c r="G192" s="15">
        <f>G193</f>
        <v>12.65</v>
      </c>
      <c r="H192" s="24">
        <f t="shared" si="2"/>
        <v>0.9730769230769231</v>
      </c>
      <c r="I192" s="15">
        <f>G192</f>
        <v>12.65</v>
      </c>
      <c r="J192" s="21">
        <v>0</v>
      </c>
    </row>
    <row r="193" spans="1:10" ht="15">
      <c r="A193" s="120"/>
      <c r="B193" s="104"/>
      <c r="C193" s="98"/>
      <c r="D193" s="10" t="s">
        <v>1712</v>
      </c>
      <c r="E193" s="13">
        <v>0</v>
      </c>
      <c r="F193" s="15" t="s">
        <v>1726</v>
      </c>
      <c r="G193" s="15">
        <v>12.65</v>
      </c>
      <c r="H193" s="24">
        <f t="shared" si="2"/>
        <v>0.9730769230769231</v>
      </c>
      <c r="I193" s="15"/>
      <c r="J193" s="21"/>
    </row>
    <row r="194" spans="1:10" ht="15">
      <c r="A194" s="103"/>
      <c r="B194" s="121" t="s">
        <v>1727</v>
      </c>
      <c r="C194" s="8"/>
      <c r="D194" s="10" t="s">
        <v>212</v>
      </c>
      <c r="E194" s="13">
        <f>E195+E197</f>
        <v>32400</v>
      </c>
      <c r="F194" s="15" t="s">
        <v>1728</v>
      </c>
      <c r="G194" s="15">
        <f>G195+G197</f>
        <v>28100</v>
      </c>
      <c r="H194" s="24">
        <f t="shared" si="2"/>
        <v>0.8074712643678161</v>
      </c>
      <c r="I194" s="15">
        <f>I195+I197</f>
        <v>28100</v>
      </c>
      <c r="J194" s="21">
        <f>J195+J197</f>
        <v>0</v>
      </c>
    </row>
    <row r="195" spans="1:10" ht="60">
      <c r="A195" s="103"/>
      <c r="B195" s="98"/>
      <c r="C195" s="8" t="s">
        <v>1729</v>
      </c>
      <c r="D195" s="10" t="s">
        <v>1730</v>
      </c>
      <c r="E195" s="13">
        <f>E196</f>
        <v>30200</v>
      </c>
      <c r="F195" s="15" t="s">
        <v>1731</v>
      </c>
      <c r="G195" s="15">
        <f>G196</f>
        <v>27000</v>
      </c>
      <c r="H195" s="24">
        <f t="shared" si="2"/>
        <v>0.8282208588957055</v>
      </c>
      <c r="I195" s="15">
        <f>G195</f>
        <v>27000</v>
      </c>
      <c r="J195" s="21">
        <v>0</v>
      </c>
    </row>
    <row r="196" spans="1:10" ht="30">
      <c r="A196" s="103"/>
      <c r="B196" s="98"/>
      <c r="C196" s="32"/>
      <c r="D196" s="10" t="s">
        <v>1732</v>
      </c>
      <c r="E196" s="13">
        <v>30200</v>
      </c>
      <c r="F196" s="15" t="s">
        <v>1731</v>
      </c>
      <c r="G196" s="15">
        <v>27000</v>
      </c>
      <c r="H196" s="24">
        <f t="shared" si="2"/>
        <v>0.8282208588957055</v>
      </c>
      <c r="I196" s="15"/>
      <c r="J196" s="21"/>
    </row>
    <row r="197" spans="1:10" ht="15">
      <c r="A197" s="103"/>
      <c r="B197" s="98"/>
      <c r="C197" s="8" t="s">
        <v>230</v>
      </c>
      <c r="D197" s="10" t="s">
        <v>231</v>
      </c>
      <c r="E197" s="13">
        <f>E198</f>
        <v>2200</v>
      </c>
      <c r="F197" s="15" t="s">
        <v>1733</v>
      </c>
      <c r="G197" s="15">
        <f>G198</f>
        <v>1100</v>
      </c>
      <c r="H197" s="24">
        <f t="shared" si="2"/>
        <v>0.5</v>
      </c>
      <c r="I197" s="15">
        <f>G197</f>
        <v>1100</v>
      </c>
      <c r="J197" s="21">
        <v>0</v>
      </c>
    </row>
    <row r="198" spans="1:10" ht="30">
      <c r="A198" s="104"/>
      <c r="B198" s="98"/>
      <c r="C198" s="32"/>
      <c r="D198" s="10" t="s">
        <v>1734</v>
      </c>
      <c r="E198" s="13">
        <v>2200</v>
      </c>
      <c r="F198" s="15" t="s">
        <v>1733</v>
      </c>
      <c r="G198" s="15">
        <v>1100</v>
      </c>
      <c r="H198" s="24">
        <f t="shared" si="2"/>
        <v>0.5</v>
      </c>
      <c r="I198" s="15"/>
      <c r="J198" s="21"/>
    </row>
    <row r="199" spans="1:11" s="78" customFormat="1" ht="31.5">
      <c r="A199" s="112" t="s">
        <v>1735</v>
      </c>
      <c r="B199" s="72"/>
      <c r="C199" s="72"/>
      <c r="D199" s="73" t="s">
        <v>1736</v>
      </c>
      <c r="E199" s="74">
        <f>E200+E204+E228+E279</f>
        <v>6552249</v>
      </c>
      <c r="F199" s="75" t="s">
        <v>1737</v>
      </c>
      <c r="G199" s="75">
        <f>G200+G204+G228+G279</f>
        <v>2507974.68</v>
      </c>
      <c r="H199" s="76">
        <f t="shared" si="2"/>
        <v>0.3623586841045598</v>
      </c>
      <c r="I199" s="75">
        <f>I200+I204+I228+I279</f>
        <v>2499494.9800000004</v>
      </c>
      <c r="J199" s="77">
        <f>J200+J204+J228+J279</f>
        <v>8479.7</v>
      </c>
      <c r="K199" s="85"/>
    </row>
    <row r="200" spans="1:10" ht="15">
      <c r="A200" s="102"/>
      <c r="B200" s="97" t="s">
        <v>1738</v>
      </c>
      <c r="C200" s="8"/>
      <c r="D200" s="10" t="s">
        <v>1739</v>
      </c>
      <c r="E200" s="13">
        <f>E201</f>
        <v>108000</v>
      </c>
      <c r="F200" s="15" t="s">
        <v>1740</v>
      </c>
      <c r="G200" s="15">
        <f>G201</f>
        <v>88000</v>
      </c>
      <c r="H200" s="24">
        <f aca="true" t="shared" si="3" ref="H200:H263">G200/F200</f>
        <v>0.8148148148148148</v>
      </c>
      <c r="I200" s="15">
        <f>I201</f>
        <v>88000</v>
      </c>
      <c r="J200" s="21">
        <f>J201</f>
        <v>0</v>
      </c>
    </row>
    <row r="201" spans="1:10" ht="45">
      <c r="A201" s="103"/>
      <c r="B201" s="98"/>
      <c r="C201" s="8" t="s">
        <v>1741</v>
      </c>
      <c r="D201" s="10" t="s">
        <v>1742</v>
      </c>
      <c r="E201" s="13">
        <f>E202+E203</f>
        <v>108000</v>
      </c>
      <c r="F201" s="15" t="s">
        <v>1740</v>
      </c>
      <c r="G201" s="15">
        <f>G202+G203</f>
        <v>88000</v>
      </c>
      <c r="H201" s="24">
        <f t="shared" si="3"/>
        <v>0.8148148148148148</v>
      </c>
      <c r="I201" s="15">
        <f>G201</f>
        <v>88000</v>
      </c>
      <c r="J201" s="21">
        <v>0</v>
      </c>
    </row>
    <row r="202" spans="1:10" ht="15">
      <c r="A202" s="103"/>
      <c r="B202" s="98"/>
      <c r="C202" s="32"/>
      <c r="D202" s="10" t="s">
        <v>1743</v>
      </c>
      <c r="E202" s="13">
        <v>48000</v>
      </c>
      <c r="F202" s="15" t="s">
        <v>1744</v>
      </c>
      <c r="G202" s="15">
        <v>28000</v>
      </c>
      <c r="H202" s="24">
        <f t="shared" si="3"/>
        <v>0.5833333333333334</v>
      </c>
      <c r="I202" s="15"/>
      <c r="J202" s="21"/>
    </row>
    <row r="203" spans="1:10" ht="15">
      <c r="A203" s="103"/>
      <c r="B203" s="98"/>
      <c r="C203" s="32"/>
      <c r="D203" s="10" t="s">
        <v>1745</v>
      </c>
      <c r="E203" s="13">
        <v>60000</v>
      </c>
      <c r="F203" s="15" t="s">
        <v>1503</v>
      </c>
      <c r="G203" s="15">
        <v>60000</v>
      </c>
      <c r="H203" s="24">
        <f t="shared" si="3"/>
        <v>1</v>
      </c>
      <c r="I203" s="15"/>
      <c r="J203" s="21"/>
    </row>
    <row r="204" spans="1:10" ht="30">
      <c r="A204" s="103"/>
      <c r="B204" s="109" t="s">
        <v>1746</v>
      </c>
      <c r="C204" s="8"/>
      <c r="D204" s="10" t="s">
        <v>1747</v>
      </c>
      <c r="E204" s="13">
        <f>E205+E207+E210+E214+E217+E219+E221+E224+E226</f>
        <v>3013000</v>
      </c>
      <c r="F204" s="15" t="s">
        <v>1748</v>
      </c>
      <c r="G204" s="15">
        <f>G205+G207+G210+G214+G217+G219+G221+G224+G226</f>
        <v>1322273.02</v>
      </c>
      <c r="H204" s="24">
        <f t="shared" si="3"/>
        <v>0.41346873671044404</v>
      </c>
      <c r="I204" s="15">
        <f>I205+I207+I210+I214+I217+I219+I221+I224+I226</f>
        <v>1322273.02</v>
      </c>
      <c r="J204" s="21">
        <f>J205+J207+J210+J214+J217+J219+J221+J224+J226</f>
        <v>0</v>
      </c>
    </row>
    <row r="205" spans="1:10" ht="15">
      <c r="A205" s="120"/>
      <c r="B205" s="102"/>
      <c r="C205" s="97" t="s">
        <v>224</v>
      </c>
      <c r="D205" s="10" t="s">
        <v>1958</v>
      </c>
      <c r="E205" s="13">
        <f>E206</f>
        <v>308000</v>
      </c>
      <c r="F205" s="15" t="s">
        <v>1749</v>
      </c>
      <c r="G205" s="15">
        <f>G206</f>
        <v>107389.29</v>
      </c>
      <c r="H205" s="24">
        <f t="shared" si="3"/>
        <v>0.348666525974026</v>
      </c>
      <c r="I205" s="15">
        <f>G205</f>
        <v>107389.29</v>
      </c>
      <c r="J205" s="21">
        <v>0</v>
      </c>
    </row>
    <row r="206" spans="1:10" ht="30">
      <c r="A206" s="120"/>
      <c r="B206" s="103"/>
      <c r="C206" s="98"/>
      <c r="D206" s="10" t="s">
        <v>1751</v>
      </c>
      <c r="E206" s="13">
        <v>308000</v>
      </c>
      <c r="F206" s="15" t="s">
        <v>1749</v>
      </c>
      <c r="G206" s="15">
        <v>107389.29</v>
      </c>
      <c r="H206" s="24">
        <f t="shared" si="3"/>
        <v>0.348666525974026</v>
      </c>
      <c r="I206" s="15"/>
      <c r="J206" s="21"/>
    </row>
    <row r="207" spans="1:10" ht="15">
      <c r="A207" s="120"/>
      <c r="B207" s="103"/>
      <c r="C207" s="115" t="s">
        <v>1752</v>
      </c>
      <c r="D207" s="34" t="s">
        <v>1753</v>
      </c>
      <c r="E207" s="35">
        <f>E208+E209</f>
        <v>215000</v>
      </c>
      <c r="F207" s="36" t="s">
        <v>1754</v>
      </c>
      <c r="G207" s="36">
        <f>G208+G209</f>
        <v>85384.07</v>
      </c>
      <c r="H207" s="24">
        <f t="shared" si="3"/>
        <v>0.3971352093023256</v>
      </c>
      <c r="I207" s="36">
        <f>G207</f>
        <v>85384.07</v>
      </c>
      <c r="J207" s="37">
        <v>0</v>
      </c>
    </row>
    <row r="208" spans="1:10" ht="30">
      <c r="A208" s="120"/>
      <c r="B208" s="103"/>
      <c r="C208" s="100"/>
      <c r="D208" s="39" t="s">
        <v>1750</v>
      </c>
      <c r="E208" s="40">
        <v>1000</v>
      </c>
      <c r="F208" s="41" t="s">
        <v>1705</v>
      </c>
      <c r="G208" s="41">
        <v>119.46</v>
      </c>
      <c r="H208" s="24">
        <f t="shared" si="3"/>
        <v>0.11946</v>
      </c>
      <c r="I208" s="41"/>
      <c r="J208" s="42"/>
    </row>
    <row r="209" spans="1:10" ht="30">
      <c r="A209" s="120"/>
      <c r="B209" s="103"/>
      <c r="C209" s="98"/>
      <c r="D209" s="10" t="s">
        <v>1751</v>
      </c>
      <c r="E209" s="13">
        <v>214000</v>
      </c>
      <c r="F209" s="15" t="s">
        <v>1755</v>
      </c>
      <c r="G209" s="15">
        <v>85264.61</v>
      </c>
      <c r="H209" s="24">
        <f t="shared" si="3"/>
        <v>0.3984327570093458</v>
      </c>
      <c r="I209" s="15"/>
      <c r="J209" s="21"/>
    </row>
    <row r="210" spans="1:10" ht="15">
      <c r="A210" s="120"/>
      <c r="B210" s="103"/>
      <c r="C210" s="97" t="s">
        <v>1968</v>
      </c>
      <c r="D210" s="10" t="s">
        <v>1969</v>
      </c>
      <c r="E210" s="13">
        <f>E211+E212+E213</f>
        <v>634000</v>
      </c>
      <c r="F210" s="15" t="s">
        <v>1756</v>
      </c>
      <c r="G210" s="15">
        <v>277343.28</v>
      </c>
      <c r="H210" s="24">
        <f t="shared" si="3"/>
        <v>0.35375418367346945</v>
      </c>
      <c r="I210" s="15">
        <f>G210</f>
        <v>277343.28</v>
      </c>
      <c r="J210" s="21">
        <v>0</v>
      </c>
    </row>
    <row r="211" spans="1:10" ht="60">
      <c r="A211" s="120"/>
      <c r="B211" s="103"/>
      <c r="C211" s="98"/>
      <c r="D211" s="10" t="s">
        <v>1757</v>
      </c>
      <c r="E211" s="13">
        <v>0</v>
      </c>
      <c r="F211" s="15" t="s">
        <v>1758</v>
      </c>
      <c r="G211" s="15">
        <v>0</v>
      </c>
      <c r="H211" s="24">
        <f t="shared" si="3"/>
        <v>0</v>
      </c>
      <c r="I211" s="15"/>
      <c r="J211" s="21"/>
    </row>
    <row r="212" spans="1:10" ht="30">
      <c r="A212" s="120"/>
      <c r="B212" s="103"/>
      <c r="C212" s="98"/>
      <c r="D212" s="10" t="s">
        <v>1751</v>
      </c>
      <c r="E212" s="13">
        <v>306000</v>
      </c>
      <c r="F212" s="15" t="s">
        <v>1759</v>
      </c>
      <c r="G212" s="15">
        <v>111380.54</v>
      </c>
      <c r="H212" s="24">
        <f t="shared" si="3"/>
        <v>0.2915720942408377</v>
      </c>
      <c r="I212" s="15"/>
      <c r="J212" s="21"/>
    </row>
    <row r="213" spans="1:10" ht="30">
      <c r="A213" s="120"/>
      <c r="B213" s="103"/>
      <c r="C213" s="98"/>
      <c r="D213" s="10" t="s">
        <v>1760</v>
      </c>
      <c r="E213" s="13">
        <v>328000</v>
      </c>
      <c r="F213" s="15" t="s">
        <v>1761</v>
      </c>
      <c r="G213" s="15">
        <v>171232.04</v>
      </c>
      <c r="H213" s="24">
        <f t="shared" si="3"/>
        <v>0.5220489024390245</v>
      </c>
      <c r="I213" s="15"/>
      <c r="J213" s="21"/>
    </row>
    <row r="214" spans="1:10" ht="15">
      <c r="A214" s="120"/>
      <c r="B214" s="103"/>
      <c r="C214" s="97" t="s">
        <v>1941</v>
      </c>
      <c r="D214" s="10" t="s">
        <v>1942</v>
      </c>
      <c r="E214" s="13">
        <f>E215+E216</f>
        <v>665000</v>
      </c>
      <c r="F214" s="15" t="s">
        <v>1762</v>
      </c>
      <c r="G214" s="15">
        <f>G215+G216</f>
        <v>279899.67</v>
      </c>
      <c r="H214" s="24">
        <f t="shared" si="3"/>
        <v>0.40524586247685285</v>
      </c>
      <c r="I214" s="15">
        <f>G214</f>
        <v>279899.67</v>
      </c>
      <c r="J214" s="21">
        <v>0</v>
      </c>
    </row>
    <row r="215" spans="1:10" ht="15">
      <c r="A215" s="120"/>
      <c r="B215" s="103"/>
      <c r="C215" s="98"/>
      <c r="D215" s="10" t="s">
        <v>1763</v>
      </c>
      <c r="E215" s="13">
        <v>400000</v>
      </c>
      <c r="F215" s="15" t="s">
        <v>1764</v>
      </c>
      <c r="G215" s="15">
        <v>171985.44</v>
      </c>
      <c r="H215" s="24">
        <f t="shared" si="3"/>
        <v>0.4022938303486218</v>
      </c>
      <c r="I215" s="15"/>
      <c r="J215" s="21"/>
    </row>
    <row r="216" spans="1:10" ht="30">
      <c r="A216" s="120"/>
      <c r="B216" s="103"/>
      <c r="C216" s="98"/>
      <c r="D216" s="10" t="s">
        <v>1751</v>
      </c>
      <c r="E216" s="13">
        <v>265000</v>
      </c>
      <c r="F216" s="15" t="s">
        <v>1765</v>
      </c>
      <c r="G216" s="15">
        <v>107914.23</v>
      </c>
      <c r="H216" s="24">
        <f t="shared" si="3"/>
        <v>0.4100411886966665</v>
      </c>
      <c r="I216" s="15"/>
      <c r="J216" s="21"/>
    </row>
    <row r="217" spans="1:10" ht="30">
      <c r="A217" s="120"/>
      <c r="B217" s="103"/>
      <c r="C217" s="97" t="s">
        <v>1766</v>
      </c>
      <c r="D217" s="10" t="s">
        <v>1767</v>
      </c>
      <c r="E217" s="13">
        <f>E218</f>
        <v>1135000</v>
      </c>
      <c r="F217" s="15" t="s">
        <v>1768</v>
      </c>
      <c r="G217" s="15">
        <f>G218</f>
        <v>540089.44</v>
      </c>
      <c r="H217" s="24">
        <f t="shared" si="3"/>
        <v>0.47584972687224664</v>
      </c>
      <c r="I217" s="15">
        <f>G217</f>
        <v>540089.44</v>
      </c>
      <c r="J217" s="21">
        <v>0</v>
      </c>
    </row>
    <row r="218" spans="1:10" ht="30">
      <c r="A218" s="120"/>
      <c r="B218" s="103"/>
      <c r="C218" s="98"/>
      <c r="D218" s="10" t="s">
        <v>1751</v>
      </c>
      <c r="E218" s="13">
        <v>1135000</v>
      </c>
      <c r="F218" s="15" t="s">
        <v>1768</v>
      </c>
      <c r="G218" s="15">
        <v>540089.44</v>
      </c>
      <c r="H218" s="24">
        <f t="shared" si="3"/>
        <v>0.47584972687224664</v>
      </c>
      <c r="I218" s="15"/>
      <c r="J218" s="21"/>
    </row>
    <row r="219" spans="1:10" ht="15">
      <c r="A219" s="120"/>
      <c r="B219" s="103"/>
      <c r="C219" s="97" t="s">
        <v>230</v>
      </c>
      <c r="D219" s="10" t="s">
        <v>231</v>
      </c>
      <c r="E219" s="13">
        <f>E220</f>
        <v>31000</v>
      </c>
      <c r="F219" s="15" t="s">
        <v>1769</v>
      </c>
      <c r="G219" s="15">
        <f>G220</f>
        <v>17511</v>
      </c>
      <c r="H219" s="24">
        <f t="shared" si="3"/>
        <v>0.5648709677419355</v>
      </c>
      <c r="I219" s="15">
        <f>G219</f>
        <v>17511</v>
      </c>
      <c r="J219" s="21">
        <v>0</v>
      </c>
    </row>
    <row r="220" spans="1:10" ht="30">
      <c r="A220" s="120"/>
      <c r="B220" s="103"/>
      <c r="C220" s="98"/>
      <c r="D220" s="10" t="s">
        <v>1751</v>
      </c>
      <c r="E220" s="13">
        <v>31000</v>
      </c>
      <c r="F220" s="15" t="s">
        <v>1769</v>
      </c>
      <c r="G220" s="15">
        <v>17511</v>
      </c>
      <c r="H220" s="24">
        <f t="shared" si="3"/>
        <v>0.5648709677419355</v>
      </c>
      <c r="I220" s="15"/>
      <c r="J220" s="21"/>
    </row>
    <row r="221" spans="1:10" ht="15">
      <c r="A221" s="120"/>
      <c r="B221" s="103"/>
      <c r="C221" s="97" t="s">
        <v>1770</v>
      </c>
      <c r="D221" s="10" t="s">
        <v>1771</v>
      </c>
      <c r="E221" s="13">
        <f>E222+E223</f>
        <v>21000</v>
      </c>
      <c r="F221" s="15" t="s">
        <v>1772</v>
      </c>
      <c r="G221" s="15">
        <f>G222+G223</f>
        <v>2070</v>
      </c>
      <c r="H221" s="24">
        <f t="shared" si="3"/>
        <v>0.09857142857142857</v>
      </c>
      <c r="I221" s="15">
        <f>G221</f>
        <v>2070</v>
      </c>
      <c r="J221" s="21">
        <v>0</v>
      </c>
    </row>
    <row r="222" spans="1:10" ht="30">
      <c r="A222" s="120"/>
      <c r="B222" s="103"/>
      <c r="C222" s="98"/>
      <c r="D222" s="10" t="s">
        <v>1750</v>
      </c>
      <c r="E222" s="13">
        <v>100</v>
      </c>
      <c r="F222" s="15" t="s">
        <v>1532</v>
      </c>
      <c r="G222" s="15">
        <v>100</v>
      </c>
      <c r="H222" s="24">
        <f t="shared" si="3"/>
        <v>1</v>
      </c>
      <c r="I222" s="15"/>
      <c r="J222" s="21"/>
    </row>
    <row r="223" spans="1:10" ht="30">
      <c r="A223" s="120"/>
      <c r="B223" s="103"/>
      <c r="C223" s="98"/>
      <c r="D223" s="10" t="s">
        <v>1751</v>
      </c>
      <c r="E223" s="13">
        <v>20900</v>
      </c>
      <c r="F223" s="15" t="s">
        <v>1773</v>
      </c>
      <c r="G223" s="15">
        <v>1970</v>
      </c>
      <c r="H223" s="24">
        <f t="shared" si="3"/>
        <v>0.09425837320574162</v>
      </c>
      <c r="I223" s="15"/>
      <c r="J223" s="21"/>
    </row>
    <row r="224" spans="1:10" ht="15">
      <c r="A224" s="120"/>
      <c r="B224" s="103"/>
      <c r="C224" s="97" t="s">
        <v>1688</v>
      </c>
      <c r="D224" s="10" t="s">
        <v>1689</v>
      </c>
      <c r="E224" s="13">
        <f>E225</f>
        <v>0</v>
      </c>
      <c r="F224" s="15" t="s">
        <v>1774</v>
      </c>
      <c r="G224" s="15">
        <f>G225</f>
        <v>9308.43</v>
      </c>
      <c r="H224" s="24">
        <f t="shared" si="3"/>
        <v>0.9999387689332904</v>
      </c>
      <c r="I224" s="15">
        <f>G224</f>
        <v>9308.43</v>
      </c>
      <c r="J224" s="21">
        <v>0</v>
      </c>
    </row>
    <row r="225" spans="1:10" ht="30">
      <c r="A225" s="120"/>
      <c r="B225" s="103"/>
      <c r="C225" s="98"/>
      <c r="D225" s="10" t="s">
        <v>1750</v>
      </c>
      <c r="E225" s="13">
        <v>0</v>
      </c>
      <c r="F225" s="15" t="s">
        <v>1774</v>
      </c>
      <c r="G225" s="15">
        <v>9308.43</v>
      </c>
      <c r="H225" s="24">
        <f t="shared" si="3"/>
        <v>0.9999387689332904</v>
      </c>
      <c r="I225" s="15"/>
      <c r="J225" s="21"/>
    </row>
    <row r="226" spans="1:10" ht="15">
      <c r="A226" s="120"/>
      <c r="B226" s="103"/>
      <c r="C226" s="115" t="s">
        <v>1775</v>
      </c>
      <c r="D226" s="34" t="s">
        <v>1776</v>
      </c>
      <c r="E226" s="35">
        <f>E227</f>
        <v>4000</v>
      </c>
      <c r="F226" s="36" t="s">
        <v>1777</v>
      </c>
      <c r="G226" s="36">
        <f>G227</f>
        <v>3277.84</v>
      </c>
      <c r="H226" s="24">
        <f t="shared" si="3"/>
        <v>0.8194600000000001</v>
      </c>
      <c r="I226" s="36">
        <f>G226</f>
        <v>3277.84</v>
      </c>
      <c r="J226" s="37">
        <v>0</v>
      </c>
    </row>
    <row r="227" spans="1:10" ht="30">
      <c r="A227" s="120"/>
      <c r="B227" s="104"/>
      <c r="C227" s="100"/>
      <c r="D227" s="39" t="s">
        <v>1751</v>
      </c>
      <c r="E227" s="40">
        <v>4000</v>
      </c>
      <c r="F227" s="41" t="s">
        <v>1777</v>
      </c>
      <c r="G227" s="41">
        <v>3277.84</v>
      </c>
      <c r="H227" s="24">
        <f t="shared" si="3"/>
        <v>0.8194600000000001</v>
      </c>
      <c r="I227" s="41"/>
      <c r="J227" s="42"/>
    </row>
    <row r="228" spans="1:11" ht="30">
      <c r="A228" s="103"/>
      <c r="B228" s="116" t="s">
        <v>1778</v>
      </c>
      <c r="C228" s="8"/>
      <c r="D228" s="10" t="s">
        <v>1779</v>
      </c>
      <c r="E228" s="13">
        <f>E229+E231+E233+E237+E239+E254+E260+E262+E264+E266+E268+E270+E272+E274+E276</f>
        <v>3429249</v>
      </c>
      <c r="F228" s="15" t="s">
        <v>1780</v>
      </c>
      <c r="G228" s="15">
        <f>G229+G231+G233+G237+G239+G254+G260+G262+G264+G266+G268+G270+G272+G274+G276</f>
        <v>1097701.6600000001</v>
      </c>
      <c r="H228" s="24">
        <f t="shared" si="3"/>
        <v>0.30379906283790575</v>
      </c>
      <c r="I228" s="15">
        <f>I229+I231+I233+I237+I239+I254+I260+I262+I264+I266+I268+I270+I272+I274+I276</f>
        <v>1089221.9600000002</v>
      </c>
      <c r="J228" s="21">
        <f>J229+J231+J233+J237+J239+J254+J260+J262+J264+J266+J268+J270+J272+J274+J276</f>
        <v>8479.7</v>
      </c>
      <c r="K228" s="1"/>
    </row>
    <row r="229" spans="1:10" ht="15">
      <c r="A229" s="120"/>
      <c r="B229" s="102"/>
      <c r="C229" s="97" t="s">
        <v>218</v>
      </c>
      <c r="D229" s="10" t="s">
        <v>219</v>
      </c>
      <c r="E229" s="13">
        <f>E230</f>
        <v>500</v>
      </c>
      <c r="F229" s="15" t="s">
        <v>1714</v>
      </c>
      <c r="G229" s="15">
        <f>G230</f>
        <v>0</v>
      </c>
      <c r="H229" s="24">
        <f t="shared" si="3"/>
        <v>0</v>
      </c>
      <c r="I229" s="15">
        <f>G229</f>
        <v>0</v>
      </c>
      <c r="J229" s="21">
        <v>0</v>
      </c>
    </row>
    <row r="230" spans="1:10" ht="15">
      <c r="A230" s="120"/>
      <c r="B230" s="103"/>
      <c r="C230" s="98"/>
      <c r="D230" s="10" t="s">
        <v>1781</v>
      </c>
      <c r="E230" s="13">
        <v>500</v>
      </c>
      <c r="F230" s="15" t="s">
        <v>1714</v>
      </c>
      <c r="G230" s="15">
        <v>0</v>
      </c>
      <c r="H230" s="24">
        <f t="shared" si="3"/>
        <v>0</v>
      </c>
      <c r="I230" s="15"/>
      <c r="J230" s="21"/>
    </row>
    <row r="231" spans="1:10" ht="15">
      <c r="A231" s="120"/>
      <c r="B231" s="103"/>
      <c r="C231" s="97" t="s">
        <v>1487</v>
      </c>
      <c r="D231" s="10" t="s">
        <v>1488</v>
      </c>
      <c r="E231" s="13">
        <f>E232</f>
        <v>1500</v>
      </c>
      <c r="F231" s="15" t="s">
        <v>1509</v>
      </c>
      <c r="G231" s="15">
        <f>G232</f>
        <v>1445</v>
      </c>
      <c r="H231" s="24">
        <f t="shared" si="3"/>
        <v>0.9633333333333334</v>
      </c>
      <c r="I231" s="15">
        <f>G231</f>
        <v>1445</v>
      </c>
      <c r="J231" s="21">
        <v>0</v>
      </c>
    </row>
    <row r="232" spans="1:10" ht="15">
      <c r="A232" s="120"/>
      <c r="B232" s="103"/>
      <c r="C232" s="98"/>
      <c r="D232" s="10" t="s">
        <v>1085</v>
      </c>
      <c r="E232" s="13">
        <v>1500</v>
      </c>
      <c r="F232" s="15" t="s">
        <v>1509</v>
      </c>
      <c r="G232" s="15">
        <v>1445</v>
      </c>
      <c r="H232" s="24">
        <f t="shared" si="3"/>
        <v>0.9633333333333334</v>
      </c>
      <c r="I232" s="15"/>
      <c r="J232" s="21"/>
    </row>
    <row r="233" spans="1:10" ht="15">
      <c r="A233" s="120"/>
      <c r="B233" s="103"/>
      <c r="C233" s="97" t="s">
        <v>224</v>
      </c>
      <c r="D233" s="10" t="s">
        <v>1958</v>
      </c>
      <c r="E233" s="13">
        <f>E234+E235+E236</f>
        <v>10000</v>
      </c>
      <c r="F233" s="15" t="s">
        <v>1782</v>
      </c>
      <c r="G233" s="15">
        <f>SUM(G234:G236)</f>
        <v>8860.7</v>
      </c>
      <c r="H233" s="24">
        <f t="shared" si="3"/>
        <v>0.4701135398981325</v>
      </c>
      <c r="I233" s="15">
        <f>G233</f>
        <v>8860.7</v>
      </c>
      <c r="J233" s="21">
        <v>0</v>
      </c>
    </row>
    <row r="234" spans="1:10" ht="15">
      <c r="A234" s="120"/>
      <c r="B234" s="103"/>
      <c r="C234" s="98"/>
      <c r="D234" s="10" t="s">
        <v>1781</v>
      </c>
      <c r="E234" s="13">
        <v>10000</v>
      </c>
      <c r="F234" s="15" t="s">
        <v>235</v>
      </c>
      <c r="G234" s="15">
        <v>18.7</v>
      </c>
      <c r="H234" s="24">
        <f t="shared" si="3"/>
        <v>0.00187</v>
      </c>
      <c r="I234" s="15"/>
      <c r="J234" s="21"/>
    </row>
    <row r="235" spans="1:10" ht="30">
      <c r="A235" s="120"/>
      <c r="B235" s="103"/>
      <c r="C235" s="98"/>
      <c r="D235" s="10" t="s">
        <v>1783</v>
      </c>
      <c r="E235" s="13">
        <v>0</v>
      </c>
      <c r="F235" s="15" t="s">
        <v>1784</v>
      </c>
      <c r="G235" s="15">
        <v>3648</v>
      </c>
      <c r="H235" s="24">
        <f t="shared" si="3"/>
        <v>1</v>
      </c>
      <c r="I235" s="15"/>
      <c r="J235" s="21"/>
    </row>
    <row r="236" spans="1:10" ht="60">
      <c r="A236" s="120"/>
      <c r="B236" s="103"/>
      <c r="C236" s="98"/>
      <c r="D236" s="10" t="s">
        <v>1220</v>
      </c>
      <c r="E236" s="13">
        <v>0</v>
      </c>
      <c r="F236" s="15" t="s">
        <v>1221</v>
      </c>
      <c r="G236" s="15">
        <v>5194</v>
      </c>
      <c r="H236" s="24">
        <f t="shared" si="3"/>
        <v>0.9988461538461538</v>
      </c>
      <c r="I236" s="15"/>
      <c r="J236" s="21"/>
    </row>
    <row r="237" spans="1:10" ht="15">
      <c r="A237" s="120"/>
      <c r="B237" s="103"/>
      <c r="C237" s="97" t="s">
        <v>1752</v>
      </c>
      <c r="D237" s="10" t="s">
        <v>1753</v>
      </c>
      <c r="E237" s="13">
        <f>E238</f>
        <v>2000</v>
      </c>
      <c r="F237" s="15" t="s">
        <v>1222</v>
      </c>
      <c r="G237" s="15">
        <f>G238</f>
        <v>3323.97</v>
      </c>
      <c r="H237" s="24">
        <f t="shared" si="3"/>
        <v>0.635315366972477</v>
      </c>
      <c r="I237" s="15">
        <f>G237</f>
        <v>3323.97</v>
      </c>
      <c r="J237" s="21">
        <v>0</v>
      </c>
    </row>
    <row r="238" spans="1:10" ht="15">
      <c r="A238" s="120"/>
      <c r="B238" s="103"/>
      <c r="C238" s="98"/>
      <c r="D238" s="10" t="s">
        <v>1086</v>
      </c>
      <c r="E238" s="13">
        <v>2000</v>
      </c>
      <c r="F238" s="15" t="s">
        <v>1222</v>
      </c>
      <c r="G238" s="15">
        <v>3323.97</v>
      </c>
      <c r="H238" s="24">
        <f t="shared" si="3"/>
        <v>0.635315366972477</v>
      </c>
      <c r="I238" s="15"/>
      <c r="J238" s="21"/>
    </row>
    <row r="239" spans="1:10" ht="15">
      <c r="A239" s="120"/>
      <c r="B239" s="103"/>
      <c r="C239" s="109" t="s">
        <v>1968</v>
      </c>
      <c r="D239" s="10" t="s">
        <v>1969</v>
      </c>
      <c r="E239" s="13">
        <f>SUM(E240:E253)</f>
        <v>268249</v>
      </c>
      <c r="F239" s="15" t="s">
        <v>1223</v>
      </c>
      <c r="G239" s="15">
        <f>SUM(G240:G253)</f>
        <v>43398</v>
      </c>
      <c r="H239" s="24">
        <f t="shared" si="3"/>
        <v>0.10397195981801673</v>
      </c>
      <c r="I239" s="15">
        <f>G239</f>
        <v>43398</v>
      </c>
      <c r="J239" s="21">
        <v>0</v>
      </c>
    </row>
    <row r="240" spans="1:10" ht="75">
      <c r="A240" s="120"/>
      <c r="B240" s="120"/>
      <c r="C240" s="102"/>
      <c r="D240" s="51" t="s">
        <v>1224</v>
      </c>
      <c r="E240" s="13">
        <v>0</v>
      </c>
      <c r="F240" s="15" t="s">
        <v>240</v>
      </c>
      <c r="G240" s="15">
        <v>0</v>
      </c>
      <c r="H240" s="24">
        <f t="shared" si="3"/>
        <v>0</v>
      </c>
      <c r="I240" s="15"/>
      <c r="J240" s="21"/>
    </row>
    <row r="241" spans="1:10" ht="75">
      <c r="A241" s="120"/>
      <c r="B241" s="120"/>
      <c r="C241" s="103"/>
      <c r="D241" s="51" t="s">
        <v>1225</v>
      </c>
      <c r="E241" s="13">
        <v>0</v>
      </c>
      <c r="F241" s="15" t="s">
        <v>1515</v>
      </c>
      <c r="G241" s="15">
        <v>0</v>
      </c>
      <c r="H241" s="24">
        <f t="shared" si="3"/>
        <v>0</v>
      </c>
      <c r="I241" s="15"/>
      <c r="J241" s="21"/>
    </row>
    <row r="242" spans="1:10" ht="15">
      <c r="A242" s="120"/>
      <c r="B242" s="120"/>
      <c r="C242" s="103"/>
      <c r="D242" s="51" t="s">
        <v>1087</v>
      </c>
      <c r="E242" s="13">
        <v>60000</v>
      </c>
      <c r="F242" s="15" t="s">
        <v>1226</v>
      </c>
      <c r="G242" s="15">
        <v>1500</v>
      </c>
      <c r="H242" s="24">
        <f t="shared" si="3"/>
        <v>0.027624309392265192</v>
      </c>
      <c r="I242" s="15"/>
      <c r="J242" s="21"/>
    </row>
    <row r="243" spans="1:10" ht="45">
      <c r="A243" s="120"/>
      <c r="B243" s="120"/>
      <c r="C243" s="103"/>
      <c r="D243" s="52" t="s">
        <v>1227</v>
      </c>
      <c r="E243" s="35">
        <v>0</v>
      </c>
      <c r="F243" s="36" t="s">
        <v>1228</v>
      </c>
      <c r="G243" s="36">
        <v>0</v>
      </c>
      <c r="H243" s="24">
        <f t="shared" si="3"/>
        <v>0</v>
      </c>
      <c r="I243" s="36"/>
      <c r="J243" s="37"/>
    </row>
    <row r="244" spans="1:10" ht="30">
      <c r="A244" s="120"/>
      <c r="B244" s="120"/>
      <c r="C244" s="103"/>
      <c r="D244" s="128" t="s">
        <v>1783</v>
      </c>
      <c r="E244" s="40">
        <v>0</v>
      </c>
      <c r="F244" s="41" t="s">
        <v>1229</v>
      </c>
      <c r="G244" s="41">
        <v>16352</v>
      </c>
      <c r="H244" s="24">
        <f t="shared" si="3"/>
        <v>1</v>
      </c>
      <c r="I244" s="41"/>
      <c r="J244" s="42"/>
    </row>
    <row r="245" spans="1:10" ht="15">
      <c r="A245" s="120"/>
      <c r="B245" s="120"/>
      <c r="C245" s="103"/>
      <c r="D245" s="51" t="s">
        <v>1230</v>
      </c>
      <c r="E245" s="13">
        <v>0</v>
      </c>
      <c r="F245" s="15" t="s">
        <v>1961</v>
      </c>
      <c r="G245" s="15">
        <v>24846</v>
      </c>
      <c r="H245" s="24">
        <f t="shared" si="3"/>
        <v>0.99384</v>
      </c>
      <c r="I245" s="15"/>
      <c r="J245" s="21"/>
    </row>
    <row r="246" spans="1:10" ht="30">
      <c r="A246" s="120"/>
      <c r="B246" s="120"/>
      <c r="C246" s="103"/>
      <c r="D246" s="51" t="s">
        <v>1231</v>
      </c>
      <c r="E246" s="13">
        <v>13000</v>
      </c>
      <c r="F246" s="15" t="s">
        <v>1232</v>
      </c>
      <c r="G246" s="15">
        <v>0</v>
      </c>
      <c r="H246" s="24">
        <f t="shared" si="3"/>
        <v>0</v>
      </c>
      <c r="I246" s="15"/>
      <c r="J246" s="21"/>
    </row>
    <row r="247" spans="1:10" ht="30">
      <c r="A247" s="120"/>
      <c r="B247" s="120"/>
      <c r="C247" s="103"/>
      <c r="D247" s="51" t="s">
        <v>1233</v>
      </c>
      <c r="E247" s="13">
        <v>0</v>
      </c>
      <c r="F247" s="15" t="s">
        <v>1234</v>
      </c>
      <c r="G247" s="15">
        <v>0</v>
      </c>
      <c r="H247" s="24">
        <f t="shared" si="3"/>
        <v>0</v>
      </c>
      <c r="I247" s="15"/>
      <c r="J247" s="21"/>
    </row>
    <row r="248" spans="1:10" ht="30">
      <c r="A248" s="120"/>
      <c r="B248" s="120"/>
      <c r="C248" s="103"/>
      <c r="D248" s="51" t="s">
        <v>1235</v>
      </c>
      <c r="E248" s="13">
        <v>20000</v>
      </c>
      <c r="F248" s="15" t="s">
        <v>184</v>
      </c>
      <c r="G248" s="15">
        <v>0</v>
      </c>
      <c r="H248" s="24"/>
      <c r="I248" s="15"/>
      <c r="J248" s="21"/>
    </row>
    <row r="249" spans="1:10" ht="15">
      <c r="A249" s="120"/>
      <c r="B249" s="120"/>
      <c r="C249" s="103"/>
      <c r="D249" s="51" t="s">
        <v>1236</v>
      </c>
      <c r="E249" s="13">
        <v>100000</v>
      </c>
      <c r="F249" s="15" t="s">
        <v>1228</v>
      </c>
      <c r="G249" s="15">
        <v>0</v>
      </c>
      <c r="H249" s="24">
        <f t="shared" si="3"/>
        <v>0</v>
      </c>
      <c r="I249" s="15"/>
      <c r="J249" s="21"/>
    </row>
    <row r="250" spans="1:10" ht="15">
      <c r="A250" s="120"/>
      <c r="B250" s="120"/>
      <c r="C250" s="103"/>
      <c r="D250" s="51" t="s">
        <v>1237</v>
      </c>
      <c r="E250" s="13">
        <v>34000</v>
      </c>
      <c r="F250" s="15" t="s">
        <v>1238</v>
      </c>
      <c r="G250" s="15">
        <v>0</v>
      </c>
      <c r="H250" s="24">
        <f t="shared" si="3"/>
        <v>0</v>
      </c>
      <c r="I250" s="15"/>
      <c r="J250" s="21"/>
    </row>
    <row r="251" spans="1:10" ht="30">
      <c r="A251" s="120"/>
      <c r="B251" s="120"/>
      <c r="C251" s="103"/>
      <c r="D251" s="51" t="s">
        <v>1239</v>
      </c>
      <c r="E251" s="13">
        <v>16249</v>
      </c>
      <c r="F251" s="15" t="s">
        <v>1240</v>
      </c>
      <c r="G251" s="15">
        <v>200</v>
      </c>
      <c r="H251" s="24">
        <f t="shared" si="3"/>
        <v>0.012308449750753892</v>
      </c>
      <c r="I251" s="15"/>
      <c r="J251" s="21"/>
    </row>
    <row r="252" spans="1:10" ht="15">
      <c r="A252" s="120"/>
      <c r="B252" s="120"/>
      <c r="C252" s="103"/>
      <c r="D252" s="51" t="s">
        <v>0</v>
      </c>
      <c r="E252" s="13">
        <v>25000</v>
      </c>
      <c r="F252" s="15" t="s">
        <v>184</v>
      </c>
      <c r="G252" s="15">
        <v>0</v>
      </c>
      <c r="H252" s="24"/>
      <c r="I252" s="15"/>
      <c r="J252" s="21"/>
    </row>
    <row r="253" spans="1:10" ht="45">
      <c r="A253" s="120"/>
      <c r="B253" s="120"/>
      <c r="C253" s="104"/>
      <c r="D253" s="51" t="s">
        <v>1</v>
      </c>
      <c r="E253" s="13">
        <v>0</v>
      </c>
      <c r="F253" s="15" t="s">
        <v>1714</v>
      </c>
      <c r="G253" s="15">
        <v>500</v>
      </c>
      <c r="H253" s="24">
        <f t="shared" si="3"/>
        <v>1</v>
      </c>
      <c r="I253" s="15"/>
      <c r="J253" s="21"/>
    </row>
    <row r="254" spans="1:10" ht="15">
      <c r="A254" s="120"/>
      <c r="B254" s="103"/>
      <c r="C254" s="121" t="s">
        <v>1941</v>
      </c>
      <c r="D254" s="10" t="s">
        <v>1942</v>
      </c>
      <c r="E254" s="13">
        <f>SUM(E255:E259)</f>
        <v>265350</v>
      </c>
      <c r="F254" s="15" t="s">
        <v>2</v>
      </c>
      <c r="G254" s="15">
        <f>SUM(G255:G259)</f>
        <v>78181.21</v>
      </c>
      <c r="H254" s="24">
        <f t="shared" si="3"/>
        <v>0.3814815483480612</v>
      </c>
      <c r="I254" s="15">
        <f>G254</f>
        <v>78181.21</v>
      </c>
      <c r="J254" s="21">
        <v>0</v>
      </c>
    </row>
    <row r="255" spans="1:10" ht="30">
      <c r="A255" s="120"/>
      <c r="B255" s="103"/>
      <c r="C255" s="98"/>
      <c r="D255" s="10" t="s">
        <v>1088</v>
      </c>
      <c r="E255" s="13">
        <v>263350</v>
      </c>
      <c r="F255" s="15" t="s">
        <v>3</v>
      </c>
      <c r="G255" s="15">
        <v>55097.73</v>
      </c>
      <c r="H255" s="24">
        <f t="shared" si="3"/>
        <v>0.32213171111020167</v>
      </c>
      <c r="I255" s="15"/>
      <c r="J255" s="21"/>
    </row>
    <row r="256" spans="1:10" ht="15">
      <c r="A256" s="120"/>
      <c r="B256" s="103"/>
      <c r="C256" s="98"/>
      <c r="D256" s="10" t="s">
        <v>4</v>
      </c>
      <c r="E256" s="13">
        <v>2000</v>
      </c>
      <c r="F256" s="15" t="s">
        <v>1479</v>
      </c>
      <c r="G256" s="15">
        <v>1558.48</v>
      </c>
      <c r="H256" s="24">
        <f t="shared" si="3"/>
        <v>0.77924</v>
      </c>
      <c r="I256" s="15"/>
      <c r="J256" s="21"/>
    </row>
    <row r="257" spans="1:10" ht="60">
      <c r="A257" s="120"/>
      <c r="B257" s="103"/>
      <c r="C257" s="98"/>
      <c r="D257" s="10" t="s">
        <v>5</v>
      </c>
      <c r="E257" s="13">
        <v>0</v>
      </c>
      <c r="F257" s="15" t="s">
        <v>6</v>
      </c>
      <c r="G257" s="15">
        <v>19680</v>
      </c>
      <c r="H257" s="24">
        <f t="shared" si="3"/>
        <v>0.984</v>
      </c>
      <c r="I257" s="15"/>
      <c r="J257" s="21"/>
    </row>
    <row r="258" spans="1:10" ht="30">
      <c r="A258" s="120"/>
      <c r="B258" s="103"/>
      <c r="C258" s="98"/>
      <c r="D258" s="10" t="s">
        <v>7</v>
      </c>
      <c r="E258" s="13">
        <v>0</v>
      </c>
      <c r="F258" s="15" t="s">
        <v>8</v>
      </c>
      <c r="G258" s="15">
        <v>1845</v>
      </c>
      <c r="H258" s="24">
        <f t="shared" si="3"/>
        <v>0.9710526315789474</v>
      </c>
      <c r="I258" s="15"/>
      <c r="J258" s="21"/>
    </row>
    <row r="259" spans="1:10" ht="45">
      <c r="A259" s="120"/>
      <c r="B259" s="103"/>
      <c r="C259" s="98"/>
      <c r="D259" s="10" t="s">
        <v>9</v>
      </c>
      <c r="E259" s="13">
        <v>0</v>
      </c>
      <c r="F259" s="15" t="s">
        <v>235</v>
      </c>
      <c r="G259" s="15">
        <v>0</v>
      </c>
      <c r="H259" s="24">
        <f t="shared" si="3"/>
        <v>0</v>
      </c>
      <c r="I259" s="15"/>
      <c r="J259" s="21"/>
    </row>
    <row r="260" spans="1:10" ht="30">
      <c r="A260" s="120"/>
      <c r="B260" s="103"/>
      <c r="C260" s="97" t="s">
        <v>1766</v>
      </c>
      <c r="D260" s="10" t="s">
        <v>1767</v>
      </c>
      <c r="E260" s="13">
        <f>E261</f>
        <v>0</v>
      </c>
      <c r="F260" s="15" t="s">
        <v>1714</v>
      </c>
      <c r="G260" s="15">
        <f>G261</f>
        <v>66.71</v>
      </c>
      <c r="H260" s="24">
        <f t="shared" si="3"/>
        <v>0.13341999999999998</v>
      </c>
      <c r="I260" s="15">
        <f>G260</f>
        <v>66.71</v>
      </c>
      <c r="J260" s="21">
        <v>0</v>
      </c>
    </row>
    <row r="261" spans="1:10" ht="15">
      <c r="A261" s="120"/>
      <c r="B261" s="103"/>
      <c r="C261" s="99"/>
      <c r="D261" s="34" t="s">
        <v>1781</v>
      </c>
      <c r="E261" s="35">
        <v>0</v>
      </c>
      <c r="F261" s="36" t="s">
        <v>1714</v>
      </c>
      <c r="G261" s="36">
        <v>66.71</v>
      </c>
      <c r="H261" s="24">
        <f t="shared" si="3"/>
        <v>0.13341999999999998</v>
      </c>
      <c r="I261" s="36"/>
      <c r="J261" s="37"/>
    </row>
    <row r="262" spans="1:10" ht="15">
      <c r="A262" s="120"/>
      <c r="B262" s="103"/>
      <c r="C262" s="110" t="s">
        <v>230</v>
      </c>
      <c r="D262" s="39" t="s">
        <v>231</v>
      </c>
      <c r="E262" s="40">
        <f>E263</f>
        <v>1600</v>
      </c>
      <c r="F262" s="41" t="s">
        <v>10</v>
      </c>
      <c r="G262" s="41">
        <f>G263</f>
        <v>2009.52</v>
      </c>
      <c r="H262" s="24">
        <f t="shared" si="3"/>
        <v>0.9569142857142857</v>
      </c>
      <c r="I262" s="41">
        <f>G262</f>
        <v>2009.52</v>
      </c>
      <c r="J262" s="42">
        <v>0</v>
      </c>
    </row>
    <row r="263" spans="1:10" ht="15">
      <c r="A263" s="120"/>
      <c r="B263" s="103"/>
      <c r="C263" s="98"/>
      <c r="D263" s="10" t="s">
        <v>1089</v>
      </c>
      <c r="E263" s="13">
        <v>1600</v>
      </c>
      <c r="F263" s="15" t="s">
        <v>10</v>
      </c>
      <c r="G263" s="15">
        <v>2009.52</v>
      </c>
      <c r="H263" s="24">
        <f t="shared" si="3"/>
        <v>0.9569142857142857</v>
      </c>
      <c r="I263" s="15"/>
      <c r="J263" s="21"/>
    </row>
    <row r="264" spans="1:10" ht="30">
      <c r="A264" s="120"/>
      <c r="B264" s="103"/>
      <c r="C264" s="97" t="s">
        <v>11</v>
      </c>
      <c r="D264" s="10" t="s">
        <v>21</v>
      </c>
      <c r="E264" s="13">
        <f>E265</f>
        <v>1800000</v>
      </c>
      <c r="F264" s="15" t="s">
        <v>22</v>
      </c>
      <c r="G264" s="15">
        <f>G265</f>
        <v>917915</v>
      </c>
      <c r="H264" s="24">
        <f aca="true" t="shared" si="4" ref="H264:H327">G264/F264</f>
        <v>0.4978432928386909</v>
      </c>
      <c r="I264" s="15">
        <f>G264</f>
        <v>917915</v>
      </c>
      <c r="J264" s="21">
        <v>0</v>
      </c>
    </row>
    <row r="265" spans="1:10" ht="30">
      <c r="A265" s="120"/>
      <c r="B265" s="103"/>
      <c r="C265" s="98"/>
      <c r="D265" s="10" t="s">
        <v>23</v>
      </c>
      <c r="E265" s="13">
        <v>1800000</v>
      </c>
      <c r="F265" s="15" t="s">
        <v>22</v>
      </c>
      <c r="G265" s="15">
        <v>917915</v>
      </c>
      <c r="H265" s="24">
        <f t="shared" si="4"/>
        <v>0.4978432928386909</v>
      </c>
      <c r="I265" s="15"/>
      <c r="J265" s="21"/>
    </row>
    <row r="266" spans="1:10" ht="15">
      <c r="A266" s="120"/>
      <c r="B266" s="103"/>
      <c r="C266" s="97" t="s">
        <v>1770</v>
      </c>
      <c r="D266" s="10" t="s">
        <v>1771</v>
      </c>
      <c r="E266" s="13">
        <f>E267</f>
        <v>15000</v>
      </c>
      <c r="F266" s="15" t="s">
        <v>24</v>
      </c>
      <c r="G266" s="15">
        <f>G267</f>
        <v>6559.85</v>
      </c>
      <c r="H266" s="24">
        <f t="shared" si="4"/>
        <v>0.4524034482758621</v>
      </c>
      <c r="I266" s="15">
        <f>G266</f>
        <v>6559.85</v>
      </c>
      <c r="J266" s="21">
        <v>0</v>
      </c>
    </row>
    <row r="267" spans="1:10" ht="30">
      <c r="A267" s="120"/>
      <c r="B267" s="103"/>
      <c r="C267" s="98"/>
      <c r="D267" s="10" t="s">
        <v>1090</v>
      </c>
      <c r="E267" s="13">
        <v>15000</v>
      </c>
      <c r="F267" s="15" t="s">
        <v>24</v>
      </c>
      <c r="G267" s="15">
        <v>6559.85</v>
      </c>
      <c r="H267" s="24">
        <f t="shared" si="4"/>
        <v>0.4524034482758621</v>
      </c>
      <c r="I267" s="15"/>
      <c r="J267" s="21"/>
    </row>
    <row r="268" spans="1:10" ht="30">
      <c r="A268" s="120"/>
      <c r="B268" s="103"/>
      <c r="C268" s="97" t="s">
        <v>25</v>
      </c>
      <c r="D268" s="10" t="s">
        <v>26</v>
      </c>
      <c r="E268" s="13">
        <f>E269</f>
        <v>15050</v>
      </c>
      <c r="F268" s="15" t="s">
        <v>27</v>
      </c>
      <c r="G268" s="15">
        <f>G269</f>
        <v>4569.85</v>
      </c>
      <c r="H268" s="24">
        <f t="shared" si="4"/>
        <v>0.3036445182724253</v>
      </c>
      <c r="I268" s="15">
        <f>G268</f>
        <v>4569.85</v>
      </c>
      <c r="J268" s="21">
        <v>0</v>
      </c>
    </row>
    <row r="269" spans="1:10" ht="30">
      <c r="A269" s="120"/>
      <c r="B269" s="103"/>
      <c r="C269" s="98"/>
      <c r="D269" s="10" t="s">
        <v>1091</v>
      </c>
      <c r="E269" s="13">
        <v>15050</v>
      </c>
      <c r="F269" s="15" t="s">
        <v>27</v>
      </c>
      <c r="G269" s="15">
        <v>4569.85</v>
      </c>
      <c r="H269" s="24">
        <f t="shared" si="4"/>
        <v>0.3036445182724253</v>
      </c>
      <c r="I269" s="15"/>
      <c r="J269" s="21"/>
    </row>
    <row r="270" spans="1:10" ht="15">
      <c r="A270" s="120"/>
      <c r="B270" s="103"/>
      <c r="C270" s="97" t="s">
        <v>1688</v>
      </c>
      <c r="D270" s="10" t="s">
        <v>1689</v>
      </c>
      <c r="E270" s="13">
        <f>E271</f>
        <v>0</v>
      </c>
      <c r="F270" s="15" t="s">
        <v>28</v>
      </c>
      <c r="G270" s="15">
        <f>G271</f>
        <v>1.09</v>
      </c>
      <c r="H270" s="24">
        <f t="shared" si="4"/>
        <v>0.545</v>
      </c>
      <c r="I270" s="15">
        <f>G270</f>
        <v>1.09</v>
      </c>
      <c r="J270" s="21">
        <v>0</v>
      </c>
    </row>
    <row r="271" spans="1:10" ht="15">
      <c r="A271" s="120"/>
      <c r="B271" s="103"/>
      <c r="C271" s="98"/>
      <c r="D271" s="10" t="s">
        <v>1781</v>
      </c>
      <c r="E271" s="13">
        <v>0</v>
      </c>
      <c r="F271" s="15" t="s">
        <v>28</v>
      </c>
      <c r="G271" s="15">
        <v>1.09</v>
      </c>
      <c r="H271" s="24">
        <f t="shared" si="4"/>
        <v>0.545</v>
      </c>
      <c r="I271" s="15"/>
      <c r="J271" s="21"/>
    </row>
    <row r="272" spans="1:10" ht="15">
      <c r="A272" s="120"/>
      <c r="B272" s="103"/>
      <c r="C272" s="97" t="s">
        <v>1775</v>
      </c>
      <c r="D272" s="10" t="s">
        <v>1776</v>
      </c>
      <c r="E272" s="13">
        <f>E273</f>
        <v>0</v>
      </c>
      <c r="F272" s="15" t="s">
        <v>29</v>
      </c>
      <c r="G272" s="15">
        <f>G273</f>
        <v>22891.06</v>
      </c>
      <c r="H272" s="24">
        <f t="shared" si="4"/>
        <v>0.9999589376201293</v>
      </c>
      <c r="I272" s="15">
        <f>G272</f>
        <v>22891.06</v>
      </c>
      <c r="J272" s="21">
        <v>0</v>
      </c>
    </row>
    <row r="273" spans="1:10" ht="30">
      <c r="A273" s="120"/>
      <c r="B273" s="103"/>
      <c r="C273" s="98"/>
      <c r="D273" s="10" t="s">
        <v>1092</v>
      </c>
      <c r="E273" s="13">
        <v>0</v>
      </c>
      <c r="F273" s="15" t="s">
        <v>29</v>
      </c>
      <c r="G273" s="15">
        <v>22891.06</v>
      </c>
      <c r="H273" s="24">
        <f t="shared" si="4"/>
        <v>0.9999589376201293</v>
      </c>
      <c r="I273" s="15"/>
      <c r="J273" s="21"/>
    </row>
    <row r="274" spans="1:10" ht="30">
      <c r="A274" s="120"/>
      <c r="B274" s="103"/>
      <c r="C274" s="97" t="s">
        <v>251</v>
      </c>
      <c r="D274" s="10" t="s">
        <v>196</v>
      </c>
      <c r="E274" s="13">
        <f>E275</f>
        <v>1000000</v>
      </c>
      <c r="F274" s="15" t="s">
        <v>30</v>
      </c>
      <c r="G274" s="15">
        <f>G275</f>
        <v>479.7</v>
      </c>
      <c r="H274" s="24">
        <f t="shared" si="4"/>
        <v>0.0004797</v>
      </c>
      <c r="I274" s="15">
        <v>0</v>
      </c>
      <c r="J274" s="21">
        <f>G274</f>
        <v>479.7</v>
      </c>
    </row>
    <row r="275" spans="1:10" ht="60">
      <c r="A275" s="120"/>
      <c r="B275" s="103"/>
      <c r="C275" s="98"/>
      <c r="D275" s="10" t="s">
        <v>31</v>
      </c>
      <c r="E275" s="13">
        <v>1000000</v>
      </c>
      <c r="F275" s="15" t="s">
        <v>30</v>
      </c>
      <c r="G275" s="15">
        <v>479.7</v>
      </c>
      <c r="H275" s="24">
        <f t="shared" si="4"/>
        <v>0.0004797</v>
      </c>
      <c r="I275" s="15"/>
      <c r="J275" s="21"/>
    </row>
    <row r="276" spans="1:10" ht="30">
      <c r="A276" s="120"/>
      <c r="B276" s="103"/>
      <c r="C276" s="97" t="s">
        <v>1691</v>
      </c>
      <c r="D276" s="10" t="s">
        <v>207</v>
      </c>
      <c r="E276" s="13">
        <f>E277+E278</f>
        <v>50000</v>
      </c>
      <c r="F276" s="15" t="s">
        <v>32</v>
      </c>
      <c r="G276" s="15">
        <f>G277+G278</f>
        <v>8000</v>
      </c>
      <c r="H276" s="24">
        <f t="shared" si="4"/>
        <v>0.12121212121212122</v>
      </c>
      <c r="I276" s="15">
        <v>0</v>
      </c>
      <c r="J276" s="21">
        <f>G276</f>
        <v>8000</v>
      </c>
    </row>
    <row r="277" spans="1:10" ht="30">
      <c r="A277" s="120"/>
      <c r="B277" s="103"/>
      <c r="C277" s="98"/>
      <c r="D277" s="10" t="s">
        <v>1093</v>
      </c>
      <c r="E277" s="13">
        <v>50000</v>
      </c>
      <c r="F277" s="15" t="s">
        <v>1103</v>
      </c>
      <c r="G277" s="15">
        <v>8000</v>
      </c>
      <c r="H277" s="24">
        <f t="shared" si="4"/>
        <v>0.16</v>
      </c>
      <c r="I277" s="15"/>
      <c r="J277" s="21"/>
    </row>
    <row r="278" spans="1:10" ht="30">
      <c r="A278" s="120"/>
      <c r="B278" s="104"/>
      <c r="C278" s="98"/>
      <c r="D278" s="10" t="s">
        <v>33</v>
      </c>
      <c r="E278" s="13">
        <v>0</v>
      </c>
      <c r="F278" s="15" t="s">
        <v>34</v>
      </c>
      <c r="G278" s="15">
        <v>0</v>
      </c>
      <c r="H278" s="24">
        <f t="shared" si="4"/>
        <v>0</v>
      </c>
      <c r="I278" s="15"/>
      <c r="J278" s="21"/>
    </row>
    <row r="279" spans="1:10" ht="15">
      <c r="A279" s="103"/>
      <c r="B279" s="121" t="s">
        <v>35</v>
      </c>
      <c r="C279" s="8"/>
      <c r="D279" s="10" t="s">
        <v>212</v>
      </c>
      <c r="E279" s="13">
        <f>E280</f>
        <v>2000</v>
      </c>
      <c r="F279" s="15" t="s">
        <v>1479</v>
      </c>
      <c r="G279" s="15">
        <f>G280</f>
        <v>0</v>
      </c>
      <c r="H279" s="24">
        <f t="shared" si="4"/>
        <v>0</v>
      </c>
      <c r="I279" s="15">
        <f>I280</f>
        <v>0</v>
      </c>
      <c r="J279" s="21">
        <f>J280</f>
        <v>0</v>
      </c>
    </row>
    <row r="280" spans="1:10" ht="15">
      <c r="A280" s="103"/>
      <c r="B280" s="98"/>
      <c r="C280" s="8" t="s">
        <v>230</v>
      </c>
      <c r="D280" s="10" t="s">
        <v>231</v>
      </c>
      <c r="E280" s="13">
        <f>E281</f>
        <v>2000</v>
      </c>
      <c r="F280" s="15" t="s">
        <v>1479</v>
      </c>
      <c r="G280" s="15">
        <f>G281</f>
        <v>0</v>
      </c>
      <c r="H280" s="24">
        <f t="shared" si="4"/>
        <v>0</v>
      </c>
      <c r="I280" s="15">
        <f>G280</f>
        <v>0</v>
      </c>
      <c r="J280" s="21">
        <v>0</v>
      </c>
    </row>
    <row r="281" spans="1:10" ht="15">
      <c r="A281" s="104"/>
      <c r="B281" s="99"/>
      <c r="C281" s="33"/>
      <c r="D281" s="34" t="s">
        <v>1290</v>
      </c>
      <c r="E281" s="35">
        <v>2000</v>
      </c>
      <c r="F281" s="36" t="s">
        <v>1479</v>
      </c>
      <c r="G281" s="36">
        <v>0</v>
      </c>
      <c r="H281" s="24">
        <f t="shared" si="4"/>
        <v>0</v>
      </c>
      <c r="I281" s="36"/>
      <c r="J281" s="37"/>
    </row>
    <row r="282" spans="1:10" s="78" customFormat="1" ht="15.75">
      <c r="A282" s="86" t="s">
        <v>1291</v>
      </c>
      <c r="B282" s="86"/>
      <c r="C282" s="86"/>
      <c r="D282" s="87" t="s">
        <v>1292</v>
      </c>
      <c r="E282" s="88">
        <f>E283+E298+E310</f>
        <v>371900</v>
      </c>
      <c r="F282" s="89" t="s">
        <v>1293</v>
      </c>
      <c r="G282" s="89">
        <f>G283+G298+G310</f>
        <v>135251.11</v>
      </c>
      <c r="H282" s="76">
        <f t="shared" si="4"/>
        <v>0.35771253636604067</v>
      </c>
      <c r="I282" s="89">
        <f>I283+I298+I310</f>
        <v>135251.11</v>
      </c>
      <c r="J282" s="89">
        <f>J283+J298+J310</f>
        <v>0</v>
      </c>
    </row>
    <row r="283" spans="1:10" ht="15">
      <c r="A283" s="102"/>
      <c r="B283" s="110" t="s">
        <v>1294</v>
      </c>
      <c r="C283" s="49"/>
      <c r="D283" s="39" t="s">
        <v>1295</v>
      </c>
      <c r="E283" s="40">
        <f>E284+E286+E296</f>
        <v>137400</v>
      </c>
      <c r="F283" s="41" t="s">
        <v>1296</v>
      </c>
      <c r="G283" s="41">
        <f>G284+G286+G296</f>
        <v>3517.55</v>
      </c>
      <c r="H283" s="24">
        <f t="shared" si="4"/>
        <v>0.025600800582241633</v>
      </c>
      <c r="I283" s="41">
        <f>I284+I286+I296</f>
        <v>3517.55</v>
      </c>
      <c r="J283" s="42">
        <f>J284+J286+J296</f>
        <v>0</v>
      </c>
    </row>
    <row r="284" spans="1:10" ht="15">
      <c r="A284" s="103"/>
      <c r="B284" s="98"/>
      <c r="C284" s="8" t="s">
        <v>1487</v>
      </c>
      <c r="D284" s="10" t="s">
        <v>1488</v>
      </c>
      <c r="E284" s="13">
        <f>E285</f>
        <v>1000</v>
      </c>
      <c r="F284" s="15" t="s">
        <v>1705</v>
      </c>
      <c r="G284" s="15">
        <f>G285</f>
        <v>0</v>
      </c>
      <c r="H284" s="24">
        <f t="shared" si="4"/>
        <v>0</v>
      </c>
      <c r="I284" s="15">
        <f>G284</f>
        <v>0</v>
      </c>
      <c r="J284" s="21">
        <v>0</v>
      </c>
    </row>
    <row r="285" spans="1:10" ht="15">
      <c r="A285" s="103"/>
      <c r="B285" s="98"/>
      <c r="C285" s="32"/>
      <c r="D285" s="10" t="s">
        <v>1297</v>
      </c>
      <c r="E285" s="13">
        <v>1000</v>
      </c>
      <c r="F285" s="15" t="s">
        <v>1705</v>
      </c>
      <c r="G285" s="15">
        <v>0</v>
      </c>
      <c r="H285" s="24">
        <f t="shared" si="4"/>
        <v>0</v>
      </c>
      <c r="I285" s="15"/>
      <c r="J285" s="21"/>
    </row>
    <row r="286" spans="1:10" ht="15">
      <c r="A286" s="103"/>
      <c r="B286" s="98"/>
      <c r="C286" s="8" t="s">
        <v>1941</v>
      </c>
      <c r="D286" s="10" t="s">
        <v>1942</v>
      </c>
      <c r="E286" s="13">
        <f>SUM(E287:E295)</f>
        <v>136000</v>
      </c>
      <c r="F286" s="15" t="s">
        <v>1298</v>
      </c>
      <c r="G286" s="15">
        <f>SUM(G287:G295)</f>
        <v>3197.55</v>
      </c>
      <c r="H286" s="24">
        <f t="shared" si="4"/>
        <v>0.02351139705882353</v>
      </c>
      <c r="I286" s="15">
        <f>G286</f>
        <v>3197.55</v>
      </c>
      <c r="J286" s="21">
        <v>0</v>
      </c>
    </row>
    <row r="287" spans="1:10" ht="15">
      <c r="A287" s="103"/>
      <c r="B287" s="98"/>
      <c r="C287" s="32"/>
      <c r="D287" s="10" t="s">
        <v>1299</v>
      </c>
      <c r="E287" s="13">
        <v>0</v>
      </c>
      <c r="F287" s="15" t="s">
        <v>1300</v>
      </c>
      <c r="G287" s="15">
        <v>91.97</v>
      </c>
      <c r="H287" s="24">
        <f t="shared" si="4"/>
        <v>0.009317191773883092</v>
      </c>
      <c r="I287" s="15"/>
      <c r="J287" s="21"/>
    </row>
    <row r="288" spans="1:10" ht="15">
      <c r="A288" s="103"/>
      <c r="B288" s="98"/>
      <c r="C288" s="32"/>
      <c r="D288" s="10" t="s">
        <v>1297</v>
      </c>
      <c r="E288" s="13">
        <v>1000</v>
      </c>
      <c r="F288" s="15" t="s">
        <v>1705</v>
      </c>
      <c r="G288" s="15">
        <v>0</v>
      </c>
      <c r="H288" s="24">
        <f t="shared" si="4"/>
        <v>0</v>
      </c>
      <c r="I288" s="15"/>
      <c r="J288" s="21"/>
    </row>
    <row r="289" spans="1:10" ht="30">
      <c r="A289" s="103"/>
      <c r="B289" s="98"/>
      <c r="C289" s="32"/>
      <c r="D289" s="10" t="s">
        <v>1301</v>
      </c>
      <c r="E289" s="13">
        <v>0</v>
      </c>
      <c r="F289" s="15" t="s">
        <v>1302</v>
      </c>
      <c r="G289" s="15">
        <v>2218</v>
      </c>
      <c r="H289" s="24">
        <f t="shared" si="4"/>
        <v>0.9995493465525012</v>
      </c>
      <c r="I289" s="15"/>
      <c r="J289" s="21"/>
    </row>
    <row r="290" spans="1:10" ht="15">
      <c r="A290" s="103"/>
      <c r="B290" s="98"/>
      <c r="C290" s="32"/>
      <c r="D290" s="10" t="s">
        <v>1303</v>
      </c>
      <c r="E290" s="13">
        <v>15000</v>
      </c>
      <c r="F290" s="15" t="s">
        <v>520</v>
      </c>
      <c r="G290" s="15">
        <v>0</v>
      </c>
      <c r="H290" s="24">
        <f t="shared" si="4"/>
        <v>0</v>
      </c>
      <c r="I290" s="15"/>
      <c r="J290" s="21"/>
    </row>
    <row r="291" spans="1:10" ht="15">
      <c r="A291" s="103"/>
      <c r="B291" s="98"/>
      <c r="C291" s="32"/>
      <c r="D291" s="10" t="s">
        <v>1304</v>
      </c>
      <c r="E291" s="13">
        <v>40000</v>
      </c>
      <c r="F291" s="15" t="s">
        <v>1305</v>
      </c>
      <c r="G291" s="15">
        <v>45</v>
      </c>
      <c r="H291" s="24">
        <f t="shared" si="4"/>
        <v>0.001125</v>
      </c>
      <c r="I291" s="15"/>
      <c r="J291" s="21"/>
    </row>
    <row r="292" spans="1:10" ht="15">
      <c r="A292" s="103"/>
      <c r="B292" s="98"/>
      <c r="C292" s="32"/>
      <c r="D292" s="10" t="s">
        <v>1306</v>
      </c>
      <c r="E292" s="13">
        <v>40000</v>
      </c>
      <c r="F292" s="15" t="s">
        <v>1305</v>
      </c>
      <c r="G292" s="15">
        <v>118.38</v>
      </c>
      <c r="H292" s="24">
        <f t="shared" si="4"/>
        <v>0.0029595</v>
      </c>
      <c r="I292" s="15"/>
      <c r="J292" s="21"/>
    </row>
    <row r="293" spans="1:10" ht="15">
      <c r="A293" s="103"/>
      <c r="B293" s="98"/>
      <c r="C293" s="32"/>
      <c r="D293" s="10" t="s">
        <v>1307</v>
      </c>
      <c r="E293" s="13">
        <v>20000</v>
      </c>
      <c r="F293" s="15" t="s">
        <v>6</v>
      </c>
      <c r="G293" s="15">
        <v>0</v>
      </c>
      <c r="H293" s="24">
        <f t="shared" si="4"/>
        <v>0</v>
      </c>
      <c r="I293" s="15"/>
      <c r="J293" s="21"/>
    </row>
    <row r="294" spans="1:10" ht="15">
      <c r="A294" s="103"/>
      <c r="B294" s="98"/>
      <c r="C294" s="32"/>
      <c r="D294" s="10" t="s">
        <v>1308</v>
      </c>
      <c r="E294" s="13">
        <v>10000</v>
      </c>
      <c r="F294" s="15" t="s">
        <v>1309</v>
      </c>
      <c r="G294" s="15">
        <v>595.65</v>
      </c>
      <c r="H294" s="24">
        <f t="shared" si="4"/>
        <v>0.07655185708777791</v>
      </c>
      <c r="I294" s="15"/>
      <c r="J294" s="21"/>
    </row>
    <row r="295" spans="1:10" ht="15">
      <c r="A295" s="103"/>
      <c r="B295" s="98"/>
      <c r="C295" s="32"/>
      <c r="D295" s="10" t="s">
        <v>1310</v>
      </c>
      <c r="E295" s="13">
        <v>10000</v>
      </c>
      <c r="F295" s="15" t="s">
        <v>1311</v>
      </c>
      <c r="G295" s="15">
        <v>128.55</v>
      </c>
      <c r="H295" s="24">
        <f t="shared" si="4"/>
        <v>0.9965116279069768</v>
      </c>
      <c r="I295" s="15"/>
      <c r="J295" s="21"/>
    </row>
    <row r="296" spans="1:10" ht="30">
      <c r="A296" s="103"/>
      <c r="B296" s="98"/>
      <c r="C296" s="8" t="s">
        <v>1312</v>
      </c>
      <c r="D296" s="10" t="s">
        <v>1313</v>
      </c>
      <c r="E296" s="13">
        <f>E297</f>
        <v>400</v>
      </c>
      <c r="F296" s="15" t="s">
        <v>1678</v>
      </c>
      <c r="G296" s="15">
        <f>G297</f>
        <v>320</v>
      </c>
      <c r="H296" s="24">
        <f t="shared" si="4"/>
        <v>0.8</v>
      </c>
      <c r="I296" s="15">
        <f>G296</f>
        <v>320</v>
      </c>
      <c r="J296" s="21">
        <v>0</v>
      </c>
    </row>
    <row r="297" spans="1:10" ht="15">
      <c r="A297" s="103"/>
      <c r="B297" s="98"/>
      <c r="C297" s="32"/>
      <c r="D297" s="10" t="s">
        <v>1314</v>
      </c>
      <c r="E297" s="13">
        <v>400</v>
      </c>
      <c r="F297" s="15" t="s">
        <v>1678</v>
      </c>
      <c r="G297" s="15">
        <v>320</v>
      </c>
      <c r="H297" s="24">
        <f t="shared" si="4"/>
        <v>0.8</v>
      </c>
      <c r="I297" s="15"/>
      <c r="J297" s="21"/>
    </row>
    <row r="298" spans="1:10" ht="15">
      <c r="A298" s="103"/>
      <c r="B298" s="97" t="s">
        <v>1315</v>
      </c>
      <c r="C298" s="8"/>
      <c r="D298" s="10" t="s">
        <v>1316</v>
      </c>
      <c r="E298" s="13">
        <f>E299+E301+E303+E306+E308</f>
        <v>204500</v>
      </c>
      <c r="F298" s="15" t="s">
        <v>1317</v>
      </c>
      <c r="G298" s="15">
        <f>G299+G301+G303+G306+G308</f>
        <v>131733.56</v>
      </c>
      <c r="H298" s="24">
        <f t="shared" si="4"/>
        <v>0.6252186046511627</v>
      </c>
      <c r="I298" s="15">
        <f>I299+I301+I303+I306+I308</f>
        <v>131733.56</v>
      </c>
      <c r="J298" s="21">
        <f>J299+J301+J303+J306+J308</f>
        <v>0</v>
      </c>
    </row>
    <row r="299" spans="1:10" ht="15">
      <c r="A299" s="103"/>
      <c r="B299" s="98"/>
      <c r="C299" s="8" t="s">
        <v>224</v>
      </c>
      <c r="D299" s="10" t="s">
        <v>1958</v>
      </c>
      <c r="E299" s="13">
        <f>E300</f>
        <v>5000</v>
      </c>
      <c r="F299" s="15" t="s">
        <v>1703</v>
      </c>
      <c r="G299" s="15">
        <f>G300</f>
        <v>0</v>
      </c>
      <c r="H299" s="24">
        <f t="shared" si="4"/>
        <v>0</v>
      </c>
      <c r="I299" s="15">
        <f>G299</f>
        <v>0</v>
      </c>
      <c r="J299" s="21">
        <v>0</v>
      </c>
    </row>
    <row r="300" spans="1:10" ht="15">
      <c r="A300" s="103"/>
      <c r="B300" s="98"/>
      <c r="C300" s="32"/>
      <c r="D300" s="10" t="s">
        <v>1318</v>
      </c>
      <c r="E300" s="13">
        <v>5000</v>
      </c>
      <c r="F300" s="15" t="s">
        <v>1703</v>
      </c>
      <c r="G300" s="15">
        <v>0</v>
      </c>
      <c r="H300" s="24">
        <f t="shared" si="4"/>
        <v>0</v>
      </c>
      <c r="I300" s="15"/>
      <c r="J300" s="21"/>
    </row>
    <row r="301" spans="1:10" ht="15">
      <c r="A301" s="103"/>
      <c r="B301" s="98"/>
      <c r="C301" s="8" t="s">
        <v>1968</v>
      </c>
      <c r="D301" s="10" t="s">
        <v>1969</v>
      </c>
      <c r="E301" s="13">
        <f>E302</f>
        <v>70000</v>
      </c>
      <c r="F301" s="15" t="s">
        <v>1319</v>
      </c>
      <c r="G301" s="15">
        <f>G302</f>
        <v>56205.9</v>
      </c>
      <c r="H301" s="24">
        <f t="shared" si="4"/>
        <v>0.8029414285714286</v>
      </c>
      <c r="I301" s="15">
        <f>G301</f>
        <v>56205.9</v>
      </c>
      <c r="J301" s="21">
        <v>0</v>
      </c>
    </row>
    <row r="302" spans="1:10" ht="15">
      <c r="A302" s="103"/>
      <c r="B302" s="98"/>
      <c r="C302" s="32"/>
      <c r="D302" s="10" t="s">
        <v>1320</v>
      </c>
      <c r="E302" s="13">
        <v>70000</v>
      </c>
      <c r="F302" s="15" t="s">
        <v>1319</v>
      </c>
      <c r="G302" s="15">
        <v>56205.9</v>
      </c>
      <c r="H302" s="24">
        <f t="shared" si="4"/>
        <v>0.8029414285714286</v>
      </c>
      <c r="I302" s="15"/>
      <c r="J302" s="21"/>
    </row>
    <row r="303" spans="1:10" ht="15">
      <c r="A303" s="103"/>
      <c r="B303" s="98"/>
      <c r="C303" s="8" t="s">
        <v>1941</v>
      </c>
      <c r="D303" s="10" t="s">
        <v>1942</v>
      </c>
      <c r="E303" s="13">
        <f>E304+E305</f>
        <v>127000</v>
      </c>
      <c r="F303" s="15" t="s">
        <v>1321</v>
      </c>
      <c r="G303" s="15">
        <f>G304+G305</f>
        <v>73281.61</v>
      </c>
      <c r="H303" s="24">
        <f t="shared" si="4"/>
        <v>0.6105376245542706</v>
      </c>
      <c r="I303" s="15">
        <f>G303</f>
        <v>73281.61</v>
      </c>
      <c r="J303" s="21">
        <v>0</v>
      </c>
    </row>
    <row r="304" spans="1:10" ht="15">
      <c r="A304" s="103"/>
      <c r="B304" s="98"/>
      <c r="C304" s="32"/>
      <c r="D304" s="10" t="s">
        <v>1322</v>
      </c>
      <c r="E304" s="13">
        <v>112000</v>
      </c>
      <c r="F304" s="15" t="s">
        <v>746</v>
      </c>
      <c r="G304" s="15">
        <v>52130.29</v>
      </c>
      <c r="H304" s="24">
        <f t="shared" si="4"/>
        <v>0.5274850244869875</v>
      </c>
      <c r="I304" s="15"/>
      <c r="J304" s="21"/>
    </row>
    <row r="305" spans="1:10" ht="15">
      <c r="A305" s="103"/>
      <c r="B305" s="98"/>
      <c r="C305" s="32"/>
      <c r="D305" s="10" t="s">
        <v>747</v>
      </c>
      <c r="E305" s="13">
        <v>15000</v>
      </c>
      <c r="F305" s="15" t="s">
        <v>748</v>
      </c>
      <c r="G305" s="15">
        <v>21151.32</v>
      </c>
      <c r="H305" s="24">
        <f t="shared" si="4"/>
        <v>0.9977037735849057</v>
      </c>
      <c r="I305" s="15"/>
      <c r="J305" s="21"/>
    </row>
    <row r="306" spans="1:10" ht="15">
      <c r="A306" s="103"/>
      <c r="B306" s="98"/>
      <c r="C306" s="8" t="s">
        <v>230</v>
      </c>
      <c r="D306" s="10" t="s">
        <v>231</v>
      </c>
      <c r="E306" s="13">
        <f>E307</f>
        <v>500</v>
      </c>
      <c r="F306" s="15" t="s">
        <v>1714</v>
      </c>
      <c r="G306" s="15">
        <f>G307</f>
        <v>1.76</v>
      </c>
      <c r="H306" s="24">
        <f t="shared" si="4"/>
        <v>0.00352</v>
      </c>
      <c r="I306" s="15">
        <f>G306</f>
        <v>1.76</v>
      </c>
      <c r="J306" s="21">
        <v>0</v>
      </c>
    </row>
    <row r="307" spans="1:10" ht="15">
      <c r="A307" s="103"/>
      <c r="B307" s="98"/>
      <c r="C307" s="32"/>
      <c r="D307" s="10" t="s">
        <v>1322</v>
      </c>
      <c r="E307" s="13">
        <v>500</v>
      </c>
      <c r="F307" s="15" t="s">
        <v>1714</v>
      </c>
      <c r="G307" s="15">
        <v>1.76</v>
      </c>
      <c r="H307" s="24">
        <f t="shared" si="4"/>
        <v>0.00352</v>
      </c>
      <c r="I307" s="15"/>
      <c r="J307" s="21"/>
    </row>
    <row r="308" spans="1:10" ht="15">
      <c r="A308" s="103"/>
      <c r="B308" s="98"/>
      <c r="C308" s="8" t="s">
        <v>1688</v>
      </c>
      <c r="D308" s="10" t="s">
        <v>1689</v>
      </c>
      <c r="E308" s="13">
        <f>E309</f>
        <v>2000</v>
      </c>
      <c r="F308" s="15" t="s">
        <v>749</v>
      </c>
      <c r="G308" s="15">
        <f>G309</f>
        <v>2244.29</v>
      </c>
      <c r="H308" s="24">
        <f t="shared" si="4"/>
        <v>0.14792314790403374</v>
      </c>
      <c r="I308" s="15">
        <f>G308</f>
        <v>2244.29</v>
      </c>
      <c r="J308" s="21">
        <v>0</v>
      </c>
    </row>
    <row r="309" spans="1:10" ht="15">
      <c r="A309" s="103"/>
      <c r="B309" s="98"/>
      <c r="C309" s="32"/>
      <c r="D309" s="10" t="s">
        <v>1322</v>
      </c>
      <c r="E309" s="13">
        <v>2000</v>
      </c>
      <c r="F309" s="15" t="s">
        <v>749</v>
      </c>
      <c r="G309" s="15">
        <v>2244.29</v>
      </c>
      <c r="H309" s="24">
        <f t="shared" si="4"/>
        <v>0.14792314790403374</v>
      </c>
      <c r="I309" s="15"/>
      <c r="J309" s="21"/>
    </row>
    <row r="310" spans="1:10" ht="15">
      <c r="A310" s="103"/>
      <c r="B310" s="109" t="s">
        <v>750</v>
      </c>
      <c r="C310" s="8"/>
      <c r="D310" s="10" t="s">
        <v>212</v>
      </c>
      <c r="E310" s="13">
        <f>E311</f>
        <v>30000</v>
      </c>
      <c r="F310" s="15" t="s">
        <v>751</v>
      </c>
      <c r="G310" s="15">
        <f>G311</f>
        <v>0</v>
      </c>
      <c r="H310" s="24">
        <f t="shared" si="4"/>
        <v>0</v>
      </c>
      <c r="I310" s="15">
        <f>I311</f>
        <v>0</v>
      </c>
      <c r="J310" s="21">
        <f>J311</f>
        <v>0</v>
      </c>
    </row>
    <row r="311" spans="1:10" ht="15">
      <c r="A311" s="120"/>
      <c r="B311" s="102"/>
      <c r="C311" s="109" t="s">
        <v>1941</v>
      </c>
      <c r="D311" s="10" t="s">
        <v>1942</v>
      </c>
      <c r="E311" s="13">
        <f>E312+E313</f>
        <v>30000</v>
      </c>
      <c r="F311" s="15" t="s">
        <v>751</v>
      </c>
      <c r="G311" s="15">
        <f>G312+G313</f>
        <v>0</v>
      </c>
      <c r="H311" s="24">
        <f t="shared" si="4"/>
        <v>0</v>
      </c>
      <c r="I311" s="15">
        <f>G311</f>
        <v>0</v>
      </c>
      <c r="J311" s="21">
        <v>0</v>
      </c>
    </row>
    <row r="312" spans="1:10" ht="30">
      <c r="A312" s="120"/>
      <c r="B312" s="120"/>
      <c r="C312" s="102"/>
      <c r="D312" s="52" t="s">
        <v>752</v>
      </c>
      <c r="E312" s="35">
        <v>15000</v>
      </c>
      <c r="F312" s="36" t="s">
        <v>520</v>
      </c>
      <c r="G312" s="36">
        <v>0</v>
      </c>
      <c r="H312" s="24">
        <f t="shared" si="4"/>
        <v>0</v>
      </c>
      <c r="I312" s="36"/>
      <c r="J312" s="37"/>
    </row>
    <row r="313" spans="1:10" ht="30">
      <c r="A313" s="123"/>
      <c r="B313" s="123"/>
      <c r="C313" s="104"/>
      <c r="D313" s="128" t="s">
        <v>753</v>
      </c>
      <c r="E313" s="40">
        <v>15000</v>
      </c>
      <c r="F313" s="41" t="s">
        <v>520</v>
      </c>
      <c r="G313" s="41">
        <v>0</v>
      </c>
      <c r="H313" s="24">
        <f t="shared" si="4"/>
        <v>0</v>
      </c>
      <c r="I313" s="41"/>
      <c r="J313" s="42"/>
    </row>
    <row r="314" spans="1:11" s="78" customFormat="1" ht="31.5">
      <c r="A314" s="112" t="s">
        <v>754</v>
      </c>
      <c r="B314" s="124"/>
      <c r="C314" s="124"/>
      <c r="D314" s="73" t="s">
        <v>755</v>
      </c>
      <c r="E314" s="74">
        <f>E315+E326+E343+E426+E488</f>
        <v>5877097</v>
      </c>
      <c r="F314" s="75" t="s">
        <v>756</v>
      </c>
      <c r="G314" s="75">
        <f>G315+G326+G343+G426+G488</f>
        <v>3221393.67</v>
      </c>
      <c r="H314" s="76">
        <f t="shared" si="4"/>
        <v>0.5387354042036964</v>
      </c>
      <c r="I314" s="75">
        <f>I315+I326+I343+I426+I488</f>
        <v>3207262.58</v>
      </c>
      <c r="J314" s="77">
        <f>J315+J326+J343+J426+J488</f>
        <v>14131.09</v>
      </c>
      <c r="K314" s="85"/>
    </row>
    <row r="315" spans="1:10" ht="15">
      <c r="A315" s="102"/>
      <c r="B315" s="97" t="s">
        <v>757</v>
      </c>
      <c r="C315" s="8"/>
      <c r="D315" s="10" t="s">
        <v>758</v>
      </c>
      <c r="E315" s="13">
        <f>E317+E320+E323</f>
        <v>147567</v>
      </c>
      <c r="F315" s="15" t="s">
        <v>759</v>
      </c>
      <c r="G315" s="15">
        <f>G317+G320+G323</f>
        <v>73783.5</v>
      </c>
      <c r="H315" s="24">
        <f t="shared" si="4"/>
        <v>0.5</v>
      </c>
      <c r="I315" s="15">
        <f>I317+I320+I323</f>
        <v>73783.5</v>
      </c>
      <c r="J315" s="21">
        <f>J317+J320+J323</f>
        <v>0</v>
      </c>
    </row>
    <row r="316" spans="1:10" s="3" customFormat="1" ht="15.75">
      <c r="A316" s="108"/>
      <c r="B316" s="106"/>
      <c r="C316" s="5"/>
      <c r="D316" s="6" t="s">
        <v>181</v>
      </c>
      <c r="E316" s="12">
        <f>E318+E321+E324</f>
        <v>110567</v>
      </c>
      <c r="F316" s="12">
        <f>F318+F321+F324</f>
        <v>110567</v>
      </c>
      <c r="G316" s="12">
        <f>G318+G321+G324</f>
        <v>55283.5</v>
      </c>
      <c r="H316" s="24">
        <f t="shared" si="4"/>
        <v>0.5</v>
      </c>
      <c r="I316" s="14"/>
      <c r="J316" s="18"/>
    </row>
    <row r="317" spans="1:10" ht="15">
      <c r="A317" s="103"/>
      <c r="B317" s="105"/>
      <c r="C317" s="8" t="s">
        <v>214</v>
      </c>
      <c r="D317" s="10" t="s">
        <v>215</v>
      </c>
      <c r="E317" s="13">
        <f>E318+E319</f>
        <v>123081</v>
      </c>
      <c r="F317" s="15" t="s">
        <v>760</v>
      </c>
      <c r="G317" s="15">
        <f>G318+G319</f>
        <v>61540.5</v>
      </c>
      <c r="H317" s="24">
        <f t="shared" si="4"/>
        <v>0.5</v>
      </c>
      <c r="I317" s="15">
        <f>G317</f>
        <v>61540.5</v>
      </c>
      <c r="J317" s="21">
        <v>0</v>
      </c>
    </row>
    <row r="318" spans="1:10" ht="15">
      <c r="A318" s="103"/>
      <c r="B318" s="98"/>
      <c r="C318" s="32"/>
      <c r="D318" s="10" t="s">
        <v>761</v>
      </c>
      <c r="E318" s="13">
        <v>92000</v>
      </c>
      <c r="F318" s="15" t="s">
        <v>762</v>
      </c>
      <c r="G318" s="15">
        <v>46000</v>
      </c>
      <c r="H318" s="24">
        <f t="shared" si="4"/>
        <v>0.5</v>
      </c>
      <c r="I318" s="15"/>
      <c r="J318" s="21"/>
    </row>
    <row r="319" spans="1:10" ht="15">
      <c r="A319" s="103"/>
      <c r="B319" s="98"/>
      <c r="C319" s="32"/>
      <c r="D319" s="10" t="s">
        <v>763</v>
      </c>
      <c r="E319" s="13">
        <v>31081</v>
      </c>
      <c r="F319" s="15" t="s">
        <v>764</v>
      </c>
      <c r="G319" s="15">
        <v>15540.5</v>
      </c>
      <c r="H319" s="24">
        <f t="shared" si="4"/>
        <v>0.5</v>
      </c>
      <c r="I319" s="15"/>
      <c r="J319" s="21"/>
    </row>
    <row r="320" spans="1:10" ht="15">
      <c r="A320" s="103"/>
      <c r="B320" s="98"/>
      <c r="C320" s="8" t="s">
        <v>218</v>
      </c>
      <c r="D320" s="10" t="s">
        <v>219</v>
      </c>
      <c r="E320" s="13">
        <f>E321+E322</f>
        <v>21744</v>
      </c>
      <c r="F320" s="15" t="s">
        <v>765</v>
      </c>
      <c r="G320" s="15">
        <f>G321+G322</f>
        <v>10872</v>
      </c>
      <c r="H320" s="24">
        <f t="shared" si="4"/>
        <v>0.5</v>
      </c>
      <c r="I320" s="15">
        <f>G320</f>
        <v>10872</v>
      </c>
      <c r="J320" s="21">
        <v>0</v>
      </c>
    </row>
    <row r="321" spans="1:10" ht="15">
      <c r="A321" s="103"/>
      <c r="B321" s="98"/>
      <c r="C321" s="32"/>
      <c r="D321" s="10" t="s">
        <v>761</v>
      </c>
      <c r="E321" s="13">
        <v>16560</v>
      </c>
      <c r="F321" s="15" t="s">
        <v>766</v>
      </c>
      <c r="G321" s="15">
        <v>8280</v>
      </c>
      <c r="H321" s="24">
        <f t="shared" si="4"/>
        <v>0.5</v>
      </c>
      <c r="I321" s="15"/>
      <c r="J321" s="21"/>
    </row>
    <row r="322" spans="1:10" ht="15">
      <c r="A322" s="103"/>
      <c r="B322" s="98"/>
      <c r="C322" s="32"/>
      <c r="D322" s="10" t="s">
        <v>763</v>
      </c>
      <c r="E322" s="13">
        <v>5184</v>
      </c>
      <c r="F322" s="15" t="s">
        <v>767</v>
      </c>
      <c r="G322" s="15">
        <v>2592</v>
      </c>
      <c r="H322" s="24">
        <f t="shared" si="4"/>
        <v>0.5</v>
      </c>
      <c r="I322" s="15"/>
      <c r="J322" s="21"/>
    </row>
    <row r="323" spans="1:10" ht="15">
      <c r="A323" s="103"/>
      <c r="B323" s="98"/>
      <c r="C323" s="8" t="s">
        <v>221</v>
      </c>
      <c r="D323" s="10" t="s">
        <v>222</v>
      </c>
      <c r="E323" s="13">
        <f>E324+E325</f>
        <v>2742</v>
      </c>
      <c r="F323" s="15" t="s">
        <v>768</v>
      </c>
      <c r="G323" s="15">
        <f>G324+G325</f>
        <v>1371</v>
      </c>
      <c r="H323" s="24">
        <f t="shared" si="4"/>
        <v>0.5</v>
      </c>
      <c r="I323" s="15">
        <f>G323</f>
        <v>1371</v>
      </c>
      <c r="J323" s="21">
        <v>0</v>
      </c>
    </row>
    <row r="324" spans="1:10" ht="15">
      <c r="A324" s="103"/>
      <c r="B324" s="98"/>
      <c r="C324" s="32"/>
      <c r="D324" s="10" t="s">
        <v>761</v>
      </c>
      <c r="E324" s="13">
        <v>2007</v>
      </c>
      <c r="F324" s="15" t="s">
        <v>769</v>
      </c>
      <c r="G324" s="15">
        <v>1003.5</v>
      </c>
      <c r="H324" s="24">
        <f t="shared" si="4"/>
        <v>0.5</v>
      </c>
      <c r="I324" s="15"/>
      <c r="J324" s="21"/>
    </row>
    <row r="325" spans="1:10" ht="15">
      <c r="A325" s="103"/>
      <c r="B325" s="98"/>
      <c r="C325" s="32"/>
      <c r="D325" s="10" t="s">
        <v>763</v>
      </c>
      <c r="E325" s="13">
        <v>735</v>
      </c>
      <c r="F325" s="15" t="s">
        <v>770</v>
      </c>
      <c r="G325" s="15">
        <v>367.5</v>
      </c>
      <c r="H325" s="24">
        <f t="shared" si="4"/>
        <v>0.5</v>
      </c>
      <c r="I325" s="15"/>
      <c r="J325" s="21"/>
    </row>
    <row r="326" spans="1:10" ht="15">
      <c r="A326" s="103"/>
      <c r="B326" s="109" t="s">
        <v>771</v>
      </c>
      <c r="C326" s="8"/>
      <c r="D326" s="10" t="s">
        <v>772</v>
      </c>
      <c r="E326" s="13">
        <f>E327+E329+E331+E333+E335+E337+E339+E341</f>
        <v>246690</v>
      </c>
      <c r="F326" s="15" t="s">
        <v>773</v>
      </c>
      <c r="G326" s="15">
        <f>G327+G329+G331+G333+G335+G337+G339+G341</f>
        <v>126608.04000000001</v>
      </c>
      <c r="H326" s="24">
        <f t="shared" si="4"/>
        <v>0.5132272893104707</v>
      </c>
      <c r="I326" s="15">
        <f>I327+I329+I331+I333+I335+I337+I339+I341</f>
        <v>126608.04000000001</v>
      </c>
      <c r="J326" s="21">
        <f>J327+J329+J331+J333+J335+J337+J339+J341</f>
        <v>0</v>
      </c>
    </row>
    <row r="327" spans="1:10" ht="15">
      <c r="A327" s="120"/>
      <c r="B327" s="102"/>
      <c r="C327" s="97" t="s">
        <v>774</v>
      </c>
      <c r="D327" s="10" t="s">
        <v>775</v>
      </c>
      <c r="E327" s="13">
        <f>E328</f>
        <v>230000</v>
      </c>
      <c r="F327" s="15" t="s">
        <v>776</v>
      </c>
      <c r="G327" s="15">
        <f>G328</f>
        <v>118003.93</v>
      </c>
      <c r="H327" s="24">
        <f t="shared" si="4"/>
        <v>0.5130605652173913</v>
      </c>
      <c r="I327" s="15">
        <f>G327</f>
        <v>118003.93</v>
      </c>
      <c r="J327" s="21">
        <v>0</v>
      </c>
    </row>
    <row r="328" spans="1:10" ht="15">
      <c r="A328" s="120"/>
      <c r="B328" s="103"/>
      <c r="C328" s="98"/>
      <c r="D328" s="10" t="s">
        <v>777</v>
      </c>
      <c r="E328" s="13">
        <v>230000</v>
      </c>
      <c r="F328" s="15" t="s">
        <v>776</v>
      </c>
      <c r="G328" s="15">
        <v>118003.93</v>
      </c>
      <c r="H328" s="24">
        <f aca="true" t="shared" si="5" ref="H328:H386">G328/F328</f>
        <v>0.5130605652173913</v>
      </c>
      <c r="I328" s="15"/>
      <c r="J328" s="21"/>
    </row>
    <row r="329" spans="1:10" ht="15">
      <c r="A329" s="120"/>
      <c r="B329" s="103"/>
      <c r="C329" s="97" t="s">
        <v>224</v>
      </c>
      <c r="D329" s="10" t="s">
        <v>1958</v>
      </c>
      <c r="E329" s="13">
        <f>E330</f>
        <v>5000</v>
      </c>
      <c r="F329" s="15" t="s">
        <v>778</v>
      </c>
      <c r="G329" s="15">
        <f>G330</f>
        <v>3530.91</v>
      </c>
      <c r="H329" s="24">
        <f t="shared" si="5"/>
        <v>0.7846466666666666</v>
      </c>
      <c r="I329" s="15">
        <f>G329</f>
        <v>3530.91</v>
      </c>
      <c r="J329" s="21">
        <v>0</v>
      </c>
    </row>
    <row r="330" spans="1:10" ht="15">
      <c r="A330" s="120"/>
      <c r="B330" s="103"/>
      <c r="C330" s="98"/>
      <c r="D330" s="10" t="s">
        <v>779</v>
      </c>
      <c r="E330" s="13">
        <v>5000</v>
      </c>
      <c r="F330" s="15" t="s">
        <v>778</v>
      </c>
      <c r="G330" s="15">
        <v>3530.91</v>
      </c>
      <c r="H330" s="24">
        <f t="shared" si="5"/>
        <v>0.7846466666666666</v>
      </c>
      <c r="I330" s="15"/>
      <c r="J330" s="21"/>
    </row>
    <row r="331" spans="1:10" ht="15">
      <c r="A331" s="120"/>
      <c r="B331" s="103"/>
      <c r="C331" s="97" t="s">
        <v>1968</v>
      </c>
      <c r="D331" s="10" t="s">
        <v>1969</v>
      </c>
      <c r="E331" s="13">
        <f>E332</f>
        <v>3000</v>
      </c>
      <c r="F331" s="15" t="s">
        <v>238</v>
      </c>
      <c r="G331" s="15">
        <f>G332</f>
        <v>147.6</v>
      </c>
      <c r="H331" s="24">
        <f t="shared" si="5"/>
        <v>0.0492</v>
      </c>
      <c r="I331" s="15">
        <f>G331</f>
        <v>147.6</v>
      </c>
      <c r="J331" s="21">
        <v>0</v>
      </c>
    </row>
    <row r="332" spans="1:10" ht="15">
      <c r="A332" s="120"/>
      <c r="B332" s="103"/>
      <c r="C332" s="98"/>
      <c r="D332" s="10" t="s">
        <v>779</v>
      </c>
      <c r="E332" s="13">
        <v>3000</v>
      </c>
      <c r="F332" s="15" t="s">
        <v>238</v>
      </c>
      <c r="G332" s="15">
        <v>147.6</v>
      </c>
      <c r="H332" s="24">
        <f t="shared" si="5"/>
        <v>0.0492</v>
      </c>
      <c r="I332" s="15"/>
      <c r="J332" s="21"/>
    </row>
    <row r="333" spans="1:10" ht="15">
      <c r="A333" s="120"/>
      <c r="B333" s="103"/>
      <c r="C333" s="97" t="s">
        <v>1941</v>
      </c>
      <c r="D333" s="10" t="s">
        <v>1942</v>
      </c>
      <c r="E333" s="13">
        <f>E334</f>
        <v>2500</v>
      </c>
      <c r="F333" s="15" t="s">
        <v>780</v>
      </c>
      <c r="G333" s="15">
        <f>G334</f>
        <v>304.08</v>
      </c>
      <c r="H333" s="24">
        <f t="shared" si="5"/>
        <v>0.12163199999999999</v>
      </c>
      <c r="I333" s="15">
        <f>G333</f>
        <v>304.08</v>
      </c>
      <c r="J333" s="21">
        <v>0</v>
      </c>
    </row>
    <row r="334" spans="1:10" ht="15">
      <c r="A334" s="120"/>
      <c r="B334" s="103"/>
      <c r="C334" s="98"/>
      <c r="D334" s="10" t="s">
        <v>779</v>
      </c>
      <c r="E334" s="13">
        <v>2500</v>
      </c>
      <c r="F334" s="15" t="s">
        <v>780</v>
      </c>
      <c r="G334" s="15">
        <v>304.08</v>
      </c>
      <c r="H334" s="24">
        <f t="shared" si="5"/>
        <v>0.12163199999999999</v>
      </c>
      <c r="I334" s="15"/>
      <c r="J334" s="21"/>
    </row>
    <row r="335" spans="1:10" ht="15">
      <c r="A335" s="120"/>
      <c r="B335" s="103"/>
      <c r="C335" s="97" t="s">
        <v>1720</v>
      </c>
      <c r="D335" s="10" t="s">
        <v>1721</v>
      </c>
      <c r="E335" s="13">
        <f>E336</f>
        <v>4450</v>
      </c>
      <c r="F335" s="15" t="s">
        <v>781</v>
      </c>
      <c r="G335" s="15">
        <f>G336</f>
        <v>3443.49</v>
      </c>
      <c r="H335" s="24">
        <f t="shared" si="5"/>
        <v>0.7738179775280898</v>
      </c>
      <c r="I335" s="15">
        <f>G335</f>
        <v>3443.49</v>
      </c>
      <c r="J335" s="21">
        <v>0</v>
      </c>
    </row>
    <row r="336" spans="1:10" ht="15">
      <c r="A336" s="120"/>
      <c r="B336" s="103"/>
      <c r="C336" s="98"/>
      <c r="D336" s="10" t="s">
        <v>779</v>
      </c>
      <c r="E336" s="13">
        <v>4450</v>
      </c>
      <c r="F336" s="15" t="s">
        <v>781</v>
      </c>
      <c r="G336" s="15">
        <v>3443.49</v>
      </c>
      <c r="H336" s="24">
        <f t="shared" si="5"/>
        <v>0.7738179775280898</v>
      </c>
      <c r="I336" s="15"/>
      <c r="J336" s="21"/>
    </row>
    <row r="337" spans="1:10" ht="45">
      <c r="A337" s="120"/>
      <c r="B337" s="103"/>
      <c r="C337" s="97" t="s">
        <v>782</v>
      </c>
      <c r="D337" s="10" t="s">
        <v>783</v>
      </c>
      <c r="E337" s="13">
        <f>E338</f>
        <v>740</v>
      </c>
      <c r="F337" s="15" t="s">
        <v>784</v>
      </c>
      <c r="G337" s="15">
        <f>G338</f>
        <v>420.66</v>
      </c>
      <c r="H337" s="24">
        <f t="shared" si="5"/>
        <v>0.5684594594594595</v>
      </c>
      <c r="I337" s="15">
        <f>G337</f>
        <v>420.66</v>
      </c>
      <c r="J337" s="21">
        <v>0</v>
      </c>
    </row>
    <row r="338" spans="1:10" ht="15">
      <c r="A338" s="120"/>
      <c r="B338" s="103"/>
      <c r="C338" s="98"/>
      <c r="D338" s="10" t="s">
        <v>779</v>
      </c>
      <c r="E338" s="13">
        <v>740</v>
      </c>
      <c r="F338" s="15" t="s">
        <v>784</v>
      </c>
      <c r="G338" s="15">
        <v>420.66</v>
      </c>
      <c r="H338" s="24">
        <f t="shared" si="5"/>
        <v>0.5684594594594595</v>
      </c>
      <c r="I338" s="15"/>
      <c r="J338" s="21"/>
    </row>
    <row r="339" spans="1:10" ht="45">
      <c r="A339" s="120"/>
      <c r="B339" s="103"/>
      <c r="C339" s="97" t="s">
        <v>785</v>
      </c>
      <c r="D339" s="10" t="s">
        <v>786</v>
      </c>
      <c r="E339" s="13">
        <f>E340</f>
        <v>1000</v>
      </c>
      <c r="F339" s="15" t="s">
        <v>1705</v>
      </c>
      <c r="G339" s="15">
        <f>G340</f>
        <v>517.14</v>
      </c>
      <c r="H339" s="24">
        <f t="shared" si="5"/>
        <v>0.5171399999999999</v>
      </c>
      <c r="I339" s="15">
        <f>G339</f>
        <v>517.14</v>
      </c>
      <c r="J339" s="21">
        <v>0</v>
      </c>
    </row>
    <row r="340" spans="1:10" ht="15">
      <c r="A340" s="120"/>
      <c r="B340" s="103"/>
      <c r="C340" s="99"/>
      <c r="D340" s="34" t="s">
        <v>779</v>
      </c>
      <c r="E340" s="35">
        <v>1000</v>
      </c>
      <c r="F340" s="36" t="s">
        <v>1705</v>
      </c>
      <c r="G340" s="36">
        <v>517.14</v>
      </c>
      <c r="H340" s="24">
        <f t="shared" si="5"/>
        <v>0.5171399999999999</v>
      </c>
      <c r="I340" s="36"/>
      <c r="J340" s="37"/>
    </row>
    <row r="341" spans="1:10" ht="15">
      <c r="A341" s="120"/>
      <c r="B341" s="103"/>
      <c r="C341" s="110" t="s">
        <v>1688</v>
      </c>
      <c r="D341" s="39" t="s">
        <v>1689</v>
      </c>
      <c r="E341" s="40">
        <f>E342</f>
        <v>0</v>
      </c>
      <c r="F341" s="41" t="s">
        <v>1714</v>
      </c>
      <c r="G341" s="41">
        <f>G342</f>
        <v>240.23</v>
      </c>
      <c r="H341" s="24">
        <f t="shared" si="5"/>
        <v>0.48046</v>
      </c>
      <c r="I341" s="41">
        <f>G341</f>
        <v>240.23</v>
      </c>
      <c r="J341" s="42">
        <v>0</v>
      </c>
    </row>
    <row r="342" spans="1:10" ht="15">
      <c r="A342" s="120"/>
      <c r="B342" s="104"/>
      <c r="C342" s="98"/>
      <c r="D342" s="10" t="s">
        <v>779</v>
      </c>
      <c r="E342" s="13">
        <v>0</v>
      </c>
      <c r="F342" s="15" t="s">
        <v>1714</v>
      </c>
      <c r="G342" s="15">
        <v>240.23</v>
      </c>
      <c r="H342" s="24">
        <f t="shared" si="5"/>
        <v>0.48046</v>
      </c>
      <c r="I342" s="15"/>
      <c r="J342" s="21"/>
    </row>
    <row r="343" spans="1:11" ht="30">
      <c r="A343" s="103"/>
      <c r="B343" s="116" t="s">
        <v>787</v>
      </c>
      <c r="C343" s="8"/>
      <c r="D343" s="10" t="s">
        <v>788</v>
      </c>
      <c r="E343" s="13">
        <f>E344+E346+E348+E351+E353+E355+E359+E361+E363+E368+E377+E379+E381+E383+E395+E397+E399+E401+E403+E405+E407+E409+E411+E413+E415+E417+E419+E422+E424</f>
        <v>5243481</v>
      </c>
      <c r="F343" s="15" t="s">
        <v>789</v>
      </c>
      <c r="G343" s="15">
        <f>G344+G346+G348+G351+G353+G355+G359+G361+G363+G368+G377+G379+G381+G383+G395+G397+G399+G401+G403+G405+G407+G409+G411+G413+G415+G417+G419+G422+G424</f>
        <v>2830151.46</v>
      </c>
      <c r="H343" s="24">
        <f t="shared" si="5"/>
        <v>0.5396952162870156</v>
      </c>
      <c r="I343" s="15">
        <f>I344+I346+I348+I351+I353+I355+I359+I361+I363+I368+I377+I379+I381+I383+I395+I397+I399+I401+I403+I405+I407+I409+I411+I413+I415+I417+I419+I422+I424</f>
        <v>2816020.37</v>
      </c>
      <c r="J343" s="21">
        <f>J344+J346+J348+J351+J353+J355+J359+J361+J363+J368+J377+J379+J381+J383+J395+J397+J399+J401+J403+J405+J407+J409+J411+J413+J415+J417+J419+J422+J424</f>
        <v>14131.09</v>
      </c>
      <c r="K343" s="1"/>
    </row>
    <row r="344" spans="1:10" ht="15">
      <c r="A344" s="120"/>
      <c r="B344" s="102"/>
      <c r="C344" s="97" t="s">
        <v>1477</v>
      </c>
      <c r="D344" s="10" t="s">
        <v>1478</v>
      </c>
      <c r="E344" s="13">
        <f>E345</f>
        <v>8470</v>
      </c>
      <c r="F344" s="15" t="s">
        <v>790</v>
      </c>
      <c r="G344" s="15">
        <f>G345</f>
        <v>2355.38</v>
      </c>
      <c r="H344" s="24">
        <f t="shared" si="5"/>
        <v>0.27808500590318774</v>
      </c>
      <c r="I344" s="15">
        <f>G344</f>
        <v>2355.38</v>
      </c>
      <c r="J344" s="21">
        <v>0</v>
      </c>
    </row>
    <row r="345" spans="1:10" ht="15">
      <c r="A345" s="120"/>
      <c r="B345" s="103"/>
      <c r="C345" s="98"/>
      <c r="D345" s="10" t="s">
        <v>791</v>
      </c>
      <c r="E345" s="13">
        <v>8470</v>
      </c>
      <c r="F345" s="15" t="s">
        <v>790</v>
      </c>
      <c r="G345" s="15">
        <v>2355.38</v>
      </c>
      <c r="H345" s="24">
        <f t="shared" si="5"/>
        <v>0.27808500590318774</v>
      </c>
      <c r="I345" s="15"/>
      <c r="J345" s="21"/>
    </row>
    <row r="346" spans="1:10" ht="15">
      <c r="A346" s="120"/>
      <c r="B346" s="103"/>
      <c r="C346" s="97" t="s">
        <v>774</v>
      </c>
      <c r="D346" s="10" t="s">
        <v>775</v>
      </c>
      <c r="E346" s="13">
        <f>E347</f>
        <v>78500</v>
      </c>
      <c r="F346" s="15" t="s">
        <v>792</v>
      </c>
      <c r="G346" s="15">
        <f>G347</f>
        <v>39550</v>
      </c>
      <c r="H346" s="24">
        <f t="shared" si="5"/>
        <v>0.5038216560509554</v>
      </c>
      <c r="I346" s="15">
        <f>G346</f>
        <v>39550</v>
      </c>
      <c r="J346" s="21">
        <v>0</v>
      </c>
    </row>
    <row r="347" spans="1:10" ht="15">
      <c r="A347" s="120"/>
      <c r="B347" s="103"/>
      <c r="C347" s="98"/>
      <c r="D347" s="10" t="s">
        <v>793</v>
      </c>
      <c r="E347" s="13">
        <v>78500</v>
      </c>
      <c r="F347" s="15" t="s">
        <v>792</v>
      </c>
      <c r="G347" s="15">
        <v>39550</v>
      </c>
      <c r="H347" s="24">
        <f t="shared" si="5"/>
        <v>0.5038216560509554</v>
      </c>
      <c r="I347" s="15"/>
      <c r="J347" s="21"/>
    </row>
    <row r="348" spans="1:10" ht="30">
      <c r="A348" s="120"/>
      <c r="B348" s="103"/>
      <c r="C348" s="97" t="s">
        <v>214</v>
      </c>
      <c r="D348" s="10" t="s">
        <v>215</v>
      </c>
      <c r="E348" s="13">
        <f>E349+E350</f>
        <v>3181899</v>
      </c>
      <c r="F348" s="15" t="s">
        <v>794</v>
      </c>
      <c r="G348" s="15">
        <f>G349+G350</f>
        <v>1666379.81</v>
      </c>
      <c r="H348" s="24">
        <f t="shared" si="5"/>
        <v>0.5237060667230481</v>
      </c>
      <c r="I348" s="15">
        <f>G348</f>
        <v>1666379.81</v>
      </c>
      <c r="J348" s="21">
        <v>0</v>
      </c>
    </row>
    <row r="349" spans="1:10" ht="15">
      <c r="A349" s="120"/>
      <c r="B349" s="103"/>
      <c r="C349" s="98"/>
      <c r="D349" s="10" t="s">
        <v>795</v>
      </c>
      <c r="E349" s="13">
        <v>166027</v>
      </c>
      <c r="F349" s="15" t="s">
        <v>796</v>
      </c>
      <c r="G349" s="15">
        <v>37473</v>
      </c>
      <c r="H349" s="24">
        <f t="shared" si="5"/>
        <v>0.2257042529227174</v>
      </c>
      <c r="I349" s="15"/>
      <c r="J349" s="21"/>
    </row>
    <row r="350" spans="1:10" ht="30">
      <c r="A350" s="120"/>
      <c r="B350" s="103"/>
      <c r="C350" s="98"/>
      <c r="D350" s="10" t="s">
        <v>791</v>
      </c>
      <c r="E350" s="13">
        <v>3015872</v>
      </c>
      <c r="F350" s="15" t="s">
        <v>797</v>
      </c>
      <c r="G350" s="15">
        <v>1628906.81</v>
      </c>
      <c r="H350" s="24">
        <f t="shared" si="5"/>
        <v>0.5401113873533094</v>
      </c>
      <c r="I350" s="15"/>
      <c r="J350" s="21"/>
    </row>
    <row r="351" spans="1:10" ht="15">
      <c r="A351" s="120"/>
      <c r="B351" s="103"/>
      <c r="C351" s="97" t="s">
        <v>1482</v>
      </c>
      <c r="D351" s="10" t="s">
        <v>1483</v>
      </c>
      <c r="E351" s="13">
        <f>E352</f>
        <v>263991</v>
      </c>
      <c r="F351" s="15" t="s">
        <v>798</v>
      </c>
      <c r="G351" s="15">
        <f>G352</f>
        <v>256822.37</v>
      </c>
      <c r="H351" s="24">
        <f t="shared" si="5"/>
        <v>0.9728451727521014</v>
      </c>
      <c r="I351" s="15">
        <f>G351</f>
        <v>256822.37</v>
      </c>
      <c r="J351" s="21">
        <v>0</v>
      </c>
    </row>
    <row r="352" spans="1:10" ht="15">
      <c r="A352" s="120"/>
      <c r="B352" s="103"/>
      <c r="C352" s="98"/>
      <c r="D352" s="10" t="s">
        <v>791</v>
      </c>
      <c r="E352" s="13">
        <v>263991</v>
      </c>
      <c r="F352" s="15" t="s">
        <v>798</v>
      </c>
      <c r="G352" s="15">
        <v>256822.37</v>
      </c>
      <c r="H352" s="24">
        <f t="shared" si="5"/>
        <v>0.9728451727521014</v>
      </c>
      <c r="I352" s="15"/>
      <c r="J352" s="21"/>
    </row>
    <row r="353" spans="1:10" ht="15">
      <c r="A353" s="120"/>
      <c r="B353" s="103"/>
      <c r="C353" s="97" t="s">
        <v>799</v>
      </c>
      <c r="D353" s="10" t="s">
        <v>800</v>
      </c>
      <c r="E353" s="13">
        <f>E354</f>
        <v>25000</v>
      </c>
      <c r="F353" s="15" t="s">
        <v>1961</v>
      </c>
      <c r="G353" s="15">
        <f>G354</f>
        <v>15139.07</v>
      </c>
      <c r="H353" s="24">
        <f t="shared" si="5"/>
        <v>0.6055628</v>
      </c>
      <c r="I353" s="15">
        <f>G353</f>
        <v>15139.07</v>
      </c>
      <c r="J353" s="21">
        <v>0</v>
      </c>
    </row>
    <row r="354" spans="1:10" ht="15">
      <c r="A354" s="120"/>
      <c r="B354" s="103"/>
      <c r="C354" s="98"/>
      <c r="D354" s="10" t="s">
        <v>801</v>
      </c>
      <c r="E354" s="13">
        <v>25000</v>
      </c>
      <c r="F354" s="15" t="s">
        <v>1961</v>
      </c>
      <c r="G354" s="15">
        <v>15139.07</v>
      </c>
      <c r="H354" s="24">
        <f t="shared" si="5"/>
        <v>0.6055628</v>
      </c>
      <c r="I354" s="15"/>
      <c r="J354" s="21"/>
    </row>
    <row r="355" spans="1:10" ht="15">
      <c r="A355" s="120"/>
      <c r="B355" s="103"/>
      <c r="C355" s="97" t="s">
        <v>218</v>
      </c>
      <c r="D355" s="10" t="s">
        <v>219</v>
      </c>
      <c r="E355" s="13">
        <f>E356+E357+E358</f>
        <v>604446</v>
      </c>
      <c r="F355" s="15" t="s">
        <v>802</v>
      </c>
      <c r="G355" s="15">
        <f>G356+G357+G358</f>
        <v>294096.96</v>
      </c>
      <c r="H355" s="24">
        <f t="shared" si="5"/>
        <v>0.48655621842149677</v>
      </c>
      <c r="I355" s="15">
        <f>G355</f>
        <v>294096.96</v>
      </c>
      <c r="J355" s="21">
        <v>0</v>
      </c>
    </row>
    <row r="356" spans="1:10" ht="15">
      <c r="A356" s="120"/>
      <c r="B356" s="103"/>
      <c r="C356" s="98"/>
      <c r="D356" s="10" t="s">
        <v>801</v>
      </c>
      <c r="E356" s="13">
        <v>2068</v>
      </c>
      <c r="F356" s="15" t="s">
        <v>803</v>
      </c>
      <c r="G356" s="15">
        <v>1367.08</v>
      </c>
      <c r="H356" s="24">
        <f t="shared" si="5"/>
        <v>0.661063829787234</v>
      </c>
      <c r="I356" s="15"/>
      <c r="J356" s="21"/>
    </row>
    <row r="357" spans="1:10" ht="15">
      <c r="A357" s="120"/>
      <c r="B357" s="103"/>
      <c r="C357" s="98"/>
      <c r="D357" s="10" t="s">
        <v>804</v>
      </c>
      <c r="E357" s="13">
        <v>2500</v>
      </c>
      <c r="F357" s="15" t="s">
        <v>780</v>
      </c>
      <c r="G357" s="15">
        <v>1246.75</v>
      </c>
      <c r="H357" s="24">
        <f t="shared" si="5"/>
        <v>0.4987</v>
      </c>
      <c r="I357" s="15"/>
      <c r="J357" s="21"/>
    </row>
    <row r="358" spans="1:10" ht="15">
      <c r="A358" s="120"/>
      <c r="B358" s="103"/>
      <c r="C358" s="98"/>
      <c r="D358" s="10" t="s">
        <v>791</v>
      </c>
      <c r="E358" s="13">
        <v>599878</v>
      </c>
      <c r="F358" s="15" t="s">
        <v>805</v>
      </c>
      <c r="G358" s="15">
        <v>291483.13</v>
      </c>
      <c r="H358" s="24">
        <f t="shared" si="5"/>
        <v>0.48590401715015386</v>
      </c>
      <c r="I358" s="15"/>
      <c r="J358" s="21"/>
    </row>
    <row r="359" spans="1:10" ht="15">
      <c r="A359" s="120"/>
      <c r="B359" s="103"/>
      <c r="C359" s="97" t="s">
        <v>221</v>
      </c>
      <c r="D359" s="10" t="s">
        <v>222</v>
      </c>
      <c r="E359" s="13">
        <f>E360</f>
        <v>85052</v>
      </c>
      <c r="F359" s="15" t="s">
        <v>806</v>
      </c>
      <c r="G359" s="15">
        <f>G360</f>
        <v>36328.82</v>
      </c>
      <c r="H359" s="24">
        <f t="shared" si="5"/>
        <v>0.42713657527159854</v>
      </c>
      <c r="I359" s="15">
        <f>G359</f>
        <v>36328.82</v>
      </c>
      <c r="J359" s="21">
        <v>0</v>
      </c>
    </row>
    <row r="360" spans="1:10" ht="15">
      <c r="A360" s="120"/>
      <c r="B360" s="103"/>
      <c r="C360" s="98"/>
      <c r="D360" s="10" t="s">
        <v>791</v>
      </c>
      <c r="E360" s="13">
        <v>85052</v>
      </c>
      <c r="F360" s="15" t="s">
        <v>806</v>
      </c>
      <c r="G360" s="15">
        <v>36328.82</v>
      </c>
      <c r="H360" s="24">
        <f t="shared" si="5"/>
        <v>0.42713657527159854</v>
      </c>
      <c r="I360" s="15"/>
      <c r="J360" s="21"/>
    </row>
    <row r="361" spans="1:10" ht="30">
      <c r="A361" s="120"/>
      <c r="B361" s="103"/>
      <c r="C361" s="97" t="s">
        <v>807</v>
      </c>
      <c r="D361" s="10" t="s">
        <v>808</v>
      </c>
      <c r="E361" s="13">
        <f>E362</f>
        <v>18360</v>
      </c>
      <c r="F361" s="15" t="s">
        <v>809</v>
      </c>
      <c r="G361" s="15">
        <f>G362</f>
        <v>9933</v>
      </c>
      <c r="H361" s="24">
        <f t="shared" si="5"/>
        <v>0.5410130718954248</v>
      </c>
      <c r="I361" s="15">
        <f>G361</f>
        <v>9933</v>
      </c>
      <c r="J361" s="21">
        <v>0</v>
      </c>
    </row>
    <row r="362" spans="1:10" ht="15">
      <c r="A362" s="120"/>
      <c r="B362" s="103"/>
      <c r="C362" s="98"/>
      <c r="D362" s="10" t="s">
        <v>791</v>
      </c>
      <c r="E362" s="13">
        <v>18360</v>
      </c>
      <c r="F362" s="15" t="s">
        <v>809</v>
      </c>
      <c r="G362" s="15">
        <v>9933</v>
      </c>
      <c r="H362" s="24">
        <f t="shared" si="5"/>
        <v>0.5410130718954248</v>
      </c>
      <c r="I362" s="15"/>
      <c r="J362" s="21"/>
    </row>
    <row r="363" spans="1:10" ht="15">
      <c r="A363" s="120"/>
      <c r="B363" s="103"/>
      <c r="C363" s="97" t="s">
        <v>1487</v>
      </c>
      <c r="D363" s="10" t="s">
        <v>1488</v>
      </c>
      <c r="E363" s="13">
        <f>E364+E365+E366+E367</f>
        <v>97616</v>
      </c>
      <c r="F363" s="15" t="s">
        <v>810</v>
      </c>
      <c r="G363" s="15">
        <f>G364+G365+G366+G367</f>
        <v>51295.009999999995</v>
      </c>
      <c r="H363" s="24">
        <f t="shared" si="5"/>
        <v>0.5254774831994754</v>
      </c>
      <c r="I363" s="15">
        <f>G363</f>
        <v>51295.009999999995</v>
      </c>
      <c r="J363" s="21">
        <v>0</v>
      </c>
    </row>
    <row r="364" spans="1:10" ht="15">
      <c r="A364" s="120"/>
      <c r="B364" s="103"/>
      <c r="C364" s="98"/>
      <c r="D364" s="10" t="s">
        <v>801</v>
      </c>
      <c r="E364" s="13">
        <v>12604</v>
      </c>
      <c r="F364" s="15" t="s">
        <v>811</v>
      </c>
      <c r="G364" s="15">
        <v>7911.3</v>
      </c>
      <c r="H364" s="24">
        <f t="shared" si="5"/>
        <v>0.6276816883529038</v>
      </c>
      <c r="I364" s="15"/>
      <c r="J364" s="21"/>
    </row>
    <row r="365" spans="1:10" ht="15">
      <c r="A365" s="120"/>
      <c r="B365" s="103"/>
      <c r="C365" s="98"/>
      <c r="D365" s="10" t="s">
        <v>804</v>
      </c>
      <c r="E365" s="13">
        <v>47500</v>
      </c>
      <c r="F365" s="15" t="s">
        <v>812</v>
      </c>
      <c r="G365" s="15">
        <v>23010.64</v>
      </c>
      <c r="H365" s="24">
        <f t="shared" si="5"/>
        <v>0.4844345263157895</v>
      </c>
      <c r="I365" s="15"/>
      <c r="J365" s="21"/>
    </row>
    <row r="366" spans="1:10" ht="15">
      <c r="A366" s="120"/>
      <c r="B366" s="103"/>
      <c r="C366" s="98"/>
      <c r="D366" s="10" t="s">
        <v>791</v>
      </c>
      <c r="E366" s="13">
        <v>6012</v>
      </c>
      <c r="F366" s="15" t="s">
        <v>813</v>
      </c>
      <c r="G366" s="15">
        <v>6251.07</v>
      </c>
      <c r="H366" s="24">
        <f t="shared" si="5"/>
        <v>0.9998512476007677</v>
      </c>
      <c r="I366" s="15"/>
      <c r="J366" s="21"/>
    </row>
    <row r="367" spans="1:10" ht="15">
      <c r="A367" s="120"/>
      <c r="B367" s="103"/>
      <c r="C367" s="98"/>
      <c r="D367" s="10" t="s">
        <v>814</v>
      </c>
      <c r="E367" s="13">
        <v>31500</v>
      </c>
      <c r="F367" s="15" t="s">
        <v>815</v>
      </c>
      <c r="G367" s="15">
        <v>14122</v>
      </c>
      <c r="H367" s="24">
        <f t="shared" si="5"/>
        <v>0.45175943698016635</v>
      </c>
      <c r="I367" s="15"/>
      <c r="J367" s="21"/>
    </row>
    <row r="368" spans="1:10" ht="15">
      <c r="A368" s="120"/>
      <c r="B368" s="103"/>
      <c r="C368" s="109" t="s">
        <v>224</v>
      </c>
      <c r="D368" s="10" t="s">
        <v>1958</v>
      </c>
      <c r="E368" s="13">
        <f>E369+E370+E376</f>
        <v>133277</v>
      </c>
      <c r="F368" s="15" t="s">
        <v>816</v>
      </c>
      <c r="G368" s="15">
        <f>G369+G370+G376</f>
        <v>73742.25</v>
      </c>
      <c r="H368" s="24">
        <f t="shared" si="5"/>
        <v>0.6810518392641096</v>
      </c>
      <c r="I368" s="15">
        <f>G368</f>
        <v>73742.25</v>
      </c>
      <c r="J368" s="21">
        <v>0</v>
      </c>
    </row>
    <row r="369" spans="1:10" ht="15">
      <c r="A369" s="120"/>
      <c r="B369" s="120"/>
      <c r="C369" s="102"/>
      <c r="D369" s="51" t="s">
        <v>801</v>
      </c>
      <c r="E369" s="13">
        <v>677</v>
      </c>
      <c r="F369" s="15" t="s">
        <v>817</v>
      </c>
      <c r="G369" s="15">
        <v>927.14</v>
      </c>
      <c r="H369" s="24">
        <f t="shared" si="5"/>
        <v>1.369483013293944</v>
      </c>
      <c r="I369" s="15"/>
      <c r="J369" s="21"/>
    </row>
    <row r="370" spans="1:10" ht="15">
      <c r="A370" s="120"/>
      <c r="B370" s="120"/>
      <c r="C370" s="103"/>
      <c r="D370" s="52" t="s">
        <v>256</v>
      </c>
      <c r="E370" s="35">
        <v>127600</v>
      </c>
      <c r="F370" s="36" t="s">
        <v>818</v>
      </c>
      <c r="G370" s="36">
        <v>72815.11</v>
      </c>
      <c r="H370" s="24">
        <f t="shared" si="5"/>
        <v>0.7096989278752437</v>
      </c>
      <c r="I370" s="36"/>
      <c r="J370" s="37"/>
    </row>
    <row r="371" spans="1:10" ht="30">
      <c r="A371" s="120"/>
      <c r="B371" s="120"/>
      <c r="C371" s="103"/>
      <c r="D371" s="128" t="s">
        <v>306</v>
      </c>
      <c r="E371" s="40"/>
      <c r="F371" s="41"/>
      <c r="G371" s="41">
        <v>39227.87</v>
      </c>
      <c r="H371" s="24"/>
      <c r="I371" s="41"/>
      <c r="J371" s="42"/>
    </row>
    <row r="372" spans="1:10" ht="15">
      <c r="A372" s="120"/>
      <c r="B372" s="120"/>
      <c r="C372" s="103"/>
      <c r="D372" s="51" t="s">
        <v>257</v>
      </c>
      <c r="E372" s="13"/>
      <c r="F372" s="15"/>
      <c r="G372" s="15">
        <v>9671.79</v>
      </c>
      <c r="H372" s="24"/>
      <c r="I372" s="15"/>
      <c r="J372" s="21"/>
    </row>
    <row r="373" spans="1:10" ht="15">
      <c r="A373" s="120"/>
      <c r="B373" s="120"/>
      <c r="C373" s="103"/>
      <c r="D373" s="51" t="s">
        <v>258</v>
      </c>
      <c r="E373" s="13"/>
      <c r="F373" s="15"/>
      <c r="G373" s="15">
        <v>3461.94</v>
      </c>
      <c r="H373" s="24"/>
      <c r="I373" s="15"/>
      <c r="J373" s="21"/>
    </row>
    <row r="374" spans="1:10" ht="15">
      <c r="A374" s="120"/>
      <c r="B374" s="120"/>
      <c r="C374" s="103"/>
      <c r="D374" s="51" t="s">
        <v>259</v>
      </c>
      <c r="E374" s="13"/>
      <c r="F374" s="15"/>
      <c r="G374" s="15">
        <v>17381.52</v>
      </c>
      <c r="H374" s="24"/>
      <c r="I374" s="15"/>
      <c r="J374" s="21"/>
    </row>
    <row r="375" spans="1:10" ht="15">
      <c r="A375" s="120"/>
      <c r="B375" s="120"/>
      <c r="C375" s="103"/>
      <c r="D375" s="51" t="s">
        <v>260</v>
      </c>
      <c r="E375" s="13"/>
      <c r="F375" s="15"/>
      <c r="G375" s="15">
        <v>3071.99</v>
      </c>
      <c r="H375" s="24"/>
      <c r="I375" s="15"/>
      <c r="J375" s="21"/>
    </row>
    <row r="376" spans="1:10" ht="15">
      <c r="A376" s="120"/>
      <c r="B376" s="120"/>
      <c r="C376" s="104"/>
      <c r="D376" s="51" t="s">
        <v>819</v>
      </c>
      <c r="E376" s="13">
        <v>5000</v>
      </c>
      <c r="F376" s="15" t="s">
        <v>1703</v>
      </c>
      <c r="G376" s="15">
        <v>0</v>
      </c>
      <c r="H376" s="24">
        <f t="shared" si="5"/>
        <v>0</v>
      </c>
      <c r="I376" s="15"/>
      <c r="J376" s="21"/>
    </row>
    <row r="377" spans="1:10" ht="15">
      <c r="A377" s="120"/>
      <c r="B377" s="103"/>
      <c r="C377" s="121" t="s">
        <v>1752</v>
      </c>
      <c r="D377" s="10" t="s">
        <v>1753</v>
      </c>
      <c r="E377" s="13">
        <f>E378</f>
        <v>97430</v>
      </c>
      <c r="F377" s="15" t="s">
        <v>820</v>
      </c>
      <c r="G377" s="15">
        <f>G378</f>
        <v>14383.06</v>
      </c>
      <c r="H377" s="24">
        <f t="shared" si="5"/>
        <v>0.1550266226907241</v>
      </c>
      <c r="I377" s="15">
        <f>G377</f>
        <v>14383.06</v>
      </c>
      <c r="J377" s="21">
        <v>0</v>
      </c>
    </row>
    <row r="378" spans="1:10" ht="30">
      <c r="A378" s="120"/>
      <c r="B378" s="103"/>
      <c r="C378" s="98"/>
      <c r="D378" s="10" t="s">
        <v>307</v>
      </c>
      <c r="E378" s="13">
        <v>97430</v>
      </c>
      <c r="F378" s="15" t="s">
        <v>820</v>
      </c>
      <c r="G378" s="15">
        <v>14383.06</v>
      </c>
      <c r="H378" s="24">
        <f t="shared" si="5"/>
        <v>0.1550266226907241</v>
      </c>
      <c r="I378" s="15"/>
      <c r="J378" s="21"/>
    </row>
    <row r="379" spans="1:10" ht="15">
      <c r="A379" s="120"/>
      <c r="B379" s="103"/>
      <c r="C379" s="97" t="s">
        <v>1968</v>
      </c>
      <c r="D379" s="10" t="s">
        <v>1969</v>
      </c>
      <c r="E379" s="13">
        <f>E380</f>
        <v>11000</v>
      </c>
      <c r="F379" s="15" t="s">
        <v>821</v>
      </c>
      <c r="G379" s="15">
        <f>G380</f>
        <v>4043.2</v>
      </c>
      <c r="H379" s="24">
        <f t="shared" si="5"/>
        <v>0.36756363636363637</v>
      </c>
      <c r="I379" s="15">
        <f>G379</f>
        <v>4043.2</v>
      </c>
      <c r="J379" s="21">
        <v>0</v>
      </c>
    </row>
    <row r="380" spans="1:10" ht="30">
      <c r="A380" s="120"/>
      <c r="B380" s="103"/>
      <c r="C380" s="98"/>
      <c r="D380" s="10" t="s">
        <v>308</v>
      </c>
      <c r="E380" s="13">
        <v>11000</v>
      </c>
      <c r="F380" s="15" t="s">
        <v>821</v>
      </c>
      <c r="G380" s="15">
        <v>4043.2</v>
      </c>
      <c r="H380" s="24">
        <f t="shared" si="5"/>
        <v>0.36756363636363637</v>
      </c>
      <c r="I380" s="15"/>
      <c r="J380" s="21"/>
    </row>
    <row r="381" spans="1:10" ht="15">
      <c r="A381" s="120"/>
      <c r="B381" s="103"/>
      <c r="C381" s="97" t="s">
        <v>1522</v>
      </c>
      <c r="D381" s="10" t="s">
        <v>1523</v>
      </c>
      <c r="E381" s="13">
        <f>E382</f>
        <v>3880</v>
      </c>
      <c r="F381" s="15" t="s">
        <v>822</v>
      </c>
      <c r="G381" s="15">
        <f>G382</f>
        <v>4017</v>
      </c>
      <c r="H381" s="24">
        <f t="shared" si="5"/>
        <v>1</v>
      </c>
      <c r="I381" s="15">
        <f>G381</f>
        <v>4017</v>
      </c>
      <c r="J381" s="21">
        <v>0</v>
      </c>
    </row>
    <row r="382" spans="1:10" ht="15">
      <c r="A382" s="120"/>
      <c r="B382" s="103"/>
      <c r="C382" s="98"/>
      <c r="D382" s="10" t="s">
        <v>791</v>
      </c>
      <c r="E382" s="13">
        <v>3880</v>
      </c>
      <c r="F382" s="15" t="s">
        <v>822</v>
      </c>
      <c r="G382" s="15">
        <v>4017</v>
      </c>
      <c r="H382" s="24">
        <f t="shared" si="5"/>
        <v>1</v>
      </c>
      <c r="I382" s="15"/>
      <c r="J382" s="21"/>
    </row>
    <row r="383" spans="1:10" ht="15">
      <c r="A383" s="120"/>
      <c r="B383" s="103"/>
      <c r="C383" s="97" t="s">
        <v>1941</v>
      </c>
      <c r="D383" s="10" t="s">
        <v>1942</v>
      </c>
      <c r="E383" s="13">
        <f>E384+E385+E386</f>
        <v>391905</v>
      </c>
      <c r="F383" s="15" t="s">
        <v>823</v>
      </c>
      <c r="G383" s="15">
        <f>G384+G385+G386</f>
        <v>182461.58000000002</v>
      </c>
      <c r="H383" s="24">
        <f t="shared" si="5"/>
        <v>0.4741823634586998</v>
      </c>
      <c r="I383" s="15">
        <f>G383</f>
        <v>182461.58000000002</v>
      </c>
      <c r="J383" s="21">
        <v>0</v>
      </c>
    </row>
    <row r="384" spans="1:10" ht="15">
      <c r="A384" s="120"/>
      <c r="B384" s="103"/>
      <c r="C384" s="98"/>
      <c r="D384" s="10" t="s">
        <v>824</v>
      </c>
      <c r="E384" s="13">
        <v>56650</v>
      </c>
      <c r="F384" s="15" t="s">
        <v>825</v>
      </c>
      <c r="G384" s="15">
        <v>0</v>
      </c>
      <c r="H384" s="24">
        <f t="shared" si="5"/>
        <v>0</v>
      </c>
      <c r="I384" s="15"/>
      <c r="J384" s="21"/>
    </row>
    <row r="385" spans="1:10" ht="15">
      <c r="A385" s="120"/>
      <c r="B385" s="103"/>
      <c r="C385" s="98"/>
      <c r="D385" s="10" t="s">
        <v>801</v>
      </c>
      <c r="E385" s="13">
        <v>59855</v>
      </c>
      <c r="F385" s="15" t="s">
        <v>826</v>
      </c>
      <c r="G385" s="15">
        <v>40070.04</v>
      </c>
      <c r="H385" s="24">
        <f t="shared" si="5"/>
        <v>0.6694518419513825</v>
      </c>
      <c r="I385" s="15"/>
      <c r="J385" s="21"/>
    </row>
    <row r="386" spans="1:10" ht="15">
      <c r="A386" s="120"/>
      <c r="B386" s="103"/>
      <c r="C386" s="98"/>
      <c r="D386" s="10" t="s">
        <v>256</v>
      </c>
      <c r="E386" s="13">
        <v>275400</v>
      </c>
      <c r="F386" s="15" t="s">
        <v>827</v>
      </c>
      <c r="G386" s="15">
        <v>142391.54</v>
      </c>
      <c r="H386" s="24">
        <f t="shared" si="5"/>
        <v>0.5307433457454145</v>
      </c>
      <c r="I386" s="15"/>
      <c r="J386" s="21"/>
    </row>
    <row r="387" spans="1:10" ht="15">
      <c r="A387" s="120"/>
      <c r="B387" s="103"/>
      <c r="C387" s="98"/>
      <c r="D387" s="10" t="s">
        <v>309</v>
      </c>
      <c r="E387" s="13"/>
      <c r="F387" s="15"/>
      <c r="G387" s="15">
        <v>8856</v>
      </c>
      <c r="H387" s="24"/>
      <c r="I387" s="15"/>
      <c r="J387" s="21"/>
    </row>
    <row r="388" spans="1:10" ht="30">
      <c r="A388" s="120"/>
      <c r="B388" s="103"/>
      <c r="C388" s="98"/>
      <c r="D388" s="10" t="s">
        <v>310</v>
      </c>
      <c r="E388" s="13"/>
      <c r="F388" s="15"/>
      <c r="G388" s="15">
        <v>4206.6</v>
      </c>
      <c r="H388" s="24"/>
      <c r="I388" s="15"/>
      <c r="J388" s="21"/>
    </row>
    <row r="389" spans="1:10" ht="15">
      <c r="A389" s="120"/>
      <c r="B389" s="103"/>
      <c r="C389" s="98"/>
      <c r="D389" s="10" t="s">
        <v>311</v>
      </c>
      <c r="E389" s="13"/>
      <c r="F389" s="15"/>
      <c r="G389" s="15">
        <v>26820</v>
      </c>
      <c r="H389" s="24"/>
      <c r="I389" s="15"/>
      <c r="J389" s="21"/>
    </row>
    <row r="390" spans="1:10" ht="15">
      <c r="A390" s="120"/>
      <c r="B390" s="103"/>
      <c r="C390" s="98"/>
      <c r="D390" s="10" t="s">
        <v>312</v>
      </c>
      <c r="E390" s="13"/>
      <c r="F390" s="15"/>
      <c r="G390" s="15">
        <v>51861.59</v>
      </c>
      <c r="H390" s="24"/>
      <c r="I390" s="15"/>
      <c r="J390" s="21"/>
    </row>
    <row r="391" spans="1:10" ht="15">
      <c r="A391" s="120"/>
      <c r="B391" s="103"/>
      <c r="C391" s="98"/>
      <c r="D391" s="10" t="s">
        <v>313</v>
      </c>
      <c r="E391" s="13"/>
      <c r="F391" s="15"/>
      <c r="G391" s="15">
        <v>11450.2</v>
      </c>
      <c r="H391" s="24"/>
      <c r="I391" s="15"/>
      <c r="J391" s="21"/>
    </row>
    <row r="392" spans="1:10" ht="15">
      <c r="A392" s="120"/>
      <c r="B392" s="103"/>
      <c r="C392" s="98"/>
      <c r="D392" s="10" t="s">
        <v>314</v>
      </c>
      <c r="E392" s="13"/>
      <c r="F392" s="15"/>
      <c r="G392" s="15">
        <v>22767.88</v>
      </c>
      <c r="H392" s="24"/>
      <c r="I392" s="15"/>
      <c r="J392" s="21"/>
    </row>
    <row r="393" spans="1:10" ht="15">
      <c r="A393" s="120"/>
      <c r="B393" s="103"/>
      <c r="C393" s="98"/>
      <c r="D393" s="10" t="s">
        <v>316</v>
      </c>
      <c r="E393" s="13"/>
      <c r="F393" s="15"/>
      <c r="G393" s="15">
        <v>13477.27</v>
      </c>
      <c r="H393" s="24"/>
      <c r="I393" s="15"/>
      <c r="J393" s="21"/>
    </row>
    <row r="394" spans="1:10" ht="15">
      <c r="A394" s="120"/>
      <c r="B394" s="103"/>
      <c r="C394" s="98"/>
      <c r="D394" s="10" t="s">
        <v>315</v>
      </c>
      <c r="E394" s="13"/>
      <c r="F394" s="15"/>
      <c r="G394" s="15">
        <v>2952</v>
      </c>
      <c r="H394" s="24"/>
      <c r="I394" s="15"/>
      <c r="J394" s="21"/>
    </row>
    <row r="395" spans="1:10" ht="15">
      <c r="A395" s="120"/>
      <c r="B395" s="103"/>
      <c r="C395" s="97" t="s">
        <v>1720</v>
      </c>
      <c r="D395" s="10" t="s">
        <v>1721</v>
      </c>
      <c r="E395" s="13">
        <f>E396</f>
        <v>6110</v>
      </c>
      <c r="F395" s="15" t="s">
        <v>828</v>
      </c>
      <c r="G395" s="15">
        <f>G396</f>
        <v>3172.5</v>
      </c>
      <c r="H395" s="24">
        <f aca="true" t="shared" si="6" ref="H395:H455">G395/F395</f>
        <v>0.5192307692307693</v>
      </c>
      <c r="I395" s="15">
        <f>G395</f>
        <v>3172.5</v>
      </c>
      <c r="J395" s="21">
        <v>0</v>
      </c>
    </row>
    <row r="396" spans="1:10" ht="15">
      <c r="A396" s="120"/>
      <c r="B396" s="103"/>
      <c r="C396" s="98"/>
      <c r="D396" s="10" t="s">
        <v>791</v>
      </c>
      <c r="E396" s="13">
        <v>6110</v>
      </c>
      <c r="F396" s="15" t="s">
        <v>828</v>
      </c>
      <c r="G396" s="15">
        <v>3172.5</v>
      </c>
      <c r="H396" s="24">
        <f t="shared" si="6"/>
        <v>0.5192307692307693</v>
      </c>
      <c r="I396" s="15"/>
      <c r="J396" s="21"/>
    </row>
    <row r="397" spans="1:10" ht="45">
      <c r="A397" s="120"/>
      <c r="B397" s="103"/>
      <c r="C397" s="97" t="s">
        <v>782</v>
      </c>
      <c r="D397" s="10" t="s">
        <v>783</v>
      </c>
      <c r="E397" s="13">
        <f>E398</f>
        <v>14326</v>
      </c>
      <c r="F397" s="15" t="s">
        <v>829</v>
      </c>
      <c r="G397" s="15">
        <f>G398</f>
        <v>5619.86</v>
      </c>
      <c r="H397" s="24">
        <f t="shared" si="6"/>
        <v>0.3922839592349574</v>
      </c>
      <c r="I397" s="15">
        <f>G397</f>
        <v>5619.86</v>
      </c>
      <c r="J397" s="21">
        <v>0</v>
      </c>
    </row>
    <row r="398" spans="1:10" ht="15">
      <c r="A398" s="120"/>
      <c r="B398" s="103"/>
      <c r="C398" s="99"/>
      <c r="D398" s="34" t="s">
        <v>791</v>
      </c>
      <c r="E398" s="35">
        <v>14326</v>
      </c>
      <c r="F398" s="36" t="s">
        <v>829</v>
      </c>
      <c r="G398" s="36">
        <v>5619.86</v>
      </c>
      <c r="H398" s="24">
        <f t="shared" si="6"/>
        <v>0.3922839592349574</v>
      </c>
      <c r="I398" s="36"/>
      <c r="J398" s="37"/>
    </row>
    <row r="399" spans="1:10" ht="45">
      <c r="A399" s="120"/>
      <c r="B399" s="103"/>
      <c r="C399" s="110" t="s">
        <v>785</v>
      </c>
      <c r="D399" s="39" t="s">
        <v>786</v>
      </c>
      <c r="E399" s="40" t="str">
        <f>F400</f>
        <v>30 600,00</v>
      </c>
      <c r="F399" s="41" t="s">
        <v>830</v>
      </c>
      <c r="G399" s="41">
        <f>G400</f>
        <v>10469.27</v>
      </c>
      <c r="H399" s="24">
        <f t="shared" si="6"/>
        <v>0.34213300653594775</v>
      </c>
      <c r="I399" s="41">
        <f>G399</f>
        <v>10469.27</v>
      </c>
      <c r="J399" s="42">
        <v>0</v>
      </c>
    </row>
    <row r="400" spans="1:10" ht="15">
      <c r="A400" s="120"/>
      <c r="B400" s="103"/>
      <c r="C400" s="98"/>
      <c r="D400" s="10" t="s">
        <v>791</v>
      </c>
      <c r="E400" s="13">
        <v>30600</v>
      </c>
      <c r="F400" s="15" t="s">
        <v>830</v>
      </c>
      <c r="G400" s="15">
        <v>10469.27</v>
      </c>
      <c r="H400" s="24">
        <f t="shared" si="6"/>
        <v>0.34213300653594775</v>
      </c>
      <c r="I400" s="15"/>
      <c r="J400" s="21"/>
    </row>
    <row r="401" spans="1:10" ht="15">
      <c r="A401" s="120"/>
      <c r="B401" s="103"/>
      <c r="C401" s="97" t="s">
        <v>831</v>
      </c>
      <c r="D401" s="10" t="s">
        <v>832</v>
      </c>
      <c r="E401" s="13">
        <f>E402</f>
        <v>600</v>
      </c>
      <c r="F401" s="15" t="s">
        <v>1524</v>
      </c>
      <c r="G401" s="15">
        <f>G402</f>
        <v>0</v>
      </c>
      <c r="H401" s="24">
        <f t="shared" si="6"/>
        <v>0</v>
      </c>
      <c r="I401" s="15">
        <f>G401</f>
        <v>0</v>
      </c>
      <c r="J401" s="21">
        <v>0</v>
      </c>
    </row>
    <row r="402" spans="1:10" ht="15">
      <c r="A402" s="120"/>
      <c r="B402" s="103"/>
      <c r="C402" s="98"/>
      <c r="D402" s="10" t="s">
        <v>791</v>
      </c>
      <c r="E402" s="13">
        <v>600</v>
      </c>
      <c r="F402" s="15" t="s">
        <v>1524</v>
      </c>
      <c r="G402" s="15">
        <v>0</v>
      </c>
      <c r="H402" s="24">
        <f t="shared" si="6"/>
        <v>0</v>
      </c>
      <c r="I402" s="15"/>
      <c r="J402" s="21"/>
    </row>
    <row r="403" spans="1:10" ht="30">
      <c r="A403" s="120"/>
      <c r="B403" s="103"/>
      <c r="C403" s="97" t="s">
        <v>1766</v>
      </c>
      <c r="D403" s="10" t="s">
        <v>1767</v>
      </c>
      <c r="E403" s="13">
        <f>E404</f>
        <v>400</v>
      </c>
      <c r="F403" s="15" t="s">
        <v>1678</v>
      </c>
      <c r="G403" s="15">
        <f>G404</f>
        <v>0</v>
      </c>
      <c r="H403" s="24">
        <f t="shared" si="6"/>
        <v>0</v>
      </c>
      <c r="I403" s="15">
        <f>G403</f>
        <v>0</v>
      </c>
      <c r="J403" s="21">
        <v>0</v>
      </c>
    </row>
    <row r="404" spans="1:10" ht="15">
      <c r="A404" s="120"/>
      <c r="B404" s="103"/>
      <c r="C404" s="98"/>
      <c r="D404" s="10" t="s">
        <v>791</v>
      </c>
      <c r="E404" s="13">
        <v>400</v>
      </c>
      <c r="F404" s="15" t="s">
        <v>1678</v>
      </c>
      <c r="G404" s="15">
        <v>0</v>
      </c>
      <c r="H404" s="24">
        <f t="shared" si="6"/>
        <v>0</v>
      </c>
      <c r="I404" s="15"/>
      <c r="J404" s="21"/>
    </row>
    <row r="405" spans="1:10" ht="15">
      <c r="A405" s="120"/>
      <c r="B405" s="103"/>
      <c r="C405" s="97" t="s">
        <v>1530</v>
      </c>
      <c r="D405" s="10" t="s">
        <v>1531</v>
      </c>
      <c r="E405" s="13">
        <f>E406</f>
        <v>22440</v>
      </c>
      <c r="F405" s="15" t="s">
        <v>833</v>
      </c>
      <c r="G405" s="15">
        <f>G406</f>
        <v>10708.71</v>
      </c>
      <c r="H405" s="24">
        <f t="shared" si="6"/>
        <v>0.47721524064171117</v>
      </c>
      <c r="I405" s="15">
        <f>G405</f>
        <v>10708.71</v>
      </c>
      <c r="J405" s="21">
        <v>0</v>
      </c>
    </row>
    <row r="406" spans="1:10" ht="15">
      <c r="A406" s="120"/>
      <c r="B406" s="103"/>
      <c r="C406" s="98"/>
      <c r="D406" s="10" t="s">
        <v>791</v>
      </c>
      <c r="E406" s="13">
        <v>22440</v>
      </c>
      <c r="F406" s="15" t="s">
        <v>833</v>
      </c>
      <c r="G406" s="15">
        <v>10708.71</v>
      </c>
      <c r="H406" s="24">
        <f t="shared" si="6"/>
        <v>0.47721524064171117</v>
      </c>
      <c r="I406" s="15"/>
      <c r="J406" s="21"/>
    </row>
    <row r="407" spans="1:10" ht="15">
      <c r="A407" s="120"/>
      <c r="B407" s="103"/>
      <c r="C407" s="97" t="s">
        <v>1723</v>
      </c>
      <c r="D407" s="10" t="s">
        <v>1724</v>
      </c>
      <c r="E407" s="13">
        <f>E408</f>
        <v>1260</v>
      </c>
      <c r="F407" s="15" t="s">
        <v>834</v>
      </c>
      <c r="G407" s="15">
        <f>G408</f>
        <v>359.08</v>
      </c>
      <c r="H407" s="24">
        <f t="shared" si="6"/>
        <v>0.28498412698412695</v>
      </c>
      <c r="I407" s="15">
        <f>G407</f>
        <v>359.08</v>
      </c>
      <c r="J407" s="21">
        <v>0</v>
      </c>
    </row>
    <row r="408" spans="1:10" ht="15">
      <c r="A408" s="120"/>
      <c r="B408" s="103"/>
      <c r="C408" s="98"/>
      <c r="D408" s="10" t="s">
        <v>791</v>
      </c>
      <c r="E408" s="13">
        <v>1260</v>
      </c>
      <c r="F408" s="15" t="s">
        <v>834</v>
      </c>
      <c r="G408" s="15">
        <v>359.08</v>
      </c>
      <c r="H408" s="24">
        <f t="shared" si="6"/>
        <v>0.28498412698412695</v>
      </c>
      <c r="I408" s="15"/>
      <c r="J408" s="21"/>
    </row>
    <row r="409" spans="1:10" ht="15">
      <c r="A409" s="120"/>
      <c r="B409" s="103"/>
      <c r="C409" s="97" t="s">
        <v>230</v>
      </c>
      <c r="D409" s="10" t="s">
        <v>231</v>
      </c>
      <c r="E409" s="13">
        <f>E410</f>
        <v>33252</v>
      </c>
      <c r="F409" s="15" t="s">
        <v>835</v>
      </c>
      <c r="G409" s="15">
        <f>G410</f>
        <v>22554.24</v>
      </c>
      <c r="H409" s="24">
        <f t="shared" si="6"/>
        <v>0.6782822085889572</v>
      </c>
      <c r="I409" s="15">
        <f>G409</f>
        <v>22554.24</v>
      </c>
      <c r="J409" s="21">
        <v>0</v>
      </c>
    </row>
    <row r="410" spans="1:10" ht="15">
      <c r="A410" s="120"/>
      <c r="B410" s="103"/>
      <c r="C410" s="98"/>
      <c r="D410" s="10" t="s">
        <v>791</v>
      </c>
      <c r="E410" s="13">
        <v>33252</v>
      </c>
      <c r="F410" s="15" t="s">
        <v>835</v>
      </c>
      <c r="G410" s="15">
        <v>22554.24</v>
      </c>
      <c r="H410" s="24">
        <f t="shared" si="6"/>
        <v>0.6782822085889572</v>
      </c>
      <c r="I410" s="15"/>
      <c r="J410" s="21"/>
    </row>
    <row r="411" spans="1:10" ht="15">
      <c r="A411" s="120"/>
      <c r="B411" s="103"/>
      <c r="C411" s="97" t="s">
        <v>1605</v>
      </c>
      <c r="D411" s="10" t="s">
        <v>1606</v>
      </c>
      <c r="E411" s="13">
        <f>E412</f>
        <v>86967</v>
      </c>
      <c r="F411" s="15" t="s">
        <v>836</v>
      </c>
      <c r="G411" s="15">
        <f>G412</f>
        <v>65226</v>
      </c>
      <c r="H411" s="24">
        <f t="shared" si="6"/>
        <v>0.7500086239608127</v>
      </c>
      <c r="I411" s="15">
        <f>G411</f>
        <v>65226</v>
      </c>
      <c r="J411" s="21">
        <v>0</v>
      </c>
    </row>
    <row r="412" spans="1:10" ht="15">
      <c r="A412" s="120"/>
      <c r="B412" s="103"/>
      <c r="C412" s="98"/>
      <c r="D412" s="10" t="s">
        <v>791</v>
      </c>
      <c r="E412" s="13">
        <v>86967</v>
      </c>
      <c r="F412" s="15" t="s">
        <v>836</v>
      </c>
      <c r="G412" s="15">
        <v>65226</v>
      </c>
      <c r="H412" s="24">
        <f t="shared" si="6"/>
        <v>0.7500086239608127</v>
      </c>
      <c r="I412" s="15"/>
      <c r="J412" s="21"/>
    </row>
    <row r="413" spans="1:10" ht="15">
      <c r="A413" s="120"/>
      <c r="B413" s="103"/>
      <c r="C413" s="97" t="s">
        <v>1770</v>
      </c>
      <c r="D413" s="10" t="s">
        <v>1771</v>
      </c>
      <c r="E413" s="13">
        <f>E414</f>
        <v>4100</v>
      </c>
      <c r="F413" s="15" t="s">
        <v>837</v>
      </c>
      <c r="G413" s="15">
        <f>G414</f>
        <v>0</v>
      </c>
      <c r="H413" s="24">
        <f t="shared" si="6"/>
        <v>0</v>
      </c>
      <c r="I413" s="15">
        <f>G413</f>
        <v>0</v>
      </c>
      <c r="J413" s="21">
        <v>0</v>
      </c>
    </row>
    <row r="414" spans="1:10" ht="15">
      <c r="A414" s="120"/>
      <c r="B414" s="103"/>
      <c r="C414" s="98"/>
      <c r="D414" s="10" t="s">
        <v>791</v>
      </c>
      <c r="E414" s="13">
        <v>4100</v>
      </c>
      <c r="F414" s="15" t="s">
        <v>837</v>
      </c>
      <c r="G414" s="15">
        <v>0</v>
      </c>
      <c r="H414" s="24">
        <f t="shared" si="6"/>
        <v>0</v>
      </c>
      <c r="I414" s="15"/>
      <c r="J414" s="21"/>
    </row>
    <row r="415" spans="1:10" ht="30">
      <c r="A415" s="120"/>
      <c r="B415" s="103"/>
      <c r="C415" s="97" t="s">
        <v>25</v>
      </c>
      <c r="D415" s="10" t="s">
        <v>26</v>
      </c>
      <c r="E415" s="13">
        <v>0</v>
      </c>
      <c r="F415" s="15" t="s">
        <v>838</v>
      </c>
      <c r="G415" s="15">
        <f>G416</f>
        <v>3582.8</v>
      </c>
      <c r="H415" s="24">
        <f t="shared" si="6"/>
        <v>0.5036974553634191</v>
      </c>
      <c r="I415" s="15">
        <f>G415</f>
        <v>3582.8</v>
      </c>
      <c r="J415" s="21">
        <v>0</v>
      </c>
    </row>
    <row r="416" spans="1:10" ht="15">
      <c r="A416" s="120"/>
      <c r="B416" s="103"/>
      <c r="C416" s="98"/>
      <c r="D416" s="10" t="s">
        <v>791</v>
      </c>
      <c r="E416" s="13">
        <v>0</v>
      </c>
      <c r="F416" s="15" t="s">
        <v>838</v>
      </c>
      <c r="G416" s="15">
        <v>3582.8</v>
      </c>
      <c r="H416" s="24">
        <f t="shared" si="6"/>
        <v>0.5036974553634191</v>
      </c>
      <c r="I416" s="15"/>
      <c r="J416" s="21"/>
    </row>
    <row r="417" spans="1:10" ht="15">
      <c r="A417" s="120"/>
      <c r="B417" s="103"/>
      <c r="C417" s="97" t="s">
        <v>1688</v>
      </c>
      <c r="D417" s="10" t="s">
        <v>1689</v>
      </c>
      <c r="E417" s="13">
        <f>E418</f>
        <v>2000</v>
      </c>
      <c r="F417" s="15" t="s">
        <v>839</v>
      </c>
      <c r="G417" s="15">
        <f>G418</f>
        <v>31512.06</v>
      </c>
      <c r="H417" s="24">
        <f t="shared" si="6"/>
        <v>0.9999067110899572</v>
      </c>
      <c r="I417" s="15">
        <f>G417</f>
        <v>31512.06</v>
      </c>
      <c r="J417" s="21">
        <v>0</v>
      </c>
    </row>
    <row r="418" spans="1:10" ht="15">
      <c r="A418" s="120"/>
      <c r="B418" s="103"/>
      <c r="C418" s="98"/>
      <c r="D418" s="10" t="s">
        <v>791</v>
      </c>
      <c r="E418" s="13">
        <v>2000</v>
      </c>
      <c r="F418" s="15" t="s">
        <v>839</v>
      </c>
      <c r="G418" s="15">
        <v>31512.06</v>
      </c>
      <c r="H418" s="24">
        <f t="shared" si="6"/>
        <v>0.9999067110899572</v>
      </c>
      <c r="I418" s="15"/>
      <c r="J418" s="21"/>
    </row>
    <row r="419" spans="1:10" ht="15">
      <c r="A419" s="120"/>
      <c r="B419" s="103"/>
      <c r="C419" s="97" t="s">
        <v>1775</v>
      </c>
      <c r="D419" s="10" t="s">
        <v>1776</v>
      </c>
      <c r="E419" s="13">
        <f>E420+E421</f>
        <v>10000</v>
      </c>
      <c r="F419" s="15" t="s">
        <v>840</v>
      </c>
      <c r="G419" s="15">
        <f>G420+G421</f>
        <v>4813.34</v>
      </c>
      <c r="H419" s="24">
        <f t="shared" si="6"/>
        <v>0.45841333333333334</v>
      </c>
      <c r="I419" s="15">
        <f>G419</f>
        <v>4813.34</v>
      </c>
      <c r="J419" s="21">
        <v>0</v>
      </c>
    </row>
    <row r="420" spans="1:10" ht="15">
      <c r="A420" s="120"/>
      <c r="B420" s="103"/>
      <c r="C420" s="98"/>
      <c r="D420" s="10" t="s">
        <v>801</v>
      </c>
      <c r="E420" s="13">
        <v>10000</v>
      </c>
      <c r="F420" s="15" t="s">
        <v>235</v>
      </c>
      <c r="G420" s="15">
        <v>4313.34</v>
      </c>
      <c r="H420" s="24">
        <f t="shared" si="6"/>
        <v>0.431334</v>
      </c>
      <c r="I420" s="15"/>
      <c r="J420" s="21"/>
    </row>
    <row r="421" spans="1:10" ht="45">
      <c r="A421" s="120"/>
      <c r="B421" s="103"/>
      <c r="C421" s="98"/>
      <c r="D421" s="10" t="s">
        <v>841</v>
      </c>
      <c r="E421" s="13">
        <v>0</v>
      </c>
      <c r="F421" s="15" t="s">
        <v>1714</v>
      </c>
      <c r="G421" s="15">
        <v>500</v>
      </c>
      <c r="H421" s="24">
        <f t="shared" si="6"/>
        <v>1</v>
      </c>
      <c r="I421" s="15"/>
      <c r="J421" s="21"/>
    </row>
    <row r="422" spans="1:10" ht="30">
      <c r="A422" s="120"/>
      <c r="B422" s="103"/>
      <c r="C422" s="97" t="s">
        <v>1312</v>
      </c>
      <c r="D422" s="10" t="s">
        <v>1313</v>
      </c>
      <c r="E422" s="13">
        <f>E423</f>
        <v>15000</v>
      </c>
      <c r="F422" s="15" t="s">
        <v>520</v>
      </c>
      <c r="G422" s="15">
        <f>G423</f>
        <v>7455</v>
      </c>
      <c r="H422" s="24">
        <f t="shared" si="6"/>
        <v>0.497</v>
      </c>
      <c r="I422" s="15">
        <f>G422</f>
        <v>7455</v>
      </c>
      <c r="J422" s="21">
        <v>0</v>
      </c>
    </row>
    <row r="423" spans="1:10" ht="15">
      <c r="A423" s="120"/>
      <c r="B423" s="103"/>
      <c r="C423" s="98"/>
      <c r="D423" s="10" t="s">
        <v>791</v>
      </c>
      <c r="E423" s="13">
        <v>15000</v>
      </c>
      <c r="F423" s="15" t="s">
        <v>520</v>
      </c>
      <c r="G423" s="15">
        <v>7455</v>
      </c>
      <c r="H423" s="24">
        <f t="shared" si="6"/>
        <v>0.497</v>
      </c>
      <c r="I423" s="15"/>
      <c r="J423" s="21"/>
    </row>
    <row r="424" spans="1:10" ht="30">
      <c r="A424" s="120"/>
      <c r="B424" s="103"/>
      <c r="C424" s="115" t="s">
        <v>1691</v>
      </c>
      <c r="D424" s="34" t="s">
        <v>207</v>
      </c>
      <c r="E424" s="35">
        <f>E425</f>
        <v>15600</v>
      </c>
      <c r="F424" s="36" t="s">
        <v>842</v>
      </c>
      <c r="G424" s="36">
        <f>G425</f>
        <v>14131.09</v>
      </c>
      <c r="H424" s="24">
        <f t="shared" si="6"/>
        <v>0.9058391025641026</v>
      </c>
      <c r="I424" s="36">
        <v>0</v>
      </c>
      <c r="J424" s="37">
        <f>G424</f>
        <v>14131.09</v>
      </c>
    </row>
    <row r="425" spans="1:10" ht="15">
      <c r="A425" s="120"/>
      <c r="B425" s="104"/>
      <c r="C425" s="100"/>
      <c r="D425" s="39" t="s">
        <v>843</v>
      </c>
      <c r="E425" s="40">
        <v>15600</v>
      </c>
      <c r="F425" s="41" t="s">
        <v>842</v>
      </c>
      <c r="G425" s="41">
        <v>14131.09</v>
      </c>
      <c r="H425" s="24">
        <f t="shared" si="6"/>
        <v>0.9058391025641026</v>
      </c>
      <c r="I425" s="41"/>
      <c r="J425" s="42"/>
    </row>
    <row r="426" spans="1:10" ht="15">
      <c r="A426" s="103"/>
      <c r="B426" s="116" t="s">
        <v>844</v>
      </c>
      <c r="C426" s="8"/>
      <c r="D426" s="10" t="s">
        <v>845</v>
      </c>
      <c r="E426" s="13">
        <f>E427+E429+E431+E433+E436+E439+E441+E443+E445+E447+E449+E453+E455+E457+E465+E468+E471+E473+E475+E478+E481+E484+E486</f>
        <v>192369</v>
      </c>
      <c r="F426" s="15" t="s">
        <v>846</v>
      </c>
      <c r="G426" s="15">
        <f>G427+G429+G431+G433+G436+G439+G441+G443+G445+G447+G449+G453+G455+G457+G465+G468+G471+G473+G475+G478+G481+G484+G486</f>
        <v>174202.66999999998</v>
      </c>
      <c r="H426" s="24">
        <f t="shared" si="6"/>
        <v>0.5918838742996544</v>
      </c>
      <c r="I426" s="15">
        <f>I427+I429+I431+I433+I436+I439+I441+I443+I445+I447+I449+I453+I455+I457+I465+I468+I471+I473+I475+I478+I481+I484+I486</f>
        <v>174202.66999999998</v>
      </c>
      <c r="J426" s="21">
        <f>J427+J429+J431+J433+J436+J439+J441+J443+J445+J447+J449+J453+J455+J457+J465+J468+J471+J473+J475+J478+J481+J484+J486</f>
        <v>0</v>
      </c>
    </row>
    <row r="427" spans="1:10" ht="75">
      <c r="A427" s="120"/>
      <c r="B427" s="102"/>
      <c r="C427" s="97" t="s">
        <v>847</v>
      </c>
      <c r="D427" s="10" t="s">
        <v>2014</v>
      </c>
      <c r="E427" s="13">
        <f>E428</f>
        <v>0</v>
      </c>
      <c r="F427" s="15" t="s">
        <v>2015</v>
      </c>
      <c r="G427" s="15">
        <f>G428</f>
        <v>0</v>
      </c>
      <c r="H427" s="24">
        <f t="shared" si="6"/>
        <v>0</v>
      </c>
      <c r="I427" s="15">
        <f>G427</f>
        <v>0</v>
      </c>
      <c r="J427" s="21">
        <v>0</v>
      </c>
    </row>
    <row r="428" spans="1:10" ht="30">
      <c r="A428" s="120"/>
      <c r="B428" s="103"/>
      <c r="C428" s="98"/>
      <c r="D428" s="10" t="s">
        <v>2016</v>
      </c>
      <c r="E428" s="13">
        <v>0</v>
      </c>
      <c r="F428" s="15" t="s">
        <v>2015</v>
      </c>
      <c r="G428" s="15">
        <v>0</v>
      </c>
      <c r="H428" s="24">
        <f t="shared" si="6"/>
        <v>0</v>
      </c>
      <c r="I428" s="15"/>
      <c r="J428" s="21"/>
    </row>
    <row r="429" spans="1:10" ht="15">
      <c r="A429" s="120"/>
      <c r="B429" s="103"/>
      <c r="C429" s="97" t="s">
        <v>2017</v>
      </c>
      <c r="D429" s="10" t="s">
        <v>215</v>
      </c>
      <c r="E429" s="13">
        <f>E430</f>
        <v>8629</v>
      </c>
      <c r="F429" s="15" t="s">
        <v>2018</v>
      </c>
      <c r="G429" s="15">
        <f>G430</f>
        <v>6227.97</v>
      </c>
      <c r="H429" s="24">
        <f t="shared" si="6"/>
        <v>0.7217487542009503</v>
      </c>
      <c r="I429" s="15">
        <f>G429</f>
        <v>6227.97</v>
      </c>
      <c r="J429" s="21">
        <v>0</v>
      </c>
    </row>
    <row r="430" spans="1:10" ht="30">
      <c r="A430" s="120"/>
      <c r="B430" s="103"/>
      <c r="C430" s="98"/>
      <c r="D430" s="10" t="s">
        <v>2019</v>
      </c>
      <c r="E430" s="13">
        <v>8629</v>
      </c>
      <c r="F430" s="15" t="s">
        <v>2018</v>
      </c>
      <c r="G430" s="15">
        <v>6227.97</v>
      </c>
      <c r="H430" s="24">
        <f t="shared" si="6"/>
        <v>0.7217487542009503</v>
      </c>
      <c r="I430" s="15"/>
      <c r="J430" s="21"/>
    </row>
    <row r="431" spans="1:10" ht="15">
      <c r="A431" s="120"/>
      <c r="B431" s="103"/>
      <c r="C431" s="97" t="s">
        <v>2020</v>
      </c>
      <c r="D431" s="10" t="s">
        <v>215</v>
      </c>
      <c r="E431" s="13">
        <f>E432</f>
        <v>1523</v>
      </c>
      <c r="F431" s="15" t="s">
        <v>2021</v>
      </c>
      <c r="G431" s="15">
        <f>G432</f>
        <v>1099.05</v>
      </c>
      <c r="H431" s="24">
        <f t="shared" si="6"/>
        <v>0.7216349310571241</v>
      </c>
      <c r="I431" s="15">
        <f>G431</f>
        <v>1099.05</v>
      </c>
      <c r="J431" s="21">
        <v>0</v>
      </c>
    </row>
    <row r="432" spans="1:10" ht="30">
      <c r="A432" s="120"/>
      <c r="B432" s="103"/>
      <c r="C432" s="98"/>
      <c r="D432" s="10" t="s">
        <v>2019</v>
      </c>
      <c r="E432" s="13">
        <v>1523</v>
      </c>
      <c r="F432" s="15" t="s">
        <v>2021</v>
      </c>
      <c r="G432" s="15">
        <v>1099.05</v>
      </c>
      <c r="H432" s="24">
        <f t="shared" si="6"/>
        <v>0.7216349310571241</v>
      </c>
      <c r="I432" s="15"/>
      <c r="J432" s="21"/>
    </row>
    <row r="433" spans="1:10" ht="15">
      <c r="A433" s="120"/>
      <c r="B433" s="103"/>
      <c r="C433" s="97" t="s">
        <v>2022</v>
      </c>
      <c r="D433" s="10" t="s">
        <v>219</v>
      </c>
      <c r="E433" s="13">
        <f>E434+E435</f>
        <v>1492</v>
      </c>
      <c r="F433" s="15" t="s">
        <v>2023</v>
      </c>
      <c r="G433" s="15">
        <f>G434+G435</f>
        <v>1368.3600000000001</v>
      </c>
      <c r="H433" s="24">
        <f t="shared" si="6"/>
        <v>0.7086276540652512</v>
      </c>
      <c r="I433" s="15">
        <f>G433</f>
        <v>1368.3600000000001</v>
      </c>
      <c r="J433" s="21">
        <v>0</v>
      </c>
    </row>
    <row r="434" spans="1:10" ht="30">
      <c r="A434" s="120"/>
      <c r="B434" s="103"/>
      <c r="C434" s="98"/>
      <c r="D434" s="10" t="s">
        <v>2019</v>
      </c>
      <c r="E434" s="13">
        <v>1492</v>
      </c>
      <c r="F434" s="15" t="s">
        <v>2024</v>
      </c>
      <c r="G434" s="15">
        <v>930.01</v>
      </c>
      <c r="H434" s="24">
        <f t="shared" si="6"/>
        <v>0.6233310991957105</v>
      </c>
      <c r="I434" s="15"/>
      <c r="J434" s="21"/>
    </row>
    <row r="435" spans="1:10" ht="30">
      <c r="A435" s="120"/>
      <c r="B435" s="103"/>
      <c r="C435" s="98"/>
      <c r="D435" s="10" t="s">
        <v>2025</v>
      </c>
      <c r="E435" s="13">
        <v>0</v>
      </c>
      <c r="F435" s="15" t="s">
        <v>2026</v>
      </c>
      <c r="G435" s="15">
        <v>438.35</v>
      </c>
      <c r="H435" s="24">
        <f t="shared" si="6"/>
        <v>0.9985193621867882</v>
      </c>
      <c r="I435" s="15"/>
      <c r="J435" s="21"/>
    </row>
    <row r="436" spans="1:10" ht="15">
      <c r="A436" s="120"/>
      <c r="B436" s="103"/>
      <c r="C436" s="97" t="s">
        <v>2027</v>
      </c>
      <c r="D436" s="10" t="s">
        <v>219</v>
      </c>
      <c r="E436" s="13">
        <f>E437+E438</f>
        <v>263</v>
      </c>
      <c r="F436" s="15" t="s">
        <v>2028</v>
      </c>
      <c r="G436" s="15">
        <f>G437+G438</f>
        <v>241.46</v>
      </c>
      <c r="H436" s="24">
        <f t="shared" si="6"/>
        <v>0.7080938416422288</v>
      </c>
      <c r="I436" s="15">
        <f>G436</f>
        <v>241.46</v>
      </c>
      <c r="J436" s="21">
        <v>0</v>
      </c>
    </row>
    <row r="437" spans="1:10" ht="30">
      <c r="A437" s="120"/>
      <c r="B437" s="103"/>
      <c r="C437" s="98"/>
      <c r="D437" s="10" t="s">
        <v>2019</v>
      </c>
      <c r="E437" s="13">
        <v>263</v>
      </c>
      <c r="F437" s="15" t="s">
        <v>2029</v>
      </c>
      <c r="G437" s="15">
        <v>164.11</v>
      </c>
      <c r="H437" s="24">
        <f t="shared" si="6"/>
        <v>0.6239923954372624</v>
      </c>
      <c r="I437" s="15"/>
      <c r="J437" s="21"/>
    </row>
    <row r="438" spans="1:10" ht="30">
      <c r="A438" s="120"/>
      <c r="B438" s="103"/>
      <c r="C438" s="98"/>
      <c r="D438" s="10" t="s">
        <v>2025</v>
      </c>
      <c r="E438" s="13">
        <v>0</v>
      </c>
      <c r="F438" s="15" t="s">
        <v>2030</v>
      </c>
      <c r="G438" s="15">
        <v>77.35</v>
      </c>
      <c r="H438" s="24">
        <f t="shared" si="6"/>
        <v>0.9916666666666666</v>
      </c>
      <c r="I438" s="15"/>
      <c r="J438" s="21"/>
    </row>
    <row r="439" spans="1:10" ht="15">
      <c r="A439" s="120"/>
      <c r="B439" s="103"/>
      <c r="C439" s="97" t="s">
        <v>2031</v>
      </c>
      <c r="D439" s="10" t="s">
        <v>222</v>
      </c>
      <c r="E439" s="13">
        <f>E440</f>
        <v>212</v>
      </c>
      <c r="F439" s="15" t="s">
        <v>2032</v>
      </c>
      <c r="G439" s="15">
        <f>G440</f>
        <v>70.48</v>
      </c>
      <c r="H439" s="24">
        <f t="shared" si="6"/>
        <v>0.33245283018867927</v>
      </c>
      <c r="I439" s="15">
        <f>G439</f>
        <v>70.48</v>
      </c>
      <c r="J439" s="21">
        <v>0</v>
      </c>
    </row>
    <row r="440" spans="1:10" ht="30">
      <c r="A440" s="120"/>
      <c r="B440" s="103"/>
      <c r="C440" s="98"/>
      <c r="D440" s="10" t="s">
        <v>2019</v>
      </c>
      <c r="E440" s="13">
        <v>212</v>
      </c>
      <c r="F440" s="15" t="s">
        <v>2032</v>
      </c>
      <c r="G440" s="15">
        <v>70.48</v>
      </c>
      <c r="H440" s="24">
        <f t="shared" si="6"/>
        <v>0.33245283018867927</v>
      </c>
      <c r="I440" s="15"/>
      <c r="J440" s="21"/>
    </row>
    <row r="441" spans="1:10" ht="15">
      <c r="A441" s="120"/>
      <c r="B441" s="103"/>
      <c r="C441" s="97" t="s">
        <v>2033</v>
      </c>
      <c r="D441" s="10" t="s">
        <v>222</v>
      </c>
      <c r="E441" s="13">
        <f>E442</f>
        <v>37</v>
      </c>
      <c r="F441" s="15" t="s">
        <v>2034</v>
      </c>
      <c r="G441" s="15">
        <f>G442</f>
        <v>12.41</v>
      </c>
      <c r="H441" s="24">
        <f t="shared" si="6"/>
        <v>0.3354054054054054</v>
      </c>
      <c r="I441" s="15">
        <f>G441</f>
        <v>12.41</v>
      </c>
      <c r="J441" s="21">
        <v>0</v>
      </c>
    </row>
    <row r="442" spans="1:10" ht="30">
      <c r="A442" s="120"/>
      <c r="B442" s="103"/>
      <c r="C442" s="98"/>
      <c r="D442" s="10" t="s">
        <v>2019</v>
      </c>
      <c r="E442" s="13">
        <v>37</v>
      </c>
      <c r="F442" s="15" t="s">
        <v>2034</v>
      </c>
      <c r="G442" s="15">
        <v>12.41</v>
      </c>
      <c r="H442" s="24">
        <f t="shared" si="6"/>
        <v>0.3354054054054054</v>
      </c>
      <c r="I442" s="15"/>
      <c r="J442" s="21"/>
    </row>
    <row r="443" spans="1:10" ht="15">
      <c r="A443" s="120"/>
      <c r="B443" s="103"/>
      <c r="C443" s="97" t="s">
        <v>1487</v>
      </c>
      <c r="D443" s="10" t="s">
        <v>1488</v>
      </c>
      <c r="E443" s="13">
        <f>E444</f>
        <v>0</v>
      </c>
      <c r="F443" s="15" t="s">
        <v>2035</v>
      </c>
      <c r="G443" s="15">
        <f>G444</f>
        <v>3080</v>
      </c>
      <c r="H443" s="24">
        <f t="shared" si="6"/>
        <v>0.8148148148148148</v>
      </c>
      <c r="I443" s="15">
        <f>G443</f>
        <v>3080</v>
      </c>
      <c r="J443" s="21">
        <v>0</v>
      </c>
    </row>
    <row r="444" spans="1:10" ht="30">
      <c r="A444" s="120"/>
      <c r="B444" s="103"/>
      <c r="C444" s="99"/>
      <c r="D444" s="34" t="s">
        <v>1611</v>
      </c>
      <c r="E444" s="35">
        <v>0</v>
      </c>
      <c r="F444" s="36" t="s">
        <v>2035</v>
      </c>
      <c r="G444" s="36">
        <v>3080</v>
      </c>
      <c r="H444" s="24">
        <f t="shared" si="6"/>
        <v>0.8148148148148148</v>
      </c>
      <c r="I444" s="36"/>
      <c r="J444" s="37"/>
    </row>
    <row r="445" spans="1:10" ht="15">
      <c r="A445" s="120"/>
      <c r="B445" s="103"/>
      <c r="C445" s="110" t="s">
        <v>2037</v>
      </c>
      <c r="D445" s="39" t="s">
        <v>1488</v>
      </c>
      <c r="E445" s="40">
        <f>E446</f>
        <v>21015</v>
      </c>
      <c r="F445" s="41" t="s">
        <v>2038</v>
      </c>
      <c r="G445" s="41">
        <f>G446</f>
        <v>8904.22</v>
      </c>
      <c r="H445" s="24">
        <f t="shared" si="6"/>
        <v>0.4237078277420889</v>
      </c>
      <c r="I445" s="41">
        <f>G445</f>
        <v>8904.22</v>
      </c>
      <c r="J445" s="42">
        <v>0</v>
      </c>
    </row>
    <row r="446" spans="1:10" ht="30">
      <c r="A446" s="120"/>
      <c r="B446" s="103"/>
      <c r="C446" s="98"/>
      <c r="D446" s="10" t="s">
        <v>2025</v>
      </c>
      <c r="E446" s="13">
        <v>21015</v>
      </c>
      <c r="F446" s="15" t="s">
        <v>2038</v>
      </c>
      <c r="G446" s="15">
        <v>8904.22</v>
      </c>
      <c r="H446" s="24">
        <f t="shared" si="6"/>
        <v>0.4237078277420889</v>
      </c>
      <c r="I446" s="15"/>
      <c r="J446" s="21"/>
    </row>
    <row r="447" spans="1:10" ht="15">
      <c r="A447" s="120"/>
      <c r="B447" s="103"/>
      <c r="C447" s="97" t="s">
        <v>2039</v>
      </c>
      <c r="D447" s="10" t="s">
        <v>1488</v>
      </c>
      <c r="E447" s="13">
        <f>E448</f>
        <v>3709</v>
      </c>
      <c r="F447" s="15" t="s">
        <v>2040</v>
      </c>
      <c r="G447" s="15">
        <f>G448</f>
        <v>1571.33</v>
      </c>
      <c r="H447" s="24">
        <f t="shared" si="6"/>
        <v>0.4236532758155837</v>
      </c>
      <c r="I447" s="15">
        <f>G447</f>
        <v>1571.33</v>
      </c>
      <c r="J447" s="21">
        <v>0</v>
      </c>
    </row>
    <row r="448" spans="1:10" ht="30">
      <c r="A448" s="120"/>
      <c r="B448" s="103"/>
      <c r="C448" s="98"/>
      <c r="D448" s="10" t="s">
        <v>2025</v>
      </c>
      <c r="E448" s="13">
        <v>3709</v>
      </c>
      <c r="F448" s="15" t="s">
        <v>2040</v>
      </c>
      <c r="G448" s="15">
        <v>1571.33</v>
      </c>
      <c r="H448" s="24">
        <f t="shared" si="6"/>
        <v>0.4236532758155837</v>
      </c>
      <c r="I448" s="15"/>
      <c r="J448" s="21"/>
    </row>
    <row r="449" spans="1:10" ht="15">
      <c r="A449" s="120"/>
      <c r="B449" s="103"/>
      <c r="C449" s="97" t="s">
        <v>224</v>
      </c>
      <c r="D449" s="10" t="s">
        <v>1958</v>
      </c>
      <c r="E449" s="13">
        <f>E450+E451+E452</f>
        <v>8600</v>
      </c>
      <c r="F449" s="15" t="s">
        <v>2041</v>
      </c>
      <c r="G449" s="15">
        <f>SUM(G450:G452)</f>
        <v>12225.68</v>
      </c>
      <c r="H449" s="24">
        <f t="shared" si="6"/>
        <v>0.7906408846924917</v>
      </c>
      <c r="I449" s="15">
        <f>G449</f>
        <v>12225.68</v>
      </c>
      <c r="J449" s="21">
        <v>0</v>
      </c>
    </row>
    <row r="450" spans="1:10" ht="30">
      <c r="A450" s="120"/>
      <c r="B450" s="103"/>
      <c r="C450" s="98"/>
      <c r="D450" s="10" t="s">
        <v>2042</v>
      </c>
      <c r="E450" s="13">
        <v>3000</v>
      </c>
      <c r="F450" s="15" t="s">
        <v>238</v>
      </c>
      <c r="G450" s="15">
        <v>0</v>
      </c>
      <c r="H450" s="24">
        <f t="shared" si="6"/>
        <v>0</v>
      </c>
      <c r="I450" s="15"/>
      <c r="J450" s="21"/>
    </row>
    <row r="451" spans="1:10" ht="15">
      <c r="A451" s="120"/>
      <c r="B451" s="103"/>
      <c r="C451" s="98"/>
      <c r="D451" s="10" t="s">
        <v>2043</v>
      </c>
      <c r="E451" s="13">
        <v>2600</v>
      </c>
      <c r="F451" s="15" t="s">
        <v>226</v>
      </c>
      <c r="G451" s="15">
        <v>411.14</v>
      </c>
      <c r="H451" s="24">
        <f t="shared" si="6"/>
        <v>0.6344753086419753</v>
      </c>
      <c r="I451" s="15"/>
      <c r="J451" s="21"/>
    </row>
    <row r="452" spans="1:10" ht="15">
      <c r="A452" s="120"/>
      <c r="B452" s="103"/>
      <c r="C452" s="98"/>
      <c r="D452" s="10" t="s">
        <v>2044</v>
      </c>
      <c r="E452" s="13">
        <v>3000</v>
      </c>
      <c r="F452" s="15" t="s">
        <v>2045</v>
      </c>
      <c r="G452" s="15">
        <v>11814.54</v>
      </c>
      <c r="H452" s="24">
        <f t="shared" si="6"/>
        <v>0.9999610664409649</v>
      </c>
      <c r="I452" s="15"/>
      <c r="J452" s="21"/>
    </row>
    <row r="453" spans="1:10" ht="15">
      <c r="A453" s="120"/>
      <c r="B453" s="103"/>
      <c r="C453" s="97" t="s">
        <v>1957</v>
      </c>
      <c r="D453" s="10" t="s">
        <v>1958</v>
      </c>
      <c r="E453" s="13">
        <f>E454</f>
        <v>4998</v>
      </c>
      <c r="F453" s="15" t="s">
        <v>2046</v>
      </c>
      <c r="G453" s="15">
        <f>G454</f>
        <v>639.26</v>
      </c>
      <c r="H453" s="24">
        <f t="shared" si="6"/>
        <v>0.14294722719141323</v>
      </c>
      <c r="I453" s="15">
        <f>G453</f>
        <v>639.26</v>
      </c>
      <c r="J453" s="21">
        <v>0</v>
      </c>
    </row>
    <row r="454" spans="1:10" ht="30">
      <c r="A454" s="120"/>
      <c r="B454" s="103"/>
      <c r="C454" s="98"/>
      <c r="D454" s="10" t="s">
        <v>2025</v>
      </c>
      <c r="E454" s="13">
        <v>4998</v>
      </c>
      <c r="F454" s="15" t="s">
        <v>2046</v>
      </c>
      <c r="G454" s="15">
        <v>639.26</v>
      </c>
      <c r="H454" s="24">
        <f t="shared" si="6"/>
        <v>0.14294722719141323</v>
      </c>
      <c r="I454" s="15"/>
      <c r="J454" s="21"/>
    </row>
    <row r="455" spans="1:10" ht="15">
      <c r="A455" s="120"/>
      <c r="B455" s="103"/>
      <c r="C455" s="97" t="s">
        <v>1964</v>
      </c>
      <c r="D455" s="10" t="s">
        <v>1958</v>
      </c>
      <c r="E455" s="13">
        <f>E456</f>
        <v>882</v>
      </c>
      <c r="F455" s="15" t="s">
        <v>2047</v>
      </c>
      <c r="G455" s="15">
        <f>G456</f>
        <v>112.81</v>
      </c>
      <c r="H455" s="24">
        <f t="shared" si="6"/>
        <v>0.12790249433106576</v>
      </c>
      <c r="I455" s="15">
        <f>G455</f>
        <v>112.81</v>
      </c>
      <c r="J455" s="21">
        <v>0</v>
      </c>
    </row>
    <row r="456" spans="1:10" ht="30">
      <c r="A456" s="120"/>
      <c r="B456" s="103"/>
      <c r="C456" s="98"/>
      <c r="D456" s="10" t="s">
        <v>2025</v>
      </c>
      <c r="E456" s="13">
        <v>882</v>
      </c>
      <c r="F456" s="15" t="s">
        <v>2047</v>
      </c>
      <c r="G456" s="15">
        <v>112.81</v>
      </c>
      <c r="H456" s="24">
        <f aca="true" t="shared" si="7" ref="H456:H519">G456/F456</f>
        <v>0.12790249433106576</v>
      </c>
      <c r="I456" s="15"/>
      <c r="J456" s="21"/>
    </row>
    <row r="457" spans="1:10" ht="15">
      <c r="A457" s="120"/>
      <c r="B457" s="103"/>
      <c r="C457" s="97" t="s">
        <v>1941</v>
      </c>
      <c r="D457" s="10" t="s">
        <v>1942</v>
      </c>
      <c r="E457" s="13">
        <f>SUM(E458:E464)</f>
        <v>45000</v>
      </c>
      <c r="F457" s="15" t="s">
        <v>2048</v>
      </c>
      <c r="G457" s="15">
        <f>SUM(G458:G464)</f>
        <v>74772.93</v>
      </c>
      <c r="H457" s="24">
        <f t="shared" si="7"/>
        <v>0.5733636733097668</v>
      </c>
      <c r="I457" s="15">
        <f>G457</f>
        <v>74772.93</v>
      </c>
      <c r="J457" s="21">
        <v>0</v>
      </c>
    </row>
    <row r="458" spans="1:10" ht="30">
      <c r="A458" s="120"/>
      <c r="B458" s="103"/>
      <c r="C458" s="98"/>
      <c r="D458" s="10" t="s">
        <v>2049</v>
      </c>
      <c r="E458" s="13">
        <v>5000</v>
      </c>
      <c r="F458" s="15" t="s">
        <v>1703</v>
      </c>
      <c r="G458" s="15">
        <v>0</v>
      </c>
      <c r="H458" s="24">
        <f t="shared" si="7"/>
        <v>0</v>
      </c>
      <c r="I458" s="15"/>
      <c r="J458" s="21"/>
    </row>
    <row r="459" spans="1:10" ht="15">
      <c r="A459" s="120"/>
      <c r="B459" s="103"/>
      <c r="C459" s="98"/>
      <c r="D459" s="10" t="s">
        <v>2050</v>
      </c>
      <c r="E459" s="13">
        <v>4000</v>
      </c>
      <c r="F459" s="15" t="s">
        <v>2051</v>
      </c>
      <c r="G459" s="15">
        <v>12408.8</v>
      </c>
      <c r="H459" s="24">
        <f t="shared" si="7"/>
        <v>0.8052956064637549</v>
      </c>
      <c r="I459" s="15"/>
      <c r="J459" s="21"/>
    </row>
    <row r="460" spans="1:10" ht="15">
      <c r="A460" s="120"/>
      <c r="B460" s="103"/>
      <c r="C460" s="98"/>
      <c r="D460" s="10" t="s">
        <v>2036</v>
      </c>
      <c r="E460" s="13">
        <v>23000</v>
      </c>
      <c r="F460" s="15" t="s">
        <v>2052</v>
      </c>
      <c r="G460" s="15">
        <v>35055.93</v>
      </c>
      <c r="H460" s="24">
        <f t="shared" si="7"/>
        <v>0.9207556536127964</v>
      </c>
      <c r="I460" s="15"/>
      <c r="J460" s="21"/>
    </row>
    <row r="461" spans="1:10" ht="45">
      <c r="A461" s="120"/>
      <c r="B461" s="103"/>
      <c r="C461" s="98"/>
      <c r="D461" s="10" t="s">
        <v>2053</v>
      </c>
      <c r="E461" s="13">
        <v>0</v>
      </c>
      <c r="F461" s="15">
        <v>44070</v>
      </c>
      <c r="G461" s="15">
        <v>18450</v>
      </c>
      <c r="H461" s="24">
        <f t="shared" si="7"/>
        <v>0.4186521443158611</v>
      </c>
      <c r="I461" s="15"/>
      <c r="J461" s="21"/>
    </row>
    <row r="462" spans="1:10" ht="15">
      <c r="A462" s="120"/>
      <c r="B462" s="103"/>
      <c r="C462" s="98"/>
      <c r="D462" s="10" t="s">
        <v>2043</v>
      </c>
      <c r="E462" s="13">
        <v>4000</v>
      </c>
      <c r="F462" s="15" t="s">
        <v>2054</v>
      </c>
      <c r="G462" s="15">
        <v>240.2</v>
      </c>
      <c r="H462" s="24">
        <f t="shared" si="7"/>
        <v>0.01316813771174826</v>
      </c>
      <c r="I462" s="15"/>
      <c r="J462" s="21"/>
    </row>
    <row r="463" spans="1:10" ht="15">
      <c r="A463" s="120"/>
      <c r="B463" s="103"/>
      <c r="C463" s="98"/>
      <c r="D463" s="10" t="s">
        <v>2055</v>
      </c>
      <c r="E463" s="13">
        <v>0</v>
      </c>
      <c r="F463" s="15" t="s">
        <v>1705</v>
      </c>
      <c r="G463" s="15">
        <v>0</v>
      </c>
      <c r="H463" s="24">
        <f t="shared" si="7"/>
        <v>0</v>
      </c>
      <c r="I463" s="15"/>
      <c r="J463" s="21"/>
    </row>
    <row r="464" spans="1:10" ht="15">
      <c r="A464" s="120"/>
      <c r="B464" s="103"/>
      <c r="C464" s="98"/>
      <c r="D464" s="10" t="s">
        <v>2044</v>
      </c>
      <c r="E464" s="13">
        <v>9000</v>
      </c>
      <c r="F464" s="15" t="s">
        <v>2056</v>
      </c>
      <c r="G464" s="15">
        <v>8618</v>
      </c>
      <c r="H464" s="24">
        <f t="shared" si="7"/>
        <v>1</v>
      </c>
      <c r="I464" s="15"/>
      <c r="J464" s="21"/>
    </row>
    <row r="465" spans="1:10" ht="15">
      <c r="A465" s="120"/>
      <c r="B465" s="103"/>
      <c r="C465" s="97" t="s">
        <v>185</v>
      </c>
      <c r="D465" s="10" t="s">
        <v>1942</v>
      </c>
      <c r="E465" s="13">
        <f>E466+E467</f>
        <v>72172</v>
      </c>
      <c r="F465" s="15" t="s">
        <v>2057</v>
      </c>
      <c r="G465" s="15">
        <f>G466+G467</f>
        <v>52143.69</v>
      </c>
      <c r="H465" s="24">
        <f t="shared" si="7"/>
        <v>0.7224919636424099</v>
      </c>
      <c r="I465" s="15">
        <f>G465</f>
        <v>52143.69</v>
      </c>
      <c r="J465" s="21">
        <v>0</v>
      </c>
    </row>
    <row r="466" spans="1:10" ht="30">
      <c r="A466" s="120"/>
      <c r="B466" s="103"/>
      <c r="C466" s="98"/>
      <c r="D466" s="10" t="s">
        <v>2019</v>
      </c>
      <c r="E466" s="13">
        <v>20494</v>
      </c>
      <c r="F466" s="15" t="s">
        <v>2058</v>
      </c>
      <c r="G466" s="15">
        <v>10200</v>
      </c>
      <c r="H466" s="24">
        <f t="shared" si="7"/>
        <v>0.49770664584756513</v>
      </c>
      <c r="I466" s="15"/>
      <c r="J466" s="21"/>
    </row>
    <row r="467" spans="1:10" ht="30">
      <c r="A467" s="120"/>
      <c r="B467" s="103"/>
      <c r="C467" s="98"/>
      <c r="D467" s="10" t="s">
        <v>2025</v>
      </c>
      <c r="E467" s="13">
        <v>51678</v>
      </c>
      <c r="F467" s="15" t="s">
        <v>2059</v>
      </c>
      <c r="G467" s="15">
        <v>41943.69</v>
      </c>
      <c r="H467" s="24">
        <f t="shared" si="7"/>
        <v>0.8116353187042843</v>
      </c>
      <c r="I467" s="15"/>
      <c r="J467" s="21"/>
    </row>
    <row r="468" spans="1:10" ht="15">
      <c r="A468" s="120"/>
      <c r="B468" s="103"/>
      <c r="C468" s="115" t="s">
        <v>191</v>
      </c>
      <c r="D468" s="34" t="s">
        <v>1942</v>
      </c>
      <c r="E468" s="35">
        <f>E469+E470</f>
        <v>12737</v>
      </c>
      <c r="F468" s="36" t="s">
        <v>2060</v>
      </c>
      <c r="G468" s="36">
        <f>G469+G470</f>
        <v>9201.82</v>
      </c>
      <c r="H468" s="24">
        <f t="shared" si="7"/>
        <v>0.7219378628589361</v>
      </c>
      <c r="I468" s="36">
        <f>G468</f>
        <v>9201.82</v>
      </c>
      <c r="J468" s="37">
        <v>0</v>
      </c>
    </row>
    <row r="469" spans="1:10" ht="30">
      <c r="A469" s="120"/>
      <c r="B469" s="103"/>
      <c r="C469" s="100"/>
      <c r="D469" s="39" t="s">
        <v>2019</v>
      </c>
      <c r="E469" s="40">
        <v>3617</v>
      </c>
      <c r="F469" s="41" t="s">
        <v>2061</v>
      </c>
      <c r="G469" s="41">
        <v>73.8</v>
      </c>
      <c r="H469" s="24">
        <f t="shared" si="7"/>
        <v>0.02040364943323196</v>
      </c>
      <c r="I469" s="41"/>
      <c r="J469" s="42"/>
    </row>
    <row r="470" spans="1:10" ht="30">
      <c r="A470" s="120"/>
      <c r="B470" s="103"/>
      <c r="C470" s="98"/>
      <c r="D470" s="10" t="s">
        <v>2025</v>
      </c>
      <c r="E470" s="13">
        <v>9120</v>
      </c>
      <c r="F470" s="15" t="s">
        <v>2062</v>
      </c>
      <c r="G470" s="15">
        <v>9128.02</v>
      </c>
      <c r="H470" s="24">
        <f t="shared" si="7"/>
        <v>0.9998926497973492</v>
      </c>
      <c r="I470" s="15"/>
      <c r="J470" s="21"/>
    </row>
    <row r="471" spans="1:10" ht="15">
      <c r="A471" s="120"/>
      <c r="B471" s="103"/>
      <c r="C471" s="97" t="s">
        <v>1530</v>
      </c>
      <c r="D471" s="10" t="s">
        <v>1531</v>
      </c>
      <c r="E471" s="13">
        <f>E472</f>
        <v>1500</v>
      </c>
      <c r="F471" s="15" t="s">
        <v>1509</v>
      </c>
      <c r="G471" s="15">
        <f>G472</f>
        <v>1310.24</v>
      </c>
      <c r="H471" s="24">
        <f t="shared" si="7"/>
        <v>0.8734933333333333</v>
      </c>
      <c r="I471" s="15">
        <f>G471</f>
        <v>1310.24</v>
      </c>
      <c r="J471" s="21">
        <v>0</v>
      </c>
    </row>
    <row r="472" spans="1:10" ht="15">
      <c r="A472" s="120"/>
      <c r="B472" s="103"/>
      <c r="C472" s="98"/>
      <c r="D472" s="10" t="s">
        <v>2043</v>
      </c>
      <c r="E472" s="13">
        <v>1500</v>
      </c>
      <c r="F472" s="15" t="s">
        <v>1509</v>
      </c>
      <c r="G472" s="15">
        <v>1310.24</v>
      </c>
      <c r="H472" s="24">
        <f t="shared" si="7"/>
        <v>0.8734933333333333</v>
      </c>
      <c r="I472" s="15"/>
      <c r="J472" s="21"/>
    </row>
    <row r="473" spans="1:10" ht="15">
      <c r="A473" s="120"/>
      <c r="B473" s="103"/>
      <c r="C473" s="97" t="s">
        <v>1723</v>
      </c>
      <c r="D473" s="10" t="s">
        <v>1724</v>
      </c>
      <c r="E473" s="13">
        <f>E474</f>
        <v>1500</v>
      </c>
      <c r="F473" s="15" t="s">
        <v>2063</v>
      </c>
      <c r="G473" s="15">
        <f>G474</f>
        <v>250.36</v>
      </c>
      <c r="H473" s="24">
        <f t="shared" si="7"/>
        <v>0.9974501992031873</v>
      </c>
      <c r="I473" s="15">
        <f>G473</f>
        <v>250.36</v>
      </c>
      <c r="J473" s="21">
        <v>0</v>
      </c>
    </row>
    <row r="474" spans="1:10" ht="15">
      <c r="A474" s="120"/>
      <c r="B474" s="103"/>
      <c r="C474" s="98"/>
      <c r="D474" s="10" t="s">
        <v>2043</v>
      </c>
      <c r="E474" s="13">
        <v>1500</v>
      </c>
      <c r="F474" s="15" t="s">
        <v>2063</v>
      </c>
      <c r="G474" s="15">
        <v>250.36</v>
      </c>
      <c r="H474" s="24">
        <f t="shared" si="7"/>
        <v>0.9974501992031873</v>
      </c>
      <c r="I474" s="15"/>
      <c r="J474" s="21"/>
    </row>
    <row r="475" spans="1:10" ht="15">
      <c r="A475" s="120"/>
      <c r="B475" s="103"/>
      <c r="C475" s="97" t="s">
        <v>230</v>
      </c>
      <c r="D475" s="10" t="s">
        <v>231</v>
      </c>
      <c r="E475" s="13">
        <f>E476+E477</f>
        <v>900</v>
      </c>
      <c r="F475" s="15" t="s">
        <v>184</v>
      </c>
      <c r="G475" s="15">
        <v>0</v>
      </c>
      <c r="H475" s="24"/>
      <c r="I475" s="15">
        <f>G475</f>
        <v>0</v>
      </c>
      <c r="J475" s="21">
        <v>0</v>
      </c>
    </row>
    <row r="476" spans="1:10" ht="15">
      <c r="A476" s="120"/>
      <c r="B476" s="103"/>
      <c r="C476" s="98"/>
      <c r="D476" s="10" t="s">
        <v>2036</v>
      </c>
      <c r="E476" s="13">
        <v>500</v>
      </c>
      <c r="F476" s="15" t="s">
        <v>184</v>
      </c>
      <c r="G476" s="15">
        <v>0</v>
      </c>
      <c r="H476" s="24"/>
      <c r="I476" s="15"/>
      <c r="J476" s="21"/>
    </row>
    <row r="477" spans="1:10" ht="15">
      <c r="A477" s="120"/>
      <c r="B477" s="103"/>
      <c r="C477" s="98"/>
      <c r="D477" s="10" t="s">
        <v>2043</v>
      </c>
      <c r="E477" s="13">
        <v>400</v>
      </c>
      <c r="F477" s="15" t="s">
        <v>184</v>
      </c>
      <c r="G477" s="15">
        <v>0</v>
      </c>
      <c r="H477" s="24"/>
      <c r="I477" s="15"/>
      <c r="J477" s="21"/>
    </row>
    <row r="478" spans="1:10" ht="15">
      <c r="A478" s="120"/>
      <c r="B478" s="103"/>
      <c r="C478" s="97" t="s">
        <v>2064</v>
      </c>
      <c r="D478" s="10" t="s">
        <v>231</v>
      </c>
      <c r="E478" s="13">
        <f>E479+E480</f>
        <v>1870</v>
      </c>
      <c r="F478" s="15" t="s">
        <v>2065</v>
      </c>
      <c r="G478" s="15">
        <f>G479+G480</f>
        <v>825.01</v>
      </c>
      <c r="H478" s="24">
        <f t="shared" si="7"/>
        <v>0.4411818181818182</v>
      </c>
      <c r="I478" s="15">
        <f>G478</f>
        <v>825.01</v>
      </c>
      <c r="J478" s="21">
        <v>0</v>
      </c>
    </row>
    <row r="479" spans="1:10" ht="30">
      <c r="A479" s="120"/>
      <c r="B479" s="103"/>
      <c r="C479" s="98"/>
      <c r="D479" s="10" t="s">
        <v>2019</v>
      </c>
      <c r="E479" s="13">
        <v>360</v>
      </c>
      <c r="F479" s="15" t="s">
        <v>1604</v>
      </c>
      <c r="G479" s="15">
        <v>59.16</v>
      </c>
      <c r="H479" s="24">
        <f t="shared" si="7"/>
        <v>0.16433333333333333</v>
      </c>
      <c r="I479" s="15"/>
      <c r="J479" s="21"/>
    </row>
    <row r="480" spans="1:10" ht="30">
      <c r="A480" s="120"/>
      <c r="B480" s="103"/>
      <c r="C480" s="98"/>
      <c r="D480" s="10" t="s">
        <v>2025</v>
      </c>
      <c r="E480" s="13">
        <v>1510</v>
      </c>
      <c r="F480" s="15" t="s">
        <v>2066</v>
      </c>
      <c r="G480" s="15">
        <v>765.85</v>
      </c>
      <c r="H480" s="24">
        <f t="shared" si="7"/>
        <v>0.5071854304635762</v>
      </c>
      <c r="I480" s="15"/>
      <c r="J480" s="21"/>
    </row>
    <row r="481" spans="1:10" ht="15">
      <c r="A481" s="120"/>
      <c r="B481" s="103"/>
      <c r="C481" s="97" t="s">
        <v>2067</v>
      </c>
      <c r="D481" s="10" t="s">
        <v>231</v>
      </c>
      <c r="E481" s="13">
        <f>E482+E483</f>
        <v>330</v>
      </c>
      <c r="F481" s="15" t="s">
        <v>2068</v>
      </c>
      <c r="G481" s="15">
        <f>G482+G483</f>
        <v>145.59</v>
      </c>
      <c r="H481" s="24">
        <f t="shared" si="7"/>
        <v>0.4411818181818182</v>
      </c>
      <c r="I481" s="15">
        <f>G481</f>
        <v>145.59</v>
      </c>
      <c r="J481" s="21">
        <v>0</v>
      </c>
    </row>
    <row r="482" spans="1:10" ht="30">
      <c r="A482" s="120"/>
      <c r="B482" s="103"/>
      <c r="C482" s="98"/>
      <c r="D482" s="10" t="s">
        <v>2019</v>
      </c>
      <c r="E482" s="13">
        <v>63</v>
      </c>
      <c r="F482" s="15" t="s">
        <v>2069</v>
      </c>
      <c r="G482" s="15">
        <v>10.44</v>
      </c>
      <c r="H482" s="24">
        <f t="shared" si="7"/>
        <v>0.1657142857142857</v>
      </c>
      <c r="I482" s="15"/>
      <c r="J482" s="21"/>
    </row>
    <row r="483" spans="1:10" ht="30">
      <c r="A483" s="120"/>
      <c r="B483" s="103"/>
      <c r="C483" s="98"/>
      <c r="D483" s="10" t="s">
        <v>2025</v>
      </c>
      <c r="E483" s="13">
        <v>267</v>
      </c>
      <c r="F483" s="15" t="s">
        <v>2070</v>
      </c>
      <c r="G483" s="15">
        <v>135.15</v>
      </c>
      <c r="H483" s="24">
        <f t="shared" si="7"/>
        <v>0.5061797752808989</v>
      </c>
      <c r="I483" s="15"/>
      <c r="J483" s="21"/>
    </row>
    <row r="484" spans="1:10" ht="15">
      <c r="A484" s="120"/>
      <c r="B484" s="103"/>
      <c r="C484" s="97" t="s">
        <v>2071</v>
      </c>
      <c r="D484" s="10" t="s">
        <v>2072</v>
      </c>
      <c r="E484" s="13">
        <f>E485</f>
        <v>5000</v>
      </c>
      <c r="F484" s="15" t="s">
        <v>1703</v>
      </c>
      <c r="G484" s="15">
        <f>G485</f>
        <v>0</v>
      </c>
      <c r="H484" s="24">
        <f t="shared" si="7"/>
        <v>0</v>
      </c>
      <c r="I484" s="15">
        <f>G484</f>
        <v>0</v>
      </c>
      <c r="J484" s="21">
        <v>0</v>
      </c>
    </row>
    <row r="485" spans="1:10" ht="15">
      <c r="A485" s="120"/>
      <c r="B485" s="103"/>
      <c r="C485" s="98"/>
      <c r="D485" s="10" t="s">
        <v>2036</v>
      </c>
      <c r="E485" s="13">
        <v>5000</v>
      </c>
      <c r="F485" s="15" t="s">
        <v>1703</v>
      </c>
      <c r="G485" s="15">
        <v>0</v>
      </c>
      <c r="H485" s="24">
        <f t="shared" si="7"/>
        <v>0</v>
      </c>
      <c r="I485" s="15"/>
      <c r="J485" s="21"/>
    </row>
    <row r="486" spans="1:10" ht="75">
      <c r="A486" s="120"/>
      <c r="B486" s="103"/>
      <c r="C486" s="97" t="s">
        <v>2073</v>
      </c>
      <c r="D486" s="10" t="s">
        <v>2074</v>
      </c>
      <c r="E486" s="13">
        <f>E487</f>
        <v>0</v>
      </c>
      <c r="F486" s="15" t="s">
        <v>2075</v>
      </c>
      <c r="G486" s="15">
        <f>G487</f>
        <v>0</v>
      </c>
      <c r="H486" s="24">
        <f t="shared" si="7"/>
        <v>0</v>
      </c>
      <c r="I486" s="15">
        <f>G486</f>
        <v>0</v>
      </c>
      <c r="J486" s="21">
        <v>0</v>
      </c>
    </row>
    <row r="487" spans="1:10" ht="30">
      <c r="A487" s="120"/>
      <c r="B487" s="104"/>
      <c r="C487" s="98"/>
      <c r="D487" s="10" t="s">
        <v>2016</v>
      </c>
      <c r="E487" s="13">
        <v>0</v>
      </c>
      <c r="F487" s="15" t="s">
        <v>2075</v>
      </c>
      <c r="G487" s="15">
        <v>0</v>
      </c>
      <c r="H487" s="24">
        <f t="shared" si="7"/>
        <v>0</v>
      </c>
      <c r="I487" s="15"/>
      <c r="J487" s="21"/>
    </row>
    <row r="488" spans="1:10" ht="15">
      <c r="A488" s="103"/>
      <c r="B488" s="116" t="s">
        <v>2076</v>
      </c>
      <c r="C488" s="8"/>
      <c r="D488" s="10" t="s">
        <v>212</v>
      </c>
      <c r="E488" s="13">
        <f>E489+E491+E493</f>
        <v>46990</v>
      </c>
      <c r="F488" s="15" t="s">
        <v>2077</v>
      </c>
      <c r="G488" s="15">
        <f>G489+G491+G493</f>
        <v>16648</v>
      </c>
      <c r="H488" s="24">
        <f t="shared" si="7"/>
        <v>0.35428814641413064</v>
      </c>
      <c r="I488" s="15">
        <f>I489+I491+I493</f>
        <v>16648</v>
      </c>
      <c r="J488" s="21">
        <f>J489+J491+J493</f>
        <v>0</v>
      </c>
    </row>
    <row r="489" spans="1:10" ht="45">
      <c r="A489" s="120"/>
      <c r="B489" s="102"/>
      <c r="C489" s="115" t="s">
        <v>2078</v>
      </c>
      <c r="D489" s="34" t="s">
        <v>2079</v>
      </c>
      <c r="E489" s="35">
        <f>E490</f>
        <v>5000</v>
      </c>
      <c r="F489" s="36" t="s">
        <v>1703</v>
      </c>
      <c r="G489" s="36">
        <f>G490</f>
        <v>5000</v>
      </c>
      <c r="H489" s="24">
        <f t="shared" si="7"/>
        <v>1</v>
      </c>
      <c r="I489" s="36">
        <f>G489</f>
        <v>5000</v>
      </c>
      <c r="J489" s="37">
        <v>0</v>
      </c>
    </row>
    <row r="490" spans="1:10" ht="30">
      <c r="A490" s="120"/>
      <c r="B490" s="103"/>
      <c r="C490" s="100"/>
      <c r="D490" s="39" t="s">
        <v>2080</v>
      </c>
      <c r="E490" s="40">
        <v>5000</v>
      </c>
      <c r="F490" s="41" t="s">
        <v>1703</v>
      </c>
      <c r="G490" s="41">
        <v>5000</v>
      </c>
      <c r="H490" s="24">
        <f t="shared" si="7"/>
        <v>1</v>
      </c>
      <c r="I490" s="41"/>
      <c r="J490" s="42"/>
    </row>
    <row r="491" spans="1:10" ht="60">
      <c r="A491" s="120"/>
      <c r="B491" s="103"/>
      <c r="C491" s="97" t="s">
        <v>1729</v>
      </c>
      <c r="D491" s="10" t="s">
        <v>1730</v>
      </c>
      <c r="E491" s="13">
        <f>E492</f>
        <v>3090</v>
      </c>
      <c r="F491" s="15" t="s">
        <v>2081</v>
      </c>
      <c r="G491" s="15">
        <v>1376</v>
      </c>
      <c r="H491" s="24">
        <f t="shared" si="7"/>
        <v>0.4453074433656958</v>
      </c>
      <c r="I491" s="15">
        <f>G491</f>
        <v>1376</v>
      </c>
      <c r="J491" s="21">
        <v>0</v>
      </c>
    </row>
    <row r="492" spans="1:10" ht="15">
      <c r="A492" s="120"/>
      <c r="B492" s="103"/>
      <c r="C492" s="98"/>
      <c r="D492" s="10" t="s">
        <v>2082</v>
      </c>
      <c r="E492" s="13">
        <v>3090</v>
      </c>
      <c r="F492" s="15" t="s">
        <v>2081</v>
      </c>
      <c r="G492" s="15">
        <v>1376</v>
      </c>
      <c r="H492" s="24">
        <f t="shared" si="7"/>
        <v>0.4453074433656958</v>
      </c>
      <c r="I492" s="15"/>
      <c r="J492" s="21"/>
    </row>
    <row r="493" spans="1:10" ht="15">
      <c r="A493" s="120"/>
      <c r="B493" s="103"/>
      <c r="C493" s="97" t="s">
        <v>230</v>
      </c>
      <c r="D493" s="10" t="s">
        <v>231</v>
      </c>
      <c r="E493" s="13">
        <f>E494+E495</f>
        <v>38900</v>
      </c>
      <c r="F493" s="15" t="s">
        <v>2083</v>
      </c>
      <c r="G493" s="15">
        <f>G494+G495</f>
        <v>10272</v>
      </c>
      <c r="H493" s="24">
        <f t="shared" si="7"/>
        <v>0.2640616966580977</v>
      </c>
      <c r="I493" s="15">
        <f>G493</f>
        <v>10272</v>
      </c>
      <c r="J493" s="21">
        <v>0</v>
      </c>
    </row>
    <row r="494" spans="1:10" ht="30">
      <c r="A494" s="120"/>
      <c r="B494" s="103"/>
      <c r="C494" s="98"/>
      <c r="D494" s="10" t="s">
        <v>2084</v>
      </c>
      <c r="E494" s="13">
        <v>13000</v>
      </c>
      <c r="F494" s="15" t="s">
        <v>1232</v>
      </c>
      <c r="G494" s="15">
        <v>6432</v>
      </c>
      <c r="H494" s="24">
        <f t="shared" si="7"/>
        <v>0.4947692307692308</v>
      </c>
      <c r="I494" s="15"/>
      <c r="J494" s="21"/>
    </row>
    <row r="495" spans="1:10" ht="45">
      <c r="A495" s="123"/>
      <c r="B495" s="104"/>
      <c r="C495" s="98"/>
      <c r="D495" s="10" t="s">
        <v>2085</v>
      </c>
      <c r="E495" s="13">
        <v>25900</v>
      </c>
      <c r="F495" s="15" t="s">
        <v>2086</v>
      </c>
      <c r="G495" s="15">
        <v>3840</v>
      </c>
      <c r="H495" s="24">
        <f t="shared" si="7"/>
        <v>0.14826254826254825</v>
      </c>
      <c r="I495" s="15"/>
      <c r="J495" s="21"/>
    </row>
    <row r="496" spans="1:10" s="78" customFormat="1" ht="47.25">
      <c r="A496" s="112" t="s">
        <v>2087</v>
      </c>
      <c r="B496" s="124"/>
      <c r="C496" s="72"/>
      <c r="D496" s="73" t="s">
        <v>2088</v>
      </c>
      <c r="E496" s="74">
        <f>E497+E507</f>
        <v>3457</v>
      </c>
      <c r="F496" s="75" t="s">
        <v>2089</v>
      </c>
      <c r="G496" s="75">
        <f>G497+G507</f>
        <v>40538.09999999999</v>
      </c>
      <c r="H496" s="76">
        <f t="shared" si="7"/>
        <v>0.8129895914806569</v>
      </c>
      <c r="I496" s="75">
        <f>I497+I507</f>
        <v>40538.09999999999</v>
      </c>
      <c r="J496" s="77">
        <f>J497+J507</f>
        <v>0</v>
      </c>
    </row>
    <row r="497" spans="1:10" ht="30">
      <c r="A497" s="102"/>
      <c r="B497" s="97" t="s">
        <v>2090</v>
      </c>
      <c r="C497" s="8"/>
      <c r="D497" s="10" t="s">
        <v>2091</v>
      </c>
      <c r="E497" s="13">
        <f>E499+E501+E503+E505</f>
        <v>3457</v>
      </c>
      <c r="F497" s="15" t="s">
        <v>2092</v>
      </c>
      <c r="G497" s="15">
        <f>G499+G501+G503+G505</f>
        <v>0</v>
      </c>
      <c r="H497" s="24">
        <f t="shared" si="7"/>
        <v>0</v>
      </c>
      <c r="I497" s="15">
        <f>I499+I501+I503+I505</f>
        <v>0</v>
      </c>
      <c r="J497" s="21">
        <f>J499+J501+J503+J505</f>
        <v>0</v>
      </c>
    </row>
    <row r="498" spans="1:10" s="3" customFormat="1" ht="15.75">
      <c r="A498" s="108"/>
      <c r="B498" s="106"/>
      <c r="C498" s="5"/>
      <c r="D498" s="6" t="s">
        <v>181</v>
      </c>
      <c r="E498" s="12">
        <f>E499+E501+E503+E505</f>
        <v>3457</v>
      </c>
      <c r="F498" s="12">
        <f>F499+F501+F503+F505</f>
        <v>3457</v>
      </c>
      <c r="G498" s="12">
        <f>G499+G501+G503+G505</f>
        <v>0</v>
      </c>
      <c r="H498" s="24">
        <f t="shared" si="7"/>
        <v>0</v>
      </c>
      <c r="I498" s="14"/>
      <c r="J498" s="18"/>
    </row>
    <row r="499" spans="1:10" ht="15">
      <c r="A499" s="103"/>
      <c r="B499" s="105"/>
      <c r="C499" s="8" t="s">
        <v>214</v>
      </c>
      <c r="D499" s="10" t="s">
        <v>215</v>
      </c>
      <c r="E499" s="13">
        <f>E500</f>
        <v>2300</v>
      </c>
      <c r="F499" s="15" t="s">
        <v>2093</v>
      </c>
      <c r="G499" s="15">
        <f>G500</f>
        <v>0</v>
      </c>
      <c r="H499" s="24">
        <f t="shared" si="7"/>
        <v>0</v>
      </c>
      <c r="I499" s="15">
        <f>G499</f>
        <v>0</v>
      </c>
      <c r="J499" s="21">
        <v>0</v>
      </c>
    </row>
    <row r="500" spans="1:10" ht="30">
      <c r="A500" s="103"/>
      <c r="B500" s="98"/>
      <c r="C500" s="32"/>
      <c r="D500" s="10" t="s">
        <v>2094</v>
      </c>
      <c r="E500" s="13">
        <v>2300</v>
      </c>
      <c r="F500" s="15" t="s">
        <v>2093</v>
      </c>
      <c r="G500" s="15">
        <v>0</v>
      </c>
      <c r="H500" s="24">
        <f t="shared" si="7"/>
        <v>0</v>
      </c>
      <c r="I500" s="15"/>
      <c r="J500" s="21"/>
    </row>
    <row r="501" spans="1:10" ht="15">
      <c r="A501" s="103"/>
      <c r="B501" s="98"/>
      <c r="C501" s="8" t="s">
        <v>218</v>
      </c>
      <c r="D501" s="10" t="s">
        <v>219</v>
      </c>
      <c r="E501" s="13">
        <f>E502</f>
        <v>400</v>
      </c>
      <c r="F501" s="15" t="s">
        <v>1678</v>
      </c>
      <c r="G501" s="15">
        <f>G502</f>
        <v>0</v>
      </c>
      <c r="H501" s="24">
        <f t="shared" si="7"/>
        <v>0</v>
      </c>
      <c r="I501" s="15">
        <f>G501</f>
        <v>0</v>
      </c>
      <c r="J501" s="21">
        <v>0</v>
      </c>
    </row>
    <row r="502" spans="1:10" ht="30">
      <c r="A502" s="103"/>
      <c r="B502" s="98"/>
      <c r="C502" s="32"/>
      <c r="D502" s="10" t="s">
        <v>2094</v>
      </c>
      <c r="E502" s="13">
        <v>400</v>
      </c>
      <c r="F502" s="15" t="s">
        <v>1678</v>
      </c>
      <c r="G502" s="15">
        <v>0</v>
      </c>
      <c r="H502" s="24">
        <f t="shared" si="7"/>
        <v>0</v>
      </c>
      <c r="I502" s="15"/>
      <c r="J502" s="21"/>
    </row>
    <row r="503" spans="1:10" ht="15">
      <c r="A503" s="103"/>
      <c r="B503" s="98"/>
      <c r="C503" s="8" t="s">
        <v>221</v>
      </c>
      <c r="D503" s="10" t="s">
        <v>222</v>
      </c>
      <c r="E503" s="13">
        <f>E504</f>
        <v>60</v>
      </c>
      <c r="F503" s="15" t="s">
        <v>2095</v>
      </c>
      <c r="G503" s="15">
        <f>G504</f>
        <v>0</v>
      </c>
      <c r="H503" s="24">
        <f t="shared" si="7"/>
        <v>0</v>
      </c>
      <c r="I503" s="15">
        <f>G503</f>
        <v>0</v>
      </c>
      <c r="J503" s="21">
        <v>0</v>
      </c>
    </row>
    <row r="504" spans="1:10" ht="30">
      <c r="A504" s="103"/>
      <c r="B504" s="98"/>
      <c r="C504" s="32"/>
      <c r="D504" s="10" t="s">
        <v>2094</v>
      </c>
      <c r="E504" s="13">
        <v>60</v>
      </c>
      <c r="F504" s="15" t="s">
        <v>2095</v>
      </c>
      <c r="G504" s="15">
        <v>0</v>
      </c>
      <c r="H504" s="24">
        <f t="shared" si="7"/>
        <v>0</v>
      </c>
      <c r="I504" s="15"/>
      <c r="J504" s="21"/>
    </row>
    <row r="505" spans="1:10" ht="15">
      <c r="A505" s="103"/>
      <c r="B505" s="98"/>
      <c r="C505" s="8" t="s">
        <v>224</v>
      </c>
      <c r="D505" s="10" t="s">
        <v>1958</v>
      </c>
      <c r="E505" s="13">
        <f>E506</f>
        <v>697</v>
      </c>
      <c r="F505" s="15" t="s">
        <v>2096</v>
      </c>
      <c r="G505" s="15">
        <f>G506</f>
        <v>0</v>
      </c>
      <c r="H505" s="24">
        <f t="shared" si="7"/>
        <v>0</v>
      </c>
      <c r="I505" s="15">
        <f>G505</f>
        <v>0</v>
      </c>
      <c r="J505" s="21">
        <v>0</v>
      </c>
    </row>
    <row r="506" spans="1:10" ht="30">
      <c r="A506" s="103"/>
      <c r="B506" s="98"/>
      <c r="C506" s="32"/>
      <c r="D506" s="10" t="s">
        <v>2094</v>
      </c>
      <c r="E506" s="13">
        <v>697</v>
      </c>
      <c r="F506" s="15" t="s">
        <v>2096</v>
      </c>
      <c r="G506" s="15">
        <v>0</v>
      </c>
      <c r="H506" s="24">
        <f t="shared" si="7"/>
        <v>0</v>
      </c>
      <c r="I506" s="15"/>
      <c r="J506" s="21"/>
    </row>
    <row r="507" spans="1:10" ht="15">
      <c r="A507" s="103"/>
      <c r="B507" s="109" t="s">
        <v>2097</v>
      </c>
      <c r="C507" s="8"/>
      <c r="D507" s="10" t="s">
        <v>2098</v>
      </c>
      <c r="E507" s="13">
        <v>0</v>
      </c>
      <c r="F507" s="15" t="s">
        <v>2099</v>
      </c>
      <c r="G507" s="15">
        <f>G509+G511+G513+G515+G517+G519+G521</f>
        <v>40538.09999999999</v>
      </c>
      <c r="H507" s="24">
        <f t="shared" si="7"/>
        <v>0.8735529888376501</v>
      </c>
      <c r="I507" s="15">
        <f>I509+I511+I513+I515+I517+I519+I521</f>
        <v>40538.09999999999</v>
      </c>
      <c r="J507" s="21">
        <f>J509+J511+J513+J515+J517+J519+J521</f>
        <v>0</v>
      </c>
    </row>
    <row r="508" spans="1:10" s="3" customFormat="1" ht="15.75">
      <c r="A508" s="125"/>
      <c r="B508" s="127"/>
      <c r="C508" s="126"/>
      <c r="D508" s="6" t="s">
        <v>181</v>
      </c>
      <c r="E508" s="12">
        <f>E509+E511+E513+E515+E517+E519+E521</f>
        <v>0</v>
      </c>
      <c r="F508" s="12">
        <f>F509+F511+F513+F515+F517+F519+F521</f>
        <v>46406</v>
      </c>
      <c r="G508" s="12">
        <f>G509+G511+G513+G515+G517+G519+G521</f>
        <v>40538.09999999999</v>
      </c>
      <c r="H508" s="24">
        <f t="shared" si="7"/>
        <v>0.8735529888376501</v>
      </c>
      <c r="I508" s="14"/>
      <c r="J508" s="18"/>
    </row>
    <row r="509" spans="1:10" ht="15">
      <c r="A509" s="120"/>
      <c r="B509" s="103"/>
      <c r="C509" s="115" t="s">
        <v>774</v>
      </c>
      <c r="D509" s="34" t="s">
        <v>775</v>
      </c>
      <c r="E509" s="35">
        <v>0</v>
      </c>
      <c r="F509" s="36" t="s">
        <v>2100</v>
      </c>
      <c r="G509" s="36">
        <f>G510</f>
        <v>23060</v>
      </c>
      <c r="H509" s="24">
        <f t="shared" si="7"/>
        <v>0.9796091758708582</v>
      </c>
      <c r="I509" s="36">
        <f>G509</f>
        <v>23060</v>
      </c>
      <c r="J509" s="37">
        <v>0</v>
      </c>
    </row>
    <row r="510" spans="1:10" ht="30">
      <c r="A510" s="120"/>
      <c r="B510" s="103"/>
      <c r="C510" s="100"/>
      <c r="D510" s="39" t="s">
        <v>2101</v>
      </c>
      <c r="E510" s="40">
        <v>0</v>
      </c>
      <c r="F510" s="41" t="s">
        <v>2100</v>
      </c>
      <c r="G510" s="41">
        <v>23060</v>
      </c>
      <c r="H510" s="24">
        <f t="shared" si="7"/>
        <v>0.9796091758708582</v>
      </c>
      <c r="I510" s="41"/>
      <c r="J510" s="42"/>
    </row>
    <row r="511" spans="1:10" ht="15">
      <c r="A511" s="120"/>
      <c r="B511" s="103"/>
      <c r="C511" s="97" t="s">
        <v>218</v>
      </c>
      <c r="D511" s="10" t="s">
        <v>219</v>
      </c>
      <c r="E511" s="13">
        <v>0</v>
      </c>
      <c r="F511" s="15" t="s">
        <v>2102</v>
      </c>
      <c r="G511" s="15">
        <f>G512</f>
        <v>0</v>
      </c>
      <c r="H511" s="24">
        <f t="shared" si="7"/>
        <v>0</v>
      </c>
      <c r="I511" s="15">
        <f>G511</f>
        <v>0</v>
      </c>
      <c r="J511" s="21">
        <v>0</v>
      </c>
    </row>
    <row r="512" spans="1:10" ht="30">
      <c r="A512" s="120"/>
      <c r="B512" s="103"/>
      <c r="C512" s="98"/>
      <c r="D512" s="10" t="s">
        <v>2101</v>
      </c>
      <c r="E512" s="13">
        <v>0</v>
      </c>
      <c r="F512" s="15" t="s">
        <v>2102</v>
      </c>
      <c r="G512" s="15">
        <v>0</v>
      </c>
      <c r="H512" s="24">
        <f t="shared" si="7"/>
        <v>0</v>
      </c>
      <c r="I512" s="15"/>
      <c r="J512" s="21"/>
    </row>
    <row r="513" spans="1:10" ht="15">
      <c r="A513" s="120"/>
      <c r="B513" s="103"/>
      <c r="C513" s="97" t="s">
        <v>221</v>
      </c>
      <c r="D513" s="10" t="s">
        <v>222</v>
      </c>
      <c r="E513" s="13">
        <v>0</v>
      </c>
      <c r="F513" s="15" t="s">
        <v>2103</v>
      </c>
      <c r="G513" s="15">
        <f>G514</f>
        <v>0</v>
      </c>
      <c r="H513" s="24">
        <f t="shared" si="7"/>
        <v>0</v>
      </c>
      <c r="I513" s="15">
        <f>G513</f>
        <v>0</v>
      </c>
      <c r="J513" s="21">
        <v>0</v>
      </c>
    </row>
    <row r="514" spans="1:10" ht="30">
      <c r="A514" s="120"/>
      <c r="B514" s="103"/>
      <c r="C514" s="98"/>
      <c r="D514" s="10" t="s">
        <v>2101</v>
      </c>
      <c r="E514" s="13">
        <v>0</v>
      </c>
      <c r="F514" s="15" t="s">
        <v>2103</v>
      </c>
      <c r="G514" s="15">
        <v>0</v>
      </c>
      <c r="H514" s="24">
        <f t="shared" si="7"/>
        <v>0</v>
      </c>
      <c r="I514" s="15"/>
      <c r="J514" s="21"/>
    </row>
    <row r="515" spans="1:10" ht="15">
      <c r="A515" s="120"/>
      <c r="B515" s="103"/>
      <c r="C515" s="97" t="s">
        <v>1487</v>
      </c>
      <c r="D515" s="10" t="s">
        <v>1488</v>
      </c>
      <c r="E515" s="13">
        <v>0</v>
      </c>
      <c r="F515" s="15" t="s">
        <v>2104</v>
      </c>
      <c r="G515" s="15">
        <f>G516</f>
        <v>9433.39</v>
      </c>
      <c r="H515" s="24">
        <f t="shared" si="7"/>
        <v>0.7579759752520991</v>
      </c>
      <c r="I515" s="15">
        <f>G515</f>
        <v>9433.39</v>
      </c>
      <c r="J515" s="21">
        <v>0</v>
      </c>
    </row>
    <row r="516" spans="1:10" ht="30">
      <c r="A516" s="120"/>
      <c r="B516" s="103"/>
      <c r="C516" s="98"/>
      <c r="D516" s="10" t="s">
        <v>2101</v>
      </c>
      <c r="E516" s="13">
        <v>0</v>
      </c>
      <c r="F516" s="15" t="s">
        <v>2104</v>
      </c>
      <c r="G516" s="15">
        <v>9433.39</v>
      </c>
      <c r="H516" s="24">
        <f t="shared" si="7"/>
        <v>0.7579759752520991</v>
      </c>
      <c r="I516" s="15"/>
      <c r="J516" s="21"/>
    </row>
    <row r="517" spans="1:10" ht="15">
      <c r="A517" s="120"/>
      <c r="B517" s="103"/>
      <c r="C517" s="97" t="s">
        <v>224</v>
      </c>
      <c r="D517" s="10" t="s">
        <v>1958</v>
      </c>
      <c r="E517" s="13">
        <v>0</v>
      </c>
      <c r="F517" s="15" t="s">
        <v>2105</v>
      </c>
      <c r="G517" s="15">
        <f>G518</f>
        <v>5984.81</v>
      </c>
      <c r="H517" s="24">
        <f t="shared" si="7"/>
        <v>1</v>
      </c>
      <c r="I517" s="15">
        <f>G517</f>
        <v>5984.81</v>
      </c>
      <c r="J517" s="21">
        <v>0</v>
      </c>
    </row>
    <row r="518" spans="1:10" ht="30">
      <c r="A518" s="120"/>
      <c r="B518" s="103"/>
      <c r="C518" s="98"/>
      <c r="D518" s="10" t="s">
        <v>2101</v>
      </c>
      <c r="E518" s="13">
        <v>0</v>
      </c>
      <c r="F518" s="15" t="s">
        <v>2105</v>
      </c>
      <c r="G518" s="15">
        <v>5984.81</v>
      </c>
      <c r="H518" s="24">
        <f t="shared" si="7"/>
        <v>1</v>
      </c>
      <c r="I518" s="15"/>
      <c r="J518" s="21"/>
    </row>
    <row r="519" spans="1:10" ht="15">
      <c r="A519" s="120"/>
      <c r="B519" s="103"/>
      <c r="C519" s="97" t="s">
        <v>1941</v>
      </c>
      <c r="D519" s="10" t="s">
        <v>1942</v>
      </c>
      <c r="E519" s="13">
        <v>0</v>
      </c>
      <c r="F519" s="15" t="s">
        <v>2106</v>
      </c>
      <c r="G519" s="15">
        <f>G520</f>
        <v>1006.56</v>
      </c>
      <c r="H519" s="24">
        <f t="shared" si="7"/>
        <v>1</v>
      </c>
      <c r="I519" s="15">
        <f>G519</f>
        <v>1006.56</v>
      </c>
      <c r="J519" s="21">
        <v>0</v>
      </c>
    </row>
    <row r="520" spans="1:10" ht="30">
      <c r="A520" s="120"/>
      <c r="B520" s="103"/>
      <c r="C520" s="98"/>
      <c r="D520" s="10" t="s">
        <v>2101</v>
      </c>
      <c r="E520" s="13">
        <v>0</v>
      </c>
      <c r="F520" s="15" t="s">
        <v>2106</v>
      </c>
      <c r="G520" s="15">
        <v>1006.56</v>
      </c>
      <c r="H520" s="24">
        <f aca="true" t="shared" si="8" ref="H520:H583">G520/F520</f>
        <v>1</v>
      </c>
      <c r="I520" s="15"/>
      <c r="J520" s="21"/>
    </row>
    <row r="521" spans="1:10" ht="15">
      <c r="A521" s="120"/>
      <c r="B521" s="103"/>
      <c r="C521" s="97" t="s">
        <v>1530</v>
      </c>
      <c r="D521" s="10" t="s">
        <v>1531</v>
      </c>
      <c r="E521" s="13">
        <v>0</v>
      </c>
      <c r="F521" s="15" t="s">
        <v>2107</v>
      </c>
      <c r="G521" s="15">
        <f>G522</f>
        <v>1053.34</v>
      </c>
      <c r="H521" s="24">
        <f t="shared" si="8"/>
        <v>0.9999335491404105</v>
      </c>
      <c r="I521" s="15">
        <f>G521</f>
        <v>1053.34</v>
      </c>
      <c r="J521" s="21">
        <v>0</v>
      </c>
    </row>
    <row r="522" spans="1:10" ht="30">
      <c r="A522" s="123"/>
      <c r="B522" s="104"/>
      <c r="C522" s="98"/>
      <c r="D522" s="10" t="s">
        <v>2101</v>
      </c>
      <c r="E522" s="13">
        <v>0</v>
      </c>
      <c r="F522" s="15" t="s">
        <v>2107</v>
      </c>
      <c r="G522" s="15">
        <v>1053.34</v>
      </c>
      <c r="H522" s="24">
        <f t="shared" si="8"/>
        <v>0.9999335491404105</v>
      </c>
      <c r="I522" s="15"/>
      <c r="J522" s="21"/>
    </row>
    <row r="523" spans="1:10" s="78" customFormat="1" ht="15.75">
      <c r="A523" s="112" t="s">
        <v>2108</v>
      </c>
      <c r="B523" s="124"/>
      <c r="C523" s="72"/>
      <c r="D523" s="73" t="s">
        <v>2109</v>
      </c>
      <c r="E523" s="74">
        <f>E524</f>
        <v>300</v>
      </c>
      <c r="F523" s="75" t="s">
        <v>228</v>
      </c>
      <c r="G523" s="75">
        <f>G524</f>
        <v>0</v>
      </c>
      <c r="H523" s="76">
        <f t="shared" si="8"/>
        <v>0</v>
      </c>
      <c r="I523" s="75">
        <v>0</v>
      </c>
      <c r="J523" s="77">
        <v>0</v>
      </c>
    </row>
    <row r="524" spans="1:10" ht="15">
      <c r="A524" s="102"/>
      <c r="B524" s="97" t="s">
        <v>2110</v>
      </c>
      <c r="C524" s="8"/>
      <c r="D524" s="10" t="s">
        <v>2111</v>
      </c>
      <c r="E524" s="13">
        <f>E526</f>
        <v>300</v>
      </c>
      <c r="F524" s="15" t="s">
        <v>228</v>
      </c>
      <c r="G524" s="15">
        <f>G526</f>
        <v>0</v>
      </c>
      <c r="H524" s="24">
        <f t="shared" si="8"/>
        <v>0</v>
      </c>
      <c r="I524" s="15">
        <v>0</v>
      </c>
      <c r="J524" s="21">
        <v>0</v>
      </c>
    </row>
    <row r="525" spans="1:10" s="3" customFormat="1" ht="15.75">
      <c r="A525" s="108"/>
      <c r="B525" s="106"/>
      <c r="C525" s="5"/>
      <c r="D525" s="6" t="s">
        <v>181</v>
      </c>
      <c r="E525" s="12">
        <f>E526</f>
        <v>300</v>
      </c>
      <c r="F525" s="12" t="str">
        <f>F526</f>
        <v>300,00</v>
      </c>
      <c r="G525" s="12">
        <f>G526</f>
        <v>0</v>
      </c>
      <c r="H525" s="24">
        <f t="shared" si="8"/>
        <v>0</v>
      </c>
      <c r="I525" s="14"/>
      <c r="J525" s="18"/>
    </row>
    <row r="526" spans="1:10" ht="15">
      <c r="A526" s="103"/>
      <c r="B526" s="105"/>
      <c r="C526" s="8" t="s">
        <v>224</v>
      </c>
      <c r="D526" s="10" t="s">
        <v>1958</v>
      </c>
      <c r="E526" s="13">
        <f>E527</f>
        <v>300</v>
      </c>
      <c r="F526" s="15" t="s">
        <v>228</v>
      </c>
      <c r="G526" s="15">
        <f>G527</f>
        <v>0</v>
      </c>
      <c r="H526" s="24">
        <f t="shared" si="8"/>
        <v>0</v>
      </c>
      <c r="I526" s="15"/>
      <c r="J526" s="21"/>
    </row>
    <row r="527" spans="1:10" ht="45">
      <c r="A527" s="104"/>
      <c r="B527" s="98"/>
      <c r="C527" s="32"/>
      <c r="D527" s="10" t="s">
        <v>2112</v>
      </c>
      <c r="E527" s="13">
        <v>300</v>
      </c>
      <c r="F527" s="15" t="s">
        <v>228</v>
      </c>
      <c r="G527" s="15">
        <v>0</v>
      </c>
      <c r="H527" s="24">
        <f t="shared" si="8"/>
        <v>0</v>
      </c>
      <c r="I527" s="15"/>
      <c r="J527" s="21"/>
    </row>
    <row r="528" spans="1:11" s="78" customFormat="1" ht="31.5">
      <c r="A528" s="112" t="s">
        <v>317</v>
      </c>
      <c r="B528" s="72"/>
      <c r="C528" s="72"/>
      <c r="D528" s="73" t="s">
        <v>318</v>
      </c>
      <c r="E528" s="74">
        <f>E529+E534+E537+E592+E600+E607+E615</f>
        <v>1102785</v>
      </c>
      <c r="F528" s="75" t="s">
        <v>319</v>
      </c>
      <c r="G528" s="75">
        <f>G529+G534+G537+G592+G600+G607+G615</f>
        <v>997598</v>
      </c>
      <c r="H528" s="76">
        <f t="shared" si="8"/>
        <v>0.7254028953639129</v>
      </c>
      <c r="I528" s="75">
        <f>I529+I534+I537+I592+I607+I615</f>
        <v>215013.25</v>
      </c>
      <c r="J528" s="77">
        <f>J529+J534+J537+J592+J607+J615</f>
        <v>781920</v>
      </c>
      <c r="K528" s="85"/>
    </row>
    <row r="529" spans="1:10" ht="15">
      <c r="A529" s="102"/>
      <c r="B529" s="109" t="s">
        <v>320</v>
      </c>
      <c r="C529" s="8"/>
      <c r="D529" s="10" t="s">
        <v>321</v>
      </c>
      <c r="E529" s="13">
        <f>E530</f>
        <v>3000</v>
      </c>
      <c r="F529" s="15" t="s">
        <v>238</v>
      </c>
      <c r="G529" s="15">
        <f>G530</f>
        <v>0</v>
      </c>
      <c r="H529" s="24">
        <f t="shared" si="8"/>
        <v>0</v>
      </c>
      <c r="I529" s="15">
        <f>I530</f>
        <v>0</v>
      </c>
      <c r="J529" s="21">
        <f>J530</f>
        <v>0</v>
      </c>
    </row>
    <row r="530" spans="1:10" ht="15">
      <c r="A530" s="120"/>
      <c r="B530" s="102"/>
      <c r="C530" s="109" t="s">
        <v>322</v>
      </c>
      <c r="D530" s="10" t="s">
        <v>323</v>
      </c>
      <c r="E530" s="13">
        <f>E531+E532+E533</f>
        <v>3000</v>
      </c>
      <c r="F530" s="15" t="s">
        <v>238</v>
      </c>
      <c r="G530" s="15">
        <f>G531+G532+G533</f>
        <v>0</v>
      </c>
      <c r="H530" s="24">
        <f t="shared" si="8"/>
        <v>0</v>
      </c>
      <c r="I530" s="15">
        <f>G530</f>
        <v>0</v>
      </c>
      <c r="J530" s="21">
        <v>0</v>
      </c>
    </row>
    <row r="531" spans="1:10" ht="30">
      <c r="A531" s="120"/>
      <c r="B531" s="120"/>
      <c r="C531" s="102"/>
      <c r="D531" s="51" t="s">
        <v>324</v>
      </c>
      <c r="E531" s="13">
        <v>1000</v>
      </c>
      <c r="F531" s="15" t="s">
        <v>1705</v>
      </c>
      <c r="G531" s="15">
        <v>0</v>
      </c>
      <c r="H531" s="24">
        <f t="shared" si="8"/>
        <v>0</v>
      </c>
      <c r="I531" s="15"/>
      <c r="J531" s="21"/>
    </row>
    <row r="532" spans="1:10" ht="15">
      <c r="A532" s="120"/>
      <c r="B532" s="120"/>
      <c r="C532" s="103"/>
      <c r="D532" s="52" t="s">
        <v>325</v>
      </c>
      <c r="E532" s="35">
        <v>800</v>
      </c>
      <c r="F532" s="36" t="s">
        <v>326</v>
      </c>
      <c r="G532" s="36">
        <v>0</v>
      </c>
      <c r="H532" s="24">
        <f t="shared" si="8"/>
        <v>0</v>
      </c>
      <c r="I532" s="36"/>
      <c r="J532" s="37"/>
    </row>
    <row r="533" spans="1:10" ht="15">
      <c r="A533" s="120"/>
      <c r="B533" s="123"/>
      <c r="C533" s="104"/>
      <c r="D533" s="128" t="s">
        <v>327</v>
      </c>
      <c r="E533" s="40">
        <v>1200</v>
      </c>
      <c r="F533" s="41" t="s">
        <v>328</v>
      </c>
      <c r="G533" s="41">
        <v>0</v>
      </c>
      <c r="H533" s="24">
        <f t="shared" si="8"/>
        <v>0</v>
      </c>
      <c r="I533" s="41"/>
      <c r="J533" s="42"/>
    </row>
    <row r="534" spans="1:10" ht="15">
      <c r="A534" s="103"/>
      <c r="B534" s="121" t="s">
        <v>329</v>
      </c>
      <c r="C534" s="43"/>
      <c r="D534" s="10" t="s">
        <v>330</v>
      </c>
      <c r="E534" s="13">
        <f>E535</f>
        <v>2000</v>
      </c>
      <c r="F534" s="15" t="s">
        <v>1479</v>
      </c>
      <c r="G534" s="15">
        <f>G535</f>
        <v>0</v>
      </c>
      <c r="H534" s="24">
        <f t="shared" si="8"/>
        <v>0</v>
      </c>
      <c r="I534" s="15">
        <f>I535</f>
        <v>0</v>
      </c>
      <c r="J534" s="21">
        <f>J535</f>
        <v>0</v>
      </c>
    </row>
    <row r="535" spans="1:10" ht="15">
      <c r="A535" s="103"/>
      <c r="B535" s="98"/>
      <c r="C535" s="8" t="s">
        <v>322</v>
      </c>
      <c r="D535" s="10" t="s">
        <v>323</v>
      </c>
      <c r="E535" s="13">
        <f>E536</f>
        <v>2000</v>
      </c>
      <c r="F535" s="15" t="s">
        <v>1479</v>
      </c>
      <c r="G535" s="15">
        <f>G536</f>
        <v>0</v>
      </c>
      <c r="H535" s="24">
        <f t="shared" si="8"/>
        <v>0</v>
      </c>
      <c r="I535" s="15">
        <f>G535</f>
        <v>0</v>
      </c>
      <c r="J535" s="21">
        <v>0</v>
      </c>
    </row>
    <row r="536" spans="1:10" ht="45">
      <c r="A536" s="103"/>
      <c r="B536" s="98"/>
      <c r="C536" s="32"/>
      <c r="D536" s="10" t="s">
        <v>1614</v>
      </c>
      <c r="E536" s="13">
        <v>2000</v>
      </c>
      <c r="F536" s="15" t="s">
        <v>1479</v>
      </c>
      <c r="G536" s="15">
        <v>0</v>
      </c>
      <c r="H536" s="24">
        <f t="shared" si="8"/>
        <v>0</v>
      </c>
      <c r="I536" s="15"/>
      <c r="J536" s="21"/>
    </row>
    <row r="537" spans="1:11" ht="30">
      <c r="A537" s="103"/>
      <c r="B537" s="109" t="s">
        <v>1615</v>
      </c>
      <c r="C537" s="8"/>
      <c r="D537" s="10" t="s">
        <v>1616</v>
      </c>
      <c r="E537" s="13">
        <f>E538+E542+E544+E546+E548+E559+E561+E565+E567+E570+E572+E574+E576+E578+E580+E582+E584+E588+E590</f>
        <v>1067540</v>
      </c>
      <c r="F537" s="15" t="s">
        <v>1617</v>
      </c>
      <c r="G537" s="15">
        <f>G538+G542+G544+G546+G548+G559+G561+G565+G567+G570+G572+G574+G576+G578+G580+G582+G584+G588+G590</f>
        <v>988033.12</v>
      </c>
      <c r="H537" s="24">
        <f t="shared" si="8"/>
        <v>0.7408077833194874</v>
      </c>
      <c r="I537" s="15">
        <f>I538+I542+I544+I546+I548+I559+I561+I565+I567+I570+I572+I574+I576+I578+I580+I582+I584+I588+I590</f>
        <v>206113.12</v>
      </c>
      <c r="J537" s="21">
        <f>J538+J542+J544+J546+J548+J559+J561+J565+J567+J570+J572+J574+J576+J578+J580+J582+J584+J588+J590</f>
        <v>781920</v>
      </c>
      <c r="K537" s="1"/>
    </row>
    <row r="538" spans="1:10" ht="45">
      <c r="A538" s="120"/>
      <c r="B538" s="102"/>
      <c r="C538" s="97" t="s">
        <v>1700</v>
      </c>
      <c r="D538" s="10" t="s">
        <v>1701</v>
      </c>
      <c r="E538" s="13">
        <v>0</v>
      </c>
      <c r="F538" s="15" t="s">
        <v>1618</v>
      </c>
      <c r="G538" s="15">
        <f>G539+G540+G541</f>
        <v>11059.69</v>
      </c>
      <c r="H538" s="24">
        <f t="shared" si="8"/>
        <v>0.9999719710669078</v>
      </c>
      <c r="I538" s="15">
        <f>G538</f>
        <v>11059.69</v>
      </c>
      <c r="J538" s="21">
        <v>0</v>
      </c>
    </row>
    <row r="539" spans="1:10" ht="45">
      <c r="A539" s="120"/>
      <c r="B539" s="103"/>
      <c r="C539" s="98"/>
      <c r="D539" s="10" t="s">
        <v>671</v>
      </c>
      <c r="E539" s="13">
        <v>0</v>
      </c>
      <c r="F539" s="15" t="s">
        <v>672</v>
      </c>
      <c r="G539" s="15">
        <v>7489.33</v>
      </c>
      <c r="H539" s="24">
        <f t="shared" si="8"/>
        <v>0.9999105473965287</v>
      </c>
      <c r="I539" s="15"/>
      <c r="J539" s="21"/>
    </row>
    <row r="540" spans="1:10" ht="45">
      <c r="A540" s="120"/>
      <c r="B540" s="103"/>
      <c r="C540" s="98"/>
      <c r="D540" s="10" t="s">
        <v>673</v>
      </c>
      <c r="E540" s="13">
        <v>0</v>
      </c>
      <c r="F540" s="15" t="s">
        <v>674</v>
      </c>
      <c r="G540" s="15">
        <v>1967.16</v>
      </c>
      <c r="H540" s="24">
        <f t="shared" si="8"/>
        <v>1.0000813421453991</v>
      </c>
      <c r="I540" s="15"/>
      <c r="J540" s="21"/>
    </row>
    <row r="541" spans="1:10" ht="45">
      <c r="A541" s="120"/>
      <c r="B541" s="103"/>
      <c r="C541" s="98"/>
      <c r="D541" s="10" t="s">
        <v>675</v>
      </c>
      <c r="E541" s="13">
        <v>0</v>
      </c>
      <c r="F541" s="15" t="s">
        <v>676</v>
      </c>
      <c r="G541" s="15">
        <v>1603.2</v>
      </c>
      <c r="H541" s="24">
        <f t="shared" si="8"/>
        <v>1.0001247660636308</v>
      </c>
      <c r="I541" s="15"/>
      <c r="J541" s="21"/>
    </row>
    <row r="542" spans="1:10" ht="15">
      <c r="A542" s="120"/>
      <c r="B542" s="103"/>
      <c r="C542" s="97" t="s">
        <v>774</v>
      </c>
      <c r="D542" s="10" t="s">
        <v>775</v>
      </c>
      <c r="E542" s="13">
        <f>E543</f>
        <v>52000</v>
      </c>
      <c r="F542" s="15" t="s">
        <v>677</v>
      </c>
      <c r="G542" s="15">
        <f>G543</f>
        <v>65658.69</v>
      </c>
      <c r="H542" s="24">
        <f t="shared" si="8"/>
        <v>0.8527102597402598</v>
      </c>
      <c r="I542" s="15">
        <f>G542</f>
        <v>65658.69</v>
      </c>
      <c r="J542" s="21">
        <v>0</v>
      </c>
    </row>
    <row r="543" spans="1:10" ht="15">
      <c r="A543" s="120"/>
      <c r="B543" s="103"/>
      <c r="C543" s="98"/>
      <c r="D543" s="10" t="s">
        <v>678</v>
      </c>
      <c r="E543" s="13">
        <v>52000</v>
      </c>
      <c r="F543" s="15" t="s">
        <v>677</v>
      </c>
      <c r="G543" s="15">
        <v>65658.69</v>
      </c>
      <c r="H543" s="24">
        <f t="shared" si="8"/>
        <v>0.8527102597402598</v>
      </c>
      <c r="I543" s="15"/>
      <c r="J543" s="21"/>
    </row>
    <row r="544" spans="1:10" ht="15">
      <c r="A544" s="120"/>
      <c r="B544" s="103"/>
      <c r="C544" s="97" t="s">
        <v>218</v>
      </c>
      <c r="D544" s="10" t="s">
        <v>219</v>
      </c>
      <c r="E544" s="13">
        <f>E545</f>
        <v>600</v>
      </c>
      <c r="F544" s="15" t="s">
        <v>1524</v>
      </c>
      <c r="G544" s="15">
        <f>G545</f>
        <v>310.64</v>
      </c>
      <c r="H544" s="24">
        <f t="shared" si="8"/>
        <v>0.5177333333333333</v>
      </c>
      <c r="I544" s="15">
        <f>G544</f>
        <v>310.64</v>
      </c>
      <c r="J544" s="21">
        <v>0</v>
      </c>
    </row>
    <row r="545" spans="1:10" ht="15">
      <c r="A545" s="120"/>
      <c r="B545" s="103"/>
      <c r="C545" s="98"/>
      <c r="D545" s="10" t="s">
        <v>678</v>
      </c>
      <c r="E545" s="13">
        <v>600</v>
      </c>
      <c r="F545" s="15" t="s">
        <v>1524</v>
      </c>
      <c r="G545" s="15">
        <v>310.64</v>
      </c>
      <c r="H545" s="24">
        <f t="shared" si="8"/>
        <v>0.5177333333333333</v>
      </c>
      <c r="I545" s="15"/>
      <c r="J545" s="21"/>
    </row>
    <row r="546" spans="1:10" ht="15">
      <c r="A546" s="120"/>
      <c r="B546" s="103"/>
      <c r="C546" s="97" t="s">
        <v>1487</v>
      </c>
      <c r="D546" s="10" t="s">
        <v>1488</v>
      </c>
      <c r="E546" s="13">
        <f>E547</f>
        <v>6000</v>
      </c>
      <c r="F546" s="15" t="s">
        <v>1515</v>
      </c>
      <c r="G546" s="15">
        <f>G547</f>
        <v>3676.44</v>
      </c>
      <c r="H546" s="24">
        <f t="shared" si="8"/>
        <v>0.6127400000000001</v>
      </c>
      <c r="I546" s="15">
        <f>G546</f>
        <v>3676.44</v>
      </c>
      <c r="J546" s="21">
        <v>0</v>
      </c>
    </row>
    <row r="547" spans="1:10" ht="15">
      <c r="A547" s="120"/>
      <c r="B547" s="103"/>
      <c r="C547" s="98"/>
      <c r="D547" s="10" t="s">
        <v>678</v>
      </c>
      <c r="E547" s="13">
        <v>6000</v>
      </c>
      <c r="F547" s="15" t="s">
        <v>1515</v>
      </c>
      <c r="G547" s="15">
        <v>3676.44</v>
      </c>
      <c r="H547" s="24">
        <f t="shared" si="8"/>
        <v>0.6127400000000001</v>
      </c>
      <c r="I547" s="15"/>
      <c r="J547" s="21"/>
    </row>
    <row r="548" spans="1:10" ht="15">
      <c r="A548" s="120"/>
      <c r="B548" s="103"/>
      <c r="C548" s="97" t="s">
        <v>224</v>
      </c>
      <c r="D548" s="10" t="s">
        <v>1958</v>
      </c>
      <c r="E548" s="13">
        <f>E549+E550+E551+E552+E553+E558</f>
        <v>102340</v>
      </c>
      <c r="F548" s="15" t="s">
        <v>679</v>
      </c>
      <c r="G548" s="15">
        <f>G549+G550+G551+G552+G553+G558</f>
        <v>65771.04999999999</v>
      </c>
      <c r="H548" s="24">
        <f t="shared" si="8"/>
        <v>0.5935104722199661</v>
      </c>
      <c r="I548" s="15">
        <f>G548</f>
        <v>65771.04999999999</v>
      </c>
      <c r="J548" s="21">
        <v>0</v>
      </c>
    </row>
    <row r="549" spans="1:10" ht="15">
      <c r="A549" s="120"/>
      <c r="B549" s="103"/>
      <c r="C549" s="98"/>
      <c r="D549" s="10" t="s">
        <v>680</v>
      </c>
      <c r="E549" s="13">
        <v>2500</v>
      </c>
      <c r="F549" s="15" t="s">
        <v>780</v>
      </c>
      <c r="G549" s="15">
        <v>53.9</v>
      </c>
      <c r="H549" s="24">
        <f t="shared" si="8"/>
        <v>0.02156</v>
      </c>
      <c r="I549" s="15"/>
      <c r="J549" s="21"/>
    </row>
    <row r="550" spans="1:10" ht="30">
      <c r="A550" s="120"/>
      <c r="B550" s="103"/>
      <c r="C550" s="98"/>
      <c r="D550" s="10" t="s">
        <v>681</v>
      </c>
      <c r="E550" s="13">
        <v>5040</v>
      </c>
      <c r="F550" s="15" t="s">
        <v>682</v>
      </c>
      <c r="G550" s="15">
        <v>3588.68</v>
      </c>
      <c r="H550" s="24">
        <f t="shared" si="8"/>
        <v>0.9996323119777158</v>
      </c>
      <c r="I550" s="15"/>
      <c r="J550" s="21"/>
    </row>
    <row r="551" spans="1:10" ht="60">
      <c r="A551" s="120"/>
      <c r="B551" s="103"/>
      <c r="C551" s="98"/>
      <c r="D551" s="10" t="s">
        <v>683</v>
      </c>
      <c r="E551" s="13">
        <v>18000</v>
      </c>
      <c r="F551" s="15" t="s">
        <v>684</v>
      </c>
      <c r="G551" s="15">
        <v>0</v>
      </c>
      <c r="H551" s="24">
        <f t="shared" si="8"/>
        <v>0</v>
      </c>
      <c r="I551" s="15"/>
      <c r="J551" s="21"/>
    </row>
    <row r="552" spans="1:10" ht="30">
      <c r="A552" s="120"/>
      <c r="B552" s="103"/>
      <c r="C552" s="98"/>
      <c r="D552" s="10" t="s">
        <v>685</v>
      </c>
      <c r="E552" s="13">
        <v>2000</v>
      </c>
      <c r="F552" s="15" t="s">
        <v>1479</v>
      </c>
      <c r="G552" s="15">
        <v>619.87</v>
      </c>
      <c r="H552" s="24">
        <f t="shared" si="8"/>
        <v>0.309935</v>
      </c>
      <c r="I552" s="15"/>
      <c r="J552" s="21"/>
    </row>
    <row r="553" spans="1:10" ht="15">
      <c r="A553" s="120"/>
      <c r="B553" s="103"/>
      <c r="C553" s="98"/>
      <c r="D553" s="10" t="s">
        <v>1553</v>
      </c>
      <c r="E553" s="13">
        <v>74800</v>
      </c>
      <c r="F553" s="15">
        <v>77937</v>
      </c>
      <c r="G553" s="15">
        <v>54718.6</v>
      </c>
      <c r="H553" s="24">
        <f t="shared" si="8"/>
        <v>0.7020875835610814</v>
      </c>
      <c r="I553" s="15"/>
      <c r="J553" s="21"/>
    </row>
    <row r="554" spans="1:10" ht="15">
      <c r="A554" s="120"/>
      <c r="B554" s="103"/>
      <c r="C554" s="98"/>
      <c r="D554" s="10" t="s">
        <v>1554</v>
      </c>
      <c r="E554" s="13"/>
      <c r="F554" s="15"/>
      <c r="G554" s="15">
        <v>33441</v>
      </c>
      <c r="H554" s="24"/>
      <c r="I554" s="15"/>
      <c r="J554" s="21"/>
    </row>
    <row r="555" spans="1:10" ht="15">
      <c r="A555" s="120"/>
      <c r="B555" s="103"/>
      <c r="C555" s="98"/>
      <c r="D555" s="10" t="s">
        <v>1555</v>
      </c>
      <c r="E555" s="13"/>
      <c r="F555" s="15"/>
      <c r="G555" s="15">
        <v>9100</v>
      </c>
      <c r="H555" s="24"/>
      <c r="I555" s="15"/>
      <c r="J555" s="21"/>
    </row>
    <row r="556" spans="1:10" ht="15">
      <c r="A556" s="120"/>
      <c r="B556" s="103"/>
      <c r="C556" s="98"/>
      <c r="D556" s="10" t="s">
        <v>1556</v>
      </c>
      <c r="E556" s="13"/>
      <c r="F556" s="15"/>
      <c r="G556" s="15">
        <v>8567.6</v>
      </c>
      <c r="H556" s="24"/>
      <c r="I556" s="15"/>
      <c r="J556" s="21"/>
    </row>
    <row r="557" spans="1:10" ht="30">
      <c r="A557" s="120"/>
      <c r="B557" s="103"/>
      <c r="C557" s="98"/>
      <c r="D557" s="10" t="s">
        <v>1557</v>
      </c>
      <c r="E557" s="13"/>
      <c r="F557" s="15"/>
      <c r="G557" s="15">
        <v>3610</v>
      </c>
      <c r="H557" s="24"/>
      <c r="I557" s="15"/>
      <c r="J557" s="21"/>
    </row>
    <row r="558" spans="1:10" ht="30">
      <c r="A558" s="120"/>
      <c r="B558" s="103"/>
      <c r="C558" s="98"/>
      <c r="D558" s="10" t="s">
        <v>1558</v>
      </c>
      <c r="E558" s="13">
        <v>0</v>
      </c>
      <c r="F558" s="15" t="s">
        <v>688</v>
      </c>
      <c r="G558" s="15">
        <v>6790</v>
      </c>
      <c r="H558" s="24">
        <f t="shared" si="8"/>
        <v>1</v>
      </c>
      <c r="I558" s="15"/>
      <c r="J558" s="21"/>
    </row>
    <row r="559" spans="1:10" ht="15">
      <c r="A559" s="120"/>
      <c r="B559" s="103"/>
      <c r="C559" s="97" t="s">
        <v>1752</v>
      </c>
      <c r="D559" s="10" t="s">
        <v>1753</v>
      </c>
      <c r="E559" s="13">
        <f>E560</f>
        <v>45000</v>
      </c>
      <c r="F559" s="15" t="s">
        <v>1234</v>
      </c>
      <c r="G559" s="15">
        <f>G560</f>
        <v>13770</v>
      </c>
      <c r="H559" s="24">
        <f t="shared" si="8"/>
        <v>0.306</v>
      </c>
      <c r="I559" s="15">
        <f>G559</f>
        <v>13770</v>
      </c>
      <c r="J559" s="21">
        <v>0</v>
      </c>
    </row>
    <row r="560" spans="1:10" ht="15">
      <c r="A560" s="120"/>
      <c r="B560" s="103"/>
      <c r="C560" s="98"/>
      <c r="D560" s="10" t="s">
        <v>1559</v>
      </c>
      <c r="E560" s="13">
        <v>45000</v>
      </c>
      <c r="F560" s="15" t="s">
        <v>1234</v>
      </c>
      <c r="G560" s="15">
        <v>13770</v>
      </c>
      <c r="H560" s="24">
        <f t="shared" si="8"/>
        <v>0.306</v>
      </c>
      <c r="I560" s="15"/>
      <c r="J560" s="21"/>
    </row>
    <row r="561" spans="1:10" ht="15">
      <c r="A561" s="120"/>
      <c r="B561" s="103"/>
      <c r="C561" s="97" t="s">
        <v>1968</v>
      </c>
      <c r="D561" s="10" t="s">
        <v>1969</v>
      </c>
      <c r="E561" s="13">
        <f>E562+E563</f>
        <v>10000</v>
      </c>
      <c r="F561" s="15" t="s">
        <v>689</v>
      </c>
      <c r="G561" s="15">
        <f>G562+G563+G564</f>
        <v>16485.870000000003</v>
      </c>
      <c r="H561" s="24">
        <f t="shared" si="8"/>
        <v>0.2671377181469059</v>
      </c>
      <c r="I561" s="15">
        <f>G561</f>
        <v>16485.870000000003</v>
      </c>
      <c r="J561" s="21">
        <v>0</v>
      </c>
    </row>
    <row r="562" spans="1:10" ht="15">
      <c r="A562" s="120"/>
      <c r="B562" s="103"/>
      <c r="C562" s="98"/>
      <c r="D562" s="10" t="s">
        <v>690</v>
      </c>
      <c r="E562" s="13">
        <v>0</v>
      </c>
      <c r="F562" s="15" t="s">
        <v>691</v>
      </c>
      <c r="G562" s="15">
        <v>16183.29</v>
      </c>
      <c r="H562" s="24">
        <f t="shared" si="8"/>
        <v>0.9417650139664805</v>
      </c>
      <c r="I562" s="15"/>
      <c r="J562" s="21"/>
    </row>
    <row r="563" spans="1:10" ht="15">
      <c r="A563" s="120"/>
      <c r="B563" s="103"/>
      <c r="C563" s="98"/>
      <c r="D563" s="10" t="s">
        <v>692</v>
      </c>
      <c r="E563" s="13">
        <v>10000</v>
      </c>
      <c r="F563" s="15">
        <v>43929</v>
      </c>
      <c r="G563" s="15">
        <v>302.58</v>
      </c>
      <c r="H563" s="24">
        <f t="shared" si="8"/>
        <v>0.006887932800655603</v>
      </c>
      <c r="I563" s="15"/>
      <c r="J563" s="21"/>
    </row>
    <row r="564" spans="1:10" ht="30">
      <c r="A564" s="120"/>
      <c r="B564" s="103"/>
      <c r="C564" s="98"/>
      <c r="D564" s="10" t="s">
        <v>687</v>
      </c>
      <c r="E564" s="13">
        <v>0</v>
      </c>
      <c r="F564" s="15" t="s">
        <v>1524</v>
      </c>
      <c r="G564" s="15">
        <v>0</v>
      </c>
      <c r="H564" s="24">
        <f t="shared" si="8"/>
        <v>0</v>
      </c>
      <c r="I564" s="15"/>
      <c r="J564" s="21"/>
    </row>
    <row r="565" spans="1:10" ht="15">
      <c r="A565" s="120"/>
      <c r="B565" s="103"/>
      <c r="C565" s="97" t="s">
        <v>1522</v>
      </c>
      <c r="D565" s="10" t="s">
        <v>1523</v>
      </c>
      <c r="E565" s="13">
        <f>E566</f>
        <v>1000</v>
      </c>
      <c r="F565" s="15" t="s">
        <v>1705</v>
      </c>
      <c r="G565" s="15">
        <f>G566</f>
        <v>640</v>
      </c>
      <c r="H565" s="24">
        <f t="shared" si="8"/>
        <v>0.64</v>
      </c>
      <c r="I565" s="15">
        <f>G565</f>
        <v>640</v>
      </c>
      <c r="J565" s="21">
        <v>0</v>
      </c>
    </row>
    <row r="566" spans="1:10" ht="15">
      <c r="A566" s="120"/>
      <c r="B566" s="103"/>
      <c r="C566" s="98"/>
      <c r="D566" s="10" t="s">
        <v>678</v>
      </c>
      <c r="E566" s="13">
        <v>1000</v>
      </c>
      <c r="F566" s="15" t="s">
        <v>1705</v>
      </c>
      <c r="G566" s="15">
        <v>640</v>
      </c>
      <c r="H566" s="24">
        <f t="shared" si="8"/>
        <v>0.64</v>
      </c>
      <c r="I566" s="15"/>
      <c r="J566" s="21"/>
    </row>
    <row r="567" spans="1:10" ht="15">
      <c r="A567" s="120"/>
      <c r="B567" s="103"/>
      <c r="C567" s="97" t="s">
        <v>1941</v>
      </c>
      <c r="D567" s="10" t="s">
        <v>1942</v>
      </c>
      <c r="E567" s="13">
        <f>E568+E569</f>
        <v>30000</v>
      </c>
      <c r="F567" s="15" t="s">
        <v>693</v>
      </c>
      <c r="G567" s="15">
        <f>SUM(G568:G569)</f>
        <v>8211.59</v>
      </c>
      <c r="H567" s="24">
        <f t="shared" si="8"/>
        <v>0.22528367626886145</v>
      </c>
      <c r="I567" s="15">
        <f>G567</f>
        <v>8211.59</v>
      </c>
      <c r="J567" s="21">
        <v>0</v>
      </c>
    </row>
    <row r="568" spans="1:10" ht="30">
      <c r="A568" s="120"/>
      <c r="B568" s="103"/>
      <c r="C568" s="98"/>
      <c r="D568" s="10" t="s">
        <v>681</v>
      </c>
      <c r="E568" s="13">
        <v>0</v>
      </c>
      <c r="F568" s="15" t="s">
        <v>694</v>
      </c>
      <c r="G568" s="15">
        <v>1450</v>
      </c>
      <c r="H568" s="24">
        <f t="shared" si="8"/>
        <v>1</v>
      </c>
      <c r="I568" s="15"/>
      <c r="J568" s="21"/>
    </row>
    <row r="569" spans="1:10" ht="15">
      <c r="A569" s="120"/>
      <c r="B569" s="103"/>
      <c r="C569" s="98"/>
      <c r="D569" s="10" t="s">
        <v>678</v>
      </c>
      <c r="E569" s="13">
        <v>30000</v>
      </c>
      <c r="F569" s="15">
        <v>35000</v>
      </c>
      <c r="G569" s="15">
        <v>6761.59</v>
      </c>
      <c r="H569" s="24">
        <f t="shared" si="8"/>
        <v>0.19318828571428573</v>
      </c>
      <c r="I569" s="15"/>
      <c r="J569" s="21"/>
    </row>
    <row r="570" spans="1:10" ht="45">
      <c r="A570" s="120"/>
      <c r="B570" s="103"/>
      <c r="C570" s="97" t="s">
        <v>782</v>
      </c>
      <c r="D570" s="10" t="s">
        <v>783</v>
      </c>
      <c r="E570" s="13">
        <f>E571</f>
        <v>2600</v>
      </c>
      <c r="F570" s="15" t="s">
        <v>695</v>
      </c>
      <c r="G570" s="15">
        <f>G571</f>
        <v>1461.24</v>
      </c>
      <c r="H570" s="24">
        <f t="shared" si="8"/>
        <v>0.8190807174887892</v>
      </c>
      <c r="I570" s="15">
        <f>G570</f>
        <v>1461.24</v>
      </c>
      <c r="J570" s="21">
        <v>0</v>
      </c>
    </row>
    <row r="571" spans="1:10" ht="15">
      <c r="A571" s="120"/>
      <c r="B571" s="103"/>
      <c r="C571" s="98"/>
      <c r="D571" s="10" t="s">
        <v>678</v>
      </c>
      <c r="E571" s="13">
        <v>2600</v>
      </c>
      <c r="F571" s="15" t="s">
        <v>695</v>
      </c>
      <c r="G571" s="15">
        <v>1461.24</v>
      </c>
      <c r="H571" s="24">
        <f t="shared" si="8"/>
        <v>0.8190807174887892</v>
      </c>
      <c r="I571" s="15"/>
      <c r="J571" s="21"/>
    </row>
    <row r="572" spans="1:10" ht="45">
      <c r="A572" s="120"/>
      <c r="B572" s="103"/>
      <c r="C572" s="97" t="s">
        <v>785</v>
      </c>
      <c r="D572" s="10" t="s">
        <v>786</v>
      </c>
      <c r="E572" s="13">
        <f>E573</f>
        <v>2000</v>
      </c>
      <c r="F572" s="15" t="s">
        <v>696</v>
      </c>
      <c r="G572" s="15">
        <f>G573</f>
        <v>658.14</v>
      </c>
      <c r="H572" s="24">
        <f t="shared" si="8"/>
        <v>0.4560914760914761</v>
      </c>
      <c r="I572" s="15">
        <f>G572</f>
        <v>658.14</v>
      </c>
      <c r="J572" s="21">
        <v>0</v>
      </c>
    </row>
    <row r="573" spans="1:10" ht="15">
      <c r="A573" s="120"/>
      <c r="B573" s="103"/>
      <c r="C573" s="98"/>
      <c r="D573" s="10" t="s">
        <v>678</v>
      </c>
      <c r="E573" s="13">
        <v>2000</v>
      </c>
      <c r="F573" s="15" t="s">
        <v>696</v>
      </c>
      <c r="G573" s="15">
        <v>658.14</v>
      </c>
      <c r="H573" s="24">
        <f t="shared" si="8"/>
        <v>0.4560914760914761</v>
      </c>
      <c r="I573" s="15"/>
      <c r="J573" s="21"/>
    </row>
    <row r="574" spans="1:10" ht="15">
      <c r="A574" s="120"/>
      <c r="B574" s="103"/>
      <c r="C574" s="97" t="s">
        <v>1530</v>
      </c>
      <c r="D574" s="10" t="s">
        <v>1531</v>
      </c>
      <c r="E574" s="13">
        <f>E575</f>
        <v>0</v>
      </c>
      <c r="F574" s="15" t="s">
        <v>697</v>
      </c>
      <c r="G574" s="15">
        <f>G575</f>
        <v>1956.12</v>
      </c>
      <c r="H574" s="24">
        <f t="shared" si="8"/>
        <v>0.9995503321410322</v>
      </c>
      <c r="I574" s="15">
        <f>G574</f>
        <v>1956.12</v>
      </c>
      <c r="J574" s="21">
        <v>0</v>
      </c>
    </row>
    <row r="575" spans="1:10" ht="15">
      <c r="A575" s="120"/>
      <c r="B575" s="103"/>
      <c r="C575" s="98"/>
      <c r="D575" s="10" t="s">
        <v>678</v>
      </c>
      <c r="E575" s="13">
        <v>0</v>
      </c>
      <c r="F575" s="15" t="s">
        <v>697</v>
      </c>
      <c r="G575" s="15">
        <v>1956.12</v>
      </c>
      <c r="H575" s="24">
        <f t="shared" si="8"/>
        <v>0.9995503321410322</v>
      </c>
      <c r="I575" s="15"/>
      <c r="J575" s="21"/>
    </row>
    <row r="576" spans="1:10" ht="15">
      <c r="A576" s="120"/>
      <c r="B576" s="103"/>
      <c r="C576" s="115" t="s">
        <v>230</v>
      </c>
      <c r="D576" s="34" t="s">
        <v>231</v>
      </c>
      <c r="E576" s="35">
        <f>E577</f>
        <v>16000</v>
      </c>
      <c r="F576" s="36" t="s">
        <v>698</v>
      </c>
      <c r="G576" s="36">
        <f>G577</f>
        <v>15452</v>
      </c>
      <c r="H576" s="24">
        <f t="shared" si="8"/>
        <v>0.6635461845664963</v>
      </c>
      <c r="I576" s="36">
        <f>G576</f>
        <v>15452</v>
      </c>
      <c r="J576" s="37">
        <v>0</v>
      </c>
    </row>
    <row r="577" spans="1:10" ht="15">
      <c r="A577" s="120"/>
      <c r="B577" s="103"/>
      <c r="C577" s="100"/>
      <c r="D577" s="39" t="s">
        <v>1560</v>
      </c>
      <c r="E577" s="40">
        <v>16000</v>
      </c>
      <c r="F577" s="41" t="s">
        <v>698</v>
      </c>
      <c r="G577" s="41">
        <v>15452</v>
      </c>
      <c r="H577" s="24">
        <f t="shared" si="8"/>
        <v>0.6635461845664963</v>
      </c>
      <c r="I577" s="41"/>
      <c r="J577" s="42"/>
    </row>
    <row r="578" spans="1:10" ht="30">
      <c r="A578" s="120"/>
      <c r="B578" s="103"/>
      <c r="C578" s="97" t="s">
        <v>25</v>
      </c>
      <c r="D578" s="10" t="s">
        <v>26</v>
      </c>
      <c r="E578" s="13">
        <f>E579</f>
        <v>0</v>
      </c>
      <c r="F578" s="15" t="s">
        <v>699</v>
      </c>
      <c r="G578" s="15">
        <f>G579</f>
        <v>814</v>
      </c>
      <c r="H578" s="24">
        <f t="shared" si="8"/>
        <v>0.6661211129296236</v>
      </c>
      <c r="I578" s="15">
        <f>G578</f>
        <v>814</v>
      </c>
      <c r="J578" s="21">
        <v>0</v>
      </c>
    </row>
    <row r="579" spans="1:10" ht="15">
      <c r="A579" s="120"/>
      <c r="B579" s="103"/>
      <c r="C579" s="98"/>
      <c r="D579" s="10" t="s">
        <v>686</v>
      </c>
      <c r="E579" s="13">
        <v>0</v>
      </c>
      <c r="F579" s="15">
        <v>1222</v>
      </c>
      <c r="G579" s="15">
        <v>814</v>
      </c>
      <c r="H579" s="24">
        <f t="shared" si="8"/>
        <v>0.6661211129296236</v>
      </c>
      <c r="I579" s="15"/>
      <c r="J579" s="21"/>
    </row>
    <row r="580" spans="1:10" ht="15">
      <c r="A580" s="120"/>
      <c r="B580" s="103"/>
      <c r="C580" s="97" t="s">
        <v>1688</v>
      </c>
      <c r="D580" s="10" t="s">
        <v>1689</v>
      </c>
      <c r="E580" s="13">
        <f>E581</f>
        <v>0</v>
      </c>
      <c r="F580" s="15" t="s">
        <v>701</v>
      </c>
      <c r="G580" s="15">
        <f>G581</f>
        <v>187.65</v>
      </c>
      <c r="H580" s="24">
        <f t="shared" si="8"/>
        <v>0.9981382978723404</v>
      </c>
      <c r="I580" s="15">
        <f>G580</f>
        <v>187.65</v>
      </c>
      <c r="J580" s="21">
        <v>0</v>
      </c>
    </row>
    <row r="581" spans="1:10" ht="15">
      <c r="A581" s="120"/>
      <c r="B581" s="103"/>
      <c r="C581" s="98"/>
      <c r="D581" s="10" t="s">
        <v>678</v>
      </c>
      <c r="E581" s="13">
        <v>0</v>
      </c>
      <c r="F581" s="15" t="s">
        <v>701</v>
      </c>
      <c r="G581" s="15">
        <v>187.65</v>
      </c>
      <c r="H581" s="24">
        <f t="shared" si="8"/>
        <v>0.9981382978723404</v>
      </c>
      <c r="I581" s="15"/>
      <c r="J581" s="21"/>
    </row>
    <row r="582" spans="1:10" ht="15">
      <c r="A582" s="120"/>
      <c r="B582" s="103"/>
      <c r="C582" s="97" t="s">
        <v>251</v>
      </c>
      <c r="D582" s="10" t="s">
        <v>196</v>
      </c>
      <c r="E582" s="13">
        <f>E583</f>
        <v>0</v>
      </c>
      <c r="F582" s="15" t="s">
        <v>1305</v>
      </c>
      <c r="G582" s="15">
        <f>G583</f>
        <v>0</v>
      </c>
      <c r="H582" s="24">
        <f t="shared" si="8"/>
        <v>0</v>
      </c>
      <c r="I582" s="15">
        <f>G582</f>
        <v>0</v>
      </c>
      <c r="J582" s="21">
        <v>0</v>
      </c>
    </row>
    <row r="583" spans="1:10" ht="15">
      <c r="A583" s="120"/>
      <c r="B583" s="103"/>
      <c r="C583" s="98"/>
      <c r="D583" s="10" t="s">
        <v>702</v>
      </c>
      <c r="E583" s="13">
        <v>0</v>
      </c>
      <c r="F583" s="15" t="s">
        <v>1305</v>
      </c>
      <c r="G583" s="15">
        <v>0</v>
      </c>
      <c r="H583" s="24">
        <f t="shared" si="8"/>
        <v>0</v>
      </c>
      <c r="I583" s="15"/>
      <c r="J583" s="21"/>
    </row>
    <row r="584" spans="1:10" ht="30">
      <c r="A584" s="120"/>
      <c r="B584" s="103"/>
      <c r="C584" s="97" t="s">
        <v>1691</v>
      </c>
      <c r="D584" s="10" t="s">
        <v>207</v>
      </c>
      <c r="E584" s="13">
        <v>0</v>
      </c>
      <c r="F584" s="15" t="s">
        <v>1970</v>
      </c>
      <c r="G584" s="15">
        <f>G585+G586+G587</f>
        <v>0</v>
      </c>
      <c r="H584" s="24">
        <f aca="true" t="shared" si="9" ref="H584:H647">G584/F584</f>
        <v>0</v>
      </c>
      <c r="I584" s="15">
        <v>0</v>
      </c>
      <c r="J584" s="21">
        <f>G584</f>
        <v>0</v>
      </c>
    </row>
    <row r="585" spans="1:10" ht="45">
      <c r="A585" s="120"/>
      <c r="B585" s="103"/>
      <c r="C585" s="98"/>
      <c r="D585" s="10" t="s">
        <v>1971</v>
      </c>
      <c r="E585" s="13">
        <v>0</v>
      </c>
      <c r="F585" s="15" t="s">
        <v>1777</v>
      </c>
      <c r="G585" s="15">
        <v>0</v>
      </c>
      <c r="H585" s="24">
        <f t="shared" si="9"/>
        <v>0</v>
      </c>
      <c r="I585" s="15"/>
      <c r="J585" s="21"/>
    </row>
    <row r="586" spans="1:10" ht="60">
      <c r="A586" s="120"/>
      <c r="B586" s="103"/>
      <c r="C586" s="98"/>
      <c r="D586" s="10" t="s">
        <v>1972</v>
      </c>
      <c r="E586" s="13">
        <v>0</v>
      </c>
      <c r="F586" s="15" t="s">
        <v>1961</v>
      </c>
      <c r="G586" s="15">
        <v>0</v>
      </c>
      <c r="H586" s="24">
        <f t="shared" si="9"/>
        <v>0</v>
      </c>
      <c r="I586" s="15"/>
      <c r="J586" s="21"/>
    </row>
    <row r="587" spans="1:10" ht="45">
      <c r="A587" s="120"/>
      <c r="B587" s="103"/>
      <c r="C587" s="98"/>
      <c r="D587" s="10" t="s">
        <v>1973</v>
      </c>
      <c r="E587" s="13">
        <v>0</v>
      </c>
      <c r="F587" s="15" t="s">
        <v>1228</v>
      </c>
      <c r="G587" s="15">
        <v>0</v>
      </c>
      <c r="H587" s="24">
        <f t="shared" si="9"/>
        <v>0</v>
      </c>
      <c r="I587" s="15"/>
      <c r="J587" s="21"/>
    </row>
    <row r="588" spans="1:10" ht="30">
      <c r="A588" s="120"/>
      <c r="B588" s="103"/>
      <c r="C588" s="97" t="s">
        <v>206</v>
      </c>
      <c r="D588" s="10" t="s">
        <v>207</v>
      </c>
      <c r="E588" s="13">
        <f>E589</f>
        <v>680000</v>
      </c>
      <c r="F588" s="15" t="s">
        <v>1974</v>
      </c>
      <c r="G588" s="15">
        <f>G589</f>
        <v>664632</v>
      </c>
      <c r="H588" s="24">
        <f t="shared" si="9"/>
        <v>0.9991416154166473</v>
      </c>
      <c r="I588" s="15">
        <v>0</v>
      </c>
      <c r="J588" s="21">
        <f>G588</f>
        <v>664632</v>
      </c>
    </row>
    <row r="589" spans="1:10" ht="60">
      <c r="A589" s="120"/>
      <c r="B589" s="103"/>
      <c r="C589" s="98"/>
      <c r="D589" s="10" t="s">
        <v>1975</v>
      </c>
      <c r="E589" s="13">
        <v>680000</v>
      </c>
      <c r="F589" s="15" t="s">
        <v>1974</v>
      </c>
      <c r="G589" s="15">
        <v>664632</v>
      </c>
      <c r="H589" s="24">
        <f t="shared" si="9"/>
        <v>0.9991416154166473</v>
      </c>
      <c r="I589" s="15"/>
      <c r="J589" s="21"/>
    </row>
    <row r="590" spans="1:10" ht="30">
      <c r="A590" s="120"/>
      <c r="B590" s="103"/>
      <c r="C590" s="97" t="s">
        <v>209</v>
      </c>
      <c r="D590" s="10" t="s">
        <v>207</v>
      </c>
      <c r="E590" s="13">
        <f>E591</f>
        <v>120000</v>
      </c>
      <c r="F590" s="15" t="s">
        <v>1106</v>
      </c>
      <c r="G590" s="15">
        <f>G591</f>
        <v>117288</v>
      </c>
      <c r="H590" s="24">
        <f t="shared" si="9"/>
        <v>0.9774</v>
      </c>
      <c r="I590" s="15">
        <v>0</v>
      </c>
      <c r="J590" s="21">
        <f>G590</f>
        <v>117288</v>
      </c>
    </row>
    <row r="591" spans="1:10" ht="60">
      <c r="A591" s="120"/>
      <c r="B591" s="104"/>
      <c r="C591" s="98"/>
      <c r="D591" s="10" t="s">
        <v>1975</v>
      </c>
      <c r="E591" s="13">
        <v>120000</v>
      </c>
      <c r="F591" s="15" t="s">
        <v>1106</v>
      </c>
      <c r="G591" s="15">
        <v>117288</v>
      </c>
      <c r="H591" s="24">
        <f t="shared" si="9"/>
        <v>0.9774</v>
      </c>
      <c r="I591" s="15"/>
      <c r="J591" s="21"/>
    </row>
    <row r="592" spans="1:10" ht="15">
      <c r="A592" s="103"/>
      <c r="B592" s="116" t="s">
        <v>1976</v>
      </c>
      <c r="C592" s="8"/>
      <c r="D592" s="10" t="s">
        <v>1977</v>
      </c>
      <c r="E592" s="13">
        <f>E594+E596+E598</f>
        <v>11000</v>
      </c>
      <c r="F592" s="15" t="s">
        <v>821</v>
      </c>
      <c r="G592" s="15">
        <f>G594+G596+G598</f>
        <v>94</v>
      </c>
      <c r="H592" s="24">
        <f t="shared" si="9"/>
        <v>0.008545454545454545</v>
      </c>
      <c r="I592" s="15">
        <f>I594+I596+I598</f>
        <v>94</v>
      </c>
      <c r="J592" s="21">
        <f>J594+J596+J598</f>
        <v>0</v>
      </c>
    </row>
    <row r="593" spans="1:10" s="3" customFormat="1" ht="15.75">
      <c r="A593" s="125"/>
      <c r="B593" s="127"/>
      <c r="C593" s="114"/>
      <c r="D593" s="9" t="s">
        <v>181</v>
      </c>
      <c r="E593" s="16">
        <f>E594+E598</f>
        <v>1000</v>
      </c>
      <c r="F593" s="16">
        <f>F594+F598</f>
        <v>1000</v>
      </c>
      <c r="G593" s="16">
        <f>G594+G598</f>
        <v>94</v>
      </c>
      <c r="H593" s="24">
        <f t="shared" si="9"/>
        <v>0.094</v>
      </c>
      <c r="I593" s="19"/>
      <c r="J593" s="20"/>
    </row>
    <row r="594" spans="1:10" ht="15">
      <c r="A594" s="120"/>
      <c r="B594" s="103"/>
      <c r="C594" s="110" t="s">
        <v>224</v>
      </c>
      <c r="D594" s="39" t="s">
        <v>1958</v>
      </c>
      <c r="E594" s="40">
        <f>E595</f>
        <v>800</v>
      </c>
      <c r="F594" s="41" t="s">
        <v>326</v>
      </c>
      <c r="G594" s="41">
        <f>G595</f>
        <v>94</v>
      </c>
      <c r="H594" s="24">
        <f t="shared" si="9"/>
        <v>0.1175</v>
      </c>
      <c r="I594" s="41">
        <f>G594</f>
        <v>94</v>
      </c>
      <c r="J594" s="42">
        <v>0</v>
      </c>
    </row>
    <row r="595" spans="1:10" ht="30">
      <c r="A595" s="120"/>
      <c r="B595" s="103"/>
      <c r="C595" s="98"/>
      <c r="D595" s="10" t="s">
        <v>1978</v>
      </c>
      <c r="E595" s="13">
        <v>800</v>
      </c>
      <c r="F595" s="15" t="s">
        <v>326</v>
      </c>
      <c r="G595" s="15">
        <v>94</v>
      </c>
      <c r="H595" s="24">
        <f t="shared" si="9"/>
        <v>0.1175</v>
      </c>
      <c r="I595" s="15"/>
      <c r="J595" s="21"/>
    </row>
    <row r="596" spans="1:10" ht="15">
      <c r="A596" s="120"/>
      <c r="B596" s="103"/>
      <c r="C596" s="97" t="s">
        <v>1941</v>
      </c>
      <c r="D596" s="10" t="s">
        <v>1942</v>
      </c>
      <c r="E596" s="13">
        <f>E597</f>
        <v>10000</v>
      </c>
      <c r="F596" s="15" t="s">
        <v>235</v>
      </c>
      <c r="G596" s="15">
        <f>G597</f>
        <v>0</v>
      </c>
      <c r="H596" s="24">
        <f t="shared" si="9"/>
        <v>0</v>
      </c>
      <c r="I596" s="15">
        <f>G596</f>
        <v>0</v>
      </c>
      <c r="J596" s="21">
        <v>0</v>
      </c>
    </row>
    <row r="597" spans="1:10" ht="15">
      <c r="A597" s="120"/>
      <c r="B597" s="103"/>
      <c r="C597" s="98"/>
      <c r="D597" s="10" t="s">
        <v>1979</v>
      </c>
      <c r="E597" s="13">
        <v>10000</v>
      </c>
      <c r="F597" s="15" t="s">
        <v>235</v>
      </c>
      <c r="G597" s="15">
        <v>0</v>
      </c>
      <c r="H597" s="24">
        <f t="shared" si="9"/>
        <v>0</v>
      </c>
      <c r="I597" s="15"/>
      <c r="J597" s="21"/>
    </row>
    <row r="598" spans="1:10" ht="30">
      <c r="A598" s="120"/>
      <c r="B598" s="103"/>
      <c r="C598" s="97" t="s">
        <v>1312</v>
      </c>
      <c r="D598" s="10" t="s">
        <v>1313</v>
      </c>
      <c r="E598" s="13">
        <f>E599</f>
        <v>200</v>
      </c>
      <c r="F598" s="15" t="s">
        <v>1722</v>
      </c>
      <c r="G598" s="15">
        <f>G599</f>
        <v>0</v>
      </c>
      <c r="H598" s="24">
        <f t="shared" si="9"/>
        <v>0</v>
      </c>
      <c r="I598" s="15">
        <f>G598</f>
        <v>0</v>
      </c>
      <c r="J598" s="21">
        <v>0</v>
      </c>
    </row>
    <row r="599" spans="1:10" ht="30">
      <c r="A599" s="120"/>
      <c r="B599" s="104"/>
      <c r="C599" s="98"/>
      <c r="D599" s="10" t="s">
        <v>1978</v>
      </c>
      <c r="E599" s="13">
        <v>200</v>
      </c>
      <c r="F599" s="15" t="s">
        <v>1722</v>
      </c>
      <c r="G599" s="15">
        <v>0</v>
      </c>
      <c r="H599" s="24">
        <f t="shared" si="9"/>
        <v>0</v>
      </c>
      <c r="I599" s="15"/>
      <c r="J599" s="21"/>
    </row>
    <row r="600" spans="1:10" ht="15">
      <c r="A600" s="103"/>
      <c r="B600" s="121" t="s">
        <v>1980</v>
      </c>
      <c r="C600" s="8"/>
      <c r="D600" s="10" t="s">
        <v>1981</v>
      </c>
      <c r="E600" s="13">
        <v>0</v>
      </c>
      <c r="F600" s="15" t="s">
        <v>1982</v>
      </c>
      <c r="G600" s="15">
        <f>G601+G603+G605</f>
        <v>664.7500000000001</v>
      </c>
      <c r="H600" s="24">
        <f t="shared" si="9"/>
        <v>0.9981231231231233</v>
      </c>
      <c r="I600" s="15">
        <f>I601+I603+I605</f>
        <v>664.7500000000001</v>
      </c>
      <c r="J600" s="21">
        <f>J601+J603+J605</f>
        <v>0</v>
      </c>
    </row>
    <row r="601" spans="1:10" ht="15">
      <c r="A601" s="103"/>
      <c r="B601" s="98"/>
      <c r="C601" s="8" t="s">
        <v>1482</v>
      </c>
      <c r="D601" s="10" t="s">
        <v>1483</v>
      </c>
      <c r="E601" s="13">
        <v>0</v>
      </c>
      <c r="F601" s="15" t="s">
        <v>1983</v>
      </c>
      <c r="G601" s="15">
        <f>G602</f>
        <v>555.21</v>
      </c>
      <c r="H601" s="24">
        <f t="shared" si="9"/>
        <v>0.9985791366906476</v>
      </c>
      <c r="I601" s="15">
        <f>G601</f>
        <v>555.21</v>
      </c>
      <c r="J601" s="21">
        <v>0</v>
      </c>
    </row>
    <row r="602" spans="1:10" ht="15">
      <c r="A602" s="103"/>
      <c r="B602" s="98"/>
      <c r="C602" s="32"/>
      <c r="D602" s="10" t="s">
        <v>1984</v>
      </c>
      <c r="E602" s="13">
        <v>0</v>
      </c>
      <c r="F602" s="15" t="s">
        <v>1983</v>
      </c>
      <c r="G602" s="15">
        <v>555.21</v>
      </c>
      <c r="H602" s="24">
        <f t="shared" si="9"/>
        <v>0.9985791366906476</v>
      </c>
      <c r="I602" s="15"/>
      <c r="J602" s="21"/>
    </row>
    <row r="603" spans="1:10" ht="15">
      <c r="A603" s="103"/>
      <c r="B603" s="98"/>
      <c r="C603" s="8" t="s">
        <v>218</v>
      </c>
      <c r="D603" s="10" t="s">
        <v>219</v>
      </c>
      <c r="E603" s="13">
        <v>0</v>
      </c>
      <c r="F603" s="15" t="s">
        <v>1985</v>
      </c>
      <c r="G603" s="15">
        <f>G604</f>
        <v>95.94</v>
      </c>
      <c r="H603" s="24">
        <f t="shared" si="9"/>
        <v>0.999375</v>
      </c>
      <c r="I603" s="15">
        <f>G603</f>
        <v>95.94</v>
      </c>
      <c r="J603" s="21">
        <v>0</v>
      </c>
    </row>
    <row r="604" spans="1:10" ht="15">
      <c r="A604" s="103"/>
      <c r="B604" s="98"/>
      <c r="C604" s="32"/>
      <c r="D604" s="10" t="s">
        <v>1984</v>
      </c>
      <c r="E604" s="13">
        <v>0</v>
      </c>
      <c r="F604" s="15" t="s">
        <v>1985</v>
      </c>
      <c r="G604" s="15">
        <v>95.94</v>
      </c>
      <c r="H604" s="24">
        <f t="shared" si="9"/>
        <v>0.999375</v>
      </c>
      <c r="I604" s="15"/>
      <c r="J604" s="21"/>
    </row>
    <row r="605" spans="1:10" ht="15">
      <c r="A605" s="103"/>
      <c r="B605" s="98"/>
      <c r="C605" s="8" t="s">
        <v>221</v>
      </c>
      <c r="D605" s="10" t="s">
        <v>222</v>
      </c>
      <c r="E605" s="13">
        <v>0</v>
      </c>
      <c r="F605" s="15" t="s">
        <v>1986</v>
      </c>
      <c r="G605" s="15">
        <f>G606</f>
        <v>13.6</v>
      </c>
      <c r="H605" s="24">
        <f t="shared" si="9"/>
        <v>0.9714285714285714</v>
      </c>
      <c r="I605" s="15">
        <f>G605</f>
        <v>13.6</v>
      </c>
      <c r="J605" s="21">
        <v>0</v>
      </c>
    </row>
    <row r="606" spans="1:10" ht="15">
      <c r="A606" s="103"/>
      <c r="B606" s="98"/>
      <c r="C606" s="32"/>
      <c r="D606" s="10" t="s">
        <v>1984</v>
      </c>
      <c r="E606" s="13">
        <v>0</v>
      </c>
      <c r="F606" s="15" t="s">
        <v>1986</v>
      </c>
      <c r="G606" s="15">
        <v>13.6</v>
      </c>
      <c r="H606" s="24">
        <f t="shared" si="9"/>
        <v>0.9714285714285714</v>
      </c>
      <c r="I606" s="15"/>
      <c r="J606" s="21"/>
    </row>
    <row r="607" spans="1:10" ht="15">
      <c r="A607" s="103"/>
      <c r="B607" s="97" t="s">
        <v>1987</v>
      </c>
      <c r="C607" s="8"/>
      <c r="D607" s="10" t="s">
        <v>1988</v>
      </c>
      <c r="E607" s="13">
        <f>E608+E610+E612</f>
        <v>1245</v>
      </c>
      <c r="F607" s="15" t="s">
        <v>1989</v>
      </c>
      <c r="G607" s="15">
        <f>G608+G610+G612</f>
        <v>3350.26</v>
      </c>
      <c r="H607" s="24">
        <f t="shared" si="9"/>
        <v>0.48958936139120274</v>
      </c>
      <c r="I607" s="15">
        <f>I608+I610+I612</f>
        <v>3350.26</v>
      </c>
      <c r="J607" s="21">
        <f>J608+J610+J612</f>
        <v>0</v>
      </c>
    </row>
    <row r="608" spans="1:10" ht="45">
      <c r="A608" s="103"/>
      <c r="B608" s="98"/>
      <c r="C608" s="8" t="s">
        <v>1990</v>
      </c>
      <c r="D608" s="10" t="s">
        <v>1991</v>
      </c>
      <c r="E608" s="13">
        <f>E609</f>
        <v>1245</v>
      </c>
      <c r="F608" s="15" t="s">
        <v>1992</v>
      </c>
      <c r="G608" s="15">
        <f>G609</f>
        <v>623</v>
      </c>
      <c r="H608" s="24">
        <f t="shared" si="9"/>
        <v>0.5004016064257029</v>
      </c>
      <c r="I608" s="15">
        <f>G608</f>
        <v>623</v>
      </c>
      <c r="J608" s="21">
        <v>0</v>
      </c>
    </row>
    <row r="609" spans="1:10" ht="30">
      <c r="A609" s="103"/>
      <c r="B609" s="98"/>
      <c r="C609" s="32"/>
      <c r="D609" s="10" t="s">
        <v>1993</v>
      </c>
      <c r="E609" s="13">
        <v>1245</v>
      </c>
      <c r="F609" s="15" t="s">
        <v>1992</v>
      </c>
      <c r="G609" s="15">
        <v>623</v>
      </c>
      <c r="H609" s="24">
        <f t="shared" si="9"/>
        <v>0.5004016064257029</v>
      </c>
      <c r="I609" s="15"/>
      <c r="J609" s="21"/>
    </row>
    <row r="610" spans="1:10" ht="15">
      <c r="A610" s="103"/>
      <c r="B610" s="98"/>
      <c r="C610" s="8" t="s">
        <v>224</v>
      </c>
      <c r="D610" s="10" t="s">
        <v>1958</v>
      </c>
      <c r="E610" s="13">
        <v>0</v>
      </c>
      <c r="F610" s="15" t="s">
        <v>1994</v>
      </c>
      <c r="G610" s="15">
        <f>G611</f>
        <v>547.26</v>
      </c>
      <c r="H610" s="24">
        <f t="shared" si="9"/>
        <v>0.20283914010378057</v>
      </c>
      <c r="I610" s="15">
        <f>G610</f>
        <v>547.26</v>
      </c>
      <c r="J610" s="21">
        <v>0</v>
      </c>
    </row>
    <row r="611" spans="1:10" ht="45">
      <c r="A611" s="103"/>
      <c r="B611" s="98"/>
      <c r="C611" s="32"/>
      <c r="D611" s="10" t="s">
        <v>1995</v>
      </c>
      <c r="E611" s="13">
        <v>0</v>
      </c>
      <c r="F611" s="15" t="s">
        <v>1994</v>
      </c>
      <c r="G611" s="15">
        <v>547.26</v>
      </c>
      <c r="H611" s="24">
        <f t="shared" si="9"/>
        <v>0.20283914010378057</v>
      </c>
      <c r="I611" s="15"/>
      <c r="J611" s="21"/>
    </row>
    <row r="612" spans="1:10" ht="15">
      <c r="A612" s="103"/>
      <c r="B612" s="98"/>
      <c r="C612" s="8" t="s">
        <v>1941</v>
      </c>
      <c r="D612" s="10" t="s">
        <v>1942</v>
      </c>
      <c r="E612" s="13">
        <v>0</v>
      </c>
      <c r="F612" s="15" t="s">
        <v>1996</v>
      </c>
      <c r="G612" s="15">
        <f>G613+G614</f>
        <v>2180</v>
      </c>
      <c r="H612" s="24">
        <f t="shared" si="9"/>
        <v>0.7517241379310344</v>
      </c>
      <c r="I612" s="15">
        <f>G612</f>
        <v>2180</v>
      </c>
      <c r="J612" s="21">
        <v>0</v>
      </c>
    </row>
    <row r="613" spans="1:10" ht="15">
      <c r="A613" s="103"/>
      <c r="B613" s="98"/>
      <c r="C613" s="32"/>
      <c r="D613" s="10" t="s">
        <v>686</v>
      </c>
      <c r="E613" s="13">
        <v>0</v>
      </c>
      <c r="F613" s="15" t="s">
        <v>1529</v>
      </c>
      <c r="G613" s="15">
        <v>1280</v>
      </c>
      <c r="H613" s="24">
        <f t="shared" si="9"/>
        <v>1</v>
      </c>
      <c r="I613" s="15"/>
      <c r="J613" s="21"/>
    </row>
    <row r="614" spans="1:10" ht="45">
      <c r="A614" s="103"/>
      <c r="B614" s="98"/>
      <c r="C614" s="32"/>
      <c r="D614" s="10" t="s">
        <v>1995</v>
      </c>
      <c r="E614" s="13">
        <v>0</v>
      </c>
      <c r="F614" s="15" t="s">
        <v>1997</v>
      </c>
      <c r="G614" s="15">
        <v>900</v>
      </c>
      <c r="H614" s="24">
        <f t="shared" si="9"/>
        <v>0.5555555555555556</v>
      </c>
      <c r="I614" s="15"/>
      <c r="J614" s="21"/>
    </row>
    <row r="615" spans="1:10" ht="15">
      <c r="A615" s="103"/>
      <c r="B615" s="109" t="s">
        <v>1998</v>
      </c>
      <c r="C615" s="8"/>
      <c r="D615" s="10" t="s">
        <v>212</v>
      </c>
      <c r="E615" s="13">
        <f>E616</f>
        <v>18000</v>
      </c>
      <c r="F615" s="15" t="s">
        <v>684</v>
      </c>
      <c r="G615" s="15">
        <f>G616</f>
        <v>5455.87</v>
      </c>
      <c r="H615" s="24">
        <f t="shared" si="9"/>
        <v>0.3031038888888889</v>
      </c>
      <c r="I615" s="15">
        <f>I616</f>
        <v>5455.87</v>
      </c>
      <c r="J615" s="21">
        <f>J616</f>
        <v>0</v>
      </c>
    </row>
    <row r="616" spans="1:10" ht="15">
      <c r="A616" s="120"/>
      <c r="B616" s="102"/>
      <c r="C616" s="109" t="s">
        <v>1941</v>
      </c>
      <c r="D616" s="10" t="s">
        <v>1942</v>
      </c>
      <c r="E616" s="13">
        <f>E617+E618</f>
        <v>18000</v>
      </c>
      <c r="F616" s="15" t="s">
        <v>684</v>
      </c>
      <c r="G616" s="15">
        <f>G617+G618</f>
        <v>5455.87</v>
      </c>
      <c r="H616" s="24">
        <f t="shared" si="9"/>
        <v>0.3031038888888889</v>
      </c>
      <c r="I616" s="15">
        <f>G616</f>
        <v>5455.87</v>
      </c>
      <c r="J616" s="21">
        <v>0</v>
      </c>
    </row>
    <row r="617" spans="1:10" ht="15">
      <c r="A617" s="120"/>
      <c r="B617" s="120"/>
      <c r="C617" s="102"/>
      <c r="D617" s="52" t="s">
        <v>1999</v>
      </c>
      <c r="E617" s="35">
        <v>3000</v>
      </c>
      <c r="F617" s="36" t="s">
        <v>238</v>
      </c>
      <c r="G617" s="36">
        <v>3000</v>
      </c>
      <c r="H617" s="24">
        <f t="shared" si="9"/>
        <v>1</v>
      </c>
      <c r="I617" s="36"/>
      <c r="J617" s="37"/>
    </row>
    <row r="618" spans="1:10" ht="15">
      <c r="A618" s="123"/>
      <c r="B618" s="123"/>
      <c r="C618" s="104"/>
      <c r="D618" s="128" t="s">
        <v>2000</v>
      </c>
      <c r="E618" s="40">
        <v>15000</v>
      </c>
      <c r="F618" s="41" t="s">
        <v>520</v>
      </c>
      <c r="G618" s="41">
        <v>2455.87</v>
      </c>
      <c r="H618" s="24">
        <f t="shared" si="9"/>
        <v>0.16372466666666666</v>
      </c>
      <c r="I618" s="41"/>
      <c r="J618" s="42"/>
    </row>
    <row r="619" spans="1:10" s="78" customFormat="1" ht="31.5">
      <c r="A619" s="107" t="s">
        <v>2001</v>
      </c>
      <c r="B619" s="124"/>
      <c r="C619" s="124"/>
      <c r="D619" s="73" t="s">
        <v>2002</v>
      </c>
      <c r="E619" s="74">
        <f>E620+E629</f>
        <v>1094674</v>
      </c>
      <c r="F619" s="75" t="s">
        <v>2003</v>
      </c>
      <c r="G619" s="75">
        <f>G620+G629</f>
        <v>433154.23000000004</v>
      </c>
      <c r="H619" s="76">
        <f t="shared" si="9"/>
        <v>0.3956924435950795</v>
      </c>
      <c r="I619" s="75">
        <f>I620+I629</f>
        <v>433154.23000000004</v>
      </c>
      <c r="J619" s="77">
        <f>J620+J629</f>
        <v>0</v>
      </c>
    </row>
    <row r="620" spans="1:10" ht="30">
      <c r="A620" s="7"/>
      <c r="B620" s="8" t="s">
        <v>2004</v>
      </c>
      <c r="C620" s="8"/>
      <c r="D620" s="10" t="s">
        <v>2005</v>
      </c>
      <c r="E620" s="13">
        <f>E621</f>
        <v>1029674</v>
      </c>
      <c r="F620" s="15" t="s">
        <v>2006</v>
      </c>
      <c r="G620" s="15">
        <f>G621</f>
        <v>433154.23000000004</v>
      </c>
      <c r="H620" s="24">
        <f t="shared" si="9"/>
        <v>0.42067123186561967</v>
      </c>
      <c r="I620" s="15">
        <f>I621</f>
        <v>433154.23000000004</v>
      </c>
      <c r="J620" s="21">
        <f>J621</f>
        <v>0</v>
      </c>
    </row>
    <row r="621" spans="1:10" ht="45">
      <c r="A621" s="7"/>
      <c r="B621" s="32"/>
      <c r="C621" s="8" t="s">
        <v>2007</v>
      </c>
      <c r="D621" s="10" t="s">
        <v>1021</v>
      </c>
      <c r="E621" s="13">
        <f>E622+E623+E624+E625+E626+E627+E628</f>
        <v>1029674</v>
      </c>
      <c r="F621" s="15" t="s">
        <v>2006</v>
      </c>
      <c r="G621" s="15">
        <f>SUM(G622:G628)</f>
        <v>433154.23000000004</v>
      </c>
      <c r="H621" s="24">
        <f t="shared" si="9"/>
        <v>0.42067123186561967</v>
      </c>
      <c r="I621" s="15">
        <f>G621</f>
        <v>433154.23000000004</v>
      </c>
      <c r="J621" s="21">
        <v>0</v>
      </c>
    </row>
    <row r="622" spans="1:10" ht="15">
      <c r="A622" s="7"/>
      <c r="B622" s="32"/>
      <c r="C622" s="32"/>
      <c r="D622" s="10" t="s">
        <v>1022</v>
      </c>
      <c r="E622" s="15" t="s">
        <v>1023</v>
      </c>
      <c r="F622" s="15" t="s">
        <v>1023</v>
      </c>
      <c r="G622" s="15">
        <v>187993.51</v>
      </c>
      <c r="H622" s="24">
        <f t="shared" si="9"/>
        <v>0.44026583138173303</v>
      </c>
      <c r="I622" s="15"/>
      <c r="J622" s="21"/>
    </row>
    <row r="623" spans="1:10" ht="15">
      <c r="A623" s="7"/>
      <c r="B623" s="32"/>
      <c r="C623" s="32"/>
      <c r="D623" s="10" t="s">
        <v>1024</v>
      </c>
      <c r="E623" s="15" t="s">
        <v>1025</v>
      </c>
      <c r="F623" s="15" t="s">
        <v>1025</v>
      </c>
      <c r="G623" s="15">
        <v>24139.79</v>
      </c>
      <c r="H623" s="24">
        <f t="shared" si="9"/>
        <v>0.37718421875</v>
      </c>
      <c r="I623" s="15"/>
      <c r="J623" s="21"/>
    </row>
    <row r="624" spans="1:10" ht="15">
      <c r="A624" s="7"/>
      <c r="B624" s="32"/>
      <c r="C624" s="32"/>
      <c r="D624" s="10" t="s">
        <v>1026</v>
      </c>
      <c r="E624" s="15" t="s">
        <v>1027</v>
      </c>
      <c r="F624" s="15" t="s">
        <v>1027</v>
      </c>
      <c r="G624" s="15">
        <v>14965.86</v>
      </c>
      <c r="H624" s="24">
        <f t="shared" si="9"/>
        <v>0.3480432558139535</v>
      </c>
      <c r="I624" s="15"/>
      <c r="J624" s="21"/>
    </row>
    <row r="625" spans="1:10" ht="15">
      <c r="A625" s="7"/>
      <c r="B625" s="32"/>
      <c r="C625" s="32"/>
      <c r="D625" s="10" t="s">
        <v>1028</v>
      </c>
      <c r="E625" s="15" t="s">
        <v>1029</v>
      </c>
      <c r="F625" s="15" t="s">
        <v>1029</v>
      </c>
      <c r="G625" s="15">
        <v>121451.57</v>
      </c>
      <c r="H625" s="24">
        <f t="shared" si="9"/>
        <v>0.41324113644096633</v>
      </c>
      <c r="I625" s="15"/>
      <c r="J625" s="21"/>
    </row>
    <row r="626" spans="1:10" ht="15">
      <c r="A626" s="7"/>
      <c r="B626" s="32"/>
      <c r="C626" s="32"/>
      <c r="D626" s="10" t="s">
        <v>1030</v>
      </c>
      <c r="E626" s="15" t="s">
        <v>1490</v>
      </c>
      <c r="F626" s="15" t="s">
        <v>1490</v>
      </c>
      <c r="G626" s="15">
        <v>6284.63</v>
      </c>
      <c r="H626" s="24">
        <f t="shared" si="9"/>
        <v>0.33077</v>
      </c>
      <c r="I626" s="15"/>
      <c r="J626" s="21"/>
    </row>
    <row r="627" spans="1:10" ht="15">
      <c r="A627" s="7"/>
      <c r="B627" s="32"/>
      <c r="C627" s="32"/>
      <c r="D627" s="10" t="s">
        <v>1031</v>
      </c>
      <c r="E627" s="15" t="s">
        <v>1032</v>
      </c>
      <c r="F627" s="15" t="s">
        <v>1032</v>
      </c>
      <c r="G627" s="15">
        <v>77837.2</v>
      </c>
      <c r="H627" s="24">
        <f t="shared" si="9"/>
        <v>0.42767692307692307</v>
      </c>
      <c r="I627" s="15"/>
      <c r="J627" s="21"/>
    </row>
    <row r="628" spans="1:10" ht="60">
      <c r="A628" s="7"/>
      <c r="B628" s="32"/>
      <c r="C628" s="32"/>
      <c r="D628" s="10" t="s">
        <v>1033</v>
      </c>
      <c r="E628" s="15" t="s">
        <v>1034</v>
      </c>
      <c r="F628" s="15" t="s">
        <v>1034</v>
      </c>
      <c r="G628" s="15">
        <v>481.67</v>
      </c>
      <c r="H628" s="24">
        <f t="shared" si="9"/>
        <v>0.622312661498708</v>
      </c>
      <c r="I628" s="15"/>
      <c r="J628" s="21"/>
    </row>
    <row r="629" spans="1:10" ht="45">
      <c r="A629" s="7"/>
      <c r="B629" s="8" t="s">
        <v>1035</v>
      </c>
      <c r="C629" s="8"/>
      <c r="D629" s="10" t="s">
        <v>1036</v>
      </c>
      <c r="E629" s="13">
        <f>E630</f>
        <v>65000</v>
      </c>
      <c r="F629" s="15" t="s">
        <v>1037</v>
      </c>
      <c r="G629" s="15">
        <f>G630</f>
        <v>0</v>
      </c>
      <c r="H629" s="24">
        <f t="shared" si="9"/>
        <v>0</v>
      </c>
      <c r="I629" s="15">
        <f>I630</f>
        <v>0</v>
      </c>
      <c r="J629" s="21">
        <f>J630</f>
        <v>0</v>
      </c>
    </row>
    <row r="630" spans="1:10" ht="15">
      <c r="A630" s="7"/>
      <c r="B630" s="32"/>
      <c r="C630" s="8" t="s">
        <v>1038</v>
      </c>
      <c r="D630" s="10" t="s">
        <v>1039</v>
      </c>
      <c r="E630" s="13">
        <f>E631</f>
        <v>65000</v>
      </c>
      <c r="F630" s="15" t="s">
        <v>1037</v>
      </c>
      <c r="G630" s="15">
        <f>G631</f>
        <v>0</v>
      </c>
      <c r="H630" s="24">
        <f t="shared" si="9"/>
        <v>0</v>
      </c>
      <c r="I630" s="15">
        <f>G630</f>
        <v>0</v>
      </c>
      <c r="J630" s="21">
        <v>0</v>
      </c>
    </row>
    <row r="631" spans="1:10" ht="30">
      <c r="A631" s="7"/>
      <c r="B631" s="32"/>
      <c r="C631" s="32"/>
      <c r="D631" s="10" t="s">
        <v>1040</v>
      </c>
      <c r="E631" s="13">
        <v>65000</v>
      </c>
      <c r="F631" s="15" t="s">
        <v>1037</v>
      </c>
      <c r="G631" s="15">
        <v>0</v>
      </c>
      <c r="H631" s="24">
        <f t="shared" si="9"/>
        <v>0</v>
      </c>
      <c r="I631" s="15"/>
      <c r="J631" s="21"/>
    </row>
    <row r="632" spans="1:10" s="78" customFormat="1" ht="15.75">
      <c r="A632" s="111" t="s">
        <v>1041</v>
      </c>
      <c r="B632" s="72"/>
      <c r="C632" s="72"/>
      <c r="D632" s="73" t="s">
        <v>1042</v>
      </c>
      <c r="E632" s="74">
        <f>E633+E640</f>
        <v>562320</v>
      </c>
      <c r="F632" s="75" t="s">
        <v>1043</v>
      </c>
      <c r="G632" s="75">
        <f>G633+G640</f>
        <v>180447.98</v>
      </c>
      <c r="H632" s="76">
        <f t="shared" si="9"/>
        <v>0.4438158506381231</v>
      </c>
      <c r="I632" s="75">
        <f>I633+I640</f>
        <v>180447.98</v>
      </c>
      <c r="J632" s="77">
        <f>J633+J640</f>
        <v>0</v>
      </c>
    </row>
    <row r="633" spans="1:10" ht="15">
      <c r="A633" s="102"/>
      <c r="B633" s="109" t="s">
        <v>1044</v>
      </c>
      <c r="C633" s="8"/>
      <c r="D633" s="10" t="s">
        <v>1045</v>
      </c>
      <c r="E633" s="13">
        <f>E634+E636+E638</f>
        <v>0</v>
      </c>
      <c r="F633" s="15" t="s">
        <v>1046</v>
      </c>
      <c r="G633" s="15">
        <f>G634+G636+G638</f>
        <v>180447.98</v>
      </c>
      <c r="H633" s="24">
        <f t="shared" si="9"/>
        <v>0.9999943474333469</v>
      </c>
      <c r="I633" s="15">
        <f>I634+I636+I638</f>
        <v>180447.98</v>
      </c>
      <c r="J633" s="21">
        <f>J634+J636+J638</f>
        <v>0</v>
      </c>
    </row>
    <row r="634" spans="1:10" ht="75">
      <c r="A634" s="120"/>
      <c r="B634" s="102"/>
      <c r="C634" s="97" t="s">
        <v>847</v>
      </c>
      <c r="D634" s="10" t="s">
        <v>2014</v>
      </c>
      <c r="E634" s="13">
        <v>0</v>
      </c>
      <c r="F634" s="15" t="s">
        <v>1047</v>
      </c>
      <c r="G634" s="15">
        <f>G635</f>
        <v>139484.25</v>
      </c>
      <c r="H634" s="24">
        <f t="shared" si="9"/>
        <v>0.9999946230777503</v>
      </c>
      <c r="I634" s="15">
        <f>G634</f>
        <v>139484.25</v>
      </c>
      <c r="J634" s="21">
        <v>0</v>
      </c>
    </row>
    <row r="635" spans="1:10" ht="30">
      <c r="A635" s="120"/>
      <c r="B635" s="103"/>
      <c r="C635" s="99"/>
      <c r="D635" s="34" t="s">
        <v>1048</v>
      </c>
      <c r="E635" s="35">
        <v>0</v>
      </c>
      <c r="F635" s="36" t="s">
        <v>1047</v>
      </c>
      <c r="G635" s="36">
        <v>139484.25</v>
      </c>
      <c r="H635" s="24">
        <f t="shared" si="9"/>
        <v>0.9999946230777503</v>
      </c>
      <c r="I635" s="36"/>
      <c r="J635" s="37"/>
    </row>
    <row r="636" spans="1:10" ht="15">
      <c r="A636" s="120"/>
      <c r="B636" s="103"/>
      <c r="C636" s="110" t="s">
        <v>1941</v>
      </c>
      <c r="D636" s="39" t="s">
        <v>1942</v>
      </c>
      <c r="E636" s="40">
        <v>0</v>
      </c>
      <c r="F636" s="41" t="s">
        <v>1049</v>
      </c>
      <c r="G636" s="41">
        <f>G637</f>
        <v>11.6</v>
      </c>
      <c r="H636" s="24">
        <f t="shared" si="9"/>
        <v>0.9666666666666667</v>
      </c>
      <c r="I636" s="41">
        <f>G636</f>
        <v>11.6</v>
      </c>
      <c r="J636" s="42">
        <v>0</v>
      </c>
    </row>
    <row r="637" spans="1:10" ht="30">
      <c r="A637" s="120"/>
      <c r="B637" s="103"/>
      <c r="C637" s="98"/>
      <c r="D637" s="10" t="s">
        <v>1048</v>
      </c>
      <c r="E637" s="13">
        <v>0</v>
      </c>
      <c r="F637" s="15" t="s">
        <v>1049</v>
      </c>
      <c r="G637" s="15">
        <v>11.6</v>
      </c>
      <c r="H637" s="24">
        <f t="shared" si="9"/>
        <v>0.9666666666666667</v>
      </c>
      <c r="I637" s="15"/>
      <c r="J637" s="21"/>
    </row>
    <row r="638" spans="1:10" ht="75">
      <c r="A638" s="120"/>
      <c r="B638" s="103"/>
      <c r="C638" s="97" t="s">
        <v>2073</v>
      </c>
      <c r="D638" s="10" t="s">
        <v>2074</v>
      </c>
      <c r="E638" s="13">
        <v>0</v>
      </c>
      <c r="F638" s="15" t="s">
        <v>1050</v>
      </c>
      <c r="G638" s="15">
        <f>G639</f>
        <v>40952.13</v>
      </c>
      <c r="H638" s="24">
        <f t="shared" si="9"/>
        <v>1.0000031744481344</v>
      </c>
      <c r="I638" s="15">
        <f>G638</f>
        <v>40952.13</v>
      </c>
      <c r="J638" s="21">
        <v>0</v>
      </c>
    </row>
    <row r="639" spans="1:10" ht="30">
      <c r="A639" s="120"/>
      <c r="B639" s="104"/>
      <c r="C639" s="98"/>
      <c r="D639" s="10" t="s">
        <v>1048</v>
      </c>
      <c r="E639" s="13">
        <v>0</v>
      </c>
      <c r="F639" s="15" t="s">
        <v>1050</v>
      </c>
      <c r="G639" s="15">
        <v>40952.13</v>
      </c>
      <c r="H639" s="24">
        <f t="shared" si="9"/>
        <v>1.0000031744481344</v>
      </c>
      <c r="I639" s="15"/>
      <c r="J639" s="21"/>
    </row>
    <row r="640" spans="1:10" ht="15">
      <c r="A640" s="103"/>
      <c r="B640" s="121" t="s">
        <v>1051</v>
      </c>
      <c r="C640" s="8"/>
      <c r="D640" s="10" t="s">
        <v>1052</v>
      </c>
      <c r="E640" s="13">
        <f>E641</f>
        <v>562320</v>
      </c>
      <c r="F640" s="15" t="s">
        <v>1053</v>
      </c>
      <c r="G640" s="15">
        <f>G641</f>
        <v>0</v>
      </c>
      <c r="H640" s="24">
        <f t="shared" si="9"/>
        <v>0</v>
      </c>
      <c r="I640" s="15">
        <f>I641</f>
        <v>0</v>
      </c>
      <c r="J640" s="21">
        <f>J641</f>
        <v>0</v>
      </c>
    </row>
    <row r="641" spans="1:10" ht="15">
      <c r="A641" s="103"/>
      <c r="B641" s="98"/>
      <c r="C641" s="8" t="s">
        <v>1054</v>
      </c>
      <c r="D641" s="10" t="s">
        <v>1055</v>
      </c>
      <c r="E641" s="13">
        <f>E642+E643</f>
        <v>562320</v>
      </c>
      <c r="F641" s="15" t="s">
        <v>1053</v>
      </c>
      <c r="G641" s="15">
        <f>G642+G643</f>
        <v>0</v>
      </c>
      <c r="H641" s="24">
        <f t="shared" si="9"/>
        <v>0</v>
      </c>
      <c r="I641" s="15">
        <f>G641</f>
        <v>0</v>
      </c>
      <c r="J641" s="21">
        <v>0</v>
      </c>
    </row>
    <row r="642" spans="1:10" ht="15">
      <c r="A642" s="103"/>
      <c r="B642" s="98"/>
      <c r="C642" s="32"/>
      <c r="D642" s="10" t="s">
        <v>1056</v>
      </c>
      <c r="E642" s="13">
        <v>400000</v>
      </c>
      <c r="F642" s="15" t="s">
        <v>1057</v>
      </c>
      <c r="G642" s="15">
        <v>0</v>
      </c>
      <c r="H642" s="24">
        <f t="shared" si="9"/>
        <v>0</v>
      </c>
      <c r="I642" s="15"/>
      <c r="J642" s="21"/>
    </row>
    <row r="643" spans="1:10" ht="15">
      <c r="A643" s="104"/>
      <c r="B643" s="98"/>
      <c r="C643" s="32"/>
      <c r="D643" s="10" t="s">
        <v>1058</v>
      </c>
      <c r="E643" s="13">
        <v>162320</v>
      </c>
      <c r="F643" s="15" t="s">
        <v>1059</v>
      </c>
      <c r="G643" s="15">
        <v>0</v>
      </c>
      <c r="H643" s="24">
        <f t="shared" si="9"/>
        <v>0</v>
      </c>
      <c r="I643" s="15"/>
      <c r="J643" s="21"/>
    </row>
    <row r="644" spans="1:11" s="78" customFormat="1" ht="31.5">
      <c r="A644" s="112" t="s">
        <v>1060</v>
      </c>
      <c r="B644" s="72"/>
      <c r="C644" s="72"/>
      <c r="D644" s="73" t="s">
        <v>1061</v>
      </c>
      <c r="E644" s="74">
        <f>E645+E760+E791+E862+E870+E935+E980+E999</f>
        <v>13008412</v>
      </c>
      <c r="F644" s="75" t="s">
        <v>1062</v>
      </c>
      <c r="G644" s="75">
        <f>G645+G760+G791+G862+G870+G935+G980+G999</f>
        <v>6097429.32</v>
      </c>
      <c r="H644" s="76">
        <f t="shared" si="9"/>
        <v>0.49363411617581854</v>
      </c>
      <c r="I644" s="75">
        <f>I645+I760+I791+I862+I870+I935+I980+I999</f>
        <v>6070613.72</v>
      </c>
      <c r="J644" s="77">
        <f>J645+J760+J791+J862+J870+J935+J980+J999</f>
        <v>26815.600000000002</v>
      </c>
      <c r="K644" s="85"/>
    </row>
    <row r="645" spans="1:11" ht="30">
      <c r="A645" s="102"/>
      <c r="B645" s="109" t="s">
        <v>1063</v>
      </c>
      <c r="C645" s="8"/>
      <c r="D645" s="10" t="s">
        <v>1064</v>
      </c>
      <c r="E645" s="13">
        <f>E646+E648+E653+E657+E669+E674+E679+E684+E686+E697+E701+E706+E714+E718+E724+E727+E729+E732+E736+E740+E745+E748+E751+E754+E756+E758</f>
        <v>7004686</v>
      </c>
      <c r="F645" s="15" t="s">
        <v>1065</v>
      </c>
      <c r="G645" s="15">
        <f>G646+G648+G653+G657+G669+G674+G679+G684+G686+G697+G701+G706+G714+G718+G724+G727+G729+G732+G736+G740+G745+G748+G751+G754+G756+G758</f>
        <v>3617924.33</v>
      </c>
      <c r="H645" s="24">
        <f t="shared" si="9"/>
        <v>0.5317271735758107</v>
      </c>
      <c r="I645" s="15">
        <f>I646+I648+I653+I657+I669+I674+I679+I684+I686+I697+I701+I706+I714+I718+I724+I727+I729+I732+I736+I740+I745+I748+I751+I754+I756+I758</f>
        <v>3610142.33</v>
      </c>
      <c r="J645" s="21">
        <f>J646+J648+J653+J657+J669+J674+J679+J684+J686+J697+J701+J706+J714+J718+J724+J727+J729+J732+J736+J740+J745+J748+J751+J754+J756+J758</f>
        <v>7782</v>
      </c>
      <c r="K645" s="1"/>
    </row>
    <row r="646" spans="1:10" ht="30">
      <c r="A646" s="120"/>
      <c r="B646" s="102"/>
      <c r="C646" s="97" t="s">
        <v>1066</v>
      </c>
      <c r="D646" s="10" t="s">
        <v>1067</v>
      </c>
      <c r="E646" s="13">
        <f>E647</f>
        <v>284258</v>
      </c>
      <c r="F646" s="15" t="s">
        <v>1068</v>
      </c>
      <c r="G646" s="15">
        <f>G647</f>
        <v>141737.72</v>
      </c>
      <c r="H646" s="24">
        <f t="shared" si="9"/>
        <v>0.4986235039998874</v>
      </c>
      <c r="I646" s="15">
        <f>G646</f>
        <v>141737.72</v>
      </c>
      <c r="J646" s="21">
        <v>0</v>
      </c>
    </row>
    <row r="647" spans="1:10" ht="45">
      <c r="A647" s="120"/>
      <c r="B647" s="103"/>
      <c r="C647" s="98"/>
      <c r="D647" s="10" t="s">
        <v>1069</v>
      </c>
      <c r="E647" s="13">
        <v>284258</v>
      </c>
      <c r="F647" s="15" t="s">
        <v>1068</v>
      </c>
      <c r="G647" s="15">
        <v>141737.72</v>
      </c>
      <c r="H647" s="24">
        <f t="shared" si="9"/>
        <v>0.4986235039998874</v>
      </c>
      <c r="I647" s="15"/>
      <c r="J647" s="21"/>
    </row>
    <row r="648" spans="1:10" ht="60">
      <c r="A648" s="120"/>
      <c r="B648" s="103"/>
      <c r="C648" s="97" t="s">
        <v>1070</v>
      </c>
      <c r="D648" s="10" t="s">
        <v>1071</v>
      </c>
      <c r="E648" s="13">
        <f>E649+E650+E651+E652</f>
        <v>1588999</v>
      </c>
      <c r="F648" s="15" t="s">
        <v>1072</v>
      </c>
      <c r="G648" s="15">
        <f>SUM(G649:G652)</f>
        <v>779427.72</v>
      </c>
      <c r="H648" s="24">
        <f aca="true" t="shared" si="10" ref="H648:H711">G648/F648</f>
        <v>0.4905149216582263</v>
      </c>
      <c r="I648" s="15">
        <f>G648</f>
        <v>779427.72</v>
      </c>
      <c r="J648" s="21">
        <v>0</v>
      </c>
    </row>
    <row r="649" spans="1:10" ht="30">
      <c r="A649" s="120"/>
      <c r="B649" s="103"/>
      <c r="C649" s="98"/>
      <c r="D649" s="10" t="s">
        <v>1073</v>
      </c>
      <c r="E649" s="15" t="s">
        <v>1074</v>
      </c>
      <c r="F649" s="15" t="s">
        <v>1074</v>
      </c>
      <c r="G649" s="15">
        <v>251166.9</v>
      </c>
      <c r="H649" s="24">
        <f t="shared" si="10"/>
        <v>0.4802123384184172</v>
      </c>
      <c r="I649" s="15"/>
      <c r="J649" s="21"/>
    </row>
    <row r="650" spans="1:10" ht="30">
      <c r="A650" s="120"/>
      <c r="B650" s="103"/>
      <c r="C650" s="99"/>
      <c r="D650" s="34" t="s">
        <v>1075</v>
      </c>
      <c r="E650" s="36" t="s">
        <v>1076</v>
      </c>
      <c r="F650" s="36" t="s">
        <v>1076</v>
      </c>
      <c r="G650" s="36">
        <v>180222.48</v>
      </c>
      <c r="H650" s="24">
        <f t="shared" si="10"/>
        <v>0.496182678171236</v>
      </c>
      <c r="I650" s="36"/>
      <c r="J650" s="37"/>
    </row>
    <row r="651" spans="1:10" ht="45">
      <c r="A651" s="120"/>
      <c r="B651" s="103"/>
      <c r="C651" s="100"/>
      <c r="D651" s="39" t="s">
        <v>1077</v>
      </c>
      <c r="E651" s="41" t="s">
        <v>1078</v>
      </c>
      <c r="F651" s="41" t="s">
        <v>1078</v>
      </c>
      <c r="G651" s="41">
        <v>152797.32</v>
      </c>
      <c r="H651" s="24">
        <f t="shared" si="10"/>
        <v>0.49618218778617035</v>
      </c>
      <c r="I651" s="41"/>
      <c r="J651" s="42"/>
    </row>
    <row r="652" spans="1:10" ht="30">
      <c r="A652" s="120"/>
      <c r="B652" s="103"/>
      <c r="C652" s="98"/>
      <c r="D652" s="10" t="s">
        <v>1079</v>
      </c>
      <c r="E652" s="15" t="s">
        <v>1080</v>
      </c>
      <c r="F652" s="15" t="s">
        <v>1080</v>
      </c>
      <c r="G652" s="15">
        <v>195241.02</v>
      </c>
      <c r="H652" s="24">
        <f t="shared" si="10"/>
        <v>0.49452895375403366</v>
      </c>
      <c r="I652" s="15"/>
      <c r="J652" s="21"/>
    </row>
    <row r="653" spans="1:10" ht="15">
      <c r="A653" s="120"/>
      <c r="B653" s="103"/>
      <c r="C653" s="97" t="s">
        <v>1477</v>
      </c>
      <c r="D653" s="10" t="s">
        <v>1478</v>
      </c>
      <c r="E653" s="13">
        <f>E654+E655+E656</f>
        <v>35193</v>
      </c>
      <c r="F653" s="15" t="s">
        <v>1081</v>
      </c>
      <c r="G653" s="15">
        <f>G654+G655+G656</f>
        <v>18141.14</v>
      </c>
      <c r="H653" s="24">
        <f t="shared" si="10"/>
        <v>0.5154758048475548</v>
      </c>
      <c r="I653" s="15">
        <f>G653</f>
        <v>18141.14</v>
      </c>
      <c r="J653" s="21">
        <v>0</v>
      </c>
    </row>
    <row r="654" spans="1:10" ht="15">
      <c r="A654" s="120"/>
      <c r="B654" s="103"/>
      <c r="C654" s="98"/>
      <c r="D654" s="10" t="s">
        <v>1082</v>
      </c>
      <c r="E654" s="13">
        <v>2767</v>
      </c>
      <c r="F654" s="15" t="s">
        <v>1083</v>
      </c>
      <c r="G654" s="15">
        <v>0</v>
      </c>
      <c r="H654" s="24">
        <f t="shared" si="10"/>
        <v>0</v>
      </c>
      <c r="I654" s="15"/>
      <c r="J654" s="21"/>
    </row>
    <row r="655" spans="1:10" ht="15">
      <c r="A655" s="120"/>
      <c r="B655" s="103"/>
      <c r="C655" s="98"/>
      <c r="D655" s="10" t="s">
        <v>1084</v>
      </c>
      <c r="E655" s="13">
        <v>1187</v>
      </c>
      <c r="F655" s="15">
        <v>1187</v>
      </c>
      <c r="G655" s="15">
        <v>750</v>
      </c>
      <c r="H655" s="24">
        <f t="shared" si="10"/>
        <v>0.6318449873631002</v>
      </c>
      <c r="I655" s="15"/>
      <c r="J655" s="21"/>
    </row>
    <row r="656" spans="1:10" ht="15">
      <c r="A656" s="120"/>
      <c r="B656" s="103"/>
      <c r="C656" s="98"/>
      <c r="D656" s="10" t="s">
        <v>453</v>
      </c>
      <c r="E656" s="13">
        <v>31239</v>
      </c>
      <c r="F656" s="15" t="s">
        <v>454</v>
      </c>
      <c r="G656" s="15">
        <v>17391.14</v>
      </c>
      <c r="H656" s="24">
        <f t="shared" si="10"/>
        <v>0.5567124427798585</v>
      </c>
      <c r="I656" s="15"/>
      <c r="J656" s="21"/>
    </row>
    <row r="657" spans="1:10" ht="30">
      <c r="A657" s="120"/>
      <c r="B657" s="103"/>
      <c r="C657" s="97" t="s">
        <v>214</v>
      </c>
      <c r="D657" s="10" t="s">
        <v>215</v>
      </c>
      <c r="E657" s="13">
        <f>SUM(E658:E668)</f>
        <v>2834386</v>
      </c>
      <c r="F657" s="15" t="s">
        <v>455</v>
      </c>
      <c r="G657" s="15">
        <f>SUM(G658:G668)</f>
        <v>1702058.89</v>
      </c>
      <c r="H657" s="24">
        <f t="shared" si="10"/>
        <v>0.5889854160214408</v>
      </c>
      <c r="I657" s="15">
        <f>G657</f>
        <v>1702058.89</v>
      </c>
      <c r="J657" s="21">
        <v>0</v>
      </c>
    </row>
    <row r="658" spans="1:10" ht="15">
      <c r="A658" s="120"/>
      <c r="B658" s="103"/>
      <c r="C658" s="98"/>
      <c r="D658" s="10" t="s">
        <v>456</v>
      </c>
      <c r="E658" s="13">
        <v>70000</v>
      </c>
      <c r="F658" s="15" t="s">
        <v>1319</v>
      </c>
      <c r="G658" s="15">
        <v>0</v>
      </c>
      <c r="H658" s="24">
        <f t="shared" si="10"/>
        <v>0</v>
      </c>
      <c r="I658" s="15"/>
      <c r="J658" s="21"/>
    </row>
    <row r="659" spans="1:10" ht="30">
      <c r="A659" s="120"/>
      <c r="B659" s="103"/>
      <c r="C659" s="98"/>
      <c r="D659" s="10" t="s">
        <v>457</v>
      </c>
      <c r="E659" s="13">
        <v>151867</v>
      </c>
      <c r="F659" s="15" t="s">
        <v>458</v>
      </c>
      <c r="G659" s="15">
        <v>42434.42</v>
      </c>
      <c r="H659" s="24">
        <f t="shared" si="10"/>
        <v>0.2794183068079306</v>
      </c>
      <c r="I659" s="15"/>
      <c r="J659" s="21"/>
    </row>
    <row r="660" spans="1:10" ht="15">
      <c r="A660" s="120"/>
      <c r="B660" s="103"/>
      <c r="C660" s="98"/>
      <c r="D660" s="10" t="s">
        <v>459</v>
      </c>
      <c r="E660" s="13">
        <v>0</v>
      </c>
      <c r="F660" s="15" t="s">
        <v>460</v>
      </c>
      <c r="G660" s="15">
        <v>25264.07</v>
      </c>
      <c r="H660" s="24">
        <f t="shared" si="10"/>
        <v>0.8917779738792799</v>
      </c>
      <c r="I660" s="15"/>
      <c r="J660" s="21"/>
    </row>
    <row r="661" spans="1:10" ht="15">
      <c r="A661" s="120"/>
      <c r="B661" s="103"/>
      <c r="C661" s="98"/>
      <c r="D661" s="10" t="s">
        <v>461</v>
      </c>
      <c r="E661" s="13">
        <v>16372</v>
      </c>
      <c r="F661" s="15" t="s">
        <v>462</v>
      </c>
      <c r="G661" s="15">
        <v>5177.82</v>
      </c>
      <c r="H661" s="24">
        <f t="shared" si="10"/>
        <v>0.31626068898118737</v>
      </c>
      <c r="I661" s="15"/>
      <c r="J661" s="21"/>
    </row>
    <row r="662" spans="1:10" ht="30">
      <c r="A662" s="120"/>
      <c r="B662" s="103"/>
      <c r="C662" s="98"/>
      <c r="D662" s="10" t="s">
        <v>1082</v>
      </c>
      <c r="E662" s="13">
        <v>1270982</v>
      </c>
      <c r="F662" s="15" t="s">
        <v>463</v>
      </c>
      <c r="G662" s="15">
        <v>702277.72</v>
      </c>
      <c r="H662" s="24">
        <f t="shared" si="10"/>
        <v>0.5525473374131183</v>
      </c>
      <c r="I662" s="15"/>
      <c r="J662" s="21"/>
    </row>
    <row r="663" spans="1:10" ht="15">
      <c r="A663" s="120"/>
      <c r="B663" s="103"/>
      <c r="C663" s="98"/>
      <c r="D663" s="10" t="s">
        <v>464</v>
      </c>
      <c r="E663" s="13"/>
      <c r="F663" s="15" t="s">
        <v>465</v>
      </c>
      <c r="G663" s="15">
        <v>18564.08</v>
      </c>
      <c r="H663" s="24">
        <f t="shared" si="10"/>
        <v>0.8202942865980293</v>
      </c>
      <c r="I663" s="15"/>
      <c r="J663" s="21"/>
    </row>
    <row r="664" spans="1:10" ht="15">
      <c r="A664" s="120"/>
      <c r="B664" s="103"/>
      <c r="C664" s="98"/>
      <c r="D664" s="10" t="s">
        <v>466</v>
      </c>
      <c r="E664" s="13">
        <v>19735</v>
      </c>
      <c r="F664" s="15" t="s">
        <v>467</v>
      </c>
      <c r="G664" s="15">
        <v>18912.65</v>
      </c>
      <c r="H664" s="24">
        <f t="shared" si="10"/>
        <v>0.9583303775019002</v>
      </c>
      <c r="I664" s="15"/>
      <c r="J664" s="21"/>
    </row>
    <row r="665" spans="1:10" ht="15">
      <c r="A665" s="120"/>
      <c r="B665" s="103"/>
      <c r="C665" s="98"/>
      <c r="D665" s="10" t="s">
        <v>1084</v>
      </c>
      <c r="E665" s="13">
        <v>958522</v>
      </c>
      <c r="F665" s="15" t="s">
        <v>468</v>
      </c>
      <c r="G665" s="15">
        <v>602746.44</v>
      </c>
      <c r="H665" s="24">
        <f t="shared" si="10"/>
        <v>0.6259114217177748</v>
      </c>
      <c r="I665" s="15"/>
      <c r="J665" s="21"/>
    </row>
    <row r="666" spans="1:10" ht="15">
      <c r="A666" s="120"/>
      <c r="B666" s="103"/>
      <c r="C666" s="98"/>
      <c r="D666" s="10" t="s">
        <v>469</v>
      </c>
      <c r="E666" s="13">
        <v>16550</v>
      </c>
      <c r="F666" s="15" t="s">
        <v>470</v>
      </c>
      <c r="G666" s="15">
        <v>4466.75</v>
      </c>
      <c r="H666" s="24">
        <f t="shared" si="10"/>
        <v>0.2698942598187311</v>
      </c>
      <c r="I666" s="15"/>
      <c r="J666" s="21"/>
    </row>
    <row r="667" spans="1:10" ht="15">
      <c r="A667" s="120"/>
      <c r="B667" s="103"/>
      <c r="C667" s="98"/>
      <c r="D667" s="10" t="s">
        <v>471</v>
      </c>
      <c r="E667" s="13">
        <v>44800</v>
      </c>
      <c r="F667" s="15" t="s">
        <v>369</v>
      </c>
      <c r="G667" s="15">
        <v>0</v>
      </c>
      <c r="H667" s="24">
        <f t="shared" si="10"/>
        <v>0</v>
      </c>
      <c r="I667" s="15"/>
      <c r="J667" s="21"/>
    </row>
    <row r="668" spans="1:10" ht="15">
      <c r="A668" s="120"/>
      <c r="B668" s="103"/>
      <c r="C668" s="98"/>
      <c r="D668" s="10" t="s">
        <v>453</v>
      </c>
      <c r="E668" s="13">
        <v>285558</v>
      </c>
      <c r="F668" s="15" t="s">
        <v>370</v>
      </c>
      <c r="G668" s="15">
        <v>282214.94</v>
      </c>
      <c r="H668" s="24">
        <f t="shared" si="10"/>
        <v>0.9882928862087562</v>
      </c>
      <c r="I668" s="15"/>
      <c r="J668" s="21"/>
    </row>
    <row r="669" spans="1:10" ht="15">
      <c r="A669" s="120"/>
      <c r="B669" s="103"/>
      <c r="C669" s="97" t="s">
        <v>1482</v>
      </c>
      <c r="D669" s="10" t="s">
        <v>1483</v>
      </c>
      <c r="E669" s="13">
        <f>E670+E671+E672+E673</f>
        <v>269019</v>
      </c>
      <c r="F669" s="15" t="s">
        <v>371</v>
      </c>
      <c r="G669" s="15">
        <f>SUM(G670:G673)</f>
        <v>254118.79</v>
      </c>
      <c r="H669" s="24">
        <f t="shared" si="10"/>
        <v>0.9623852589083169</v>
      </c>
      <c r="I669" s="15">
        <f>G669</f>
        <v>254118.79</v>
      </c>
      <c r="J669" s="21">
        <v>0</v>
      </c>
    </row>
    <row r="670" spans="1:10" ht="30">
      <c r="A670" s="120"/>
      <c r="B670" s="103"/>
      <c r="C670" s="98"/>
      <c r="D670" s="10" t="s">
        <v>457</v>
      </c>
      <c r="E670" s="13">
        <v>10982</v>
      </c>
      <c r="F670" s="15" t="s">
        <v>372</v>
      </c>
      <c r="G670" s="15">
        <v>8618.31</v>
      </c>
      <c r="H670" s="24">
        <f t="shared" si="10"/>
        <v>0.7847668912766345</v>
      </c>
      <c r="I670" s="15"/>
      <c r="J670" s="21"/>
    </row>
    <row r="671" spans="1:10" ht="15">
      <c r="A671" s="120"/>
      <c r="B671" s="103"/>
      <c r="C671" s="98"/>
      <c r="D671" s="10" t="s">
        <v>1082</v>
      </c>
      <c r="E671" s="13">
        <v>121308</v>
      </c>
      <c r="F671" s="15" t="s">
        <v>373</v>
      </c>
      <c r="G671" s="15">
        <v>113239.99</v>
      </c>
      <c r="H671" s="24">
        <f t="shared" si="10"/>
        <v>0.9373550592675982</v>
      </c>
      <c r="I671" s="15"/>
      <c r="J671" s="21"/>
    </row>
    <row r="672" spans="1:10" ht="15">
      <c r="A672" s="120"/>
      <c r="B672" s="103"/>
      <c r="C672" s="98"/>
      <c r="D672" s="10" t="s">
        <v>1084</v>
      </c>
      <c r="E672" s="13">
        <v>96932</v>
      </c>
      <c r="F672" s="15" t="s">
        <v>374</v>
      </c>
      <c r="G672" s="15">
        <v>92463.49</v>
      </c>
      <c r="H672" s="24">
        <f t="shared" si="10"/>
        <v>0.9999944843398513</v>
      </c>
      <c r="I672" s="15"/>
      <c r="J672" s="21"/>
    </row>
    <row r="673" spans="1:10" ht="15">
      <c r="A673" s="120"/>
      <c r="B673" s="103"/>
      <c r="C673" s="98"/>
      <c r="D673" s="10" t="s">
        <v>453</v>
      </c>
      <c r="E673" s="13">
        <v>39797</v>
      </c>
      <c r="F673" s="15" t="s">
        <v>375</v>
      </c>
      <c r="G673" s="15">
        <v>39797</v>
      </c>
      <c r="H673" s="24">
        <f t="shared" si="10"/>
        <v>1</v>
      </c>
      <c r="I673" s="15"/>
      <c r="J673" s="21"/>
    </row>
    <row r="674" spans="1:10" ht="15">
      <c r="A674" s="120"/>
      <c r="B674" s="103"/>
      <c r="C674" s="97" t="s">
        <v>218</v>
      </c>
      <c r="D674" s="10" t="s">
        <v>219</v>
      </c>
      <c r="E674" s="13">
        <f>E675+E676+E677+E678</f>
        <v>622863</v>
      </c>
      <c r="F674" s="15" t="s">
        <v>376</v>
      </c>
      <c r="G674" s="15">
        <f>SUM(G675:G678)</f>
        <v>341643.42000000004</v>
      </c>
      <c r="H674" s="24">
        <f t="shared" si="10"/>
        <v>0.5485049200225411</v>
      </c>
      <c r="I674" s="15">
        <f>G674</f>
        <v>341643.42000000004</v>
      </c>
      <c r="J674" s="21">
        <v>0</v>
      </c>
    </row>
    <row r="675" spans="1:10" ht="30">
      <c r="A675" s="120"/>
      <c r="B675" s="103"/>
      <c r="C675" s="98"/>
      <c r="D675" s="10" t="s">
        <v>457</v>
      </c>
      <c r="E675" s="13">
        <v>28466</v>
      </c>
      <c r="F675" s="15" t="s">
        <v>377</v>
      </c>
      <c r="G675" s="15">
        <v>9868.98</v>
      </c>
      <c r="H675" s="24">
        <f t="shared" si="10"/>
        <v>0.3466935993817185</v>
      </c>
      <c r="I675" s="15"/>
      <c r="J675" s="21"/>
    </row>
    <row r="676" spans="1:10" ht="15">
      <c r="A676" s="120"/>
      <c r="B676" s="103"/>
      <c r="C676" s="99"/>
      <c r="D676" s="34" t="s">
        <v>1082</v>
      </c>
      <c r="E676" s="35">
        <v>273198</v>
      </c>
      <c r="F676" s="36" t="s">
        <v>378</v>
      </c>
      <c r="G676" s="36">
        <v>144013.81</v>
      </c>
      <c r="H676" s="24">
        <f t="shared" si="10"/>
        <v>0.5271407916602611</v>
      </c>
      <c r="I676" s="36"/>
      <c r="J676" s="37"/>
    </row>
    <row r="677" spans="1:10" ht="15">
      <c r="A677" s="120"/>
      <c r="B677" s="103"/>
      <c r="C677" s="100"/>
      <c r="D677" s="39" t="s">
        <v>1084</v>
      </c>
      <c r="E677" s="40">
        <v>232999</v>
      </c>
      <c r="F677" s="41" t="s">
        <v>379</v>
      </c>
      <c r="G677" s="41">
        <v>129549.41</v>
      </c>
      <c r="H677" s="24">
        <f t="shared" si="10"/>
        <v>0.5560084378044541</v>
      </c>
      <c r="I677" s="41"/>
      <c r="J677" s="42"/>
    </row>
    <row r="678" spans="1:10" ht="15">
      <c r="A678" s="120"/>
      <c r="B678" s="103"/>
      <c r="C678" s="98"/>
      <c r="D678" s="10" t="s">
        <v>453</v>
      </c>
      <c r="E678" s="13">
        <v>88200</v>
      </c>
      <c r="F678" s="15" t="s">
        <v>380</v>
      </c>
      <c r="G678" s="15">
        <v>58211.22</v>
      </c>
      <c r="H678" s="24">
        <f t="shared" si="10"/>
        <v>0.659991156462585</v>
      </c>
      <c r="I678" s="15"/>
      <c r="J678" s="21"/>
    </row>
    <row r="679" spans="1:10" ht="15">
      <c r="A679" s="120"/>
      <c r="B679" s="103"/>
      <c r="C679" s="97" t="s">
        <v>221</v>
      </c>
      <c r="D679" s="10" t="s">
        <v>222</v>
      </c>
      <c r="E679" s="13">
        <f>E680+E681+E682+E683</f>
        <v>90647</v>
      </c>
      <c r="F679" s="15" t="s">
        <v>381</v>
      </c>
      <c r="G679" s="15">
        <f>SUM(G680:G683)</f>
        <v>41423.649999999994</v>
      </c>
      <c r="H679" s="24">
        <f t="shared" si="10"/>
        <v>0.456977616468278</v>
      </c>
      <c r="I679" s="15">
        <f>G679</f>
        <v>41423.649999999994</v>
      </c>
      <c r="J679" s="21">
        <v>0</v>
      </c>
    </row>
    <row r="680" spans="1:10" ht="30">
      <c r="A680" s="120"/>
      <c r="B680" s="103"/>
      <c r="C680" s="98"/>
      <c r="D680" s="10" t="s">
        <v>457</v>
      </c>
      <c r="E680" s="13">
        <v>4057</v>
      </c>
      <c r="F680" s="15" t="s">
        <v>382</v>
      </c>
      <c r="G680" s="15">
        <v>665.6</v>
      </c>
      <c r="H680" s="24">
        <f t="shared" si="10"/>
        <v>0.1640621148631994</v>
      </c>
      <c r="I680" s="15"/>
      <c r="J680" s="21"/>
    </row>
    <row r="681" spans="1:10" ht="15">
      <c r="A681" s="120"/>
      <c r="B681" s="103"/>
      <c r="C681" s="98"/>
      <c r="D681" s="10" t="s">
        <v>1082</v>
      </c>
      <c r="E681" s="13">
        <v>38938</v>
      </c>
      <c r="F681" s="15" t="s">
        <v>383</v>
      </c>
      <c r="G681" s="15">
        <v>18287.23</v>
      </c>
      <c r="H681" s="24">
        <f t="shared" si="10"/>
        <v>0.46964995634084955</v>
      </c>
      <c r="I681" s="15"/>
      <c r="J681" s="21"/>
    </row>
    <row r="682" spans="1:10" ht="15">
      <c r="A682" s="120"/>
      <c r="B682" s="103"/>
      <c r="C682" s="98"/>
      <c r="D682" s="10" t="s">
        <v>1084</v>
      </c>
      <c r="E682" s="13">
        <v>33383</v>
      </c>
      <c r="F682" s="15" t="s">
        <v>384</v>
      </c>
      <c r="G682" s="15">
        <v>16600.09</v>
      </c>
      <c r="H682" s="24">
        <f t="shared" si="10"/>
        <v>0.4972617799478777</v>
      </c>
      <c r="I682" s="15"/>
      <c r="J682" s="21"/>
    </row>
    <row r="683" spans="1:10" ht="15">
      <c r="A683" s="120"/>
      <c r="B683" s="103"/>
      <c r="C683" s="98"/>
      <c r="D683" s="10" t="s">
        <v>453</v>
      </c>
      <c r="E683" s="13">
        <v>14269</v>
      </c>
      <c r="F683" s="15" t="s">
        <v>385</v>
      </c>
      <c r="G683" s="15">
        <v>5870.73</v>
      </c>
      <c r="H683" s="24">
        <f t="shared" si="10"/>
        <v>0.41143247599691635</v>
      </c>
      <c r="I683" s="15"/>
      <c r="J683" s="21"/>
    </row>
    <row r="684" spans="1:10" ht="15">
      <c r="A684" s="120"/>
      <c r="B684" s="103"/>
      <c r="C684" s="97" t="s">
        <v>1487</v>
      </c>
      <c r="D684" s="10" t="s">
        <v>1488</v>
      </c>
      <c r="E684" s="13">
        <f>E685</f>
        <v>2500</v>
      </c>
      <c r="F684" s="15" t="s">
        <v>780</v>
      </c>
      <c r="G684" s="15">
        <f>G685</f>
        <v>1320</v>
      </c>
      <c r="H684" s="24">
        <f t="shared" si="10"/>
        <v>0.528</v>
      </c>
      <c r="I684" s="15">
        <f>G684</f>
        <v>1320</v>
      </c>
      <c r="J684" s="21">
        <v>0</v>
      </c>
    </row>
    <row r="685" spans="1:10" ht="15">
      <c r="A685" s="120"/>
      <c r="B685" s="103"/>
      <c r="C685" s="98"/>
      <c r="D685" s="10" t="s">
        <v>1082</v>
      </c>
      <c r="E685" s="13">
        <v>2500</v>
      </c>
      <c r="F685" s="15" t="s">
        <v>780</v>
      </c>
      <c r="G685" s="15">
        <v>1320</v>
      </c>
      <c r="H685" s="24">
        <f t="shared" si="10"/>
        <v>0.528</v>
      </c>
      <c r="I685" s="15"/>
      <c r="J685" s="21"/>
    </row>
    <row r="686" spans="1:10" ht="15">
      <c r="A686" s="120"/>
      <c r="B686" s="103"/>
      <c r="C686" s="97" t="s">
        <v>224</v>
      </c>
      <c r="D686" s="10" t="s">
        <v>1958</v>
      </c>
      <c r="E686" s="13">
        <f>E687+E688+E689+E692</f>
        <v>139433</v>
      </c>
      <c r="F686" s="15" t="s">
        <v>386</v>
      </c>
      <c r="G686" s="15">
        <f>G687+G688+G689+G692</f>
        <v>43325.5</v>
      </c>
      <c r="H686" s="24">
        <f t="shared" si="10"/>
        <v>0.3073057417455758</v>
      </c>
      <c r="I686" s="15">
        <f>G686</f>
        <v>43325.5</v>
      </c>
      <c r="J686" s="21">
        <v>0</v>
      </c>
    </row>
    <row r="687" spans="1:10" ht="30">
      <c r="A687" s="120"/>
      <c r="B687" s="103"/>
      <c r="C687" s="98"/>
      <c r="D687" s="10" t="s">
        <v>457</v>
      </c>
      <c r="E687" s="13">
        <v>2206</v>
      </c>
      <c r="F687" s="15" t="s">
        <v>387</v>
      </c>
      <c r="G687" s="15">
        <v>0</v>
      </c>
      <c r="H687" s="24">
        <f t="shared" si="10"/>
        <v>0</v>
      </c>
      <c r="I687" s="15"/>
      <c r="J687" s="21"/>
    </row>
    <row r="688" spans="1:10" ht="15">
      <c r="A688" s="120"/>
      <c r="B688" s="103"/>
      <c r="C688" s="98"/>
      <c r="D688" s="10" t="s">
        <v>388</v>
      </c>
      <c r="E688" s="13">
        <v>0</v>
      </c>
      <c r="F688" s="15" t="s">
        <v>1479</v>
      </c>
      <c r="G688" s="15">
        <v>0</v>
      </c>
      <c r="H688" s="24">
        <f t="shared" si="10"/>
        <v>0</v>
      </c>
      <c r="I688" s="15"/>
      <c r="J688" s="21"/>
    </row>
    <row r="689" spans="1:10" ht="15">
      <c r="A689" s="120"/>
      <c r="B689" s="103"/>
      <c r="C689" s="98"/>
      <c r="D689" s="10" t="s">
        <v>449</v>
      </c>
      <c r="E689" s="13">
        <v>88217</v>
      </c>
      <c r="F689" s="15" t="s">
        <v>389</v>
      </c>
      <c r="G689" s="15">
        <v>27176.67</v>
      </c>
      <c r="H689" s="24">
        <f t="shared" si="10"/>
        <v>0.30806613237811303</v>
      </c>
      <c r="I689" s="15"/>
      <c r="J689" s="21"/>
    </row>
    <row r="690" spans="1:10" ht="15">
      <c r="A690" s="120"/>
      <c r="B690" s="103"/>
      <c r="C690" s="98"/>
      <c r="D690" s="10" t="s">
        <v>263</v>
      </c>
      <c r="E690" s="13"/>
      <c r="F690" s="15"/>
      <c r="G690" s="15">
        <v>18061.9</v>
      </c>
      <c r="H690" s="24"/>
      <c r="I690" s="15"/>
      <c r="J690" s="21"/>
    </row>
    <row r="691" spans="1:10" ht="15">
      <c r="A691" s="120"/>
      <c r="B691" s="103"/>
      <c r="C691" s="98"/>
      <c r="D691" s="10" t="s">
        <v>450</v>
      </c>
      <c r="E691" s="13"/>
      <c r="F691" s="15"/>
      <c r="G691" s="15">
        <v>9114.77</v>
      </c>
      <c r="H691" s="24"/>
      <c r="I691" s="15"/>
      <c r="J691" s="21"/>
    </row>
    <row r="692" spans="1:10" ht="15">
      <c r="A692" s="120"/>
      <c r="B692" s="103"/>
      <c r="C692" s="98"/>
      <c r="D692" s="10" t="s">
        <v>1084</v>
      </c>
      <c r="E692" s="13">
        <v>49010</v>
      </c>
      <c r="F692" s="15">
        <v>86562</v>
      </c>
      <c r="G692" s="15">
        <v>16148.83</v>
      </c>
      <c r="H692" s="24">
        <f t="shared" si="10"/>
        <v>0.18655795845752177</v>
      </c>
      <c r="I692" s="15"/>
      <c r="J692" s="21"/>
    </row>
    <row r="693" spans="1:10" ht="30">
      <c r="A693" s="120"/>
      <c r="B693" s="103"/>
      <c r="C693" s="98"/>
      <c r="D693" s="10" t="s">
        <v>265</v>
      </c>
      <c r="E693" s="13"/>
      <c r="F693" s="15"/>
      <c r="G693" s="15">
        <v>3177.77</v>
      </c>
      <c r="H693" s="24"/>
      <c r="I693" s="15"/>
      <c r="J693" s="21"/>
    </row>
    <row r="694" spans="1:10" ht="15">
      <c r="A694" s="120"/>
      <c r="B694" s="103"/>
      <c r="C694" s="98"/>
      <c r="D694" s="10" t="s">
        <v>264</v>
      </c>
      <c r="E694" s="13"/>
      <c r="F694" s="15"/>
      <c r="G694" s="15">
        <v>2543.08</v>
      </c>
      <c r="H694" s="24"/>
      <c r="I694" s="15"/>
      <c r="J694" s="21"/>
    </row>
    <row r="695" spans="1:10" ht="15">
      <c r="A695" s="120"/>
      <c r="B695" s="103"/>
      <c r="C695" s="98"/>
      <c r="D695" s="10" t="s">
        <v>263</v>
      </c>
      <c r="E695" s="13"/>
      <c r="F695" s="15"/>
      <c r="G695" s="15">
        <v>1200.01</v>
      </c>
      <c r="H695" s="24"/>
      <c r="I695" s="15"/>
      <c r="J695" s="21"/>
    </row>
    <row r="696" spans="1:10" ht="15">
      <c r="A696" s="120"/>
      <c r="B696" s="103"/>
      <c r="C696" s="98"/>
      <c r="D696" s="10" t="s">
        <v>262</v>
      </c>
      <c r="E696" s="13"/>
      <c r="F696" s="15"/>
      <c r="G696" s="15">
        <v>9227.97</v>
      </c>
      <c r="H696" s="24"/>
      <c r="I696" s="15"/>
      <c r="J696" s="21"/>
    </row>
    <row r="697" spans="1:10" ht="15">
      <c r="A697" s="120"/>
      <c r="B697" s="103"/>
      <c r="C697" s="97" t="s">
        <v>390</v>
      </c>
      <c r="D697" s="10" t="s">
        <v>391</v>
      </c>
      <c r="E697" s="13">
        <f>E698+E699+E700</f>
        <v>6499</v>
      </c>
      <c r="F697" s="15" t="s">
        <v>392</v>
      </c>
      <c r="G697" s="15">
        <f>SUM(G698:G700)</f>
        <v>447.68</v>
      </c>
      <c r="H697" s="24">
        <f t="shared" si="10"/>
        <v>0.06444220526846121</v>
      </c>
      <c r="I697" s="15">
        <f>G697</f>
        <v>447.68</v>
      </c>
      <c r="J697" s="21">
        <v>0</v>
      </c>
    </row>
    <row r="698" spans="1:10" ht="30">
      <c r="A698" s="120"/>
      <c r="B698" s="103"/>
      <c r="C698" s="98"/>
      <c r="D698" s="10" t="s">
        <v>457</v>
      </c>
      <c r="E698" s="13">
        <v>1387</v>
      </c>
      <c r="F698" s="15" t="s">
        <v>393</v>
      </c>
      <c r="G698" s="15">
        <v>0</v>
      </c>
      <c r="H698" s="24">
        <f t="shared" si="10"/>
        <v>0</v>
      </c>
      <c r="I698" s="15"/>
      <c r="J698" s="21"/>
    </row>
    <row r="699" spans="1:10" ht="15">
      <c r="A699" s="120"/>
      <c r="B699" s="103"/>
      <c r="C699" s="98"/>
      <c r="D699" s="10" t="s">
        <v>1082</v>
      </c>
      <c r="E699" s="13">
        <v>5112</v>
      </c>
      <c r="F699" s="15" t="s">
        <v>394</v>
      </c>
      <c r="G699" s="15">
        <v>0</v>
      </c>
      <c r="H699" s="24">
        <f t="shared" si="10"/>
        <v>0</v>
      </c>
      <c r="I699" s="15"/>
      <c r="J699" s="21"/>
    </row>
    <row r="700" spans="1:10" ht="15">
      <c r="A700" s="120"/>
      <c r="B700" s="103"/>
      <c r="C700" s="98"/>
      <c r="D700" s="10" t="s">
        <v>1084</v>
      </c>
      <c r="E700" s="13">
        <v>0</v>
      </c>
      <c r="F700" s="15" t="s">
        <v>395</v>
      </c>
      <c r="G700" s="15">
        <v>447.68</v>
      </c>
      <c r="H700" s="24">
        <f t="shared" si="10"/>
        <v>0.9992857142857143</v>
      </c>
      <c r="I700" s="15"/>
      <c r="J700" s="21"/>
    </row>
    <row r="701" spans="1:10" ht="15">
      <c r="A701" s="120"/>
      <c r="B701" s="103"/>
      <c r="C701" s="97" t="s">
        <v>1752</v>
      </c>
      <c r="D701" s="10" t="s">
        <v>1753</v>
      </c>
      <c r="E701" s="13">
        <f>E702+E703</f>
        <v>167552</v>
      </c>
      <c r="F701" s="15" t="s">
        <v>396</v>
      </c>
      <c r="G701" s="15">
        <f>G702+G703</f>
        <v>78034.14</v>
      </c>
      <c r="H701" s="24">
        <f t="shared" si="10"/>
        <v>0.46573087757830406</v>
      </c>
      <c r="I701" s="15">
        <f>G701</f>
        <v>78034.14</v>
      </c>
      <c r="J701" s="21">
        <v>0</v>
      </c>
    </row>
    <row r="702" spans="1:10" ht="15">
      <c r="A702" s="120"/>
      <c r="B702" s="103"/>
      <c r="C702" s="98"/>
      <c r="D702" s="10" t="s">
        <v>449</v>
      </c>
      <c r="E702" s="13">
        <v>35792</v>
      </c>
      <c r="F702" s="15" t="s">
        <v>397</v>
      </c>
      <c r="G702" s="15">
        <v>12173.09</v>
      </c>
      <c r="H702" s="24">
        <f t="shared" si="10"/>
        <v>0.34010644836835047</v>
      </c>
      <c r="I702" s="15"/>
      <c r="J702" s="21"/>
    </row>
    <row r="703" spans="1:10" ht="15">
      <c r="A703" s="120"/>
      <c r="B703" s="103"/>
      <c r="C703" s="98"/>
      <c r="D703" s="10" t="s">
        <v>266</v>
      </c>
      <c r="E703" s="13">
        <v>131760</v>
      </c>
      <c r="F703" s="15" t="s">
        <v>398</v>
      </c>
      <c r="G703" s="15">
        <v>65861.05</v>
      </c>
      <c r="H703" s="24">
        <f t="shared" si="10"/>
        <v>0.4998561778992107</v>
      </c>
      <c r="I703" s="15"/>
      <c r="J703" s="21"/>
    </row>
    <row r="704" spans="1:10" ht="15">
      <c r="A704" s="120"/>
      <c r="B704" s="103"/>
      <c r="C704" s="98"/>
      <c r="D704" s="10" t="s">
        <v>268</v>
      </c>
      <c r="E704" s="13"/>
      <c r="F704" s="15"/>
      <c r="G704" s="15">
        <v>4909.25</v>
      </c>
      <c r="H704" s="24"/>
      <c r="I704" s="15"/>
      <c r="J704" s="21"/>
    </row>
    <row r="705" spans="1:10" ht="15">
      <c r="A705" s="120"/>
      <c r="B705" s="103"/>
      <c r="C705" s="98"/>
      <c r="D705" s="10" t="s">
        <v>267</v>
      </c>
      <c r="E705" s="13"/>
      <c r="F705" s="15"/>
      <c r="G705" s="15">
        <v>60951.8</v>
      </c>
      <c r="H705" s="24"/>
      <c r="I705" s="15"/>
      <c r="J705" s="21"/>
    </row>
    <row r="706" spans="1:10" ht="15">
      <c r="A706" s="120"/>
      <c r="B706" s="103"/>
      <c r="C706" s="115" t="s">
        <v>1968</v>
      </c>
      <c r="D706" s="34" t="s">
        <v>1969</v>
      </c>
      <c r="E706" s="35">
        <f>E707+E708+E709+E710+E711+E712+E713</f>
        <v>26500</v>
      </c>
      <c r="F706" s="36" t="s">
        <v>399</v>
      </c>
      <c r="G706" s="36">
        <f>G707+G708+G709+G710+G711+G712+G713</f>
        <v>28539.95</v>
      </c>
      <c r="H706" s="24">
        <f t="shared" si="10"/>
        <v>0.8920964616154039</v>
      </c>
      <c r="I706" s="36">
        <f>G706</f>
        <v>28539.95</v>
      </c>
      <c r="J706" s="37">
        <v>0</v>
      </c>
    </row>
    <row r="707" spans="1:10" ht="15">
      <c r="A707" s="120"/>
      <c r="B707" s="103"/>
      <c r="C707" s="100"/>
      <c r="D707" s="39" t="s">
        <v>400</v>
      </c>
      <c r="E707" s="40">
        <v>0</v>
      </c>
      <c r="F707" s="41" t="s">
        <v>2093</v>
      </c>
      <c r="G707" s="41">
        <v>2300</v>
      </c>
      <c r="H707" s="24">
        <f t="shared" si="10"/>
        <v>1</v>
      </c>
      <c r="I707" s="41"/>
      <c r="J707" s="42"/>
    </row>
    <row r="708" spans="1:10" ht="15">
      <c r="A708" s="120"/>
      <c r="B708" s="103"/>
      <c r="C708" s="98"/>
      <c r="D708" s="10" t="s">
        <v>1082</v>
      </c>
      <c r="E708" s="13">
        <v>2500</v>
      </c>
      <c r="F708" s="15" t="s">
        <v>780</v>
      </c>
      <c r="G708" s="15">
        <v>147.6</v>
      </c>
      <c r="H708" s="24">
        <f t="shared" si="10"/>
        <v>0.059039999999999995</v>
      </c>
      <c r="I708" s="15"/>
      <c r="J708" s="21"/>
    </row>
    <row r="709" spans="1:10" ht="45">
      <c r="A709" s="120"/>
      <c r="B709" s="103"/>
      <c r="C709" s="98"/>
      <c r="D709" s="10" t="s">
        <v>401</v>
      </c>
      <c r="E709" s="13">
        <v>0</v>
      </c>
      <c r="F709" s="15" t="s">
        <v>402</v>
      </c>
      <c r="G709" s="15">
        <v>2191.94</v>
      </c>
      <c r="H709" s="24">
        <f t="shared" si="10"/>
        <v>0.9999726277372263</v>
      </c>
      <c r="I709" s="15"/>
      <c r="J709" s="21"/>
    </row>
    <row r="710" spans="1:10" ht="15">
      <c r="A710" s="120"/>
      <c r="B710" s="103"/>
      <c r="C710" s="98"/>
      <c r="D710" s="10" t="s">
        <v>403</v>
      </c>
      <c r="E710" s="13">
        <v>12000</v>
      </c>
      <c r="F710" s="15" t="s">
        <v>404</v>
      </c>
      <c r="G710" s="15">
        <v>12000</v>
      </c>
      <c r="H710" s="24">
        <f t="shared" si="10"/>
        <v>1</v>
      </c>
      <c r="I710" s="15"/>
      <c r="J710" s="21"/>
    </row>
    <row r="711" spans="1:10" ht="45">
      <c r="A711" s="120"/>
      <c r="B711" s="103"/>
      <c r="C711" s="98"/>
      <c r="D711" s="10" t="s">
        <v>405</v>
      </c>
      <c r="E711" s="13"/>
      <c r="F711" s="15" t="s">
        <v>1705</v>
      </c>
      <c r="G711" s="15">
        <v>1000</v>
      </c>
      <c r="H711" s="24">
        <f t="shared" si="10"/>
        <v>1</v>
      </c>
      <c r="I711" s="15"/>
      <c r="J711" s="21"/>
    </row>
    <row r="712" spans="1:10" ht="15">
      <c r="A712" s="120"/>
      <c r="B712" s="103"/>
      <c r="C712" s="98"/>
      <c r="D712" s="10" t="s">
        <v>453</v>
      </c>
      <c r="E712" s="13">
        <v>12000</v>
      </c>
      <c r="F712" s="15">
        <v>12000</v>
      </c>
      <c r="G712" s="15">
        <v>7321.11</v>
      </c>
      <c r="H712" s="24">
        <f aca="true" t="shared" si="11" ref="H712:H775">G712/F712</f>
        <v>0.6100924999999999</v>
      </c>
      <c r="I712" s="15"/>
      <c r="J712" s="21"/>
    </row>
    <row r="713" spans="1:10" ht="30">
      <c r="A713" s="120"/>
      <c r="B713" s="103"/>
      <c r="C713" s="98"/>
      <c r="D713" s="10" t="s">
        <v>406</v>
      </c>
      <c r="E713" s="13"/>
      <c r="F713" s="15"/>
      <c r="G713" s="15">
        <v>3579.3</v>
      </c>
      <c r="H713" s="24"/>
      <c r="I713" s="15"/>
      <c r="J713" s="21"/>
    </row>
    <row r="714" spans="1:10" ht="15">
      <c r="A714" s="120"/>
      <c r="B714" s="103"/>
      <c r="C714" s="97" t="s">
        <v>1522</v>
      </c>
      <c r="D714" s="10" t="s">
        <v>1523</v>
      </c>
      <c r="E714" s="13">
        <f>SUM(E715:E717)</f>
        <v>3523</v>
      </c>
      <c r="F714" s="15" t="s">
        <v>407</v>
      </c>
      <c r="G714" s="15">
        <f>G715+G716+G717</f>
        <v>160</v>
      </c>
      <c r="H714" s="24">
        <f t="shared" si="11"/>
        <v>0.04541583877377235</v>
      </c>
      <c r="I714" s="15">
        <f>G714</f>
        <v>160</v>
      </c>
      <c r="J714" s="21">
        <v>0</v>
      </c>
    </row>
    <row r="715" spans="1:10" ht="30">
      <c r="A715" s="120"/>
      <c r="B715" s="103"/>
      <c r="C715" s="98"/>
      <c r="D715" s="10" t="s">
        <v>457</v>
      </c>
      <c r="E715" s="13">
        <v>163</v>
      </c>
      <c r="F715" s="15" t="s">
        <v>408</v>
      </c>
      <c r="G715" s="15">
        <v>0</v>
      </c>
      <c r="H715" s="24">
        <f t="shared" si="11"/>
        <v>0</v>
      </c>
      <c r="I715" s="15"/>
      <c r="J715" s="21"/>
    </row>
    <row r="716" spans="1:10" ht="15">
      <c r="A716" s="120"/>
      <c r="B716" s="103"/>
      <c r="C716" s="98"/>
      <c r="D716" s="10" t="s">
        <v>1082</v>
      </c>
      <c r="E716" s="13">
        <v>2860</v>
      </c>
      <c r="F716" s="15" t="s">
        <v>409</v>
      </c>
      <c r="G716" s="15">
        <v>0</v>
      </c>
      <c r="H716" s="24">
        <f t="shared" si="11"/>
        <v>0</v>
      </c>
      <c r="I716" s="15"/>
      <c r="J716" s="21"/>
    </row>
    <row r="717" spans="1:10" ht="15">
      <c r="A717" s="120"/>
      <c r="B717" s="103"/>
      <c r="C717" s="98"/>
      <c r="D717" s="10" t="s">
        <v>1084</v>
      </c>
      <c r="E717" s="13">
        <v>500</v>
      </c>
      <c r="F717" s="15" t="s">
        <v>1714</v>
      </c>
      <c r="G717" s="15">
        <v>160</v>
      </c>
      <c r="H717" s="24">
        <f t="shared" si="11"/>
        <v>0.32</v>
      </c>
      <c r="I717" s="15"/>
      <c r="J717" s="21"/>
    </row>
    <row r="718" spans="1:10" ht="15">
      <c r="A718" s="120"/>
      <c r="B718" s="103"/>
      <c r="C718" s="97" t="s">
        <v>1941</v>
      </c>
      <c r="D718" s="10" t="s">
        <v>1942</v>
      </c>
      <c r="E718" s="13">
        <f>E719+E720+E723</f>
        <v>41220</v>
      </c>
      <c r="F718" s="15" t="s">
        <v>410</v>
      </c>
      <c r="G718" s="15">
        <f>G719+G720+G723</f>
        <v>24963.73</v>
      </c>
      <c r="H718" s="24">
        <f t="shared" si="11"/>
        <v>0.6056217855409995</v>
      </c>
      <c r="I718" s="15">
        <f>G718</f>
        <v>24963.73</v>
      </c>
      <c r="J718" s="21">
        <v>0</v>
      </c>
    </row>
    <row r="719" spans="1:10" ht="30">
      <c r="A719" s="120"/>
      <c r="B719" s="103"/>
      <c r="C719" s="98"/>
      <c r="D719" s="10" t="s">
        <v>457</v>
      </c>
      <c r="E719" s="13">
        <v>1020</v>
      </c>
      <c r="F719" s="15" t="s">
        <v>411</v>
      </c>
      <c r="G719" s="15">
        <v>0</v>
      </c>
      <c r="H719" s="24">
        <f t="shared" si="11"/>
        <v>0</v>
      </c>
      <c r="I719" s="15"/>
      <c r="J719" s="21"/>
    </row>
    <row r="720" spans="1:10" ht="15">
      <c r="A720" s="120"/>
      <c r="B720" s="103"/>
      <c r="C720" s="98"/>
      <c r="D720" s="10" t="s">
        <v>449</v>
      </c>
      <c r="E720" s="13">
        <v>31900</v>
      </c>
      <c r="F720" s="15" t="s">
        <v>412</v>
      </c>
      <c r="G720" s="15">
        <v>16756.37</v>
      </c>
      <c r="H720" s="24">
        <f t="shared" si="11"/>
        <v>0.5252780564263323</v>
      </c>
      <c r="I720" s="15"/>
      <c r="J720" s="21"/>
    </row>
    <row r="721" spans="1:10" ht="15">
      <c r="A721" s="120"/>
      <c r="B721" s="103"/>
      <c r="C721" s="98"/>
      <c r="D721" s="10" t="s">
        <v>451</v>
      </c>
      <c r="E721" s="13"/>
      <c r="F721" s="15"/>
      <c r="G721" s="15">
        <v>10344</v>
      </c>
      <c r="H721" s="24"/>
      <c r="I721" s="15"/>
      <c r="J721" s="21"/>
    </row>
    <row r="722" spans="1:10" ht="15">
      <c r="A722" s="120"/>
      <c r="B722" s="103"/>
      <c r="C722" s="98"/>
      <c r="D722" s="10" t="s">
        <v>452</v>
      </c>
      <c r="E722" s="13"/>
      <c r="F722" s="15"/>
      <c r="G722" s="15">
        <v>6412.37</v>
      </c>
      <c r="H722" s="24"/>
      <c r="I722" s="15"/>
      <c r="J722" s="21"/>
    </row>
    <row r="723" spans="1:10" ht="15">
      <c r="A723" s="120"/>
      <c r="B723" s="103"/>
      <c r="C723" s="98"/>
      <c r="D723" s="10" t="s">
        <v>1084</v>
      </c>
      <c r="E723" s="13">
        <v>8300</v>
      </c>
      <c r="F723" s="15" t="s">
        <v>413</v>
      </c>
      <c r="G723" s="15">
        <v>8207.36</v>
      </c>
      <c r="H723" s="24">
        <f t="shared" si="11"/>
        <v>0.9888385542168675</v>
      </c>
      <c r="I723" s="15"/>
      <c r="J723" s="21"/>
    </row>
    <row r="724" spans="1:10" ht="15">
      <c r="A724" s="120"/>
      <c r="B724" s="103"/>
      <c r="C724" s="97" t="s">
        <v>1720</v>
      </c>
      <c r="D724" s="10" t="s">
        <v>1721</v>
      </c>
      <c r="E724" s="13">
        <f>E725+E726</f>
        <v>1160</v>
      </c>
      <c r="F724" s="15" t="s">
        <v>414</v>
      </c>
      <c r="G724" s="15">
        <f>G725+G726</f>
        <v>692.3699999999999</v>
      </c>
      <c r="H724" s="24">
        <f t="shared" si="11"/>
        <v>0.5968706896551723</v>
      </c>
      <c r="I724" s="15">
        <f>G724</f>
        <v>692.3699999999999</v>
      </c>
      <c r="J724" s="21">
        <v>0</v>
      </c>
    </row>
    <row r="725" spans="1:10" ht="15">
      <c r="A725" s="120"/>
      <c r="B725" s="103"/>
      <c r="C725" s="98"/>
      <c r="D725" s="10" t="s">
        <v>1082</v>
      </c>
      <c r="E725" s="13">
        <v>360</v>
      </c>
      <c r="F725" s="15" t="s">
        <v>1604</v>
      </c>
      <c r="G725" s="15">
        <v>175.45</v>
      </c>
      <c r="H725" s="24">
        <f t="shared" si="11"/>
        <v>0.4873611111111111</v>
      </c>
      <c r="I725" s="15"/>
      <c r="J725" s="21"/>
    </row>
    <row r="726" spans="1:10" ht="15">
      <c r="A726" s="120"/>
      <c r="B726" s="103"/>
      <c r="C726" s="98"/>
      <c r="D726" s="10" t="s">
        <v>1084</v>
      </c>
      <c r="E726" s="13">
        <v>800</v>
      </c>
      <c r="F726" s="15" t="s">
        <v>326</v>
      </c>
      <c r="G726" s="15">
        <v>516.92</v>
      </c>
      <c r="H726" s="24">
        <f t="shared" si="11"/>
        <v>0.64615</v>
      </c>
      <c r="I726" s="15"/>
      <c r="J726" s="21"/>
    </row>
    <row r="727" spans="1:10" ht="45">
      <c r="A727" s="120"/>
      <c r="B727" s="103"/>
      <c r="C727" s="97" t="s">
        <v>782</v>
      </c>
      <c r="D727" s="10" t="s">
        <v>783</v>
      </c>
      <c r="E727" s="13">
        <f>E728</f>
        <v>300</v>
      </c>
      <c r="F727" s="15" t="s">
        <v>228</v>
      </c>
      <c r="G727" s="15">
        <f>G728</f>
        <v>126.99</v>
      </c>
      <c r="H727" s="24">
        <f t="shared" si="11"/>
        <v>0.4233</v>
      </c>
      <c r="I727" s="15">
        <f>G727</f>
        <v>126.99</v>
      </c>
      <c r="J727" s="21">
        <v>0</v>
      </c>
    </row>
    <row r="728" spans="1:10" ht="15">
      <c r="A728" s="120"/>
      <c r="B728" s="103"/>
      <c r="C728" s="98"/>
      <c r="D728" s="10" t="s">
        <v>1082</v>
      </c>
      <c r="E728" s="13">
        <v>300</v>
      </c>
      <c r="F728" s="15" t="s">
        <v>228</v>
      </c>
      <c r="G728" s="15">
        <v>126.99</v>
      </c>
      <c r="H728" s="24">
        <f t="shared" si="11"/>
        <v>0.4233</v>
      </c>
      <c r="I728" s="15"/>
      <c r="J728" s="21"/>
    </row>
    <row r="729" spans="1:10" ht="45">
      <c r="A729" s="120"/>
      <c r="B729" s="103"/>
      <c r="C729" s="115" t="s">
        <v>785</v>
      </c>
      <c r="D729" s="34" t="s">
        <v>786</v>
      </c>
      <c r="E729" s="35">
        <f>E730+E731</f>
        <v>2808</v>
      </c>
      <c r="F729" s="36" t="s">
        <v>415</v>
      </c>
      <c r="G729" s="36">
        <f>G730+G731</f>
        <v>1145.42</v>
      </c>
      <c r="H729" s="24">
        <f t="shared" si="11"/>
        <v>0.40791310541310544</v>
      </c>
      <c r="I729" s="36">
        <f>G729</f>
        <v>1145.42</v>
      </c>
      <c r="J729" s="37">
        <v>0</v>
      </c>
    </row>
    <row r="730" spans="1:10" ht="15">
      <c r="A730" s="120"/>
      <c r="B730" s="103"/>
      <c r="C730" s="100"/>
      <c r="D730" s="39" t="s">
        <v>1082</v>
      </c>
      <c r="E730" s="40">
        <v>1508</v>
      </c>
      <c r="F730" s="41" t="s">
        <v>416</v>
      </c>
      <c r="G730" s="41">
        <v>787.03</v>
      </c>
      <c r="H730" s="24">
        <f t="shared" si="11"/>
        <v>0.5219031830238726</v>
      </c>
      <c r="I730" s="41"/>
      <c r="J730" s="42"/>
    </row>
    <row r="731" spans="1:10" ht="15">
      <c r="A731" s="120"/>
      <c r="B731" s="103"/>
      <c r="C731" s="98"/>
      <c r="D731" s="10" t="s">
        <v>1084</v>
      </c>
      <c r="E731" s="13">
        <v>1300</v>
      </c>
      <c r="F731" s="15" t="s">
        <v>417</v>
      </c>
      <c r="G731" s="15">
        <v>358.39</v>
      </c>
      <c r="H731" s="24">
        <f t="shared" si="11"/>
        <v>0.27568461538461536</v>
      </c>
      <c r="I731" s="15"/>
      <c r="J731" s="21"/>
    </row>
    <row r="732" spans="1:10" ht="15">
      <c r="A732" s="120"/>
      <c r="B732" s="103"/>
      <c r="C732" s="97" t="s">
        <v>1530</v>
      </c>
      <c r="D732" s="10" t="s">
        <v>1531</v>
      </c>
      <c r="E732" s="13">
        <f>E733+E734+E735</f>
        <v>1250</v>
      </c>
      <c r="F732" s="15" t="s">
        <v>418</v>
      </c>
      <c r="G732" s="15">
        <f>G733+G734+G735</f>
        <v>564.5799999999999</v>
      </c>
      <c r="H732" s="24">
        <f t="shared" si="11"/>
        <v>0.45166399999999995</v>
      </c>
      <c r="I732" s="15">
        <f>G732</f>
        <v>564.5799999999999</v>
      </c>
      <c r="J732" s="21">
        <v>0</v>
      </c>
    </row>
    <row r="733" spans="1:10" ht="30">
      <c r="A733" s="120"/>
      <c r="B733" s="103"/>
      <c r="C733" s="98"/>
      <c r="D733" s="10" t="s">
        <v>457</v>
      </c>
      <c r="E733" s="13">
        <v>300</v>
      </c>
      <c r="F733" s="15" t="s">
        <v>228</v>
      </c>
      <c r="G733" s="15">
        <v>130</v>
      </c>
      <c r="H733" s="24">
        <f t="shared" si="11"/>
        <v>0.43333333333333335</v>
      </c>
      <c r="I733" s="15"/>
      <c r="J733" s="21"/>
    </row>
    <row r="734" spans="1:10" ht="15">
      <c r="A734" s="120"/>
      <c r="B734" s="103"/>
      <c r="C734" s="98"/>
      <c r="D734" s="10" t="s">
        <v>1082</v>
      </c>
      <c r="E734" s="13">
        <v>400</v>
      </c>
      <c r="F734" s="15" t="s">
        <v>1678</v>
      </c>
      <c r="G734" s="15">
        <v>0</v>
      </c>
      <c r="H734" s="24">
        <f t="shared" si="11"/>
        <v>0</v>
      </c>
      <c r="I734" s="15"/>
      <c r="J734" s="21"/>
    </row>
    <row r="735" spans="1:10" ht="15">
      <c r="A735" s="120"/>
      <c r="B735" s="103"/>
      <c r="C735" s="98"/>
      <c r="D735" s="10" t="s">
        <v>1084</v>
      </c>
      <c r="E735" s="13">
        <v>550</v>
      </c>
      <c r="F735" s="15" t="s">
        <v>419</v>
      </c>
      <c r="G735" s="15">
        <v>434.58</v>
      </c>
      <c r="H735" s="24">
        <f t="shared" si="11"/>
        <v>0.7901454545454545</v>
      </c>
      <c r="I735" s="15"/>
      <c r="J735" s="21"/>
    </row>
    <row r="736" spans="1:10" ht="15">
      <c r="A736" s="120"/>
      <c r="B736" s="103"/>
      <c r="C736" s="97" t="s">
        <v>230</v>
      </c>
      <c r="D736" s="10" t="s">
        <v>231</v>
      </c>
      <c r="E736" s="13">
        <f>E737+E738+E739</f>
        <v>7767</v>
      </c>
      <c r="F736" s="15" t="s">
        <v>420</v>
      </c>
      <c r="G736" s="15">
        <f>G737+G738+G739</f>
        <v>4248.34</v>
      </c>
      <c r="H736" s="24">
        <f t="shared" si="11"/>
        <v>0.5469730912836359</v>
      </c>
      <c r="I736" s="15">
        <f>G736</f>
        <v>4248.34</v>
      </c>
      <c r="J736" s="21">
        <v>0</v>
      </c>
    </row>
    <row r="737" spans="1:10" ht="30">
      <c r="A737" s="120"/>
      <c r="B737" s="103"/>
      <c r="C737" s="98"/>
      <c r="D737" s="10" t="s">
        <v>457</v>
      </c>
      <c r="E737" s="13">
        <v>330</v>
      </c>
      <c r="F737" s="15" t="s">
        <v>2068</v>
      </c>
      <c r="G737" s="15">
        <v>0</v>
      </c>
      <c r="H737" s="24">
        <f t="shared" si="11"/>
        <v>0</v>
      </c>
      <c r="I737" s="15"/>
      <c r="J737" s="21"/>
    </row>
    <row r="738" spans="1:10" ht="15">
      <c r="A738" s="120"/>
      <c r="B738" s="103"/>
      <c r="C738" s="98"/>
      <c r="D738" s="10" t="s">
        <v>1082</v>
      </c>
      <c r="E738" s="13">
        <v>5387</v>
      </c>
      <c r="F738" s="15" t="s">
        <v>421</v>
      </c>
      <c r="G738" s="15">
        <v>2858.28</v>
      </c>
      <c r="H738" s="24">
        <f t="shared" si="11"/>
        <v>0.5305884536847968</v>
      </c>
      <c r="I738" s="15"/>
      <c r="J738" s="21"/>
    </row>
    <row r="739" spans="1:10" ht="15">
      <c r="A739" s="120"/>
      <c r="B739" s="103"/>
      <c r="C739" s="98"/>
      <c r="D739" s="10" t="s">
        <v>1084</v>
      </c>
      <c r="E739" s="13">
        <v>2050</v>
      </c>
      <c r="F739" s="15" t="s">
        <v>422</v>
      </c>
      <c r="G739" s="15">
        <v>1390.06</v>
      </c>
      <c r="H739" s="24">
        <f t="shared" si="11"/>
        <v>0.6780780487804878</v>
      </c>
      <c r="I739" s="15"/>
      <c r="J739" s="21"/>
    </row>
    <row r="740" spans="1:10" ht="15">
      <c r="A740" s="120"/>
      <c r="B740" s="103"/>
      <c r="C740" s="97" t="s">
        <v>1605</v>
      </c>
      <c r="D740" s="10" t="s">
        <v>1606</v>
      </c>
      <c r="E740" s="13">
        <f>E741+E742+E743+E744</f>
        <v>181114</v>
      </c>
      <c r="F740" s="15" t="s">
        <v>423</v>
      </c>
      <c r="G740" s="15">
        <f>G741+G742+G743+G744</f>
        <v>143298</v>
      </c>
      <c r="H740" s="24">
        <f t="shared" si="11"/>
        <v>0.7912033304990227</v>
      </c>
      <c r="I740" s="15">
        <f>G740</f>
        <v>143298</v>
      </c>
      <c r="J740" s="21">
        <v>0</v>
      </c>
    </row>
    <row r="741" spans="1:10" ht="30">
      <c r="A741" s="120"/>
      <c r="B741" s="103"/>
      <c r="C741" s="98"/>
      <c r="D741" s="10" t="s">
        <v>457</v>
      </c>
      <c r="E741" s="13">
        <v>5414</v>
      </c>
      <c r="F741" s="15" t="s">
        <v>424</v>
      </c>
      <c r="G741" s="15">
        <v>4512</v>
      </c>
      <c r="H741" s="24">
        <f t="shared" si="11"/>
        <v>0.833394902105652</v>
      </c>
      <c r="I741" s="15"/>
      <c r="J741" s="21"/>
    </row>
    <row r="742" spans="1:10" ht="15">
      <c r="A742" s="120"/>
      <c r="B742" s="103"/>
      <c r="C742" s="98"/>
      <c r="D742" s="10" t="s">
        <v>1082</v>
      </c>
      <c r="E742" s="13">
        <v>84132</v>
      </c>
      <c r="F742" s="15" t="s">
        <v>425</v>
      </c>
      <c r="G742" s="15">
        <v>70110</v>
      </c>
      <c r="H742" s="24">
        <f t="shared" si="11"/>
        <v>0.8333333333333334</v>
      </c>
      <c r="I742" s="15"/>
      <c r="J742" s="21"/>
    </row>
    <row r="743" spans="1:10" ht="15">
      <c r="A743" s="120"/>
      <c r="B743" s="103"/>
      <c r="C743" s="98"/>
      <c r="D743" s="10" t="s">
        <v>1084</v>
      </c>
      <c r="E743" s="13">
        <v>63568</v>
      </c>
      <c r="F743" s="15" t="s">
        <v>426</v>
      </c>
      <c r="G743" s="15">
        <v>47676</v>
      </c>
      <c r="H743" s="24">
        <f t="shared" si="11"/>
        <v>0.75</v>
      </c>
      <c r="I743" s="15"/>
      <c r="J743" s="21"/>
    </row>
    <row r="744" spans="1:10" ht="15">
      <c r="A744" s="120"/>
      <c r="B744" s="103"/>
      <c r="C744" s="98"/>
      <c r="D744" s="10" t="s">
        <v>453</v>
      </c>
      <c r="E744" s="13">
        <v>28000</v>
      </c>
      <c r="F744" s="15" t="s">
        <v>427</v>
      </c>
      <c r="G744" s="15">
        <v>21000</v>
      </c>
      <c r="H744" s="24">
        <f t="shared" si="11"/>
        <v>0.75</v>
      </c>
      <c r="I744" s="15"/>
      <c r="J744" s="21"/>
    </row>
    <row r="745" spans="1:10" ht="15">
      <c r="A745" s="120"/>
      <c r="B745" s="103"/>
      <c r="C745" s="97" t="s">
        <v>11</v>
      </c>
      <c r="D745" s="10" t="s">
        <v>21</v>
      </c>
      <c r="E745" s="13">
        <f>E746+E747</f>
        <v>3211</v>
      </c>
      <c r="F745" s="15" t="s">
        <v>428</v>
      </c>
      <c r="G745" s="15">
        <f>G746+G747</f>
        <v>1240.3</v>
      </c>
      <c r="H745" s="24">
        <f t="shared" si="11"/>
        <v>0.3862659607598879</v>
      </c>
      <c r="I745" s="15">
        <f>G745</f>
        <v>1240.3</v>
      </c>
      <c r="J745" s="21">
        <v>0</v>
      </c>
    </row>
    <row r="746" spans="1:10" ht="15">
      <c r="A746" s="120"/>
      <c r="B746" s="103"/>
      <c r="C746" s="98"/>
      <c r="D746" s="10" t="s">
        <v>1082</v>
      </c>
      <c r="E746" s="13">
        <v>1312</v>
      </c>
      <c r="F746" s="15" t="s">
        <v>429</v>
      </c>
      <c r="G746" s="15">
        <v>665.3</v>
      </c>
      <c r="H746" s="24">
        <f t="shared" si="11"/>
        <v>0.5070884146341463</v>
      </c>
      <c r="I746" s="15"/>
      <c r="J746" s="21"/>
    </row>
    <row r="747" spans="1:10" ht="15">
      <c r="A747" s="120"/>
      <c r="B747" s="103"/>
      <c r="C747" s="98"/>
      <c r="D747" s="10" t="s">
        <v>1084</v>
      </c>
      <c r="E747" s="13">
        <v>1899</v>
      </c>
      <c r="F747" s="15" t="s">
        <v>430</v>
      </c>
      <c r="G747" s="15">
        <v>575</v>
      </c>
      <c r="H747" s="24">
        <f t="shared" si="11"/>
        <v>0.30279094260136913</v>
      </c>
      <c r="I747" s="15"/>
      <c r="J747" s="21"/>
    </row>
    <row r="748" spans="1:10" ht="30">
      <c r="A748" s="120"/>
      <c r="B748" s="103"/>
      <c r="C748" s="97" t="s">
        <v>25</v>
      </c>
      <c r="D748" s="10" t="s">
        <v>26</v>
      </c>
      <c r="E748" s="13">
        <f>E749+E750</f>
        <v>6528</v>
      </c>
      <c r="F748" s="15" t="s">
        <v>431</v>
      </c>
      <c r="G748" s="15">
        <f>G749+G750</f>
        <v>3264</v>
      </c>
      <c r="H748" s="24">
        <f t="shared" si="11"/>
        <v>0.5</v>
      </c>
      <c r="I748" s="15">
        <f>G748</f>
        <v>3264</v>
      </c>
      <c r="J748" s="21">
        <v>0</v>
      </c>
    </row>
    <row r="749" spans="1:10" ht="15">
      <c r="A749" s="120"/>
      <c r="B749" s="103"/>
      <c r="C749" s="98"/>
      <c r="D749" s="10" t="s">
        <v>1082</v>
      </c>
      <c r="E749" s="13">
        <v>1248</v>
      </c>
      <c r="F749" s="15" t="s">
        <v>432</v>
      </c>
      <c r="G749" s="15">
        <v>624</v>
      </c>
      <c r="H749" s="24">
        <f t="shared" si="11"/>
        <v>0.5</v>
      </c>
      <c r="I749" s="15"/>
      <c r="J749" s="21"/>
    </row>
    <row r="750" spans="1:10" ht="30">
      <c r="A750" s="120"/>
      <c r="B750" s="103"/>
      <c r="C750" s="98"/>
      <c r="D750" s="10" t="s">
        <v>269</v>
      </c>
      <c r="E750" s="13">
        <v>5280</v>
      </c>
      <c r="F750" s="15" t="s">
        <v>433</v>
      </c>
      <c r="G750" s="15">
        <v>2640</v>
      </c>
      <c r="H750" s="24">
        <f t="shared" si="11"/>
        <v>0.5</v>
      </c>
      <c r="I750" s="15"/>
      <c r="J750" s="21"/>
    </row>
    <row r="751" spans="1:10" ht="30">
      <c r="A751" s="120"/>
      <c r="B751" s="103"/>
      <c r="C751" s="97" t="s">
        <v>1312</v>
      </c>
      <c r="D751" s="10" t="s">
        <v>1313</v>
      </c>
      <c r="E751" s="13">
        <f>E752+E753</f>
        <v>240</v>
      </c>
      <c r="F751" s="15" t="s">
        <v>784</v>
      </c>
      <c r="G751" s="15">
        <f>G752+G753</f>
        <v>220</v>
      </c>
      <c r="H751" s="24">
        <f t="shared" si="11"/>
        <v>0.2972972972972973</v>
      </c>
      <c r="I751" s="15">
        <f>G751</f>
        <v>220</v>
      </c>
      <c r="J751" s="21">
        <v>0</v>
      </c>
    </row>
    <row r="752" spans="1:10" ht="15">
      <c r="A752" s="120"/>
      <c r="B752" s="103"/>
      <c r="C752" s="98"/>
      <c r="D752" s="10" t="s">
        <v>1082</v>
      </c>
      <c r="E752" s="13">
        <v>0</v>
      </c>
      <c r="F752" s="15" t="s">
        <v>1714</v>
      </c>
      <c r="G752" s="15">
        <v>0</v>
      </c>
      <c r="H752" s="24">
        <f t="shared" si="11"/>
        <v>0</v>
      </c>
      <c r="I752" s="15"/>
      <c r="J752" s="21"/>
    </row>
    <row r="753" spans="1:10" ht="15">
      <c r="A753" s="120"/>
      <c r="B753" s="103"/>
      <c r="C753" s="98"/>
      <c r="D753" s="10" t="s">
        <v>1084</v>
      </c>
      <c r="E753" s="13">
        <v>240</v>
      </c>
      <c r="F753" s="15" t="s">
        <v>434</v>
      </c>
      <c r="G753" s="15">
        <v>220</v>
      </c>
      <c r="H753" s="24">
        <f t="shared" si="11"/>
        <v>0.9166666666666666</v>
      </c>
      <c r="I753" s="15"/>
      <c r="J753" s="21"/>
    </row>
    <row r="754" spans="1:10" ht="15">
      <c r="A754" s="120"/>
      <c r="B754" s="103"/>
      <c r="C754" s="97" t="s">
        <v>251</v>
      </c>
      <c r="D754" s="10" t="s">
        <v>196</v>
      </c>
      <c r="E754" s="13">
        <f>E755</f>
        <v>7782</v>
      </c>
      <c r="F754" s="15" t="s">
        <v>435</v>
      </c>
      <c r="G754" s="15">
        <f>G755</f>
        <v>7782</v>
      </c>
      <c r="H754" s="24">
        <f t="shared" si="11"/>
        <v>1</v>
      </c>
      <c r="I754" s="15">
        <v>0</v>
      </c>
      <c r="J754" s="21">
        <f>G754</f>
        <v>7782</v>
      </c>
    </row>
    <row r="755" spans="1:10" ht="15">
      <c r="A755" s="120"/>
      <c r="B755" s="103"/>
      <c r="C755" s="98"/>
      <c r="D755" s="10" t="s">
        <v>436</v>
      </c>
      <c r="E755" s="13">
        <v>7782</v>
      </c>
      <c r="F755" s="15" t="s">
        <v>435</v>
      </c>
      <c r="G755" s="15">
        <v>7782</v>
      </c>
      <c r="H755" s="24">
        <f t="shared" si="11"/>
        <v>1</v>
      </c>
      <c r="I755" s="15"/>
      <c r="J755" s="21"/>
    </row>
    <row r="756" spans="1:10" ht="15">
      <c r="A756" s="120"/>
      <c r="B756" s="103"/>
      <c r="C756" s="115" t="s">
        <v>195</v>
      </c>
      <c r="D756" s="34" t="s">
        <v>196</v>
      </c>
      <c r="E756" s="35">
        <f>E757</f>
        <v>523693</v>
      </c>
      <c r="F756" s="36" t="s">
        <v>437</v>
      </c>
      <c r="G756" s="36">
        <f>G757</f>
        <v>0</v>
      </c>
      <c r="H756" s="24">
        <f t="shared" si="11"/>
        <v>0</v>
      </c>
      <c r="I756" s="36">
        <v>0</v>
      </c>
      <c r="J756" s="37">
        <f>G756</f>
        <v>0</v>
      </c>
    </row>
    <row r="757" spans="1:10" ht="30">
      <c r="A757" s="120"/>
      <c r="B757" s="103"/>
      <c r="C757" s="100"/>
      <c r="D757" s="39" t="s">
        <v>438</v>
      </c>
      <c r="E757" s="40">
        <v>523693</v>
      </c>
      <c r="F757" s="41" t="s">
        <v>437</v>
      </c>
      <c r="G757" s="41">
        <v>0</v>
      </c>
      <c r="H757" s="24">
        <f t="shared" si="11"/>
        <v>0</v>
      </c>
      <c r="I757" s="41"/>
      <c r="J757" s="42"/>
    </row>
    <row r="758" spans="1:10" ht="15">
      <c r="A758" s="120"/>
      <c r="B758" s="103"/>
      <c r="C758" s="97" t="s">
        <v>202</v>
      </c>
      <c r="D758" s="10" t="s">
        <v>196</v>
      </c>
      <c r="E758" s="13">
        <f>E759</f>
        <v>156241</v>
      </c>
      <c r="F758" s="15" t="s">
        <v>439</v>
      </c>
      <c r="G758" s="15">
        <f>G759</f>
        <v>0</v>
      </c>
      <c r="H758" s="24">
        <f t="shared" si="11"/>
        <v>0</v>
      </c>
      <c r="I758" s="15">
        <v>0</v>
      </c>
      <c r="J758" s="21">
        <f>G758</f>
        <v>0</v>
      </c>
    </row>
    <row r="759" spans="1:10" ht="30">
      <c r="A759" s="120"/>
      <c r="B759" s="104"/>
      <c r="C759" s="98"/>
      <c r="D759" s="10" t="s">
        <v>438</v>
      </c>
      <c r="E759" s="13">
        <v>156241</v>
      </c>
      <c r="F759" s="15" t="s">
        <v>439</v>
      </c>
      <c r="G759" s="15">
        <v>0</v>
      </c>
      <c r="H759" s="24">
        <f t="shared" si="11"/>
        <v>0</v>
      </c>
      <c r="I759" s="15"/>
      <c r="J759" s="21"/>
    </row>
    <row r="760" spans="1:10" ht="15">
      <c r="A760" s="103"/>
      <c r="B760" s="116" t="s">
        <v>440</v>
      </c>
      <c r="C760" s="8"/>
      <c r="D760" s="10" t="s">
        <v>441</v>
      </c>
      <c r="E760" s="13">
        <f>E761+E764+E773+E776+E779+E782+E785+E788</f>
        <v>317798</v>
      </c>
      <c r="F760" s="15" t="s">
        <v>442</v>
      </c>
      <c r="G760" s="15">
        <f>G761+G764+G773+G776+G779+G782+G785+G788</f>
        <v>184658.03000000003</v>
      </c>
      <c r="H760" s="24">
        <f t="shared" si="11"/>
        <v>0.5810547265873292</v>
      </c>
      <c r="I760" s="15">
        <f>I761+I764+I773+I776+I779+I782+I785+I788</f>
        <v>184658.03000000003</v>
      </c>
      <c r="J760" s="21">
        <f>J761+J764+J773+J776+J779+J782+J785+J788</f>
        <v>0</v>
      </c>
    </row>
    <row r="761" spans="1:10" ht="30">
      <c r="A761" s="120"/>
      <c r="B761" s="102"/>
      <c r="C761" s="97" t="s">
        <v>1066</v>
      </c>
      <c r="D761" s="10" t="s">
        <v>1067</v>
      </c>
      <c r="E761" s="13">
        <f>E762+E763</f>
        <v>24430</v>
      </c>
      <c r="F761" s="15" t="s">
        <v>443</v>
      </c>
      <c r="G761" s="15">
        <f>G762+G763</f>
        <v>9643.2</v>
      </c>
      <c r="H761" s="24">
        <f t="shared" si="11"/>
        <v>0.3947277936962751</v>
      </c>
      <c r="I761" s="15">
        <f>G761</f>
        <v>9643.2</v>
      </c>
      <c r="J761" s="21">
        <v>0</v>
      </c>
    </row>
    <row r="762" spans="1:10" ht="60">
      <c r="A762" s="120"/>
      <c r="B762" s="103"/>
      <c r="C762" s="98"/>
      <c r="D762" s="10" t="s">
        <v>444</v>
      </c>
      <c r="E762" s="13">
        <v>0</v>
      </c>
      <c r="F762" s="15" t="s">
        <v>445</v>
      </c>
      <c r="G762" s="15">
        <v>2925</v>
      </c>
      <c r="H762" s="24">
        <f t="shared" si="11"/>
        <v>0.5</v>
      </c>
      <c r="I762" s="15"/>
      <c r="J762" s="21"/>
    </row>
    <row r="763" spans="1:10" ht="30">
      <c r="A763" s="120"/>
      <c r="B763" s="103"/>
      <c r="C763" s="98"/>
      <c r="D763" s="10" t="s">
        <v>446</v>
      </c>
      <c r="E763" s="13">
        <v>24430</v>
      </c>
      <c r="F763" s="15" t="s">
        <v>447</v>
      </c>
      <c r="G763" s="15">
        <v>6718.2</v>
      </c>
      <c r="H763" s="24">
        <f t="shared" si="11"/>
        <v>0.36158234660925725</v>
      </c>
      <c r="I763" s="15"/>
      <c r="J763" s="21"/>
    </row>
    <row r="764" spans="1:10" ht="60">
      <c r="A764" s="120"/>
      <c r="B764" s="103"/>
      <c r="C764" s="109" t="s">
        <v>1070</v>
      </c>
      <c r="D764" s="10" t="s">
        <v>1071</v>
      </c>
      <c r="E764" s="13">
        <f>SUM(E765:E772)</f>
        <v>223568</v>
      </c>
      <c r="F764" s="15" t="s">
        <v>448</v>
      </c>
      <c r="G764" s="15">
        <f>SUM(G765:G772)</f>
        <v>133450.88</v>
      </c>
      <c r="H764" s="24">
        <f t="shared" si="11"/>
        <v>0.5969140485221499</v>
      </c>
      <c r="I764" s="15">
        <f>G764</f>
        <v>133450.88</v>
      </c>
      <c r="J764" s="21">
        <v>0</v>
      </c>
    </row>
    <row r="765" spans="1:10" ht="60">
      <c r="A765" s="120"/>
      <c r="B765" s="120"/>
      <c r="C765" s="102"/>
      <c r="D765" s="51" t="s">
        <v>511</v>
      </c>
      <c r="E765" s="13">
        <v>0</v>
      </c>
      <c r="F765" s="15" t="s">
        <v>512</v>
      </c>
      <c r="G765" s="15">
        <v>9219.5</v>
      </c>
      <c r="H765" s="24">
        <f t="shared" si="11"/>
        <v>0.5</v>
      </c>
      <c r="I765" s="15"/>
      <c r="J765" s="21"/>
    </row>
    <row r="766" spans="1:10" ht="30">
      <c r="A766" s="120"/>
      <c r="B766" s="120"/>
      <c r="C766" s="103"/>
      <c r="D766" s="51" t="s">
        <v>513</v>
      </c>
      <c r="E766" s="13">
        <v>76988</v>
      </c>
      <c r="F766" s="15" t="s">
        <v>514</v>
      </c>
      <c r="G766" s="15">
        <v>48308.66</v>
      </c>
      <c r="H766" s="24">
        <f t="shared" si="11"/>
        <v>0.8250979521426498</v>
      </c>
      <c r="I766" s="15"/>
      <c r="J766" s="21"/>
    </row>
    <row r="767" spans="1:10" ht="60">
      <c r="A767" s="120"/>
      <c r="B767" s="120"/>
      <c r="C767" s="103"/>
      <c r="D767" s="51" t="s">
        <v>515</v>
      </c>
      <c r="E767" s="13">
        <v>0</v>
      </c>
      <c r="F767" s="15" t="s">
        <v>516</v>
      </c>
      <c r="G767" s="15">
        <v>7940.5</v>
      </c>
      <c r="H767" s="24">
        <f t="shared" si="11"/>
        <v>0.5</v>
      </c>
      <c r="I767" s="15"/>
      <c r="J767" s="21"/>
    </row>
    <row r="768" spans="1:10" ht="30">
      <c r="A768" s="120"/>
      <c r="B768" s="120"/>
      <c r="C768" s="103"/>
      <c r="D768" s="52" t="s">
        <v>517</v>
      </c>
      <c r="E768" s="35">
        <v>66310</v>
      </c>
      <c r="F768" s="36" t="s">
        <v>518</v>
      </c>
      <c r="G768" s="36">
        <v>25428.76</v>
      </c>
      <c r="H768" s="24">
        <f t="shared" si="11"/>
        <v>0.5042487457613675</v>
      </c>
      <c r="I768" s="36"/>
      <c r="J768" s="37"/>
    </row>
    <row r="769" spans="1:10" ht="75">
      <c r="A769" s="120"/>
      <c r="B769" s="120"/>
      <c r="C769" s="103"/>
      <c r="D769" s="128" t="s">
        <v>1811</v>
      </c>
      <c r="E769" s="40">
        <v>0</v>
      </c>
      <c r="F769" s="41" t="s">
        <v>1812</v>
      </c>
      <c r="G769" s="41">
        <v>4597</v>
      </c>
      <c r="H769" s="24">
        <f t="shared" si="11"/>
        <v>0.5</v>
      </c>
      <c r="I769" s="41"/>
      <c r="J769" s="42"/>
    </row>
    <row r="770" spans="1:10" ht="45">
      <c r="A770" s="120"/>
      <c r="B770" s="120"/>
      <c r="C770" s="103"/>
      <c r="D770" s="51" t="s">
        <v>1813</v>
      </c>
      <c r="E770" s="13">
        <v>38390</v>
      </c>
      <c r="F770" s="15" t="s">
        <v>1814</v>
      </c>
      <c r="G770" s="15">
        <v>15914.38</v>
      </c>
      <c r="H770" s="24">
        <f t="shared" si="11"/>
        <v>0.54508768324428</v>
      </c>
      <c r="I770" s="15"/>
      <c r="J770" s="21"/>
    </row>
    <row r="771" spans="1:10" ht="75">
      <c r="A771" s="120"/>
      <c r="B771" s="120"/>
      <c r="C771" s="103"/>
      <c r="D771" s="51" t="s">
        <v>1815</v>
      </c>
      <c r="E771" s="13">
        <v>0</v>
      </c>
      <c r="F771" s="15" t="s">
        <v>1816</v>
      </c>
      <c r="G771" s="15">
        <v>5015</v>
      </c>
      <c r="H771" s="24">
        <f t="shared" si="11"/>
        <v>0.5</v>
      </c>
      <c r="I771" s="15"/>
      <c r="J771" s="21"/>
    </row>
    <row r="772" spans="1:10" ht="45">
      <c r="A772" s="120"/>
      <c r="B772" s="120"/>
      <c r="C772" s="104"/>
      <c r="D772" s="51" t="s">
        <v>1817</v>
      </c>
      <c r="E772" s="13">
        <v>41880</v>
      </c>
      <c r="F772" s="15" t="s">
        <v>1818</v>
      </c>
      <c r="G772" s="15">
        <v>17027.08</v>
      </c>
      <c r="H772" s="24">
        <f t="shared" si="11"/>
        <v>0.5346021978021979</v>
      </c>
      <c r="I772" s="15"/>
      <c r="J772" s="21"/>
    </row>
    <row r="773" spans="1:10" ht="15">
      <c r="A773" s="120"/>
      <c r="B773" s="103"/>
      <c r="C773" s="121" t="s">
        <v>1477</v>
      </c>
      <c r="D773" s="10" t="s">
        <v>1478</v>
      </c>
      <c r="E773" s="13">
        <f>E774+E775</f>
        <v>3930</v>
      </c>
      <c r="F773" s="15" t="s">
        <v>1819</v>
      </c>
      <c r="G773" s="15">
        <f>G774+G775</f>
        <v>1925.41</v>
      </c>
      <c r="H773" s="24">
        <f t="shared" si="11"/>
        <v>0.4899262086513995</v>
      </c>
      <c r="I773" s="15">
        <f>G773</f>
        <v>1925.41</v>
      </c>
      <c r="J773" s="21">
        <v>0</v>
      </c>
    </row>
    <row r="774" spans="1:10" ht="60">
      <c r="A774" s="120"/>
      <c r="B774" s="103"/>
      <c r="C774" s="98"/>
      <c r="D774" s="10" t="s">
        <v>1820</v>
      </c>
      <c r="E774" s="15" t="s">
        <v>1821</v>
      </c>
      <c r="F774" s="15" t="s">
        <v>1821</v>
      </c>
      <c r="G774" s="15">
        <v>470.5</v>
      </c>
      <c r="H774" s="24">
        <f t="shared" si="11"/>
        <v>0.5</v>
      </c>
      <c r="I774" s="15"/>
      <c r="J774" s="21"/>
    </row>
    <row r="775" spans="1:10" ht="15">
      <c r="A775" s="120"/>
      <c r="B775" s="103"/>
      <c r="C775" s="98"/>
      <c r="D775" s="10" t="s">
        <v>453</v>
      </c>
      <c r="E775" s="15" t="s">
        <v>1822</v>
      </c>
      <c r="F775" s="15" t="s">
        <v>1822</v>
      </c>
      <c r="G775" s="15">
        <v>1454.91</v>
      </c>
      <c r="H775" s="24">
        <f t="shared" si="11"/>
        <v>0.48675476748076285</v>
      </c>
      <c r="I775" s="15"/>
      <c r="J775" s="21"/>
    </row>
    <row r="776" spans="1:10" ht="15">
      <c r="A776" s="120"/>
      <c r="B776" s="103"/>
      <c r="C776" s="97" t="s">
        <v>214</v>
      </c>
      <c r="D776" s="10" t="s">
        <v>215</v>
      </c>
      <c r="E776" s="13">
        <f>E777+E778</f>
        <v>47520</v>
      </c>
      <c r="F776" s="15" t="s">
        <v>1823</v>
      </c>
      <c r="G776" s="15">
        <f>G777+G778</f>
        <v>26704.09</v>
      </c>
      <c r="H776" s="24">
        <f aca="true" t="shared" si="12" ref="H776:H839">G776/F776</f>
        <v>0.5619547558922559</v>
      </c>
      <c r="I776" s="15">
        <f>G776</f>
        <v>26704.09</v>
      </c>
      <c r="J776" s="21">
        <v>0</v>
      </c>
    </row>
    <row r="777" spans="1:10" ht="60">
      <c r="A777" s="120"/>
      <c r="B777" s="103"/>
      <c r="C777" s="98"/>
      <c r="D777" s="10" t="s">
        <v>1820</v>
      </c>
      <c r="E777" s="15" t="s">
        <v>1824</v>
      </c>
      <c r="F777" s="15" t="s">
        <v>1824</v>
      </c>
      <c r="G777" s="15">
        <v>5690.5</v>
      </c>
      <c r="H777" s="24">
        <f t="shared" si="12"/>
        <v>0.5</v>
      </c>
      <c r="I777" s="15"/>
      <c r="J777" s="21"/>
    </row>
    <row r="778" spans="1:10" ht="15">
      <c r="A778" s="120"/>
      <c r="B778" s="103"/>
      <c r="C778" s="98"/>
      <c r="D778" s="10" t="s">
        <v>453</v>
      </c>
      <c r="E778" s="15" t="s">
        <v>1825</v>
      </c>
      <c r="F778" s="15" t="s">
        <v>1825</v>
      </c>
      <c r="G778" s="15">
        <v>21013.59</v>
      </c>
      <c r="H778" s="24">
        <f t="shared" si="12"/>
        <v>0.5814657295442597</v>
      </c>
      <c r="I778" s="15"/>
      <c r="J778" s="21"/>
    </row>
    <row r="779" spans="1:10" ht="15">
      <c r="A779" s="120"/>
      <c r="B779" s="103"/>
      <c r="C779" s="97" t="s">
        <v>1482</v>
      </c>
      <c r="D779" s="10" t="s">
        <v>1483</v>
      </c>
      <c r="E779" s="13">
        <f>E780+E781</f>
        <v>4350</v>
      </c>
      <c r="F779" s="15" t="s">
        <v>1826</v>
      </c>
      <c r="G779" s="15">
        <f>G780+G781</f>
        <v>4348.76</v>
      </c>
      <c r="H779" s="24">
        <f t="shared" si="12"/>
        <v>0.9997149425287357</v>
      </c>
      <c r="I779" s="15">
        <f>G779</f>
        <v>4348.76</v>
      </c>
      <c r="J779" s="21">
        <v>0</v>
      </c>
    </row>
    <row r="780" spans="1:10" ht="60">
      <c r="A780" s="120"/>
      <c r="B780" s="103"/>
      <c r="C780" s="98"/>
      <c r="D780" s="10" t="s">
        <v>1820</v>
      </c>
      <c r="E780" s="15" t="s">
        <v>1827</v>
      </c>
      <c r="F780" s="15" t="s">
        <v>1827</v>
      </c>
      <c r="G780" s="15">
        <v>1042</v>
      </c>
      <c r="H780" s="24">
        <f t="shared" si="12"/>
        <v>1</v>
      </c>
      <c r="I780" s="15"/>
      <c r="J780" s="21"/>
    </row>
    <row r="781" spans="1:10" ht="15">
      <c r="A781" s="120"/>
      <c r="B781" s="103"/>
      <c r="C781" s="99"/>
      <c r="D781" s="34" t="s">
        <v>453</v>
      </c>
      <c r="E781" s="36" t="s">
        <v>1828</v>
      </c>
      <c r="F781" s="36" t="s">
        <v>1828</v>
      </c>
      <c r="G781" s="36">
        <v>3306.76</v>
      </c>
      <c r="H781" s="24">
        <f t="shared" si="12"/>
        <v>0.9996251511487304</v>
      </c>
      <c r="I781" s="36"/>
      <c r="J781" s="37"/>
    </row>
    <row r="782" spans="1:10" ht="15">
      <c r="A782" s="120"/>
      <c r="B782" s="103"/>
      <c r="C782" s="110" t="s">
        <v>218</v>
      </c>
      <c r="D782" s="39" t="s">
        <v>219</v>
      </c>
      <c r="E782" s="40">
        <f>E783+E784</f>
        <v>9700</v>
      </c>
      <c r="F782" s="41" t="s">
        <v>1829</v>
      </c>
      <c r="G782" s="41">
        <f>G783+G784</f>
        <v>5624.12</v>
      </c>
      <c r="H782" s="24">
        <f t="shared" si="12"/>
        <v>0.5798061855670102</v>
      </c>
      <c r="I782" s="41">
        <f>G782</f>
        <v>5624.12</v>
      </c>
      <c r="J782" s="42">
        <v>0</v>
      </c>
    </row>
    <row r="783" spans="1:10" ht="60">
      <c r="A783" s="120"/>
      <c r="B783" s="103"/>
      <c r="C783" s="98"/>
      <c r="D783" s="10" t="s">
        <v>1820</v>
      </c>
      <c r="E783" s="15" t="s">
        <v>1830</v>
      </c>
      <c r="F783" s="15" t="s">
        <v>1830</v>
      </c>
      <c r="G783" s="15">
        <v>1161.5</v>
      </c>
      <c r="H783" s="24">
        <f t="shared" si="12"/>
        <v>0.5</v>
      </c>
      <c r="I783" s="15"/>
      <c r="J783" s="21"/>
    </row>
    <row r="784" spans="1:10" ht="15">
      <c r="A784" s="120"/>
      <c r="B784" s="103"/>
      <c r="C784" s="98"/>
      <c r="D784" s="10" t="s">
        <v>453</v>
      </c>
      <c r="E784" s="15" t="s">
        <v>1831</v>
      </c>
      <c r="F784" s="15" t="s">
        <v>1831</v>
      </c>
      <c r="G784" s="15">
        <v>4462.62</v>
      </c>
      <c r="H784" s="24">
        <f t="shared" si="12"/>
        <v>0.6049369662464417</v>
      </c>
      <c r="I784" s="15"/>
      <c r="J784" s="21"/>
    </row>
    <row r="785" spans="1:10" ht="15">
      <c r="A785" s="120"/>
      <c r="B785" s="103"/>
      <c r="C785" s="97" t="s">
        <v>221</v>
      </c>
      <c r="D785" s="10" t="s">
        <v>222</v>
      </c>
      <c r="E785" s="13">
        <f>E786+E787</f>
        <v>1420</v>
      </c>
      <c r="F785" s="15" t="s">
        <v>1832</v>
      </c>
      <c r="G785" s="15">
        <f>G786+G787</f>
        <v>801.57</v>
      </c>
      <c r="H785" s="24">
        <f t="shared" si="12"/>
        <v>0.5644859154929578</v>
      </c>
      <c r="I785" s="15">
        <f>G785</f>
        <v>801.57</v>
      </c>
      <c r="J785" s="21">
        <v>0</v>
      </c>
    </row>
    <row r="786" spans="1:10" ht="60">
      <c r="A786" s="120"/>
      <c r="B786" s="103"/>
      <c r="C786" s="98"/>
      <c r="D786" s="10" t="s">
        <v>1820</v>
      </c>
      <c r="E786" s="15" t="s">
        <v>1833</v>
      </c>
      <c r="F786" s="15" t="s">
        <v>1833</v>
      </c>
      <c r="G786" s="15">
        <v>170</v>
      </c>
      <c r="H786" s="24">
        <f t="shared" si="12"/>
        <v>0.5</v>
      </c>
      <c r="I786" s="15"/>
      <c r="J786" s="21"/>
    </row>
    <row r="787" spans="1:10" ht="15">
      <c r="A787" s="120"/>
      <c r="B787" s="103"/>
      <c r="C787" s="98"/>
      <c r="D787" s="10" t="s">
        <v>453</v>
      </c>
      <c r="E787" s="15" t="s">
        <v>1834</v>
      </c>
      <c r="F787" s="15" t="s">
        <v>1834</v>
      </c>
      <c r="G787" s="15">
        <v>631.57</v>
      </c>
      <c r="H787" s="24">
        <f t="shared" si="12"/>
        <v>0.584787037037037</v>
      </c>
      <c r="I787" s="15"/>
      <c r="J787" s="21"/>
    </row>
    <row r="788" spans="1:10" ht="15">
      <c r="A788" s="120"/>
      <c r="B788" s="103"/>
      <c r="C788" s="97" t="s">
        <v>1605</v>
      </c>
      <c r="D788" s="10" t="s">
        <v>1606</v>
      </c>
      <c r="E788" s="13">
        <f>E789+E790</f>
        <v>2880</v>
      </c>
      <c r="F788" s="15" t="s">
        <v>1835</v>
      </c>
      <c r="G788" s="15">
        <f>G789+G790</f>
        <v>2160</v>
      </c>
      <c r="H788" s="24">
        <f t="shared" si="12"/>
        <v>0.75</v>
      </c>
      <c r="I788" s="15">
        <f>G788</f>
        <v>2160</v>
      </c>
      <c r="J788" s="21">
        <v>0</v>
      </c>
    </row>
    <row r="789" spans="1:10" ht="60">
      <c r="A789" s="120"/>
      <c r="B789" s="103"/>
      <c r="C789" s="98"/>
      <c r="D789" s="10" t="s">
        <v>1820</v>
      </c>
      <c r="E789" s="15" t="s">
        <v>1836</v>
      </c>
      <c r="F789" s="15" t="s">
        <v>1836</v>
      </c>
      <c r="G789" s="15">
        <v>682</v>
      </c>
      <c r="H789" s="24">
        <f t="shared" si="12"/>
        <v>1</v>
      </c>
      <c r="I789" s="15"/>
      <c r="J789" s="21"/>
    </row>
    <row r="790" spans="1:10" ht="15">
      <c r="A790" s="120"/>
      <c r="B790" s="104"/>
      <c r="C790" s="98"/>
      <c r="D790" s="10" t="s">
        <v>453</v>
      </c>
      <c r="E790" s="15" t="s">
        <v>1837</v>
      </c>
      <c r="F790" s="15" t="s">
        <v>1837</v>
      </c>
      <c r="G790" s="15">
        <v>1478</v>
      </c>
      <c r="H790" s="24">
        <f t="shared" si="12"/>
        <v>0.6724294813466788</v>
      </c>
      <c r="I790" s="15"/>
      <c r="J790" s="21"/>
    </row>
    <row r="791" spans="1:10" ht="30">
      <c r="A791" s="103"/>
      <c r="B791" s="116" t="s">
        <v>1838</v>
      </c>
      <c r="C791" s="8"/>
      <c r="D791" s="10" t="s">
        <v>1839</v>
      </c>
      <c r="E791" s="13">
        <f>E792+E795+E798+E804+E807+E810+E813+E816+E823+E826+E829+E832+E835+E838+E841+E844+E847+E853+E856+E859</f>
        <v>1787487</v>
      </c>
      <c r="F791" s="15" t="s">
        <v>1840</v>
      </c>
      <c r="G791" s="15">
        <f>G792+G795+G798+G804+G807+G810+G813+G816+G823+G826+G829+G832+G835+G838+G841+G844+G847+G853+G856+G859</f>
        <v>1016166.4699999999</v>
      </c>
      <c r="H791" s="24">
        <f t="shared" si="12"/>
        <v>0.566757673260838</v>
      </c>
      <c r="I791" s="15">
        <f>I792+I795+I798+I804+I807+I810+I813+I816+I823+I826+I829+I832+I835+I838+I841+I844+I847+I853+I856+I859</f>
        <v>1016166.4699999999</v>
      </c>
      <c r="J791" s="21">
        <f>J792+J795+J798+J804+J807+J810+J813+J816+J823+J826+J829+J832+J835+J838+J841+J844+J847+J853+J856+J859</f>
        <v>0</v>
      </c>
    </row>
    <row r="792" spans="1:10" ht="30">
      <c r="A792" s="120"/>
      <c r="B792" s="102"/>
      <c r="C792" s="97" t="s">
        <v>1066</v>
      </c>
      <c r="D792" s="10" t="s">
        <v>1067</v>
      </c>
      <c r="E792" s="13">
        <f>E793+E794</f>
        <v>240606</v>
      </c>
      <c r="F792" s="15" t="s">
        <v>1841</v>
      </c>
      <c r="G792" s="15">
        <f>G793+G794</f>
        <v>120303.3</v>
      </c>
      <c r="H792" s="24">
        <f t="shared" si="12"/>
        <v>0.5000012468516994</v>
      </c>
      <c r="I792" s="15">
        <f>G792</f>
        <v>120303.3</v>
      </c>
      <c r="J792" s="21">
        <v>0</v>
      </c>
    </row>
    <row r="793" spans="1:10" ht="30">
      <c r="A793" s="120"/>
      <c r="B793" s="103"/>
      <c r="C793" s="98"/>
      <c r="D793" s="10" t="s">
        <v>645</v>
      </c>
      <c r="E793" s="13">
        <v>240606</v>
      </c>
      <c r="F793" s="15" t="s">
        <v>646</v>
      </c>
      <c r="G793" s="15">
        <v>88771.8</v>
      </c>
      <c r="H793" s="24">
        <f t="shared" si="12"/>
        <v>0.5000016897315017</v>
      </c>
      <c r="I793" s="15"/>
      <c r="J793" s="21"/>
    </row>
    <row r="794" spans="1:10" ht="60">
      <c r="A794" s="120"/>
      <c r="B794" s="103"/>
      <c r="C794" s="98"/>
      <c r="D794" s="10" t="s">
        <v>647</v>
      </c>
      <c r="E794" s="13">
        <v>0</v>
      </c>
      <c r="F794" s="15" t="s">
        <v>648</v>
      </c>
      <c r="G794" s="15">
        <v>31531.5</v>
      </c>
      <c r="H794" s="24">
        <f t="shared" si="12"/>
        <v>0.5</v>
      </c>
      <c r="I794" s="15"/>
      <c r="J794" s="21"/>
    </row>
    <row r="795" spans="1:10" ht="15">
      <c r="A795" s="120"/>
      <c r="B795" s="103"/>
      <c r="C795" s="97" t="s">
        <v>1477</v>
      </c>
      <c r="D795" s="10" t="s">
        <v>1478</v>
      </c>
      <c r="E795" s="13">
        <f>E796+E797</f>
        <v>3070</v>
      </c>
      <c r="F795" s="15" t="s">
        <v>649</v>
      </c>
      <c r="G795" s="15">
        <f>G796+G797</f>
        <v>358.5</v>
      </c>
      <c r="H795" s="24">
        <f t="shared" si="12"/>
        <v>0.11677524429967427</v>
      </c>
      <c r="I795" s="15">
        <f>G795</f>
        <v>358.5</v>
      </c>
      <c r="J795" s="21">
        <v>0</v>
      </c>
    </row>
    <row r="796" spans="1:10" ht="15">
      <c r="A796" s="120"/>
      <c r="B796" s="103"/>
      <c r="C796" s="98"/>
      <c r="D796" s="10" t="s">
        <v>650</v>
      </c>
      <c r="E796" s="15">
        <v>3070</v>
      </c>
      <c r="F796" s="15" t="s">
        <v>651</v>
      </c>
      <c r="G796" s="15">
        <v>358.5</v>
      </c>
      <c r="H796" s="24">
        <f t="shared" si="12"/>
        <v>0.15820829655781113</v>
      </c>
      <c r="I796" s="15"/>
      <c r="J796" s="21"/>
    </row>
    <row r="797" spans="1:10" ht="45">
      <c r="A797" s="120"/>
      <c r="B797" s="103"/>
      <c r="C797" s="98"/>
      <c r="D797" s="10" t="s">
        <v>532</v>
      </c>
      <c r="E797" s="15">
        <v>0</v>
      </c>
      <c r="F797" s="15" t="s">
        <v>533</v>
      </c>
      <c r="G797" s="15">
        <v>0</v>
      </c>
      <c r="H797" s="24">
        <f t="shared" si="12"/>
        <v>0</v>
      </c>
      <c r="I797" s="15"/>
      <c r="J797" s="21"/>
    </row>
    <row r="798" spans="1:10" ht="15">
      <c r="A798" s="120"/>
      <c r="B798" s="103"/>
      <c r="C798" s="115" t="s">
        <v>214</v>
      </c>
      <c r="D798" s="34" t="s">
        <v>215</v>
      </c>
      <c r="E798" s="35">
        <f>SUM(E799:E803)</f>
        <v>750133</v>
      </c>
      <c r="F798" s="36" t="s">
        <v>534</v>
      </c>
      <c r="G798" s="36">
        <f>SUM(G799:G803)</f>
        <v>456085.51</v>
      </c>
      <c r="H798" s="24">
        <f t="shared" si="12"/>
        <v>0.6036126724307928</v>
      </c>
      <c r="I798" s="36">
        <f>G798</f>
        <v>456085.51</v>
      </c>
      <c r="J798" s="37">
        <v>0</v>
      </c>
    </row>
    <row r="799" spans="1:10" ht="15">
      <c r="A799" s="120"/>
      <c r="B799" s="103"/>
      <c r="C799" s="100"/>
      <c r="D799" s="39" t="s">
        <v>535</v>
      </c>
      <c r="E799" s="40">
        <v>0</v>
      </c>
      <c r="F799" s="41" t="s">
        <v>536</v>
      </c>
      <c r="G799" s="41">
        <v>5459.7</v>
      </c>
      <c r="H799" s="24">
        <f t="shared" si="12"/>
        <v>0.9999450549450549</v>
      </c>
      <c r="I799" s="41"/>
      <c r="J799" s="42"/>
    </row>
    <row r="800" spans="1:10" ht="30">
      <c r="A800" s="120"/>
      <c r="B800" s="103"/>
      <c r="C800" s="98"/>
      <c r="D800" s="10" t="s">
        <v>537</v>
      </c>
      <c r="E800" s="13">
        <v>5550</v>
      </c>
      <c r="F800" s="15" t="s">
        <v>538</v>
      </c>
      <c r="G800" s="15">
        <v>9658.12</v>
      </c>
      <c r="H800" s="24">
        <f t="shared" si="12"/>
        <v>2.3585152625152626</v>
      </c>
      <c r="I800" s="15"/>
      <c r="J800" s="21"/>
    </row>
    <row r="801" spans="1:10" ht="45">
      <c r="A801" s="120"/>
      <c r="B801" s="103"/>
      <c r="C801" s="98"/>
      <c r="D801" s="10" t="s">
        <v>539</v>
      </c>
      <c r="E801" s="13">
        <v>0</v>
      </c>
      <c r="F801" s="15" t="s">
        <v>540</v>
      </c>
      <c r="G801" s="15">
        <v>1455</v>
      </c>
      <c r="H801" s="24">
        <f t="shared" si="12"/>
        <v>1</v>
      </c>
      <c r="I801" s="15"/>
      <c r="J801" s="21"/>
    </row>
    <row r="802" spans="1:10" ht="15">
      <c r="A802" s="120"/>
      <c r="B802" s="103"/>
      <c r="C802" s="98"/>
      <c r="D802" s="10" t="s">
        <v>650</v>
      </c>
      <c r="E802" s="13">
        <v>744583</v>
      </c>
      <c r="F802" s="15" t="s">
        <v>541</v>
      </c>
      <c r="G802" s="15">
        <v>439512.69</v>
      </c>
      <c r="H802" s="24">
        <f t="shared" si="12"/>
        <v>0.7999459255807858</v>
      </c>
      <c r="I802" s="15"/>
      <c r="J802" s="21"/>
    </row>
    <row r="803" spans="1:10" ht="45">
      <c r="A803" s="120"/>
      <c r="B803" s="103"/>
      <c r="C803" s="98"/>
      <c r="D803" s="10" t="s">
        <v>532</v>
      </c>
      <c r="E803" s="13">
        <v>0</v>
      </c>
      <c r="F803" s="15" t="s">
        <v>542</v>
      </c>
      <c r="G803" s="15">
        <v>0</v>
      </c>
      <c r="H803" s="24">
        <f t="shared" si="12"/>
        <v>0</v>
      </c>
      <c r="I803" s="15"/>
      <c r="J803" s="21"/>
    </row>
    <row r="804" spans="1:10" ht="15">
      <c r="A804" s="120"/>
      <c r="B804" s="103"/>
      <c r="C804" s="97" t="s">
        <v>1482</v>
      </c>
      <c r="D804" s="10" t="s">
        <v>1483</v>
      </c>
      <c r="E804" s="13">
        <f>E805+E806</f>
        <v>70586</v>
      </c>
      <c r="F804" s="15" t="s">
        <v>543</v>
      </c>
      <c r="G804" s="15">
        <f>G805+G806</f>
        <v>67778.45999999999</v>
      </c>
      <c r="H804" s="24">
        <f t="shared" si="12"/>
        <v>0.9995938412529863</v>
      </c>
      <c r="I804" s="15">
        <f>G804</f>
        <v>67778.45999999999</v>
      </c>
      <c r="J804" s="21">
        <v>0</v>
      </c>
    </row>
    <row r="805" spans="1:10" ht="15">
      <c r="A805" s="120"/>
      <c r="B805" s="103"/>
      <c r="C805" s="98"/>
      <c r="D805" s="10" t="s">
        <v>650</v>
      </c>
      <c r="E805" s="13">
        <v>70586</v>
      </c>
      <c r="F805" s="15" t="s">
        <v>544</v>
      </c>
      <c r="G805" s="15">
        <v>49278.46</v>
      </c>
      <c r="H805" s="24">
        <f t="shared" si="12"/>
        <v>0.9994414472883625</v>
      </c>
      <c r="I805" s="15"/>
      <c r="J805" s="21"/>
    </row>
    <row r="806" spans="1:10" ht="45">
      <c r="A806" s="120"/>
      <c r="B806" s="103"/>
      <c r="C806" s="98"/>
      <c r="D806" s="10" t="s">
        <v>532</v>
      </c>
      <c r="E806" s="13">
        <v>0</v>
      </c>
      <c r="F806" s="15" t="s">
        <v>545</v>
      </c>
      <c r="G806" s="15">
        <v>18500</v>
      </c>
      <c r="H806" s="24">
        <f t="shared" si="12"/>
        <v>1</v>
      </c>
      <c r="I806" s="15"/>
      <c r="J806" s="21"/>
    </row>
    <row r="807" spans="1:10" ht="15">
      <c r="A807" s="120"/>
      <c r="B807" s="103"/>
      <c r="C807" s="97" t="s">
        <v>218</v>
      </c>
      <c r="D807" s="10" t="s">
        <v>219</v>
      </c>
      <c r="E807" s="13">
        <f>E808+E809</f>
        <v>167070</v>
      </c>
      <c r="F807" s="15" t="s">
        <v>546</v>
      </c>
      <c r="G807" s="15">
        <f>G808+G809</f>
        <v>85101.98</v>
      </c>
      <c r="H807" s="24">
        <f t="shared" si="12"/>
        <v>0.5093791823786437</v>
      </c>
      <c r="I807" s="15">
        <f>G807</f>
        <v>85101.98</v>
      </c>
      <c r="J807" s="21">
        <v>0</v>
      </c>
    </row>
    <row r="808" spans="1:10" ht="15">
      <c r="A808" s="120"/>
      <c r="B808" s="103"/>
      <c r="C808" s="98"/>
      <c r="D808" s="10" t="s">
        <v>650</v>
      </c>
      <c r="E808" s="15">
        <v>167070</v>
      </c>
      <c r="F808" s="15" t="s">
        <v>547</v>
      </c>
      <c r="G808" s="15">
        <v>85101.98</v>
      </c>
      <c r="H808" s="24">
        <f t="shared" si="12"/>
        <v>0.6903089689408749</v>
      </c>
      <c r="I808" s="15"/>
      <c r="J808" s="21"/>
    </row>
    <row r="809" spans="1:10" ht="45">
      <c r="A809" s="120"/>
      <c r="B809" s="103"/>
      <c r="C809" s="98"/>
      <c r="D809" s="10" t="s">
        <v>532</v>
      </c>
      <c r="E809" s="15">
        <v>0</v>
      </c>
      <c r="F809" s="15" t="s">
        <v>548</v>
      </c>
      <c r="G809" s="15">
        <v>0</v>
      </c>
      <c r="H809" s="24">
        <f t="shared" si="12"/>
        <v>0</v>
      </c>
      <c r="I809" s="15"/>
      <c r="J809" s="21"/>
    </row>
    <row r="810" spans="1:10" ht="15">
      <c r="A810" s="120"/>
      <c r="B810" s="103"/>
      <c r="C810" s="97" t="s">
        <v>221</v>
      </c>
      <c r="D810" s="10" t="s">
        <v>222</v>
      </c>
      <c r="E810" s="13">
        <f>E811+E812</f>
        <v>23937</v>
      </c>
      <c r="F810" s="15" t="s">
        <v>549</v>
      </c>
      <c r="G810" s="15">
        <f>G811+G812</f>
        <v>10935.14</v>
      </c>
      <c r="H810" s="24">
        <f t="shared" si="12"/>
        <v>0.4568300121151355</v>
      </c>
      <c r="I810" s="15">
        <f>G810</f>
        <v>10935.14</v>
      </c>
      <c r="J810" s="21">
        <v>0</v>
      </c>
    </row>
    <row r="811" spans="1:10" ht="15">
      <c r="A811" s="120"/>
      <c r="B811" s="103"/>
      <c r="C811" s="98"/>
      <c r="D811" s="10" t="s">
        <v>650</v>
      </c>
      <c r="E811" s="15">
        <v>23937</v>
      </c>
      <c r="F811" s="15" t="s">
        <v>550</v>
      </c>
      <c r="G811" s="15">
        <v>10935.14</v>
      </c>
      <c r="H811" s="24">
        <f t="shared" si="12"/>
        <v>0.6190986808582913</v>
      </c>
      <c r="I811" s="15"/>
      <c r="J811" s="21"/>
    </row>
    <row r="812" spans="1:10" ht="45">
      <c r="A812" s="120"/>
      <c r="B812" s="103"/>
      <c r="C812" s="98"/>
      <c r="D812" s="10" t="s">
        <v>532</v>
      </c>
      <c r="E812" s="15">
        <v>0</v>
      </c>
      <c r="F812" s="15" t="s">
        <v>551</v>
      </c>
      <c r="G812" s="15">
        <v>0</v>
      </c>
      <c r="H812" s="24">
        <f t="shared" si="12"/>
        <v>0</v>
      </c>
      <c r="I812" s="15"/>
      <c r="J812" s="21"/>
    </row>
    <row r="813" spans="1:10" ht="30">
      <c r="A813" s="120"/>
      <c r="B813" s="103"/>
      <c r="C813" s="97" t="s">
        <v>807</v>
      </c>
      <c r="D813" s="10" t="s">
        <v>808</v>
      </c>
      <c r="E813" s="13">
        <f>E814+E815</f>
        <v>3950</v>
      </c>
      <c r="F813" s="15" t="s">
        <v>552</v>
      </c>
      <c r="G813" s="15">
        <v>0</v>
      </c>
      <c r="H813" s="24">
        <f t="shared" si="12"/>
        <v>0</v>
      </c>
      <c r="I813" s="15">
        <f>G813</f>
        <v>0</v>
      </c>
      <c r="J813" s="21">
        <v>0</v>
      </c>
    </row>
    <row r="814" spans="1:10" ht="15">
      <c r="A814" s="120"/>
      <c r="B814" s="103"/>
      <c r="C814" s="98"/>
      <c r="D814" s="10" t="s">
        <v>650</v>
      </c>
      <c r="E814" s="15">
        <v>3950</v>
      </c>
      <c r="F814" s="15" t="s">
        <v>553</v>
      </c>
      <c r="G814" s="15">
        <v>0</v>
      </c>
      <c r="H814" s="24">
        <f t="shared" si="12"/>
        <v>0</v>
      </c>
      <c r="I814" s="15"/>
      <c r="J814" s="21"/>
    </row>
    <row r="815" spans="1:10" ht="45">
      <c r="A815" s="120"/>
      <c r="B815" s="103"/>
      <c r="C815" s="98"/>
      <c r="D815" s="10" t="s">
        <v>532</v>
      </c>
      <c r="E815" s="15">
        <v>0</v>
      </c>
      <c r="F815" s="15" t="s">
        <v>554</v>
      </c>
      <c r="G815" s="15">
        <v>0</v>
      </c>
      <c r="H815" s="24">
        <f t="shared" si="12"/>
        <v>0</v>
      </c>
      <c r="I815" s="15"/>
      <c r="J815" s="21"/>
    </row>
    <row r="816" spans="1:10" ht="15">
      <c r="A816" s="120"/>
      <c r="B816" s="103"/>
      <c r="C816" s="109" t="s">
        <v>224</v>
      </c>
      <c r="D816" s="10" t="s">
        <v>1958</v>
      </c>
      <c r="E816" s="13">
        <f>E817+E818+E819+E822</f>
        <v>160071</v>
      </c>
      <c r="F816" s="15" t="s">
        <v>1135</v>
      </c>
      <c r="G816" s="15">
        <f>G817+G818+G819+G822</f>
        <v>76999.46</v>
      </c>
      <c r="H816" s="24">
        <f t="shared" si="12"/>
        <v>0.4810331665323513</v>
      </c>
      <c r="I816" s="15">
        <f>G816</f>
        <v>76999.46</v>
      </c>
      <c r="J816" s="21">
        <v>0</v>
      </c>
    </row>
    <row r="817" spans="1:10" ht="15">
      <c r="A817" s="120"/>
      <c r="B817" s="120"/>
      <c r="C817" s="102"/>
      <c r="D817" s="52" t="s">
        <v>1136</v>
      </c>
      <c r="E817" s="36" t="s">
        <v>1137</v>
      </c>
      <c r="F817" s="36" t="s">
        <v>1137</v>
      </c>
      <c r="G817" s="36">
        <v>0</v>
      </c>
      <c r="H817" s="24">
        <f t="shared" si="12"/>
        <v>0</v>
      </c>
      <c r="I817" s="36"/>
      <c r="J817" s="37"/>
    </row>
    <row r="818" spans="1:10" ht="45">
      <c r="A818" s="120"/>
      <c r="B818" s="120"/>
      <c r="C818" s="103"/>
      <c r="D818" s="128" t="s">
        <v>1138</v>
      </c>
      <c r="E818" s="41" t="s">
        <v>1139</v>
      </c>
      <c r="F818" s="41" t="s">
        <v>1139</v>
      </c>
      <c r="G818" s="41">
        <v>0</v>
      </c>
      <c r="H818" s="24">
        <f t="shared" si="12"/>
        <v>0</v>
      </c>
      <c r="I818" s="41"/>
      <c r="J818" s="42"/>
    </row>
    <row r="819" spans="1:10" ht="15">
      <c r="A819" s="120"/>
      <c r="B819" s="120"/>
      <c r="C819" s="103"/>
      <c r="D819" s="51" t="s">
        <v>281</v>
      </c>
      <c r="E819" s="15" t="s">
        <v>1140</v>
      </c>
      <c r="F819" s="15" t="s">
        <v>1140</v>
      </c>
      <c r="G819" s="15">
        <v>76999.46</v>
      </c>
      <c r="H819" s="24">
        <f t="shared" si="12"/>
        <v>0.7568927858764782</v>
      </c>
      <c r="I819" s="15"/>
      <c r="J819" s="21"/>
    </row>
    <row r="820" spans="1:10" ht="15">
      <c r="A820" s="120"/>
      <c r="B820" s="120"/>
      <c r="C820" s="103"/>
      <c r="D820" s="51" t="s">
        <v>282</v>
      </c>
      <c r="E820" s="13"/>
      <c r="F820" s="15"/>
      <c r="G820" s="15">
        <v>66769.38</v>
      </c>
      <c r="H820" s="24"/>
      <c r="I820" s="15"/>
      <c r="J820" s="21"/>
    </row>
    <row r="821" spans="1:10" ht="15">
      <c r="A821" s="120"/>
      <c r="B821" s="120"/>
      <c r="C821" s="103"/>
      <c r="D821" s="51" t="s">
        <v>283</v>
      </c>
      <c r="E821" s="13"/>
      <c r="F821" s="15"/>
      <c r="G821" s="15">
        <v>10230.08</v>
      </c>
      <c r="H821" s="24"/>
      <c r="I821" s="15"/>
      <c r="J821" s="21"/>
    </row>
    <row r="822" spans="1:10" ht="45">
      <c r="A822" s="120"/>
      <c r="B822" s="120"/>
      <c r="C822" s="104"/>
      <c r="D822" s="51" t="s">
        <v>532</v>
      </c>
      <c r="E822" s="13">
        <v>36135</v>
      </c>
      <c r="F822" s="15" t="s">
        <v>1141</v>
      </c>
      <c r="G822" s="15">
        <v>0</v>
      </c>
      <c r="H822" s="24">
        <f t="shared" si="12"/>
        <v>0</v>
      </c>
      <c r="I822" s="15"/>
      <c r="J822" s="21"/>
    </row>
    <row r="823" spans="1:10" ht="15">
      <c r="A823" s="120"/>
      <c r="B823" s="103"/>
      <c r="C823" s="121" t="s">
        <v>390</v>
      </c>
      <c r="D823" s="10" t="s">
        <v>391</v>
      </c>
      <c r="E823" s="13">
        <f>E824+E825</f>
        <v>4000</v>
      </c>
      <c r="F823" s="15" t="s">
        <v>1777</v>
      </c>
      <c r="G823" s="15">
        <f>G824+G825</f>
        <v>295.2</v>
      </c>
      <c r="H823" s="24">
        <f t="shared" si="12"/>
        <v>0.07379999999999999</v>
      </c>
      <c r="I823" s="15">
        <f>G823</f>
        <v>295.2</v>
      </c>
      <c r="J823" s="21">
        <v>0</v>
      </c>
    </row>
    <row r="824" spans="1:10" ht="15">
      <c r="A824" s="120"/>
      <c r="B824" s="103"/>
      <c r="C824" s="98"/>
      <c r="D824" s="10" t="s">
        <v>650</v>
      </c>
      <c r="E824" s="15">
        <v>4000</v>
      </c>
      <c r="F824" s="15" t="s">
        <v>1142</v>
      </c>
      <c r="G824" s="15">
        <v>295.2</v>
      </c>
      <c r="H824" s="24">
        <f t="shared" si="12"/>
        <v>0.09999999999999999</v>
      </c>
      <c r="I824" s="15"/>
      <c r="J824" s="21"/>
    </row>
    <row r="825" spans="1:10" ht="45">
      <c r="A825" s="120"/>
      <c r="B825" s="103"/>
      <c r="C825" s="98"/>
      <c r="D825" s="10" t="s">
        <v>532</v>
      </c>
      <c r="E825" s="15">
        <v>0</v>
      </c>
      <c r="F825" s="15" t="s">
        <v>1143</v>
      </c>
      <c r="G825" s="15">
        <v>0</v>
      </c>
      <c r="H825" s="24">
        <f t="shared" si="12"/>
        <v>0</v>
      </c>
      <c r="I825" s="15"/>
      <c r="J825" s="21"/>
    </row>
    <row r="826" spans="1:10" ht="15">
      <c r="A826" s="120"/>
      <c r="B826" s="103"/>
      <c r="C826" s="97" t="s">
        <v>1752</v>
      </c>
      <c r="D826" s="10" t="s">
        <v>1753</v>
      </c>
      <c r="E826" s="13">
        <f>E827+E828</f>
        <v>22532</v>
      </c>
      <c r="F826" s="15" t="s">
        <v>1144</v>
      </c>
      <c r="G826" s="15">
        <f>G827+G828</f>
        <v>10908.62</v>
      </c>
      <c r="H826" s="24">
        <f t="shared" si="12"/>
        <v>0.4841390023078289</v>
      </c>
      <c r="I826" s="15">
        <f>G826</f>
        <v>10908.62</v>
      </c>
      <c r="J826" s="21">
        <v>0</v>
      </c>
    </row>
    <row r="827" spans="1:10" ht="15">
      <c r="A827" s="120"/>
      <c r="B827" s="103"/>
      <c r="C827" s="98"/>
      <c r="D827" s="10" t="s">
        <v>650</v>
      </c>
      <c r="E827" s="15">
        <v>22532</v>
      </c>
      <c r="F827" s="15" t="s">
        <v>1145</v>
      </c>
      <c r="G827" s="15">
        <v>5454.31</v>
      </c>
      <c r="H827" s="24">
        <f t="shared" si="12"/>
        <v>0.32803933361400134</v>
      </c>
      <c r="I827" s="15"/>
      <c r="J827" s="21"/>
    </row>
    <row r="828" spans="1:10" ht="45">
      <c r="A828" s="120"/>
      <c r="B828" s="103"/>
      <c r="C828" s="98"/>
      <c r="D828" s="10" t="s">
        <v>532</v>
      </c>
      <c r="E828" s="15">
        <v>0</v>
      </c>
      <c r="F828" s="15" t="s">
        <v>1146</v>
      </c>
      <c r="G828" s="15">
        <v>5454.31</v>
      </c>
      <c r="H828" s="24">
        <f t="shared" si="12"/>
        <v>0.9236765453005927</v>
      </c>
      <c r="I828" s="15"/>
      <c r="J828" s="21"/>
    </row>
    <row r="829" spans="1:10" ht="15">
      <c r="A829" s="120"/>
      <c r="B829" s="103"/>
      <c r="C829" s="97" t="s">
        <v>1968</v>
      </c>
      <c r="D829" s="10" t="s">
        <v>1969</v>
      </c>
      <c r="E829" s="13">
        <f>E830+E831</f>
        <v>1000</v>
      </c>
      <c r="F829" s="15" t="s">
        <v>2035</v>
      </c>
      <c r="G829" s="15">
        <f>G830+G831</f>
        <v>2133</v>
      </c>
      <c r="H829" s="24">
        <f t="shared" si="12"/>
        <v>0.5642857142857143</v>
      </c>
      <c r="I829" s="15">
        <f>G829</f>
        <v>2133</v>
      </c>
      <c r="J829" s="21">
        <v>0</v>
      </c>
    </row>
    <row r="830" spans="1:10" ht="15">
      <c r="A830" s="120"/>
      <c r="B830" s="103"/>
      <c r="C830" s="98"/>
      <c r="D830" s="10" t="s">
        <v>650</v>
      </c>
      <c r="E830" s="13">
        <v>1000</v>
      </c>
      <c r="F830" s="15" t="s">
        <v>1147</v>
      </c>
      <c r="G830" s="15">
        <v>2133</v>
      </c>
      <c r="H830" s="24">
        <f t="shared" si="12"/>
        <v>0.6063104036384309</v>
      </c>
      <c r="I830" s="15"/>
      <c r="J830" s="21"/>
    </row>
    <row r="831" spans="1:10" ht="45">
      <c r="A831" s="120"/>
      <c r="B831" s="103"/>
      <c r="C831" s="98"/>
      <c r="D831" s="10" t="s">
        <v>532</v>
      </c>
      <c r="E831" s="13">
        <v>0</v>
      </c>
      <c r="F831" s="15" t="s">
        <v>1148</v>
      </c>
      <c r="G831" s="15">
        <v>0</v>
      </c>
      <c r="H831" s="24">
        <f t="shared" si="12"/>
        <v>0</v>
      </c>
      <c r="I831" s="15"/>
      <c r="J831" s="21"/>
    </row>
    <row r="832" spans="1:10" ht="15">
      <c r="A832" s="120"/>
      <c r="B832" s="103"/>
      <c r="C832" s="97" t="s">
        <v>1522</v>
      </c>
      <c r="D832" s="10" t="s">
        <v>1523</v>
      </c>
      <c r="E832" s="13">
        <f>E833+E834</f>
        <v>1836</v>
      </c>
      <c r="F832" s="15" t="s">
        <v>1149</v>
      </c>
      <c r="G832" s="15">
        <v>0</v>
      </c>
      <c r="H832" s="24">
        <f t="shared" si="12"/>
        <v>0</v>
      </c>
      <c r="I832" s="15">
        <f>G832</f>
        <v>0</v>
      </c>
      <c r="J832" s="21">
        <v>0</v>
      </c>
    </row>
    <row r="833" spans="1:10" ht="15">
      <c r="A833" s="120"/>
      <c r="B833" s="103"/>
      <c r="C833" s="98"/>
      <c r="D833" s="10" t="s">
        <v>650</v>
      </c>
      <c r="E833" s="15">
        <v>1836</v>
      </c>
      <c r="F833" s="15" t="s">
        <v>1150</v>
      </c>
      <c r="G833" s="15">
        <v>0</v>
      </c>
      <c r="H833" s="24">
        <f t="shared" si="12"/>
        <v>0</v>
      </c>
      <c r="I833" s="15"/>
      <c r="J833" s="21"/>
    </row>
    <row r="834" spans="1:10" ht="45">
      <c r="A834" s="120"/>
      <c r="B834" s="103"/>
      <c r="C834" s="98"/>
      <c r="D834" s="10" t="s">
        <v>532</v>
      </c>
      <c r="E834" s="15">
        <v>0</v>
      </c>
      <c r="F834" s="15" t="s">
        <v>1151</v>
      </c>
      <c r="G834" s="15">
        <v>0</v>
      </c>
      <c r="H834" s="24">
        <f t="shared" si="12"/>
        <v>0</v>
      </c>
      <c r="I834" s="15"/>
      <c r="J834" s="21"/>
    </row>
    <row r="835" spans="1:10" ht="15">
      <c r="A835" s="120"/>
      <c r="B835" s="103"/>
      <c r="C835" s="109" t="s">
        <v>1941</v>
      </c>
      <c r="D835" s="10" t="s">
        <v>1942</v>
      </c>
      <c r="E835" s="13">
        <f>E836+E837</f>
        <v>204724</v>
      </c>
      <c r="F835" s="15" t="s">
        <v>1152</v>
      </c>
      <c r="G835" s="15">
        <f>G836+G837</f>
        <v>112254.01999999999</v>
      </c>
      <c r="H835" s="24">
        <f t="shared" si="12"/>
        <v>0.5483188097145425</v>
      </c>
      <c r="I835" s="15">
        <f>G835</f>
        <v>112254.01999999999</v>
      </c>
      <c r="J835" s="21">
        <v>0</v>
      </c>
    </row>
    <row r="836" spans="1:10" ht="15">
      <c r="A836" s="120"/>
      <c r="B836" s="120"/>
      <c r="C836" s="102"/>
      <c r="D836" s="52" t="s">
        <v>650</v>
      </c>
      <c r="E836" s="35">
        <v>204724</v>
      </c>
      <c r="F836" s="36" t="s">
        <v>1153</v>
      </c>
      <c r="G836" s="36">
        <v>58596.02</v>
      </c>
      <c r="H836" s="24">
        <f t="shared" si="12"/>
        <v>0.3878835740669641</v>
      </c>
      <c r="I836" s="36"/>
      <c r="J836" s="37"/>
    </row>
    <row r="837" spans="1:10" ht="45">
      <c r="A837" s="120"/>
      <c r="B837" s="120"/>
      <c r="C837" s="104"/>
      <c r="D837" s="128" t="s">
        <v>532</v>
      </c>
      <c r="E837" s="40">
        <v>0</v>
      </c>
      <c r="F837" s="41" t="s">
        <v>1154</v>
      </c>
      <c r="G837" s="41">
        <v>53658</v>
      </c>
      <c r="H837" s="24">
        <f t="shared" si="12"/>
        <v>1</v>
      </c>
      <c r="I837" s="41"/>
      <c r="J837" s="42"/>
    </row>
    <row r="838" spans="1:10" ht="15">
      <c r="A838" s="120"/>
      <c r="B838" s="103"/>
      <c r="C838" s="121" t="s">
        <v>1720</v>
      </c>
      <c r="D838" s="10" t="s">
        <v>1721</v>
      </c>
      <c r="E838" s="13">
        <f>E839+E840</f>
        <v>1326</v>
      </c>
      <c r="F838" s="15" t="s">
        <v>1155</v>
      </c>
      <c r="G838" s="15">
        <f>G839+G840</f>
        <v>662.7</v>
      </c>
      <c r="H838" s="24">
        <f t="shared" si="12"/>
        <v>0.49977375565610865</v>
      </c>
      <c r="I838" s="15">
        <f>G838</f>
        <v>662.7</v>
      </c>
      <c r="J838" s="21">
        <v>0</v>
      </c>
    </row>
    <row r="839" spans="1:10" ht="15">
      <c r="A839" s="120"/>
      <c r="B839" s="103"/>
      <c r="C839" s="98"/>
      <c r="D839" s="10" t="s">
        <v>650</v>
      </c>
      <c r="E839" s="13">
        <v>1326</v>
      </c>
      <c r="F839" s="15" t="s">
        <v>1156</v>
      </c>
      <c r="G839" s="15">
        <v>662.7</v>
      </c>
      <c r="H839" s="24">
        <f t="shared" si="12"/>
        <v>0.6776073619631903</v>
      </c>
      <c r="I839" s="15"/>
      <c r="J839" s="21"/>
    </row>
    <row r="840" spans="1:10" ht="45">
      <c r="A840" s="120"/>
      <c r="B840" s="103"/>
      <c r="C840" s="98"/>
      <c r="D840" s="10" t="s">
        <v>532</v>
      </c>
      <c r="E840" s="13">
        <v>0</v>
      </c>
      <c r="F840" s="15" t="s">
        <v>1157</v>
      </c>
      <c r="G840" s="15">
        <v>0</v>
      </c>
      <c r="H840" s="24">
        <f aca="true" t="shared" si="13" ref="H840:H903">G840/F840</f>
        <v>0</v>
      </c>
      <c r="I840" s="15"/>
      <c r="J840" s="21"/>
    </row>
    <row r="841" spans="1:10" ht="45">
      <c r="A841" s="120"/>
      <c r="B841" s="103"/>
      <c r="C841" s="97" t="s">
        <v>785</v>
      </c>
      <c r="D841" s="10" t="s">
        <v>786</v>
      </c>
      <c r="E841" s="13">
        <f>E842+E843</f>
        <v>2400</v>
      </c>
      <c r="F841" s="15" t="s">
        <v>1158</v>
      </c>
      <c r="G841" s="15">
        <f>G842+G843</f>
        <v>1392.96</v>
      </c>
      <c r="H841" s="24">
        <f t="shared" si="13"/>
        <v>0.5804</v>
      </c>
      <c r="I841" s="15">
        <f>G841</f>
        <v>1392.96</v>
      </c>
      <c r="J841" s="21">
        <v>0</v>
      </c>
    </row>
    <row r="842" spans="1:10" ht="15">
      <c r="A842" s="120"/>
      <c r="B842" s="103"/>
      <c r="C842" s="98"/>
      <c r="D842" s="10" t="s">
        <v>650</v>
      </c>
      <c r="E842" s="13">
        <v>2400</v>
      </c>
      <c r="F842" s="15" t="s">
        <v>1159</v>
      </c>
      <c r="G842" s="15">
        <v>1392.96</v>
      </c>
      <c r="H842" s="24">
        <f t="shared" si="13"/>
        <v>0.7865386787125918</v>
      </c>
      <c r="I842" s="15"/>
      <c r="J842" s="21"/>
    </row>
    <row r="843" spans="1:10" ht="45">
      <c r="A843" s="120"/>
      <c r="B843" s="103"/>
      <c r="C843" s="98"/>
      <c r="D843" s="10" t="s">
        <v>532</v>
      </c>
      <c r="E843" s="13">
        <v>0</v>
      </c>
      <c r="F843" s="15" t="s">
        <v>1160</v>
      </c>
      <c r="G843" s="15">
        <v>0</v>
      </c>
      <c r="H843" s="24">
        <f t="shared" si="13"/>
        <v>0</v>
      </c>
      <c r="I843" s="15"/>
      <c r="J843" s="21"/>
    </row>
    <row r="844" spans="1:10" ht="15">
      <c r="A844" s="120"/>
      <c r="B844" s="103"/>
      <c r="C844" s="97" t="s">
        <v>1530</v>
      </c>
      <c r="D844" s="10" t="s">
        <v>1531</v>
      </c>
      <c r="E844" s="13">
        <f>E845+E846</f>
        <v>50</v>
      </c>
      <c r="F844" s="15" t="s">
        <v>1690</v>
      </c>
      <c r="G844" s="15">
        <f>G845+G846</f>
        <v>49.28</v>
      </c>
      <c r="H844" s="24">
        <f t="shared" si="13"/>
        <v>0.9856</v>
      </c>
      <c r="I844" s="15">
        <f>G844</f>
        <v>49.28</v>
      </c>
      <c r="J844" s="21">
        <v>0</v>
      </c>
    </row>
    <row r="845" spans="1:10" ht="15">
      <c r="A845" s="120"/>
      <c r="B845" s="103"/>
      <c r="C845" s="98"/>
      <c r="D845" s="10" t="s">
        <v>650</v>
      </c>
      <c r="E845" s="13">
        <v>50</v>
      </c>
      <c r="F845" s="15" t="s">
        <v>2034</v>
      </c>
      <c r="G845" s="15">
        <v>36.28</v>
      </c>
      <c r="H845" s="24">
        <f t="shared" si="13"/>
        <v>0.9805405405405405</v>
      </c>
      <c r="I845" s="15"/>
      <c r="J845" s="21"/>
    </row>
    <row r="846" spans="1:10" ht="45">
      <c r="A846" s="120"/>
      <c r="B846" s="103"/>
      <c r="C846" s="98"/>
      <c r="D846" s="10" t="s">
        <v>532</v>
      </c>
      <c r="E846" s="13">
        <v>0</v>
      </c>
      <c r="F846" s="15" t="s">
        <v>1726</v>
      </c>
      <c r="G846" s="15">
        <v>13</v>
      </c>
      <c r="H846" s="24">
        <f t="shared" si="13"/>
        <v>1</v>
      </c>
      <c r="I846" s="15"/>
      <c r="J846" s="21"/>
    </row>
    <row r="847" spans="1:10" ht="15">
      <c r="A847" s="120"/>
      <c r="B847" s="103"/>
      <c r="C847" s="97" t="s">
        <v>230</v>
      </c>
      <c r="D847" s="10" t="s">
        <v>231</v>
      </c>
      <c r="E847" s="13">
        <f>SUM(E848:E852)</f>
        <v>69215</v>
      </c>
      <c r="F847" s="15" t="s">
        <v>1161</v>
      </c>
      <c r="G847" s="15">
        <f>SUM(G848:G852)</f>
        <v>25516.340000000004</v>
      </c>
      <c r="H847" s="24">
        <f t="shared" si="13"/>
        <v>0.36865332659105693</v>
      </c>
      <c r="I847" s="15">
        <f>G847</f>
        <v>25516.340000000004</v>
      </c>
      <c r="J847" s="21">
        <v>0</v>
      </c>
    </row>
    <row r="848" spans="1:10" ht="15">
      <c r="A848" s="120"/>
      <c r="B848" s="103"/>
      <c r="C848" s="98"/>
      <c r="D848" s="10" t="s">
        <v>650</v>
      </c>
      <c r="E848" s="13">
        <v>5304</v>
      </c>
      <c r="F848" s="15" t="s">
        <v>1162</v>
      </c>
      <c r="G848" s="15">
        <v>2572.38</v>
      </c>
      <c r="H848" s="24">
        <f t="shared" si="13"/>
        <v>0.6572253449156873</v>
      </c>
      <c r="I848" s="15"/>
      <c r="J848" s="21"/>
    </row>
    <row r="849" spans="1:10" ht="45">
      <c r="A849" s="120"/>
      <c r="B849" s="103"/>
      <c r="C849" s="98"/>
      <c r="D849" s="10" t="s">
        <v>532</v>
      </c>
      <c r="E849" s="13">
        <v>0</v>
      </c>
      <c r="F849" s="15" t="s">
        <v>1163</v>
      </c>
      <c r="G849" s="15">
        <v>0</v>
      </c>
      <c r="H849" s="24">
        <f t="shared" si="13"/>
        <v>0</v>
      </c>
      <c r="I849" s="15"/>
      <c r="J849" s="21"/>
    </row>
    <row r="850" spans="1:10" ht="30">
      <c r="A850" s="120"/>
      <c r="B850" s="103"/>
      <c r="C850" s="98"/>
      <c r="D850" s="10" t="s">
        <v>1164</v>
      </c>
      <c r="E850" s="13">
        <v>2775</v>
      </c>
      <c r="F850" s="15" t="s">
        <v>1165</v>
      </c>
      <c r="G850" s="15">
        <v>9318.98</v>
      </c>
      <c r="H850" s="24">
        <f t="shared" si="13"/>
        <v>0.7047020568663036</v>
      </c>
      <c r="I850" s="15"/>
      <c r="J850" s="21"/>
    </row>
    <row r="851" spans="1:10" ht="30">
      <c r="A851" s="120"/>
      <c r="B851" s="103"/>
      <c r="C851" s="98"/>
      <c r="D851" s="10" t="s">
        <v>1166</v>
      </c>
      <c r="E851" s="13">
        <v>9816</v>
      </c>
      <c r="F851" s="15" t="s">
        <v>1167</v>
      </c>
      <c r="G851" s="15">
        <v>3904.2</v>
      </c>
      <c r="H851" s="24">
        <f t="shared" si="13"/>
        <v>0.39773838630806846</v>
      </c>
      <c r="I851" s="15"/>
      <c r="J851" s="21"/>
    </row>
    <row r="852" spans="1:10" ht="30">
      <c r="A852" s="120"/>
      <c r="B852" s="103"/>
      <c r="C852" s="98"/>
      <c r="D852" s="10" t="s">
        <v>1168</v>
      </c>
      <c r="E852" s="13">
        <v>51320</v>
      </c>
      <c r="F852" s="15" t="s">
        <v>1169</v>
      </c>
      <c r="G852" s="15">
        <v>9720.78</v>
      </c>
      <c r="H852" s="24">
        <f t="shared" si="13"/>
        <v>0.2378405226199506</v>
      </c>
      <c r="I852" s="15"/>
      <c r="J852" s="21"/>
    </row>
    <row r="853" spans="1:10" ht="15">
      <c r="A853" s="120"/>
      <c r="B853" s="103"/>
      <c r="C853" s="97" t="s">
        <v>1605</v>
      </c>
      <c r="D853" s="10" t="s">
        <v>1606</v>
      </c>
      <c r="E853" s="13">
        <f>E854+E855</f>
        <v>58657</v>
      </c>
      <c r="F853" s="15" t="s">
        <v>1170</v>
      </c>
      <c r="G853" s="15">
        <f>G854+G855</f>
        <v>44000</v>
      </c>
      <c r="H853" s="24">
        <f t="shared" si="13"/>
        <v>0.750123599911349</v>
      </c>
      <c r="I853" s="15">
        <f>G853</f>
        <v>44000</v>
      </c>
      <c r="J853" s="21">
        <v>0</v>
      </c>
    </row>
    <row r="854" spans="1:10" ht="15">
      <c r="A854" s="120"/>
      <c r="B854" s="103"/>
      <c r="C854" s="99"/>
      <c r="D854" s="34" t="s">
        <v>650</v>
      </c>
      <c r="E854" s="35">
        <v>58657</v>
      </c>
      <c r="F854" s="36" t="s">
        <v>1171</v>
      </c>
      <c r="G854" s="36">
        <v>28626</v>
      </c>
      <c r="H854" s="24">
        <f t="shared" si="13"/>
        <v>0.6613682046068895</v>
      </c>
      <c r="I854" s="36"/>
      <c r="J854" s="37"/>
    </row>
    <row r="855" spans="1:10" ht="45">
      <c r="A855" s="120"/>
      <c r="B855" s="103"/>
      <c r="C855" s="100"/>
      <c r="D855" s="39" t="s">
        <v>532</v>
      </c>
      <c r="E855" s="40">
        <v>0</v>
      </c>
      <c r="F855" s="41" t="s">
        <v>1172</v>
      </c>
      <c r="G855" s="41">
        <v>15374</v>
      </c>
      <c r="H855" s="24">
        <f t="shared" si="13"/>
        <v>1</v>
      </c>
      <c r="I855" s="41"/>
      <c r="J855" s="42"/>
    </row>
    <row r="856" spans="1:10" ht="30">
      <c r="A856" s="120"/>
      <c r="B856" s="103"/>
      <c r="C856" s="97" t="s">
        <v>25</v>
      </c>
      <c r="D856" s="10" t="s">
        <v>26</v>
      </c>
      <c r="E856" s="13">
        <f>E857+E858</f>
        <v>1824</v>
      </c>
      <c r="F856" s="15" t="s">
        <v>1173</v>
      </c>
      <c r="G856" s="15">
        <f>G857+G858</f>
        <v>912</v>
      </c>
      <c r="H856" s="24">
        <f t="shared" si="13"/>
        <v>0.5</v>
      </c>
      <c r="I856" s="15">
        <f>G856</f>
        <v>912</v>
      </c>
      <c r="J856" s="21">
        <v>0</v>
      </c>
    </row>
    <row r="857" spans="1:10" ht="15">
      <c r="A857" s="120"/>
      <c r="B857" s="103"/>
      <c r="C857" s="98"/>
      <c r="D857" s="10" t="s">
        <v>650</v>
      </c>
      <c r="E857" s="13">
        <v>1824</v>
      </c>
      <c r="F857" s="15" t="s">
        <v>1174</v>
      </c>
      <c r="G857" s="15">
        <v>912</v>
      </c>
      <c r="H857" s="24">
        <f t="shared" si="13"/>
        <v>0.6775631500742942</v>
      </c>
      <c r="I857" s="15"/>
      <c r="J857" s="21"/>
    </row>
    <row r="858" spans="1:10" ht="45">
      <c r="A858" s="120"/>
      <c r="B858" s="103"/>
      <c r="C858" s="98"/>
      <c r="D858" s="10" t="s">
        <v>532</v>
      </c>
      <c r="E858" s="13">
        <v>0</v>
      </c>
      <c r="F858" s="15" t="s">
        <v>1175</v>
      </c>
      <c r="G858" s="15">
        <v>0</v>
      </c>
      <c r="H858" s="24">
        <f t="shared" si="13"/>
        <v>0</v>
      </c>
      <c r="I858" s="15"/>
      <c r="J858" s="21"/>
    </row>
    <row r="859" spans="1:10" ht="30">
      <c r="A859" s="120"/>
      <c r="B859" s="103"/>
      <c r="C859" s="97" t="s">
        <v>1312</v>
      </c>
      <c r="D859" s="10" t="s">
        <v>1313</v>
      </c>
      <c r="E859" s="13">
        <f>E860+E861</f>
        <v>500</v>
      </c>
      <c r="F859" s="15" t="s">
        <v>1714</v>
      </c>
      <c r="G859" s="15">
        <f>G860+G861</f>
        <v>480</v>
      </c>
      <c r="H859" s="24">
        <f t="shared" si="13"/>
        <v>0.96</v>
      </c>
      <c r="I859" s="15">
        <f>G859</f>
        <v>480</v>
      </c>
      <c r="J859" s="21">
        <v>0</v>
      </c>
    </row>
    <row r="860" spans="1:10" ht="15">
      <c r="A860" s="120"/>
      <c r="B860" s="103"/>
      <c r="C860" s="98"/>
      <c r="D860" s="10" t="s">
        <v>650</v>
      </c>
      <c r="E860" s="13">
        <v>500</v>
      </c>
      <c r="F860" s="15" t="s">
        <v>1176</v>
      </c>
      <c r="G860" s="15">
        <v>349</v>
      </c>
      <c r="H860" s="24">
        <f t="shared" si="13"/>
        <v>0.94579945799458</v>
      </c>
      <c r="I860" s="15"/>
      <c r="J860" s="21"/>
    </row>
    <row r="861" spans="1:10" ht="45">
      <c r="A861" s="120"/>
      <c r="B861" s="104"/>
      <c r="C861" s="98"/>
      <c r="D861" s="10" t="s">
        <v>532</v>
      </c>
      <c r="E861" s="13">
        <v>0</v>
      </c>
      <c r="F861" s="15" t="s">
        <v>1177</v>
      </c>
      <c r="G861" s="15">
        <v>131</v>
      </c>
      <c r="H861" s="24">
        <f t="shared" si="13"/>
        <v>1</v>
      </c>
      <c r="I861" s="15"/>
      <c r="J861" s="21"/>
    </row>
    <row r="862" spans="1:10" ht="15">
      <c r="A862" s="103"/>
      <c r="B862" s="116" t="s">
        <v>1178</v>
      </c>
      <c r="C862" s="8"/>
      <c r="D862" s="10" t="s">
        <v>1179</v>
      </c>
      <c r="E862" s="13">
        <f>E863</f>
        <v>88836</v>
      </c>
      <c r="F862" s="15" t="s">
        <v>1180</v>
      </c>
      <c r="G862" s="15">
        <f>G863</f>
        <v>43263.5</v>
      </c>
      <c r="H862" s="24">
        <f t="shared" si="13"/>
        <v>0.48700414246476653</v>
      </c>
      <c r="I862" s="15">
        <f>I863</f>
        <v>43263.5</v>
      </c>
      <c r="J862" s="21">
        <f>J863</f>
        <v>0</v>
      </c>
    </row>
    <row r="863" spans="1:10" ht="30">
      <c r="A863" s="120"/>
      <c r="B863" s="102"/>
      <c r="C863" s="109" t="s">
        <v>1066</v>
      </c>
      <c r="D863" s="10" t="s">
        <v>1067</v>
      </c>
      <c r="E863" s="13">
        <f>SUM(E864:E869)</f>
        <v>88836</v>
      </c>
      <c r="F863" s="15" t="s">
        <v>1180</v>
      </c>
      <c r="G863" s="15">
        <f>SUM(G864:G869)</f>
        <v>43263.5</v>
      </c>
      <c r="H863" s="24">
        <f t="shared" si="13"/>
        <v>0.48700414246476653</v>
      </c>
      <c r="I863" s="15">
        <f>G863</f>
        <v>43263.5</v>
      </c>
      <c r="J863" s="21">
        <v>0</v>
      </c>
    </row>
    <row r="864" spans="1:10" ht="30">
      <c r="A864" s="120"/>
      <c r="B864" s="120"/>
      <c r="C864" s="102"/>
      <c r="D864" s="51" t="s">
        <v>1181</v>
      </c>
      <c r="E864" s="13">
        <v>33558</v>
      </c>
      <c r="F864" s="15" t="s">
        <v>1182</v>
      </c>
      <c r="G864" s="15">
        <v>11684.5</v>
      </c>
      <c r="H864" s="24">
        <f t="shared" si="13"/>
        <v>0.461054334530245</v>
      </c>
      <c r="I864" s="15"/>
      <c r="J864" s="21"/>
    </row>
    <row r="865" spans="1:10" ht="60">
      <c r="A865" s="120"/>
      <c r="B865" s="120"/>
      <c r="C865" s="103"/>
      <c r="D865" s="51" t="s">
        <v>1183</v>
      </c>
      <c r="E865" s="13">
        <v>0</v>
      </c>
      <c r="F865" s="15" t="s">
        <v>1184</v>
      </c>
      <c r="G865" s="15">
        <v>4107.5</v>
      </c>
      <c r="H865" s="24">
        <f t="shared" si="13"/>
        <v>0.5</v>
      </c>
      <c r="I865" s="15"/>
      <c r="J865" s="21"/>
    </row>
    <row r="866" spans="1:10" ht="75">
      <c r="A866" s="120"/>
      <c r="B866" s="120"/>
      <c r="C866" s="103"/>
      <c r="D866" s="51" t="s">
        <v>1185</v>
      </c>
      <c r="E866" s="13">
        <v>25665</v>
      </c>
      <c r="F866" s="15" t="s">
        <v>1186</v>
      </c>
      <c r="G866" s="15">
        <v>3141.5</v>
      </c>
      <c r="H866" s="24">
        <f t="shared" si="13"/>
        <v>0.5</v>
      </c>
      <c r="I866" s="15"/>
      <c r="J866" s="21"/>
    </row>
    <row r="867" spans="1:10" ht="45">
      <c r="A867" s="120"/>
      <c r="B867" s="120"/>
      <c r="C867" s="103"/>
      <c r="D867" s="52" t="s">
        <v>1927</v>
      </c>
      <c r="E867" s="35">
        <v>0</v>
      </c>
      <c r="F867" s="36" t="s">
        <v>1928</v>
      </c>
      <c r="G867" s="36">
        <v>9525</v>
      </c>
      <c r="H867" s="24">
        <f t="shared" si="13"/>
        <v>0.49143535238881436</v>
      </c>
      <c r="I867" s="36"/>
      <c r="J867" s="37"/>
    </row>
    <row r="868" spans="1:10" ht="60">
      <c r="A868" s="120"/>
      <c r="B868" s="120"/>
      <c r="C868" s="103"/>
      <c r="D868" s="128" t="s">
        <v>444</v>
      </c>
      <c r="E868" s="40">
        <v>29613</v>
      </c>
      <c r="F868" s="41" t="s">
        <v>1929</v>
      </c>
      <c r="G868" s="41">
        <v>3623</v>
      </c>
      <c r="H868" s="24">
        <f t="shared" si="13"/>
        <v>0.5</v>
      </c>
      <c r="I868" s="41"/>
      <c r="J868" s="42"/>
    </row>
    <row r="869" spans="1:10" ht="30">
      <c r="A869" s="120"/>
      <c r="B869" s="123"/>
      <c r="C869" s="104"/>
      <c r="D869" s="51" t="s">
        <v>1250</v>
      </c>
      <c r="E869" s="13">
        <v>0</v>
      </c>
      <c r="F869" s="15" t="s">
        <v>1251</v>
      </c>
      <c r="G869" s="15">
        <v>11182</v>
      </c>
      <c r="H869" s="24">
        <f t="shared" si="13"/>
        <v>0.49993293691599233</v>
      </c>
      <c r="I869" s="15"/>
      <c r="J869" s="21"/>
    </row>
    <row r="870" spans="1:11" ht="30">
      <c r="A870" s="103"/>
      <c r="B870" s="116" t="s">
        <v>1252</v>
      </c>
      <c r="C870" s="43"/>
      <c r="D870" s="10" t="s">
        <v>1253</v>
      </c>
      <c r="E870" s="13">
        <f>E871+E873+E875+E877+E883+E886+E889+E892+E894+E902+E906+E909+E912+E915+E917+E919+E922+E924+E927+E929+E931+E933</f>
        <v>2944099</v>
      </c>
      <c r="F870" s="15" t="s">
        <v>1254</v>
      </c>
      <c r="G870" s="15">
        <f>G871+G873+G875+G877+G883+G886+G889+G892+G894+G902+G906+G909+G912+G915+G917+G919+G922+G924+G927+G929+G931+G933</f>
        <v>797382.11</v>
      </c>
      <c r="H870" s="24">
        <f t="shared" si="13"/>
        <v>0.32383340196773613</v>
      </c>
      <c r="I870" s="15">
        <f>I871+I873+I875+I877+I883+I886+I889+I892+I894+I902+I906+I909+I912+I915+I917+I919+I922+I924+I927+I929+I931+I933</f>
        <v>783227.21</v>
      </c>
      <c r="J870" s="21">
        <f>J871+J873+J875+J877+J883+J886+J889+J892+J894+J902+J906+J909+J912+J915+J917+J919+J922+J924+J927+J929+J931+J933</f>
        <v>14154.9</v>
      </c>
      <c r="K870" s="1"/>
    </row>
    <row r="871" spans="1:10" ht="30">
      <c r="A871" s="120"/>
      <c r="B871" s="102"/>
      <c r="C871" s="97" t="s">
        <v>1066</v>
      </c>
      <c r="D871" s="10" t="s">
        <v>1067</v>
      </c>
      <c r="E871" s="13">
        <f>E872</f>
        <v>24323</v>
      </c>
      <c r="F871" s="15" t="s">
        <v>1255</v>
      </c>
      <c r="G871" s="15">
        <f>G872</f>
        <v>12910.14</v>
      </c>
      <c r="H871" s="24">
        <f t="shared" si="13"/>
        <v>0.5307790979731118</v>
      </c>
      <c r="I871" s="15">
        <f>G871</f>
        <v>12910.14</v>
      </c>
      <c r="J871" s="21">
        <v>0</v>
      </c>
    </row>
    <row r="872" spans="1:10" ht="30">
      <c r="A872" s="120"/>
      <c r="B872" s="103"/>
      <c r="C872" s="98"/>
      <c r="D872" s="10" t="s">
        <v>1256</v>
      </c>
      <c r="E872" s="13">
        <v>24323</v>
      </c>
      <c r="F872" s="15" t="s">
        <v>1255</v>
      </c>
      <c r="G872" s="15">
        <v>12910.14</v>
      </c>
      <c r="H872" s="24">
        <f t="shared" si="13"/>
        <v>0.5307790979731118</v>
      </c>
      <c r="I872" s="15"/>
      <c r="J872" s="21"/>
    </row>
    <row r="873" spans="1:10" ht="45">
      <c r="A873" s="120"/>
      <c r="B873" s="103"/>
      <c r="C873" s="97" t="s">
        <v>1990</v>
      </c>
      <c r="D873" s="10" t="s">
        <v>1991</v>
      </c>
      <c r="E873" s="13">
        <f>E874</f>
        <v>10000</v>
      </c>
      <c r="F873" s="15" t="s">
        <v>235</v>
      </c>
      <c r="G873" s="15">
        <f>G874</f>
        <v>10000</v>
      </c>
      <c r="H873" s="24">
        <f t="shared" si="13"/>
        <v>1</v>
      </c>
      <c r="I873" s="15">
        <f>G873</f>
        <v>10000</v>
      </c>
      <c r="J873" s="21">
        <v>0</v>
      </c>
    </row>
    <row r="874" spans="1:10" ht="30">
      <c r="A874" s="120"/>
      <c r="B874" s="103"/>
      <c r="C874" s="98"/>
      <c r="D874" s="10" t="s">
        <v>1113</v>
      </c>
      <c r="E874" s="13">
        <v>10000</v>
      </c>
      <c r="F874" s="15" t="s">
        <v>235</v>
      </c>
      <c r="G874" s="15">
        <v>10000</v>
      </c>
      <c r="H874" s="24">
        <f t="shared" si="13"/>
        <v>1</v>
      </c>
      <c r="I874" s="15"/>
      <c r="J874" s="21"/>
    </row>
    <row r="875" spans="1:10" ht="15">
      <c r="A875" s="120"/>
      <c r="B875" s="103"/>
      <c r="C875" s="97" t="s">
        <v>1477</v>
      </c>
      <c r="D875" s="10" t="s">
        <v>1478</v>
      </c>
      <c r="E875" s="13">
        <f>E876</f>
        <v>48515</v>
      </c>
      <c r="F875" s="15" t="s">
        <v>1257</v>
      </c>
      <c r="G875" s="15">
        <f>G876</f>
        <v>22491.83</v>
      </c>
      <c r="H875" s="24">
        <f t="shared" si="13"/>
        <v>0.4636056889621767</v>
      </c>
      <c r="I875" s="15">
        <f>G875</f>
        <v>22491.83</v>
      </c>
      <c r="J875" s="21">
        <v>0</v>
      </c>
    </row>
    <row r="876" spans="1:10" ht="15">
      <c r="A876" s="120"/>
      <c r="B876" s="103"/>
      <c r="C876" s="98"/>
      <c r="D876" s="10" t="s">
        <v>453</v>
      </c>
      <c r="E876" s="13">
        <v>48515</v>
      </c>
      <c r="F876" s="15" t="s">
        <v>1257</v>
      </c>
      <c r="G876" s="15">
        <v>22491.83</v>
      </c>
      <c r="H876" s="24">
        <f t="shared" si="13"/>
        <v>0.4636056889621767</v>
      </c>
      <c r="I876" s="15"/>
      <c r="J876" s="21"/>
    </row>
    <row r="877" spans="1:10" ht="15">
      <c r="A877" s="120"/>
      <c r="B877" s="103"/>
      <c r="C877" s="97" t="s">
        <v>214</v>
      </c>
      <c r="D877" s="10" t="s">
        <v>215</v>
      </c>
      <c r="E877" s="13">
        <f>SUM(E878:E882)</f>
        <v>757279</v>
      </c>
      <c r="F877" s="15" t="s">
        <v>1258</v>
      </c>
      <c r="G877" s="15">
        <f>SUM(G878:G882)</f>
        <v>438749.16</v>
      </c>
      <c r="H877" s="24">
        <f t="shared" si="13"/>
        <v>0.5550695308941855</v>
      </c>
      <c r="I877" s="15">
        <f>G877</f>
        <v>438749.16</v>
      </c>
      <c r="J877" s="21">
        <v>0</v>
      </c>
    </row>
    <row r="878" spans="1:10" ht="15">
      <c r="A878" s="120"/>
      <c r="B878" s="103"/>
      <c r="C878" s="98"/>
      <c r="D878" s="10" t="s">
        <v>456</v>
      </c>
      <c r="E878" s="13">
        <v>49900</v>
      </c>
      <c r="F878" s="15" t="s">
        <v>1259</v>
      </c>
      <c r="G878" s="15">
        <v>0</v>
      </c>
      <c r="H878" s="24">
        <f t="shared" si="13"/>
        <v>0</v>
      </c>
      <c r="I878" s="15"/>
      <c r="J878" s="21"/>
    </row>
    <row r="879" spans="1:10" ht="15">
      <c r="A879" s="120"/>
      <c r="B879" s="103"/>
      <c r="C879" s="98"/>
      <c r="D879" s="10" t="s">
        <v>1260</v>
      </c>
      <c r="E879" s="13">
        <v>161564</v>
      </c>
      <c r="F879" s="15">
        <v>165500</v>
      </c>
      <c r="G879" s="15">
        <v>79636.93</v>
      </c>
      <c r="H879" s="24">
        <f t="shared" si="13"/>
        <v>0.4811899093655589</v>
      </c>
      <c r="I879" s="15"/>
      <c r="J879" s="21"/>
    </row>
    <row r="880" spans="1:10" ht="15">
      <c r="A880" s="120"/>
      <c r="B880" s="103"/>
      <c r="C880" s="98"/>
      <c r="D880" s="10" t="s">
        <v>1261</v>
      </c>
      <c r="E880" s="13">
        <v>0</v>
      </c>
      <c r="F880" s="15" t="s">
        <v>1262</v>
      </c>
      <c r="G880" s="15">
        <v>16936.9</v>
      </c>
      <c r="H880" s="24">
        <f t="shared" si="13"/>
        <v>0.5795346449957229</v>
      </c>
      <c r="I880" s="15"/>
      <c r="J880" s="21"/>
    </row>
    <row r="881" spans="1:10" ht="15">
      <c r="A881" s="120"/>
      <c r="B881" s="103"/>
      <c r="C881" s="98"/>
      <c r="D881" s="10" t="s">
        <v>275</v>
      </c>
      <c r="E881" s="13">
        <v>21800</v>
      </c>
      <c r="F881" s="15" t="s">
        <v>1263</v>
      </c>
      <c r="G881" s="15">
        <v>17090.03</v>
      </c>
      <c r="H881" s="24">
        <f t="shared" si="13"/>
        <v>0.7839463302752293</v>
      </c>
      <c r="I881" s="15"/>
      <c r="J881" s="21"/>
    </row>
    <row r="882" spans="1:10" ht="15">
      <c r="A882" s="120"/>
      <c r="B882" s="103"/>
      <c r="C882" s="98"/>
      <c r="D882" s="10" t="s">
        <v>453</v>
      </c>
      <c r="E882" s="13">
        <v>524015</v>
      </c>
      <c r="F882" s="15" t="s">
        <v>1264</v>
      </c>
      <c r="G882" s="15">
        <v>325085.3</v>
      </c>
      <c r="H882" s="24">
        <f t="shared" si="13"/>
        <v>0.6203740350944152</v>
      </c>
      <c r="I882" s="15"/>
      <c r="J882" s="21"/>
    </row>
    <row r="883" spans="1:10" ht="15">
      <c r="A883" s="120"/>
      <c r="B883" s="103"/>
      <c r="C883" s="97" t="s">
        <v>1482</v>
      </c>
      <c r="D883" s="10" t="s">
        <v>1483</v>
      </c>
      <c r="E883" s="13">
        <f>E884+E885</f>
        <v>82634</v>
      </c>
      <c r="F883" s="15" t="s">
        <v>1265</v>
      </c>
      <c r="G883" s="15">
        <f>G884+G885</f>
        <v>73934.05</v>
      </c>
      <c r="H883" s="24">
        <f t="shared" si="13"/>
        <v>0.894717065614638</v>
      </c>
      <c r="I883" s="15">
        <f>G883</f>
        <v>73934.05</v>
      </c>
      <c r="J883" s="21">
        <v>0</v>
      </c>
    </row>
    <row r="884" spans="1:10" ht="15">
      <c r="A884" s="120"/>
      <c r="B884" s="103"/>
      <c r="C884" s="98"/>
      <c r="D884" s="10" t="s">
        <v>1260</v>
      </c>
      <c r="E884" s="13">
        <v>12918</v>
      </c>
      <c r="F884" s="15" t="s">
        <v>1266</v>
      </c>
      <c r="G884" s="15">
        <v>12223.44</v>
      </c>
      <c r="H884" s="24">
        <f t="shared" si="13"/>
        <v>0.9462331630283326</v>
      </c>
      <c r="I884" s="15"/>
      <c r="J884" s="21"/>
    </row>
    <row r="885" spans="1:10" ht="15">
      <c r="A885" s="120"/>
      <c r="B885" s="103"/>
      <c r="C885" s="98"/>
      <c r="D885" s="10" t="s">
        <v>453</v>
      </c>
      <c r="E885" s="13">
        <v>69716</v>
      </c>
      <c r="F885" s="15" t="s">
        <v>1267</v>
      </c>
      <c r="G885" s="15">
        <v>61710.61</v>
      </c>
      <c r="H885" s="24">
        <f t="shared" si="13"/>
        <v>0.8851714097194331</v>
      </c>
      <c r="I885" s="15"/>
      <c r="J885" s="21"/>
    </row>
    <row r="886" spans="1:10" ht="15">
      <c r="A886" s="120"/>
      <c r="B886" s="103"/>
      <c r="C886" s="97" t="s">
        <v>218</v>
      </c>
      <c r="D886" s="10" t="s">
        <v>219</v>
      </c>
      <c r="E886" s="13">
        <f>E887+E888</f>
        <v>171594</v>
      </c>
      <c r="F886" s="15" t="s">
        <v>1268</v>
      </c>
      <c r="G886" s="15">
        <f>G887+G888</f>
        <v>90245.18000000001</v>
      </c>
      <c r="H886" s="24">
        <f t="shared" si="13"/>
        <v>0.5259227012599509</v>
      </c>
      <c r="I886" s="15">
        <f>G886</f>
        <v>90245.18000000001</v>
      </c>
      <c r="J886" s="21">
        <v>0</v>
      </c>
    </row>
    <row r="887" spans="1:10" ht="15">
      <c r="A887" s="120"/>
      <c r="B887" s="103"/>
      <c r="C887" s="98"/>
      <c r="D887" s="10" t="s">
        <v>1260</v>
      </c>
      <c r="E887" s="13">
        <v>29576</v>
      </c>
      <c r="F887" s="15" t="s">
        <v>1269</v>
      </c>
      <c r="G887" s="15">
        <v>15964.97</v>
      </c>
      <c r="H887" s="24">
        <f t="shared" si="13"/>
        <v>0.539794766026508</v>
      </c>
      <c r="I887" s="15"/>
      <c r="J887" s="21"/>
    </row>
    <row r="888" spans="1:10" ht="15">
      <c r="A888" s="120"/>
      <c r="B888" s="103"/>
      <c r="C888" s="98"/>
      <c r="D888" s="10" t="s">
        <v>453</v>
      </c>
      <c r="E888" s="13">
        <v>142018</v>
      </c>
      <c r="F888" s="15" t="s">
        <v>1270</v>
      </c>
      <c r="G888" s="15">
        <v>74280.21</v>
      </c>
      <c r="H888" s="24">
        <f t="shared" si="13"/>
        <v>0.5230337703671366</v>
      </c>
      <c r="I888" s="15"/>
      <c r="J888" s="21"/>
    </row>
    <row r="889" spans="1:10" ht="15">
      <c r="A889" s="120"/>
      <c r="B889" s="103"/>
      <c r="C889" s="97" t="s">
        <v>221</v>
      </c>
      <c r="D889" s="10" t="s">
        <v>222</v>
      </c>
      <c r="E889" s="13">
        <f>E890+E891</f>
        <v>23723</v>
      </c>
      <c r="F889" s="15" t="s">
        <v>1271</v>
      </c>
      <c r="G889" s="15">
        <f>G890+G891</f>
        <v>11599.22</v>
      </c>
      <c r="H889" s="24">
        <f t="shared" si="13"/>
        <v>0.48894406272393875</v>
      </c>
      <c r="I889" s="15">
        <f>G889</f>
        <v>11599.22</v>
      </c>
      <c r="J889" s="21">
        <v>0</v>
      </c>
    </row>
    <row r="890" spans="1:10" ht="15">
      <c r="A890" s="120"/>
      <c r="B890" s="103"/>
      <c r="C890" s="99"/>
      <c r="D890" s="34" t="s">
        <v>1260</v>
      </c>
      <c r="E890" s="35">
        <v>4238</v>
      </c>
      <c r="F890" s="36" t="s">
        <v>1272</v>
      </c>
      <c r="G890" s="36">
        <v>1490.92</v>
      </c>
      <c r="H890" s="24">
        <f t="shared" si="13"/>
        <v>0.35179801793298726</v>
      </c>
      <c r="I890" s="36"/>
      <c r="J890" s="37"/>
    </row>
    <row r="891" spans="1:10" ht="15">
      <c r="A891" s="120"/>
      <c r="B891" s="103"/>
      <c r="C891" s="100"/>
      <c r="D891" s="39" t="s">
        <v>453</v>
      </c>
      <c r="E891" s="40">
        <v>19485</v>
      </c>
      <c r="F891" s="41" t="s">
        <v>1273</v>
      </c>
      <c r="G891" s="41">
        <v>10108.3</v>
      </c>
      <c r="H891" s="24">
        <f t="shared" si="13"/>
        <v>0.5187734154477803</v>
      </c>
      <c r="I891" s="41"/>
      <c r="J891" s="42"/>
    </row>
    <row r="892" spans="1:10" ht="15">
      <c r="A892" s="120"/>
      <c r="B892" s="103"/>
      <c r="C892" s="97" t="s">
        <v>1487</v>
      </c>
      <c r="D892" s="10" t="s">
        <v>1488</v>
      </c>
      <c r="E892" s="13">
        <f>E893</f>
        <v>1500</v>
      </c>
      <c r="F892" s="15" t="s">
        <v>1509</v>
      </c>
      <c r="G892" s="15">
        <f>G893</f>
        <v>840</v>
      </c>
      <c r="H892" s="24">
        <f t="shared" si="13"/>
        <v>0.56</v>
      </c>
      <c r="I892" s="15">
        <f>G892</f>
        <v>840</v>
      </c>
      <c r="J892" s="21">
        <v>0</v>
      </c>
    </row>
    <row r="893" spans="1:10" ht="15">
      <c r="A893" s="120"/>
      <c r="B893" s="103"/>
      <c r="C893" s="98"/>
      <c r="D893" s="10" t="s">
        <v>453</v>
      </c>
      <c r="E893" s="13">
        <v>1500</v>
      </c>
      <c r="F893" s="15" t="s">
        <v>1509</v>
      </c>
      <c r="G893" s="15">
        <v>840</v>
      </c>
      <c r="H893" s="24">
        <f t="shared" si="13"/>
        <v>0.56</v>
      </c>
      <c r="I893" s="15"/>
      <c r="J893" s="21"/>
    </row>
    <row r="894" spans="1:10" ht="15">
      <c r="A894" s="120"/>
      <c r="B894" s="103"/>
      <c r="C894" s="97" t="s">
        <v>224</v>
      </c>
      <c r="D894" s="10" t="s">
        <v>1958</v>
      </c>
      <c r="E894" s="13">
        <f>E895+E896+E897</f>
        <v>156166</v>
      </c>
      <c r="F894" s="15" t="s">
        <v>1274</v>
      </c>
      <c r="G894" s="15">
        <f>G895+G896+G897</f>
        <v>48734.32</v>
      </c>
      <c r="H894" s="24">
        <f t="shared" si="13"/>
        <v>0.29767597546971586</v>
      </c>
      <c r="I894" s="15">
        <f>G894</f>
        <v>48734.32</v>
      </c>
      <c r="J894" s="21">
        <v>0</v>
      </c>
    </row>
    <row r="895" spans="1:10" ht="15">
      <c r="A895" s="120"/>
      <c r="B895" s="103"/>
      <c r="C895" s="98"/>
      <c r="D895" s="10" t="s">
        <v>1275</v>
      </c>
      <c r="E895" s="13">
        <v>20224</v>
      </c>
      <c r="F895" s="15" t="s">
        <v>1276</v>
      </c>
      <c r="G895" s="15">
        <v>0</v>
      </c>
      <c r="H895" s="24">
        <f t="shared" si="13"/>
        <v>0</v>
      </c>
      <c r="I895" s="15"/>
      <c r="J895" s="21"/>
    </row>
    <row r="896" spans="1:10" ht="15">
      <c r="A896" s="120"/>
      <c r="B896" s="103"/>
      <c r="C896" s="98"/>
      <c r="D896" s="10" t="s">
        <v>1260</v>
      </c>
      <c r="E896" s="13">
        <v>13772</v>
      </c>
      <c r="F896" s="15" t="s">
        <v>1277</v>
      </c>
      <c r="G896" s="15">
        <v>19.29</v>
      </c>
      <c r="H896" s="24">
        <f t="shared" si="13"/>
        <v>0.010886004514672686</v>
      </c>
      <c r="I896" s="15"/>
      <c r="J896" s="21"/>
    </row>
    <row r="897" spans="1:10" ht="15">
      <c r="A897" s="120"/>
      <c r="B897" s="103"/>
      <c r="C897" s="98"/>
      <c r="D897" s="10" t="s">
        <v>276</v>
      </c>
      <c r="E897" s="13">
        <v>122170</v>
      </c>
      <c r="F897" s="15" t="s">
        <v>1278</v>
      </c>
      <c r="G897" s="15">
        <v>48715.03</v>
      </c>
      <c r="H897" s="24">
        <f t="shared" si="13"/>
        <v>0.4002220670391061</v>
      </c>
      <c r="I897" s="15"/>
      <c r="J897" s="21"/>
    </row>
    <row r="898" spans="1:10" ht="15">
      <c r="A898" s="120"/>
      <c r="B898" s="103"/>
      <c r="C898" s="98"/>
      <c r="D898" s="10" t="s">
        <v>277</v>
      </c>
      <c r="E898" s="13"/>
      <c r="F898" s="15"/>
      <c r="G898" s="15">
        <v>35793</v>
      </c>
      <c r="H898" s="24"/>
      <c r="I898" s="15"/>
      <c r="J898" s="21"/>
    </row>
    <row r="899" spans="1:10" ht="15">
      <c r="A899" s="120"/>
      <c r="B899" s="103"/>
      <c r="C899" s="98"/>
      <c r="D899" s="10" t="s">
        <v>278</v>
      </c>
      <c r="E899" s="13"/>
      <c r="F899" s="15"/>
      <c r="G899" s="15">
        <v>998.5</v>
      </c>
      <c r="H899" s="24"/>
      <c r="I899" s="15"/>
      <c r="J899" s="21"/>
    </row>
    <row r="900" spans="1:10" ht="15">
      <c r="A900" s="120"/>
      <c r="B900" s="103"/>
      <c r="C900" s="98"/>
      <c r="D900" s="10" t="s">
        <v>279</v>
      </c>
      <c r="E900" s="13"/>
      <c r="F900" s="15"/>
      <c r="G900" s="15">
        <v>6026.59</v>
      </c>
      <c r="H900" s="24"/>
      <c r="I900" s="15"/>
      <c r="J900" s="21"/>
    </row>
    <row r="901" spans="1:10" ht="15">
      <c r="A901" s="120"/>
      <c r="B901" s="103"/>
      <c r="C901" s="98"/>
      <c r="D901" s="10" t="s">
        <v>280</v>
      </c>
      <c r="E901" s="13"/>
      <c r="F901" s="15"/>
      <c r="G901" s="15">
        <v>5896.94</v>
      </c>
      <c r="H901" s="24"/>
      <c r="I901" s="15"/>
      <c r="J901" s="21"/>
    </row>
    <row r="902" spans="1:10" ht="15">
      <c r="A902" s="120"/>
      <c r="B902" s="103"/>
      <c r="C902" s="97" t="s">
        <v>1752</v>
      </c>
      <c r="D902" s="10" t="s">
        <v>1753</v>
      </c>
      <c r="E902" s="13">
        <f>E903+E904+E905</f>
        <v>22800</v>
      </c>
      <c r="F902" s="15" t="s">
        <v>1279</v>
      </c>
      <c r="G902" s="15">
        <f>G903+G904+G905</f>
        <v>15718.19</v>
      </c>
      <c r="H902" s="24">
        <f t="shared" si="13"/>
        <v>0.18756789976133653</v>
      </c>
      <c r="I902" s="15">
        <f>G902</f>
        <v>15718.19</v>
      </c>
      <c r="J902" s="21">
        <v>0</v>
      </c>
    </row>
    <row r="903" spans="1:10" ht="15">
      <c r="A903" s="120"/>
      <c r="B903" s="103"/>
      <c r="C903" s="98"/>
      <c r="D903" s="10" t="s">
        <v>1275</v>
      </c>
      <c r="E903" s="13">
        <v>0</v>
      </c>
      <c r="F903" s="15">
        <v>50000</v>
      </c>
      <c r="G903" s="15">
        <v>0</v>
      </c>
      <c r="H903" s="24">
        <f t="shared" si="13"/>
        <v>0</v>
      </c>
      <c r="I903" s="15"/>
      <c r="J903" s="21"/>
    </row>
    <row r="904" spans="1:10" ht="15">
      <c r="A904" s="120"/>
      <c r="B904" s="103"/>
      <c r="C904" s="98"/>
      <c r="D904" s="10" t="s">
        <v>1260</v>
      </c>
      <c r="E904" s="13">
        <v>0</v>
      </c>
      <c r="F904" s="15" t="s">
        <v>404</v>
      </c>
      <c r="G904" s="15">
        <v>6000</v>
      </c>
      <c r="H904" s="24">
        <f aca="true" t="shared" si="14" ref="H904:H967">G904/F904</f>
        <v>0.5</v>
      </c>
      <c r="I904" s="15"/>
      <c r="J904" s="21"/>
    </row>
    <row r="905" spans="1:10" ht="15">
      <c r="A905" s="120"/>
      <c r="B905" s="103"/>
      <c r="C905" s="98"/>
      <c r="D905" s="10" t="s">
        <v>453</v>
      </c>
      <c r="E905" s="13">
        <v>22800</v>
      </c>
      <c r="F905" s="15" t="s">
        <v>1263</v>
      </c>
      <c r="G905" s="15">
        <v>9718.19</v>
      </c>
      <c r="H905" s="24">
        <f t="shared" si="14"/>
        <v>0.4457885321100918</v>
      </c>
      <c r="I905" s="15"/>
      <c r="J905" s="21"/>
    </row>
    <row r="906" spans="1:10" ht="15">
      <c r="A906" s="120"/>
      <c r="B906" s="103"/>
      <c r="C906" s="97" t="s">
        <v>1968</v>
      </c>
      <c r="D906" s="10" t="s">
        <v>1969</v>
      </c>
      <c r="E906" s="13">
        <f>E907+E908</f>
        <v>2740</v>
      </c>
      <c r="F906" s="15" t="s">
        <v>1280</v>
      </c>
      <c r="G906" s="15">
        <f>G907+G908</f>
        <v>671.5</v>
      </c>
      <c r="H906" s="24">
        <f t="shared" si="14"/>
        <v>0.0667362353408865</v>
      </c>
      <c r="I906" s="15">
        <f>G906</f>
        <v>671.5</v>
      </c>
      <c r="J906" s="21">
        <v>0</v>
      </c>
    </row>
    <row r="907" spans="1:10" ht="30">
      <c r="A907" s="120"/>
      <c r="B907" s="103"/>
      <c r="C907" s="98"/>
      <c r="D907" s="10" t="s">
        <v>1281</v>
      </c>
      <c r="E907" s="13">
        <v>0</v>
      </c>
      <c r="F907" s="15" t="s">
        <v>1282</v>
      </c>
      <c r="G907" s="15">
        <v>0</v>
      </c>
      <c r="H907" s="24">
        <f t="shared" si="14"/>
        <v>0</v>
      </c>
      <c r="I907" s="15"/>
      <c r="J907" s="21"/>
    </row>
    <row r="908" spans="1:10" ht="15">
      <c r="A908" s="120"/>
      <c r="B908" s="103"/>
      <c r="C908" s="98"/>
      <c r="D908" s="10" t="s">
        <v>453</v>
      </c>
      <c r="E908" s="13">
        <v>2740</v>
      </c>
      <c r="F908" s="15" t="s">
        <v>1283</v>
      </c>
      <c r="G908" s="15">
        <v>671.5</v>
      </c>
      <c r="H908" s="24">
        <f t="shared" si="14"/>
        <v>0.24507299270072994</v>
      </c>
      <c r="I908" s="15"/>
      <c r="J908" s="21"/>
    </row>
    <row r="909" spans="1:10" ht="15">
      <c r="A909" s="120"/>
      <c r="B909" s="103"/>
      <c r="C909" s="97" t="s">
        <v>1522</v>
      </c>
      <c r="D909" s="10" t="s">
        <v>1523</v>
      </c>
      <c r="E909" s="13">
        <f>E910+E911</f>
        <v>500</v>
      </c>
      <c r="F909" s="15" t="s">
        <v>1714</v>
      </c>
      <c r="G909" s="15">
        <f>G910+G911</f>
        <v>230</v>
      </c>
      <c r="H909" s="24">
        <f t="shared" si="14"/>
        <v>0.46</v>
      </c>
      <c r="I909" s="15">
        <f>G909</f>
        <v>230</v>
      </c>
      <c r="J909" s="21">
        <v>0</v>
      </c>
    </row>
    <row r="910" spans="1:10" ht="15">
      <c r="A910" s="120"/>
      <c r="B910" s="103"/>
      <c r="C910" s="98"/>
      <c r="D910" s="10" t="s">
        <v>1260</v>
      </c>
      <c r="E910" s="13">
        <v>40</v>
      </c>
      <c r="F910" s="15" t="s">
        <v>1284</v>
      </c>
      <c r="G910" s="15">
        <v>0</v>
      </c>
      <c r="H910" s="24">
        <f t="shared" si="14"/>
        <v>0</v>
      </c>
      <c r="I910" s="15"/>
      <c r="J910" s="21"/>
    </row>
    <row r="911" spans="1:10" ht="15">
      <c r="A911" s="120"/>
      <c r="B911" s="103"/>
      <c r="C911" s="98"/>
      <c r="D911" s="10" t="s">
        <v>453</v>
      </c>
      <c r="E911" s="13">
        <v>460</v>
      </c>
      <c r="F911" s="15" t="s">
        <v>1285</v>
      </c>
      <c r="G911" s="15">
        <v>230</v>
      </c>
      <c r="H911" s="24">
        <f t="shared" si="14"/>
        <v>0.5</v>
      </c>
      <c r="I911" s="15"/>
      <c r="J911" s="21"/>
    </row>
    <row r="912" spans="1:10" ht="15">
      <c r="A912" s="120"/>
      <c r="B912" s="103"/>
      <c r="C912" s="97" t="s">
        <v>1941</v>
      </c>
      <c r="D912" s="10" t="s">
        <v>1942</v>
      </c>
      <c r="E912" s="13">
        <f>E913+E914</f>
        <v>18548</v>
      </c>
      <c r="F912" s="15" t="s">
        <v>1286</v>
      </c>
      <c r="G912" s="15">
        <f>G913+G914</f>
        <v>7016.75</v>
      </c>
      <c r="H912" s="24">
        <f t="shared" si="14"/>
        <v>0.38820193637621025</v>
      </c>
      <c r="I912" s="15">
        <f>G912</f>
        <v>7016.75</v>
      </c>
      <c r="J912" s="21">
        <v>0</v>
      </c>
    </row>
    <row r="913" spans="1:10" ht="15">
      <c r="A913" s="120"/>
      <c r="B913" s="103"/>
      <c r="C913" s="98"/>
      <c r="D913" s="10" t="s">
        <v>1260</v>
      </c>
      <c r="E913" s="13">
        <v>1200</v>
      </c>
      <c r="F913" s="15" t="s">
        <v>328</v>
      </c>
      <c r="G913" s="15">
        <v>312.5</v>
      </c>
      <c r="H913" s="24">
        <f t="shared" si="14"/>
        <v>0.2604166666666667</v>
      </c>
      <c r="I913" s="15"/>
      <c r="J913" s="21"/>
    </row>
    <row r="914" spans="1:10" ht="15">
      <c r="A914" s="120"/>
      <c r="B914" s="103"/>
      <c r="C914" s="98"/>
      <c r="D914" s="10" t="s">
        <v>453</v>
      </c>
      <c r="E914" s="13">
        <v>17348</v>
      </c>
      <c r="F914" s="15" t="s">
        <v>1287</v>
      </c>
      <c r="G914" s="15">
        <v>6704.25</v>
      </c>
      <c r="H914" s="24">
        <f t="shared" si="14"/>
        <v>0.3972888888888889</v>
      </c>
      <c r="I914" s="15"/>
      <c r="J914" s="21"/>
    </row>
    <row r="915" spans="1:10" ht="15">
      <c r="A915" s="120"/>
      <c r="B915" s="103"/>
      <c r="C915" s="97" t="s">
        <v>1720</v>
      </c>
      <c r="D915" s="10" t="s">
        <v>1721</v>
      </c>
      <c r="E915" s="13">
        <f>E916</f>
        <v>351</v>
      </c>
      <c r="F915" s="15" t="s">
        <v>1288</v>
      </c>
      <c r="G915" s="15">
        <f>G916</f>
        <v>175.44</v>
      </c>
      <c r="H915" s="24">
        <f t="shared" si="14"/>
        <v>0.49982905982905984</v>
      </c>
      <c r="I915" s="15">
        <f>G915</f>
        <v>175.44</v>
      </c>
      <c r="J915" s="21">
        <v>0</v>
      </c>
    </row>
    <row r="916" spans="1:10" ht="15">
      <c r="A916" s="120"/>
      <c r="B916" s="103"/>
      <c r="C916" s="98"/>
      <c r="D916" s="10" t="s">
        <v>453</v>
      </c>
      <c r="E916" s="13">
        <v>351</v>
      </c>
      <c r="F916" s="15" t="s">
        <v>1288</v>
      </c>
      <c r="G916" s="15">
        <v>175.44</v>
      </c>
      <c r="H916" s="24">
        <f t="shared" si="14"/>
        <v>0.49982905982905984</v>
      </c>
      <c r="I916" s="15"/>
      <c r="J916" s="21"/>
    </row>
    <row r="917" spans="1:10" ht="45">
      <c r="A917" s="120"/>
      <c r="B917" s="103"/>
      <c r="C917" s="97" t="s">
        <v>785</v>
      </c>
      <c r="D917" s="10" t="s">
        <v>786</v>
      </c>
      <c r="E917" s="13">
        <f>E918</f>
        <v>1440</v>
      </c>
      <c r="F917" s="15" t="s">
        <v>1289</v>
      </c>
      <c r="G917" s="15">
        <f>G918</f>
        <v>730.41</v>
      </c>
      <c r="H917" s="24">
        <f t="shared" si="14"/>
        <v>0.5072291666666666</v>
      </c>
      <c r="I917" s="15">
        <f>G917</f>
        <v>730.41</v>
      </c>
      <c r="J917" s="21">
        <v>0</v>
      </c>
    </row>
    <row r="918" spans="1:10" ht="15">
      <c r="A918" s="120"/>
      <c r="B918" s="103"/>
      <c r="C918" s="98"/>
      <c r="D918" s="10" t="s">
        <v>453</v>
      </c>
      <c r="E918" s="13">
        <v>1440</v>
      </c>
      <c r="F918" s="15" t="s">
        <v>1289</v>
      </c>
      <c r="G918" s="15">
        <v>730.41</v>
      </c>
      <c r="H918" s="24">
        <f t="shared" si="14"/>
        <v>0.5072291666666666</v>
      </c>
      <c r="I918" s="15"/>
      <c r="J918" s="21"/>
    </row>
    <row r="919" spans="1:10" ht="15">
      <c r="A919" s="120"/>
      <c r="B919" s="103"/>
      <c r="C919" s="97" t="s">
        <v>1530</v>
      </c>
      <c r="D919" s="10" t="s">
        <v>1531</v>
      </c>
      <c r="E919" s="13">
        <f>E920+E921</f>
        <v>3000</v>
      </c>
      <c r="F919" s="15" t="s">
        <v>704</v>
      </c>
      <c r="G919" s="15">
        <f>G920+G921</f>
        <v>4039.18</v>
      </c>
      <c r="H919" s="24">
        <f t="shared" si="14"/>
        <v>0.9030136373798345</v>
      </c>
      <c r="I919" s="15">
        <f>G919</f>
        <v>4039.18</v>
      </c>
      <c r="J919" s="21">
        <v>0</v>
      </c>
    </row>
    <row r="920" spans="1:10" ht="15">
      <c r="A920" s="120"/>
      <c r="B920" s="103"/>
      <c r="C920" s="98"/>
      <c r="D920" s="10" t="s">
        <v>1260</v>
      </c>
      <c r="E920" s="13">
        <v>200</v>
      </c>
      <c r="F920" s="15" t="s">
        <v>1722</v>
      </c>
      <c r="G920" s="15">
        <v>128.72</v>
      </c>
      <c r="H920" s="24">
        <f t="shared" si="14"/>
        <v>0.6436</v>
      </c>
      <c r="I920" s="15"/>
      <c r="J920" s="21"/>
    </row>
    <row r="921" spans="1:10" ht="15">
      <c r="A921" s="120"/>
      <c r="B921" s="103"/>
      <c r="C921" s="99"/>
      <c r="D921" s="34" t="s">
        <v>453</v>
      </c>
      <c r="E921" s="35">
        <v>2800</v>
      </c>
      <c r="F921" s="36" t="s">
        <v>705</v>
      </c>
      <c r="G921" s="36">
        <v>3910.46</v>
      </c>
      <c r="H921" s="24">
        <f t="shared" si="14"/>
        <v>0.915155628364147</v>
      </c>
      <c r="I921" s="36"/>
      <c r="J921" s="37"/>
    </row>
    <row r="922" spans="1:10" ht="15">
      <c r="A922" s="120"/>
      <c r="B922" s="103"/>
      <c r="C922" s="110" t="s">
        <v>230</v>
      </c>
      <c r="D922" s="39" t="s">
        <v>231</v>
      </c>
      <c r="E922" s="40">
        <f>E923</f>
        <v>7800</v>
      </c>
      <c r="F922" s="41" t="s">
        <v>706</v>
      </c>
      <c r="G922" s="41">
        <f>G923</f>
        <v>4462.34</v>
      </c>
      <c r="H922" s="24">
        <f t="shared" si="14"/>
        <v>0.5720948717948718</v>
      </c>
      <c r="I922" s="41">
        <f>G922</f>
        <v>4462.34</v>
      </c>
      <c r="J922" s="42">
        <v>0</v>
      </c>
    </row>
    <row r="923" spans="1:10" ht="15">
      <c r="A923" s="120"/>
      <c r="B923" s="103"/>
      <c r="C923" s="98"/>
      <c r="D923" s="10" t="s">
        <v>453</v>
      </c>
      <c r="E923" s="13">
        <v>7800</v>
      </c>
      <c r="F923" s="15" t="s">
        <v>706</v>
      </c>
      <c r="G923" s="15">
        <v>4462.34</v>
      </c>
      <c r="H923" s="24">
        <f t="shared" si="14"/>
        <v>0.5720948717948718</v>
      </c>
      <c r="I923" s="15"/>
      <c r="J923" s="21"/>
    </row>
    <row r="924" spans="1:10" ht="15">
      <c r="A924" s="120"/>
      <c r="B924" s="103"/>
      <c r="C924" s="97" t="s">
        <v>1605</v>
      </c>
      <c r="D924" s="10" t="s">
        <v>1606</v>
      </c>
      <c r="E924" s="13">
        <f>E925+E926</f>
        <v>52530</v>
      </c>
      <c r="F924" s="15" t="s">
        <v>707</v>
      </c>
      <c r="G924" s="15">
        <f>G925+G926</f>
        <v>39397.5</v>
      </c>
      <c r="H924" s="24">
        <f t="shared" si="14"/>
        <v>0.75</v>
      </c>
      <c r="I924" s="15">
        <f>G924</f>
        <v>39397.5</v>
      </c>
      <c r="J924" s="21">
        <v>0</v>
      </c>
    </row>
    <row r="925" spans="1:10" ht="15">
      <c r="A925" s="120"/>
      <c r="B925" s="103"/>
      <c r="C925" s="98"/>
      <c r="D925" s="10" t="s">
        <v>1260</v>
      </c>
      <c r="E925" s="13">
        <v>9648</v>
      </c>
      <c r="F925" s="15" t="s">
        <v>708</v>
      </c>
      <c r="G925" s="15">
        <v>7236</v>
      </c>
      <c r="H925" s="24">
        <f t="shared" si="14"/>
        <v>0.75</v>
      </c>
      <c r="I925" s="15"/>
      <c r="J925" s="21"/>
    </row>
    <row r="926" spans="1:10" ht="15">
      <c r="A926" s="120"/>
      <c r="B926" s="103"/>
      <c r="C926" s="98"/>
      <c r="D926" s="10" t="s">
        <v>453</v>
      </c>
      <c r="E926" s="13">
        <v>42882</v>
      </c>
      <c r="F926" s="15" t="s">
        <v>709</v>
      </c>
      <c r="G926" s="15">
        <v>32161.5</v>
      </c>
      <c r="H926" s="24">
        <f t="shared" si="14"/>
        <v>0.75</v>
      </c>
      <c r="I926" s="15"/>
      <c r="J926" s="21"/>
    </row>
    <row r="927" spans="1:10" ht="15">
      <c r="A927" s="120"/>
      <c r="B927" s="103"/>
      <c r="C927" s="97" t="s">
        <v>11</v>
      </c>
      <c r="D927" s="10" t="s">
        <v>21</v>
      </c>
      <c r="E927" s="13">
        <f>E928</f>
        <v>280</v>
      </c>
      <c r="F927" s="15" t="s">
        <v>710</v>
      </c>
      <c r="G927" s="15">
        <f>G928</f>
        <v>224</v>
      </c>
      <c r="H927" s="24">
        <f t="shared" si="14"/>
        <v>0.8</v>
      </c>
      <c r="I927" s="15">
        <f>G927</f>
        <v>224</v>
      </c>
      <c r="J927" s="21">
        <v>0</v>
      </c>
    </row>
    <row r="928" spans="1:10" ht="15">
      <c r="A928" s="120"/>
      <c r="B928" s="103"/>
      <c r="C928" s="98"/>
      <c r="D928" s="10" t="s">
        <v>453</v>
      </c>
      <c r="E928" s="13">
        <v>280</v>
      </c>
      <c r="F928" s="15" t="s">
        <v>710</v>
      </c>
      <c r="G928" s="15">
        <v>224</v>
      </c>
      <c r="H928" s="24">
        <f t="shared" si="14"/>
        <v>0.8</v>
      </c>
      <c r="I928" s="15"/>
      <c r="J928" s="21"/>
    </row>
    <row r="929" spans="1:10" ht="30">
      <c r="A929" s="120"/>
      <c r="B929" s="103"/>
      <c r="C929" s="97" t="s">
        <v>25</v>
      </c>
      <c r="D929" s="10" t="s">
        <v>26</v>
      </c>
      <c r="E929" s="13">
        <f>E930</f>
        <v>816</v>
      </c>
      <c r="F929" s="15" t="s">
        <v>700</v>
      </c>
      <c r="G929" s="15">
        <f>G930</f>
        <v>408</v>
      </c>
      <c r="H929" s="24">
        <f t="shared" si="14"/>
        <v>0.5</v>
      </c>
      <c r="I929" s="15">
        <f>G929</f>
        <v>408</v>
      </c>
      <c r="J929" s="21">
        <v>0</v>
      </c>
    </row>
    <row r="930" spans="1:10" ht="15">
      <c r="A930" s="120"/>
      <c r="B930" s="103"/>
      <c r="C930" s="98"/>
      <c r="D930" s="10" t="s">
        <v>453</v>
      </c>
      <c r="E930" s="13">
        <v>816</v>
      </c>
      <c r="F930" s="15" t="s">
        <v>700</v>
      </c>
      <c r="G930" s="15">
        <v>408</v>
      </c>
      <c r="H930" s="24">
        <f t="shared" si="14"/>
        <v>0.5</v>
      </c>
      <c r="I930" s="15"/>
      <c r="J930" s="21"/>
    </row>
    <row r="931" spans="1:10" ht="30">
      <c r="A931" s="120"/>
      <c r="B931" s="103"/>
      <c r="C931" s="97" t="s">
        <v>1312</v>
      </c>
      <c r="D931" s="10" t="s">
        <v>1313</v>
      </c>
      <c r="E931" s="13">
        <f>E932</f>
        <v>800</v>
      </c>
      <c r="F931" s="15" t="s">
        <v>326</v>
      </c>
      <c r="G931" s="15">
        <f>G932</f>
        <v>650</v>
      </c>
      <c r="H931" s="24">
        <f t="shared" si="14"/>
        <v>0.8125</v>
      </c>
      <c r="I931" s="15">
        <f>G931</f>
        <v>650</v>
      </c>
      <c r="J931" s="21">
        <v>0</v>
      </c>
    </row>
    <row r="932" spans="1:10" ht="15">
      <c r="A932" s="120"/>
      <c r="B932" s="103"/>
      <c r="C932" s="98"/>
      <c r="D932" s="10" t="s">
        <v>453</v>
      </c>
      <c r="E932" s="13">
        <v>800</v>
      </c>
      <c r="F932" s="15" t="s">
        <v>326</v>
      </c>
      <c r="G932" s="15">
        <v>650</v>
      </c>
      <c r="H932" s="24">
        <f t="shared" si="14"/>
        <v>0.8125</v>
      </c>
      <c r="I932" s="15"/>
      <c r="J932" s="21"/>
    </row>
    <row r="933" spans="1:10" ht="15">
      <c r="A933" s="120"/>
      <c r="B933" s="103"/>
      <c r="C933" s="97" t="s">
        <v>251</v>
      </c>
      <c r="D933" s="10" t="s">
        <v>196</v>
      </c>
      <c r="E933" s="13">
        <f>E934</f>
        <v>1556760</v>
      </c>
      <c r="F933" s="15" t="s">
        <v>711</v>
      </c>
      <c r="G933" s="15">
        <f>G934</f>
        <v>14154.9</v>
      </c>
      <c r="H933" s="24">
        <f t="shared" si="14"/>
        <v>0.014669050209855433</v>
      </c>
      <c r="I933" s="15">
        <v>0</v>
      </c>
      <c r="J933" s="21">
        <f>G933</f>
        <v>14154.9</v>
      </c>
    </row>
    <row r="934" spans="1:10" ht="30">
      <c r="A934" s="120"/>
      <c r="B934" s="104"/>
      <c r="C934" s="98"/>
      <c r="D934" s="10" t="s">
        <v>712</v>
      </c>
      <c r="E934" s="13">
        <v>1556760</v>
      </c>
      <c r="F934" s="15" t="s">
        <v>711</v>
      </c>
      <c r="G934" s="15">
        <v>14154.9</v>
      </c>
      <c r="H934" s="24">
        <f t="shared" si="14"/>
        <v>0.014669050209855433</v>
      </c>
      <c r="I934" s="15"/>
      <c r="J934" s="21"/>
    </row>
    <row r="935" spans="1:11" ht="15">
      <c r="A935" s="103"/>
      <c r="B935" s="116" t="s">
        <v>713</v>
      </c>
      <c r="C935" s="8"/>
      <c r="D935" s="10" t="s">
        <v>714</v>
      </c>
      <c r="E935" s="13">
        <f>E936+E938+E940+E942+E944+E946+E948+E950+E952+E956+E958+E960+E966+E968+E970+E972+E974+E976+E978</f>
        <v>650877</v>
      </c>
      <c r="F935" s="15" t="s">
        <v>715</v>
      </c>
      <c r="G935" s="15">
        <f>G936+G938+G940+G942+G944+G946+G948+G950+G952+G956+G958+G960+G966+G968+G970+G972+G974+G976+G978</f>
        <v>300941.42</v>
      </c>
      <c r="H935" s="24">
        <f t="shared" si="14"/>
        <v>0.4588263042503819</v>
      </c>
      <c r="I935" s="15">
        <f>I936+I938+I940+I942+I944+I946+I948+I950+I952+I956+I958+I960+I966+I968+I970+I972+I974+I976+I978</f>
        <v>300941.42</v>
      </c>
      <c r="J935" s="21">
        <f>J936+J938+J940+J942+J944+J946+J948+J950+J952+J956+J958+J960+J966+J968+J970+J972+J974+J976+J978</f>
        <v>0</v>
      </c>
      <c r="K935" s="1"/>
    </row>
    <row r="936" spans="1:10" ht="60">
      <c r="A936" s="120"/>
      <c r="B936" s="102"/>
      <c r="C936" s="97" t="s">
        <v>716</v>
      </c>
      <c r="D936" s="10" t="s">
        <v>717</v>
      </c>
      <c r="E936" s="13">
        <f>E937</f>
        <v>6000</v>
      </c>
      <c r="F936" s="15" t="s">
        <v>1515</v>
      </c>
      <c r="G936" s="15">
        <f>G937</f>
        <v>2055.4</v>
      </c>
      <c r="H936" s="24">
        <f t="shared" si="14"/>
        <v>0.3425666666666667</v>
      </c>
      <c r="I936" s="15">
        <f>G936</f>
        <v>2055.4</v>
      </c>
      <c r="J936" s="21">
        <v>0</v>
      </c>
    </row>
    <row r="937" spans="1:10" ht="30">
      <c r="A937" s="120"/>
      <c r="B937" s="103"/>
      <c r="C937" s="98"/>
      <c r="D937" s="10" t="s">
        <v>718</v>
      </c>
      <c r="E937" s="13">
        <v>6000</v>
      </c>
      <c r="F937" s="15" t="s">
        <v>1515</v>
      </c>
      <c r="G937" s="15">
        <v>2055.4</v>
      </c>
      <c r="H937" s="24">
        <f t="shared" si="14"/>
        <v>0.3425666666666667</v>
      </c>
      <c r="I937" s="15"/>
      <c r="J937" s="21"/>
    </row>
    <row r="938" spans="1:10" ht="15">
      <c r="A938" s="120"/>
      <c r="B938" s="103"/>
      <c r="C938" s="97" t="s">
        <v>1477</v>
      </c>
      <c r="D938" s="10" t="s">
        <v>1478</v>
      </c>
      <c r="E938" s="13">
        <f>E939</f>
        <v>900</v>
      </c>
      <c r="F938" s="15" t="s">
        <v>719</v>
      </c>
      <c r="G938" s="15">
        <f>G939</f>
        <v>200</v>
      </c>
      <c r="H938" s="24">
        <f t="shared" si="14"/>
        <v>0.2222222222222222</v>
      </c>
      <c r="I938" s="15">
        <f>G938</f>
        <v>200</v>
      </c>
      <c r="J938" s="21">
        <v>0</v>
      </c>
    </row>
    <row r="939" spans="1:10" ht="15">
      <c r="A939" s="120"/>
      <c r="B939" s="103"/>
      <c r="C939" s="98"/>
      <c r="D939" s="10" t="s">
        <v>720</v>
      </c>
      <c r="E939" s="13">
        <v>900</v>
      </c>
      <c r="F939" s="15" t="s">
        <v>719</v>
      </c>
      <c r="G939" s="15">
        <v>200</v>
      </c>
      <c r="H939" s="24">
        <f t="shared" si="14"/>
        <v>0.2222222222222222</v>
      </c>
      <c r="I939" s="15"/>
      <c r="J939" s="21"/>
    </row>
    <row r="940" spans="1:10" ht="15">
      <c r="A940" s="120"/>
      <c r="B940" s="103"/>
      <c r="C940" s="97" t="s">
        <v>214</v>
      </c>
      <c r="D940" s="10" t="s">
        <v>215</v>
      </c>
      <c r="E940" s="13">
        <f>E941</f>
        <v>194339</v>
      </c>
      <c r="F940" s="15" t="s">
        <v>721</v>
      </c>
      <c r="G940" s="15">
        <f>G941</f>
        <v>101716.9</v>
      </c>
      <c r="H940" s="24">
        <f t="shared" si="14"/>
        <v>0.5233993176871343</v>
      </c>
      <c r="I940" s="15">
        <f>G940</f>
        <v>101716.9</v>
      </c>
      <c r="J940" s="21">
        <v>0</v>
      </c>
    </row>
    <row r="941" spans="1:10" ht="15">
      <c r="A941" s="120"/>
      <c r="B941" s="103"/>
      <c r="C941" s="98"/>
      <c r="D941" s="10" t="s">
        <v>720</v>
      </c>
      <c r="E941" s="13">
        <v>194339</v>
      </c>
      <c r="F941" s="15" t="s">
        <v>721</v>
      </c>
      <c r="G941" s="15">
        <v>101716.9</v>
      </c>
      <c r="H941" s="24">
        <f t="shared" si="14"/>
        <v>0.5233993176871343</v>
      </c>
      <c r="I941" s="15"/>
      <c r="J941" s="21"/>
    </row>
    <row r="942" spans="1:10" ht="15">
      <c r="A942" s="120"/>
      <c r="B942" s="103"/>
      <c r="C942" s="97" t="s">
        <v>1482</v>
      </c>
      <c r="D942" s="10" t="s">
        <v>1483</v>
      </c>
      <c r="E942" s="13">
        <f>E943</f>
        <v>16150</v>
      </c>
      <c r="F942" s="15" t="s">
        <v>722</v>
      </c>
      <c r="G942" s="15">
        <f>G943</f>
        <v>13930.79</v>
      </c>
      <c r="H942" s="24">
        <f t="shared" si="14"/>
        <v>0.8625876160990713</v>
      </c>
      <c r="I942" s="15">
        <f>G942</f>
        <v>13930.79</v>
      </c>
      <c r="J942" s="21">
        <v>0</v>
      </c>
    </row>
    <row r="943" spans="1:10" ht="15">
      <c r="A943" s="120"/>
      <c r="B943" s="103"/>
      <c r="C943" s="98"/>
      <c r="D943" s="10" t="s">
        <v>720</v>
      </c>
      <c r="E943" s="13">
        <v>16150</v>
      </c>
      <c r="F943" s="15" t="s">
        <v>722</v>
      </c>
      <c r="G943" s="15">
        <v>13930.79</v>
      </c>
      <c r="H943" s="24">
        <f t="shared" si="14"/>
        <v>0.8625876160990713</v>
      </c>
      <c r="I943" s="15"/>
      <c r="J943" s="21"/>
    </row>
    <row r="944" spans="1:10" ht="15">
      <c r="A944" s="120"/>
      <c r="B944" s="103"/>
      <c r="C944" s="97" t="s">
        <v>218</v>
      </c>
      <c r="D944" s="10" t="s">
        <v>219</v>
      </c>
      <c r="E944" s="13">
        <f>E945</f>
        <v>39873</v>
      </c>
      <c r="F944" s="15" t="s">
        <v>723</v>
      </c>
      <c r="G944" s="15">
        <f>G945</f>
        <v>18306.08</v>
      </c>
      <c r="H944" s="24">
        <f t="shared" si="14"/>
        <v>0.45910967321244955</v>
      </c>
      <c r="I944" s="15">
        <f>G944</f>
        <v>18306.08</v>
      </c>
      <c r="J944" s="21">
        <v>0</v>
      </c>
    </row>
    <row r="945" spans="1:10" ht="15">
      <c r="A945" s="120"/>
      <c r="B945" s="103"/>
      <c r="C945" s="98"/>
      <c r="D945" s="10" t="s">
        <v>720</v>
      </c>
      <c r="E945" s="13">
        <v>39873</v>
      </c>
      <c r="F945" s="15" t="s">
        <v>723</v>
      </c>
      <c r="G945" s="15">
        <v>18306.08</v>
      </c>
      <c r="H945" s="24">
        <f t="shared" si="14"/>
        <v>0.45910967321244955</v>
      </c>
      <c r="I945" s="15"/>
      <c r="J945" s="21"/>
    </row>
    <row r="946" spans="1:10" ht="15">
      <c r="A946" s="120"/>
      <c r="B946" s="103"/>
      <c r="C946" s="97" t="s">
        <v>221</v>
      </c>
      <c r="D946" s="10" t="s">
        <v>222</v>
      </c>
      <c r="E946" s="13">
        <f>E947</f>
        <v>5157</v>
      </c>
      <c r="F946" s="15" t="s">
        <v>724</v>
      </c>
      <c r="G946" s="15">
        <f>G947</f>
        <v>2911.08</v>
      </c>
      <c r="H946" s="24">
        <f t="shared" si="14"/>
        <v>0.5644909831297266</v>
      </c>
      <c r="I946" s="15">
        <f>G946</f>
        <v>2911.08</v>
      </c>
      <c r="J946" s="21">
        <v>0</v>
      </c>
    </row>
    <row r="947" spans="1:10" ht="15">
      <c r="A947" s="120"/>
      <c r="B947" s="103"/>
      <c r="C947" s="99"/>
      <c r="D947" s="34" t="s">
        <v>720</v>
      </c>
      <c r="E947" s="35">
        <v>5157</v>
      </c>
      <c r="F947" s="36" t="s">
        <v>724</v>
      </c>
      <c r="G947" s="36">
        <v>2911.08</v>
      </c>
      <c r="H947" s="24">
        <f t="shared" si="14"/>
        <v>0.5644909831297266</v>
      </c>
      <c r="I947" s="36"/>
      <c r="J947" s="37"/>
    </row>
    <row r="948" spans="1:10" ht="30">
      <c r="A948" s="120"/>
      <c r="B948" s="103"/>
      <c r="C948" s="110" t="s">
        <v>807</v>
      </c>
      <c r="D948" s="39" t="s">
        <v>808</v>
      </c>
      <c r="E948" s="40">
        <f>E949</f>
        <v>1360</v>
      </c>
      <c r="F948" s="41" t="s">
        <v>725</v>
      </c>
      <c r="G948" s="41">
        <f>G949</f>
        <v>810</v>
      </c>
      <c r="H948" s="24">
        <f t="shared" si="14"/>
        <v>0.5955882352941176</v>
      </c>
      <c r="I948" s="41">
        <f>G948</f>
        <v>810</v>
      </c>
      <c r="J948" s="42">
        <v>0</v>
      </c>
    </row>
    <row r="949" spans="1:10" ht="15">
      <c r="A949" s="120"/>
      <c r="B949" s="103"/>
      <c r="C949" s="98"/>
      <c r="D949" s="10" t="s">
        <v>720</v>
      </c>
      <c r="E949" s="13">
        <v>1360</v>
      </c>
      <c r="F949" s="15" t="s">
        <v>725</v>
      </c>
      <c r="G949" s="15">
        <v>810</v>
      </c>
      <c r="H949" s="24">
        <f t="shared" si="14"/>
        <v>0.5955882352941176</v>
      </c>
      <c r="I949" s="15"/>
      <c r="J949" s="21"/>
    </row>
    <row r="950" spans="1:10" ht="15">
      <c r="A950" s="120"/>
      <c r="B950" s="103"/>
      <c r="C950" s="97" t="s">
        <v>1487</v>
      </c>
      <c r="D950" s="10" t="s">
        <v>1488</v>
      </c>
      <c r="E950" s="13">
        <f>E951</f>
        <v>20000</v>
      </c>
      <c r="F950" s="15" t="s">
        <v>6</v>
      </c>
      <c r="G950" s="15">
        <f>G951</f>
        <v>8642.48</v>
      </c>
      <c r="H950" s="24">
        <f t="shared" si="14"/>
        <v>0.43212399999999995</v>
      </c>
      <c r="I950" s="15">
        <f>G950</f>
        <v>8642.48</v>
      </c>
      <c r="J950" s="21">
        <v>0</v>
      </c>
    </row>
    <row r="951" spans="1:10" ht="15">
      <c r="A951" s="120"/>
      <c r="B951" s="103"/>
      <c r="C951" s="98"/>
      <c r="D951" s="10" t="s">
        <v>720</v>
      </c>
      <c r="E951" s="13">
        <v>20000</v>
      </c>
      <c r="F951" s="15" t="s">
        <v>6</v>
      </c>
      <c r="G951" s="15">
        <v>8642.48</v>
      </c>
      <c r="H951" s="24">
        <f t="shared" si="14"/>
        <v>0.43212399999999995</v>
      </c>
      <c r="I951" s="15"/>
      <c r="J951" s="21"/>
    </row>
    <row r="952" spans="1:10" ht="15">
      <c r="A952" s="120"/>
      <c r="B952" s="103"/>
      <c r="C952" s="97" t="s">
        <v>224</v>
      </c>
      <c r="D952" s="10" t="s">
        <v>1958</v>
      </c>
      <c r="E952" s="13">
        <f>E953</f>
        <v>204400</v>
      </c>
      <c r="F952" s="15" t="s">
        <v>726</v>
      </c>
      <c r="G952" s="15">
        <f>G953</f>
        <v>98915.29</v>
      </c>
      <c r="H952" s="24">
        <f t="shared" si="14"/>
        <v>0.48487887254901957</v>
      </c>
      <c r="I952" s="15">
        <f>G952</f>
        <v>98915.29</v>
      </c>
      <c r="J952" s="21">
        <v>0</v>
      </c>
    </row>
    <row r="953" spans="1:10" ht="15">
      <c r="A953" s="120"/>
      <c r="B953" s="103"/>
      <c r="C953" s="98"/>
      <c r="D953" s="10" t="s">
        <v>172</v>
      </c>
      <c r="E953" s="13">
        <v>204400</v>
      </c>
      <c r="F953" s="15" t="s">
        <v>726</v>
      </c>
      <c r="G953" s="15">
        <v>98915.29</v>
      </c>
      <c r="H953" s="24">
        <f t="shared" si="14"/>
        <v>0.48487887254901957</v>
      </c>
      <c r="I953" s="15"/>
      <c r="J953" s="21"/>
    </row>
    <row r="954" spans="1:10" ht="15">
      <c r="A954" s="120"/>
      <c r="B954" s="103"/>
      <c r="C954" s="98"/>
      <c r="D954" s="10" t="s">
        <v>173</v>
      </c>
      <c r="E954" s="13"/>
      <c r="F954" s="15"/>
      <c r="G954" s="15">
        <v>4079.96</v>
      </c>
      <c r="H954" s="24"/>
      <c r="I954" s="15"/>
      <c r="J954" s="21"/>
    </row>
    <row r="955" spans="1:10" ht="15">
      <c r="A955" s="120"/>
      <c r="B955" s="103"/>
      <c r="C955" s="98"/>
      <c r="D955" s="10" t="s">
        <v>174</v>
      </c>
      <c r="E955" s="13"/>
      <c r="F955" s="15"/>
      <c r="G955" s="15">
        <v>94835.31</v>
      </c>
      <c r="H955" s="24"/>
      <c r="I955" s="15"/>
      <c r="J955" s="21"/>
    </row>
    <row r="956" spans="1:10" ht="15">
      <c r="A956" s="120"/>
      <c r="B956" s="103"/>
      <c r="C956" s="97" t="s">
        <v>1968</v>
      </c>
      <c r="D956" s="10" t="s">
        <v>1969</v>
      </c>
      <c r="E956" s="13">
        <f>E957</f>
        <v>12000</v>
      </c>
      <c r="F956" s="15" t="s">
        <v>404</v>
      </c>
      <c r="G956" s="15">
        <f>G957</f>
        <v>3518.69</v>
      </c>
      <c r="H956" s="24">
        <f t="shared" si="14"/>
        <v>0.2932241666666667</v>
      </c>
      <c r="I956" s="15">
        <f>G956</f>
        <v>3518.69</v>
      </c>
      <c r="J956" s="21">
        <v>0</v>
      </c>
    </row>
    <row r="957" spans="1:10" ht="15">
      <c r="A957" s="120"/>
      <c r="B957" s="103"/>
      <c r="C957" s="98"/>
      <c r="D957" s="10" t="s">
        <v>720</v>
      </c>
      <c r="E957" s="13">
        <v>12000</v>
      </c>
      <c r="F957" s="15" t="s">
        <v>404</v>
      </c>
      <c r="G957" s="15">
        <v>3518.69</v>
      </c>
      <c r="H957" s="24">
        <f t="shared" si="14"/>
        <v>0.2932241666666667</v>
      </c>
      <c r="I957" s="15"/>
      <c r="J957" s="21"/>
    </row>
    <row r="958" spans="1:10" ht="15">
      <c r="A958" s="120"/>
      <c r="B958" s="103"/>
      <c r="C958" s="97" t="s">
        <v>1522</v>
      </c>
      <c r="D958" s="10" t="s">
        <v>1523</v>
      </c>
      <c r="E958" s="13">
        <f>E959</f>
        <v>300</v>
      </c>
      <c r="F958" s="15" t="s">
        <v>228</v>
      </c>
      <c r="G958" s="15">
        <f>G959</f>
        <v>40</v>
      </c>
      <c r="H958" s="24">
        <f t="shared" si="14"/>
        <v>0.13333333333333333</v>
      </c>
      <c r="I958" s="15">
        <f>G958</f>
        <v>40</v>
      </c>
      <c r="J958" s="21">
        <v>0</v>
      </c>
    </row>
    <row r="959" spans="1:10" ht="15">
      <c r="A959" s="120"/>
      <c r="B959" s="103"/>
      <c r="C959" s="98"/>
      <c r="D959" s="10" t="s">
        <v>720</v>
      </c>
      <c r="E959" s="13">
        <v>300</v>
      </c>
      <c r="F959" s="15" t="s">
        <v>228</v>
      </c>
      <c r="G959" s="15">
        <v>40</v>
      </c>
      <c r="H959" s="24">
        <f t="shared" si="14"/>
        <v>0.13333333333333333</v>
      </c>
      <c r="I959" s="15"/>
      <c r="J959" s="21"/>
    </row>
    <row r="960" spans="1:10" ht="15">
      <c r="A960" s="120"/>
      <c r="B960" s="103"/>
      <c r="C960" s="97" t="s">
        <v>1941</v>
      </c>
      <c r="D960" s="10" t="s">
        <v>1942</v>
      </c>
      <c r="E960" s="13">
        <f>E961</f>
        <v>70000</v>
      </c>
      <c r="F960" s="15" t="s">
        <v>727</v>
      </c>
      <c r="G960" s="15">
        <f>G961</f>
        <v>27617.44</v>
      </c>
      <c r="H960" s="24">
        <f t="shared" si="14"/>
        <v>0.39470401600686006</v>
      </c>
      <c r="I960" s="15">
        <f>G960</f>
        <v>27617.44</v>
      </c>
      <c r="J960" s="21">
        <v>0</v>
      </c>
    </row>
    <row r="961" spans="1:10" ht="15">
      <c r="A961" s="120"/>
      <c r="B961" s="103"/>
      <c r="C961" s="98"/>
      <c r="D961" s="10" t="s">
        <v>172</v>
      </c>
      <c r="E961" s="13">
        <v>70000</v>
      </c>
      <c r="F961" s="15" t="s">
        <v>727</v>
      </c>
      <c r="G961" s="15">
        <v>27617.44</v>
      </c>
      <c r="H961" s="24">
        <f t="shared" si="14"/>
        <v>0.39470401600686006</v>
      </c>
      <c r="I961" s="15"/>
      <c r="J961" s="21"/>
    </row>
    <row r="962" spans="1:10" ht="30">
      <c r="A962" s="120"/>
      <c r="B962" s="103"/>
      <c r="C962" s="98"/>
      <c r="D962" s="10" t="s">
        <v>175</v>
      </c>
      <c r="E962" s="13"/>
      <c r="F962" s="15"/>
      <c r="G962" s="15">
        <v>12425.35</v>
      </c>
      <c r="H962" s="24"/>
      <c r="I962" s="15"/>
      <c r="J962" s="21"/>
    </row>
    <row r="963" spans="1:10" ht="15">
      <c r="A963" s="120"/>
      <c r="B963" s="103"/>
      <c r="C963" s="98"/>
      <c r="D963" s="10" t="s">
        <v>176</v>
      </c>
      <c r="E963" s="13"/>
      <c r="F963" s="15"/>
      <c r="G963" s="15">
        <v>12593</v>
      </c>
      <c r="H963" s="24"/>
      <c r="I963" s="15"/>
      <c r="J963" s="21"/>
    </row>
    <row r="964" spans="1:10" ht="30">
      <c r="A964" s="120"/>
      <c r="B964" s="103"/>
      <c r="C964" s="98"/>
      <c r="D964" s="10" t="s">
        <v>177</v>
      </c>
      <c r="E964" s="13"/>
      <c r="F964" s="15"/>
      <c r="G964" s="15">
        <v>1161.04</v>
      </c>
      <c r="H964" s="24"/>
      <c r="I964" s="15"/>
      <c r="J964" s="21"/>
    </row>
    <row r="965" spans="1:10" ht="15">
      <c r="A965" s="120"/>
      <c r="B965" s="103"/>
      <c r="C965" s="98"/>
      <c r="D965" s="10" t="s">
        <v>178</v>
      </c>
      <c r="E965" s="13"/>
      <c r="F965" s="15"/>
      <c r="G965" s="15">
        <v>1438.05</v>
      </c>
      <c r="H965" s="24"/>
      <c r="I965" s="15"/>
      <c r="J965" s="21"/>
    </row>
    <row r="966" spans="1:10" ht="45">
      <c r="A966" s="120"/>
      <c r="B966" s="103"/>
      <c r="C966" s="97" t="s">
        <v>782</v>
      </c>
      <c r="D966" s="10" t="s">
        <v>783</v>
      </c>
      <c r="E966" s="13">
        <f>E967</f>
        <v>2400</v>
      </c>
      <c r="F966" s="15" t="s">
        <v>1158</v>
      </c>
      <c r="G966" s="15">
        <f>G967</f>
        <v>921.27</v>
      </c>
      <c r="H966" s="24">
        <f t="shared" si="14"/>
        <v>0.3838625</v>
      </c>
      <c r="I966" s="15">
        <f>G966</f>
        <v>921.27</v>
      </c>
      <c r="J966" s="21">
        <v>0</v>
      </c>
    </row>
    <row r="967" spans="1:10" ht="15">
      <c r="A967" s="120"/>
      <c r="B967" s="103"/>
      <c r="C967" s="98"/>
      <c r="D967" s="10" t="s">
        <v>720</v>
      </c>
      <c r="E967" s="13">
        <v>2400</v>
      </c>
      <c r="F967" s="15" t="s">
        <v>1158</v>
      </c>
      <c r="G967" s="15">
        <v>921.27</v>
      </c>
      <c r="H967" s="24">
        <f t="shared" si="14"/>
        <v>0.3838625</v>
      </c>
      <c r="I967" s="15"/>
      <c r="J967" s="21"/>
    </row>
    <row r="968" spans="1:10" ht="15">
      <c r="A968" s="120"/>
      <c r="B968" s="103"/>
      <c r="C968" s="97" t="s">
        <v>1530</v>
      </c>
      <c r="D968" s="10" t="s">
        <v>1531</v>
      </c>
      <c r="E968" s="13">
        <f>E969</f>
        <v>300</v>
      </c>
      <c r="F968" s="15" t="s">
        <v>228</v>
      </c>
      <c r="G968" s="15">
        <f>G969</f>
        <v>0</v>
      </c>
      <c r="H968" s="24">
        <f aca="true" t="shared" si="15" ref="H968:H1031">G968/F968</f>
        <v>0</v>
      </c>
      <c r="I968" s="15">
        <f>G968</f>
        <v>0</v>
      </c>
      <c r="J968" s="21">
        <v>0</v>
      </c>
    </row>
    <row r="969" spans="1:10" ht="15">
      <c r="A969" s="120"/>
      <c r="B969" s="103"/>
      <c r="C969" s="98"/>
      <c r="D969" s="10" t="s">
        <v>720</v>
      </c>
      <c r="E969" s="13">
        <v>300</v>
      </c>
      <c r="F969" s="15" t="s">
        <v>228</v>
      </c>
      <c r="G969" s="15">
        <v>0</v>
      </c>
      <c r="H969" s="24">
        <f t="shared" si="15"/>
        <v>0</v>
      </c>
      <c r="I969" s="15"/>
      <c r="J969" s="21"/>
    </row>
    <row r="970" spans="1:10" ht="15">
      <c r="A970" s="120"/>
      <c r="B970" s="103"/>
      <c r="C970" s="97" t="s">
        <v>230</v>
      </c>
      <c r="D970" s="10" t="s">
        <v>231</v>
      </c>
      <c r="E970" s="13">
        <f>E971</f>
        <v>16000</v>
      </c>
      <c r="F970" s="15" t="s">
        <v>34</v>
      </c>
      <c r="G970" s="15">
        <f>G971</f>
        <v>8660</v>
      </c>
      <c r="H970" s="24">
        <f t="shared" si="15"/>
        <v>0.54125</v>
      </c>
      <c r="I970" s="15">
        <f>G970</f>
        <v>8660</v>
      </c>
      <c r="J970" s="21">
        <v>0</v>
      </c>
    </row>
    <row r="971" spans="1:10" ht="15">
      <c r="A971" s="120"/>
      <c r="B971" s="103"/>
      <c r="C971" s="98"/>
      <c r="D971" s="10" t="s">
        <v>179</v>
      </c>
      <c r="E971" s="13">
        <v>16000</v>
      </c>
      <c r="F971" s="15" t="s">
        <v>34</v>
      </c>
      <c r="G971" s="15">
        <v>8660</v>
      </c>
      <c r="H971" s="24">
        <f t="shared" si="15"/>
        <v>0.54125</v>
      </c>
      <c r="I971" s="15"/>
      <c r="J971" s="21"/>
    </row>
    <row r="972" spans="1:10" ht="15">
      <c r="A972" s="120"/>
      <c r="B972" s="103"/>
      <c r="C972" s="97" t="s">
        <v>1605</v>
      </c>
      <c r="D972" s="10" t="s">
        <v>1606</v>
      </c>
      <c r="E972" s="13">
        <f>E973</f>
        <v>6198</v>
      </c>
      <c r="F972" s="15" t="s">
        <v>728</v>
      </c>
      <c r="G972" s="15">
        <f>G973</f>
        <v>4649</v>
      </c>
      <c r="H972" s="24">
        <f t="shared" si="15"/>
        <v>0.750080671184253</v>
      </c>
      <c r="I972" s="15">
        <f>G972</f>
        <v>4649</v>
      </c>
      <c r="J972" s="21">
        <v>0</v>
      </c>
    </row>
    <row r="973" spans="1:10" ht="15">
      <c r="A973" s="120"/>
      <c r="B973" s="103"/>
      <c r="C973" s="98"/>
      <c r="D973" s="10" t="s">
        <v>720</v>
      </c>
      <c r="E973" s="13">
        <v>6198</v>
      </c>
      <c r="F973" s="15" t="s">
        <v>728</v>
      </c>
      <c r="G973" s="15">
        <v>4649</v>
      </c>
      <c r="H973" s="24">
        <f t="shared" si="15"/>
        <v>0.750080671184253</v>
      </c>
      <c r="I973" s="15"/>
      <c r="J973" s="21"/>
    </row>
    <row r="974" spans="1:10" ht="30">
      <c r="A974" s="120"/>
      <c r="B974" s="103"/>
      <c r="C974" s="97" t="s">
        <v>729</v>
      </c>
      <c r="D974" s="10" t="s">
        <v>730</v>
      </c>
      <c r="E974" s="13">
        <f>E975</f>
        <v>5500</v>
      </c>
      <c r="F974" s="15" t="s">
        <v>731</v>
      </c>
      <c r="G974" s="15">
        <f>G975</f>
        <v>2600</v>
      </c>
      <c r="H974" s="24">
        <f t="shared" si="15"/>
        <v>0.4727272727272727</v>
      </c>
      <c r="I974" s="15">
        <f>G974</f>
        <v>2600</v>
      </c>
      <c r="J974" s="21">
        <v>0</v>
      </c>
    </row>
    <row r="975" spans="1:10" ht="15">
      <c r="A975" s="120"/>
      <c r="B975" s="103"/>
      <c r="C975" s="99"/>
      <c r="D975" s="34" t="s">
        <v>720</v>
      </c>
      <c r="E975" s="35">
        <v>5500</v>
      </c>
      <c r="F975" s="36" t="s">
        <v>731</v>
      </c>
      <c r="G975" s="36">
        <v>2600</v>
      </c>
      <c r="H975" s="24">
        <f t="shared" si="15"/>
        <v>0.4727272727272727</v>
      </c>
      <c r="I975" s="36"/>
      <c r="J975" s="37"/>
    </row>
    <row r="976" spans="1:10" ht="15">
      <c r="A976" s="120"/>
      <c r="B976" s="103"/>
      <c r="C976" s="110" t="s">
        <v>1775</v>
      </c>
      <c r="D976" s="39" t="s">
        <v>1776</v>
      </c>
      <c r="E976" s="40">
        <f>E977</f>
        <v>0</v>
      </c>
      <c r="F976" s="41" t="s">
        <v>732</v>
      </c>
      <c r="G976" s="41">
        <f>G977</f>
        <v>5447</v>
      </c>
      <c r="H976" s="24">
        <f t="shared" si="15"/>
        <v>1</v>
      </c>
      <c r="I976" s="41">
        <f>G976</f>
        <v>5447</v>
      </c>
      <c r="J976" s="42">
        <v>0</v>
      </c>
    </row>
    <row r="977" spans="1:10" ht="45">
      <c r="A977" s="120"/>
      <c r="B977" s="103"/>
      <c r="C977" s="98"/>
      <c r="D977" s="10" t="s">
        <v>652</v>
      </c>
      <c r="E977" s="13">
        <v>0</v>
      </c>
      <c r="F977" s="15" t="s">
        <v>732</v>
      </c>
      <c r="G977" s="15">
        <v>5447</v>
      </c>
      <c r="H977" s="24">
        <f t="shared" si="15"/>
        <v>1</v>
      </c>
      <c r="I977" s="15"/>
      <c r="J977" s="21"/>
    </row>
    <row r="978" spans="1:10" ht="30">
      <c r="A978" s="120"/>
      <c r="B978" s="103"/>
      <c r="C978" s="97" t="s">
        <v>1691</v>
      </c>
      <c r="D978" s="10" t="s">
        <v>207</v>
      </c>
      <c r="E978" s="13">
        <f>E979</f>
        <v>50000</v>
      </c>
      <c r="F978" s="15" t="s">
        <v>1103</v>
      </c>
      <c r="G978" s="15">
        <f>G979</f>
        <v>0</v>
      </c>
      <c r="H978" s="24">
        <f t="shared" si="15"/>
        <v>0</v>
      </c>
      <c r="I978" s="15">
        <v>0</v>
      </c>
      <c r="J978" s="21">
        <f>G978</f>
        <v>0</v>
      </c>
    </row>
    <row r="979" spans="1:10" ht="30">
      <c r="A979" s="120"/>
      <c r="B979" s="104"/>
      <c r="C979" s="98"/>
      <c r="D979" s="10" t="s">
        <v>653</v>
      </c>
      <c r="E979" s="13">
        <v>50000</v>
      </c>
      <c r="F979" s="15" t="s">
        <v>1103</v>
      </c>
      <c r="G979" s="15">
        <v>0</v>
      </c>
      <c r="H979" s="24">
        <f t="shared" si="15"/>
        <v>0</v>
      </c>
      <c r="I979" s="15"/>
      <c r="J979" s="21"/>
    </row>
    <row r="980" spans="1:10" ht="15">
      <c r="A980" s="103"/>
      <c r="B980" s="121" t="s">
        <v>654</v>
      </c>
      <c r="C980" s="8"/>
      <c r="D980" s="10" t="s">
        <v>655</v>
      </c>
      <c r="E980" s="13">
        <f>E981+E986+E992</f>
        <v>22204</v>
      </c>
      <c r="F980" s="15" t="s">
        <v>656</v>
      </c>
      <c r="G980" s="15">
        <f>G981+G986+G992</f>
        <v>3015.79</v>
      </c>
      <c r="H980" s="24">
        <f t="shared" si="15"/>
        <v>0.13582192397766168</v>
      </c>
      <c r="I980" s="15">
        <f>I981+I986+I992</f>
        <v>3015.79</v>
      </c>
      <c r="J980" s="21">
        <f>J981+J986+J992</f>
        <v>0</v>
      </c>
    </row>
    <row r="981" spans="1:10" ht="15">
      <c r="A981" s="103"/>
      <c r="B981" s="98"/>
      <c r="C981" s="8" t="s">
        <v>1941</v>
      </c>
      <c r="D981" s="10" t="s">
        <v>1942</v>
      </c>
      <c r="E981" s="13">
        <v>0</v>
      </c>
      <c r="F981" s="15" t="s">
        <v>657</v>
      </c>
      <c r="G981" s="15">
        <f>SUM(G982:G985)</f>
        <v>1208</v>
      </c>
      <c r="H981" s="24">
        <f t="shared" si="15"/>
        <v>0.24733824733824733</v>
      </c>
      <c r="I981" s="15">
        <f>G981</f>
        <v>1208</v>
      </c>
      <c r="J981" s="21">
        <v>0</v>
      </c>
    </row>
    <row r="982" spans="1:10" ht="30">
      <c r="A982" s="103"/>
      <c r="B982" s="98"/>
      <c r="C982" s="32"/>
      <c r="D982" s="10" t="s">
        <v>658</v>
      </c>
      <c r="E982" s="13">
        <v>0</v>
      </c>
      <c r="F982" s="15" t="s">
        <v>659</v>
      </c>
      <c r="G982" s="15">
        <v>0</v>
      </c>
      <c r="H982" s="24">
        <f t="shared" si="15"/>
        <v>0</v>
      </c>
      <c r="I982" s="15"/>
      <c r="J982" s="21"/>
    </row>
    <row r="983" spans="1:10" ht="15">
      <c r="A983" s="103"/>
      <c r="B983" s="98"/>
      <c r="C983" s="32"/>
      <c r="D983" s="10" t="s">
        <v>660</v>
      </c>
      <c r="E983" s="13">
        <v>0</v>
      </c>
      <c r="F983" s="15" t="s">
        <v>661</v>
      </c>
      <c r="G983" s="15">
        <v>0</v>
      </c>
      <c r="H983" s="24">
        <f t="shared" si="15"/>
        <v>0</v>
      </c>
      <c r="I983" s="15"/>
      <c r="J983" s="21"/>
    </row>
    <row r="984" spans="1:10" ht="15">
      <c r="A984" s="103"/>
      <c r="B984" s="98"/>
      <c r="C984" s="32"/>
      <c r="D984" s="10" t="s">
        <v>662</v>
      </c>
      <c r="E984" s="13">
        <v>0</v>
      </c>
      <c r="F984" s="15" t="s">
        <v>663</v>
      </c>
      <c r="G984" s="15">
        <v>435</v>
      </c>
      <c r="H984" s="24">
        <f t="shared" si="15"/>
        <v>0.6214285714285714</v>
      </c>
      <c r="I984" s="15"/>
      <c r="J984" s="21"/>
    </row>
    <row r="985" spans="1:10" ht="15">
      <c r="A985" s="103"/>
      <c r="B985" s="98"/>
      <c r="C985" s="32"/>
      <c r="D985" s="10" t="s">
        <v>664</v>
      </c>
      <c r="E985" s="13">
        <v>0</v>
      </c>
      <c r="F985" s="15" t="s">
        <v>1241</v>
      </c>
      <c r="G985" s="15">
        <v>773</v>
      </c>
      <c r="H985" s="24">
        <f t="shared" si="15"/>
        <v>0.4017671517671518</v>
      </c>
      <c r="I985" s="15"/>
      <c r="J985" s="21"/>
    </row>
    <row r="986" spans="1:10" ht="15">
      <c r="A986" s="103"/>
      <c r="B986" s="98"/>
      <c r="C986" s="8" t="s">
        <v>1530</v>
      </c>
      <c r="D986" s="10" t="s">
        <v>1531</v>
      </c>
      <c r="E986" s="13">
        <v>0</v>
      </c>
      <c r="F986" s="15" t="s">
        <v>1242</v>
      </c>
      <c r="G986" s="15">
        <f>SUM(G987:G991)</f>
        <v>647.79</v>
      </c>
      <c r="H986" s="24">
        <f t="shared" si="15"/>
        <v>0.202434375</v>
      </c>
      <c r="I986" s="15">
        <f>G986</f>
        <v>647.79</v>
      </c>
      <c r="J986" s="21">
        <v>0</v>
      </c>
    </row>
    <row r="987" spans="1:10" ht="15">
      <c r="A987" s="103"/>
      <c r="B987" s="98"/>
      <c r="C987" s="32"/>
      <c r="D987" s="10" t="s">
        <v>1243</v>
      </c>
      <c r="E987" s="13">
        <v>0</v>
      </c>
      <c r="F987" s="15" t="s">
        <v>1532</v>
      </c>
      <c r="G987" s="15">
        <v>0</v>
      </c>
      <c r="H987" s="24">
        <f t="shared" si="15"/>
        <v>0</v>
      </c>
      <c r="I987" s="15"/>
      <c r="J987" s="21"/>
    </row>
    <row r="988" spans="1:10" ht="15">
      <c r="A988" s="103"/>
      <c r="B988" s="98"/>
      <c r="C988" s="32"/>
      <c r="D988" s="10" t="s">
        <v>1245</v>
      </c>
      <c r="E988" s="13">
        <v>0</v>
      </c>
      <c r="F988" s="15" t="s">
        <v>1678</v>
      </c>
      <c r="G988" s="15">
        <v>0</v>
      </c>
      <c r="H988" s="24">
        <f t="shared" si="15"/>
        <v>0</v>
      </c>
      <c r="I988" s="15"/>
      <c r="J988" s="21"/>
    </row>
    <row r="989" spans="1:10" ht="15">
      <c r="A989" s="103"/>
      <c r="B989" s="98"/>
      <c r="C989" s="32"/>
      <c r="D989" s="10" t="s">
        <v>1246</v>
      </c>
      <c r="E989" s="13">
        <v>0</v>
      </c>
      <c r="F989" s="15" t="s">
        <v>1714</v>
      </c>
      <c r="G989" s="15">
        <v>138.7</v>
      </c>
      <c r="H989" s="24">
        <f t="shared" si="15"/>
        <v>0.2774</v>
      </c>
      <c r="I989" s="15"/>
      <c r="J989" s="21"/>
    </row>
    <row r="990" spans="1:10" ht="15">
      <c r="A990" s="103"/>
      <c r="B990" s="98"/>
      <c r="C990" s="32"/>
      <c r="D990" s="10" t="s">
        <v>1247</v>
      </c>
      <c r="E990" s="13">
        <v>0</v>
      </c>
      <c r="F990" s="15" t="s">
        <v>1705</v>
      </c>
      <c r="G990" s="15">
        <v>0</v>
      </c>
      <c r="H990" s="24">
        <f t="shared" si="15"/>
        <v>0</v>
      </c>
      <c r="I990" s="15"/>
      <c r="J990" s="21"/>
    </row>
    <row r="991" spans="1:10" ht="15">
      <c r="A991" s="103"/>
      <c r="B991" s="98"/>
      <c r="C991" s="32"/>
      <c r="D991" s="10" t="s">
        <v>1248</v>
      </c>
      <c r="E991" s="13">
        <v>0</v>
      </c>
      <c r="F991" s="15" t="s">
        <v>328</v>
      </c>
      <c r="G991" s="15">
        <v>509.09</v>
      </c>
      <c r="H991" s="24">
        <f t="shared" si="15"/>
        <v>0.42424166666666663</v>
      </c>
      <c r="I991" s="15"/>
      <c r="J991" s="21"/>
    </row>
    <row r="992" spans="1:10" ht="30">
      <c r="A992" s="103"/>
      <c r="B992" s="98"/>
      <c r="C992" s="8" t="s">
        <v>1312</v>
      </c>
      <c r="D992" s="10" t="s">
        <v>1313</v>
      </c>
      <c r="E992" s="13">
        <f>SUM(E993:E998)</f>
        <v>22204</v>
      </c>
      <c r="F992" s="15" t="s">
        <v>1249</v>
      </c>
      <c r="G992" s="15">
        <f>SUM(G993:G998)</f>
        <v>1160</v>
      </c>
      <c r="H992" s="24">
        <f t="shared" si="15"/>
        <v>0.0821529745042493</v>
      </c>
      <c r="I992" s="15">
        <f>G992</f>
        <v>1160</v>
      </c>
      <c r="J992" s="21">
        <v>0</v>
      </c>
    </row>
    <row r="993" spans="1:10" ht="30">
      <c r="A993" s="103"/>
      <c r="B993" s="98"/>
      <c r="C993" s="32"/>
      <c r="D993" s="10" t="s">
        <v>1244</v>
      </c>
      <c r="E993" s="13">
        <v>0</v>
      </c>
      <c r="F993" s="15" t="s">
        <v>1524</v>
      </c>
      <c r="G993" s="15">
        <v>0</v>
      </c>
      <c r="H993" s="24">
        <f t="shared" si="15"/>
        <v>0</v>
      </c>
      <c r="I993" s="15"/>
      <c r="J993" s="21"/>
    </row>
    <row r="994" spans="1:10" ht="30">
      <c r="A994" s="103"/>
      <c r="B994" s="98"/>
      <c r="C994" s="32"/>
      <c r="D994" s="10" t="s">
        <v>658</v>
      </c>
      <c r="E994" s="13">
        <v>0</v>
      </c>
      <c r="F994" s="15" t="s">
        <v>659</v>
      </c>
      <c r="G994" s="15">
        <v>0</v>
      </c>
      <c r="H994" s="24">
        <f t="shared" si="15"/>
        <v>0</v>
      </c>
      <c r="I994" s="15"/>
      <c r="J994" s="21"/>
    </row>
    <row r="995" spans="1:10" ht="30">
      <c r="A995" s="103"/>
      <c r="B995" s="98"/>
      <c r="C995" s="32"/>
      <c r="D995" s="10" t="s">
        <v>17</v>
      </c>
      <c r="E995" s="13">
        <v>0</v>
      </c>
      <c r="F995" s="15" t="s">
        <v>780</v>
      </c>
      <c r="G995" s="15">
        <v>0</v>
      </c>
      <c r="H995" s="24">
        <f t="shared" si="15"/>
        <v>0</v>
      </c>
      <c r="I995" s="15"/>
      <c r="J995" s="21"/>
    </row>
    <row r="996" spans="1:10" ht="30">
      <c r="A996" s="103"/>
      <c r="B996" s="98"/>
      <c r="C996" s="32"/>
      <c r="D996" s="10" t="s">
        <v>18</v>
      </c>
      <c r="E996" s="13">
        <v>0</v>
      </c>
      <c r="F996" s="15" t="s">
        <v>19</v>
      </c>
      <c r="G996" s="15">
        <v>770</v>
      </c>
      <c r="H996" s="24">
        <f t="shared" si="15"/>
        <v>0.24838709677419354</v>
      </c>
      <c r="I996" s="15"/>
      <c r="J996" s="21"/>
    </row>
    <row r="997" spans="1:10" ht="15">
      <c r="A997" s="103"/>
      <c r="B997" s="98"/>
      <c r="C997" s="32"/>
      <c r="D997" s="10" t="s">
        <v>20</v>
      </c>
      <c r="E997" s="13">
        <v>22204</v>
      </c>
      <c r="F997" s="15" t="s">
        <v>1370</v>
      </c>
      <c r="G997" s="15">
        <v>0</v>
      </c>
      <c r="H997" s="24">
        <f t="shared" si="15"/>
        <v>0</v>
      </c>
      <c r="I997" s="15"/>
      <c r="J997" s="21"/>
    </row>
    <row r="998" spans="1:10" ht="30">
      <c r="A998" s="103"/>
      <c r="B998" s="99"/>
      <c r="C998" s="33"/>
      <c r="D998" s="34" t="s">
        <v>1371</v>
      </c>
      <c r="E998" s="35">
        <v>0</v>
      </c>
      <c r="F998" s="36" t="s">
        <v>1372</v>
      </c>
      <c r="G998" s="36">
        <v>390</v>
      </c>
      <c r="H998" s="24">
        <f t="shared" si="15"/>
        <v>0.12225705329153605</v>
      </c>
      <c r="I998" s="36"/>
      <c r="J998" s="37"/>
    </row>
    <row r="999" spans="1:11" ht="15">
      <c r="A999" s="103"/>
      <c r="B999" s="122" t="s">
        <v>1373</v>
      </c>
      <c r="C999" s="49"/>
      <c r="D999" s="39" t="s">
        <v>212</v>
      </c>
      <c r="E999" s="40">
        <f>E1000+E1002+E1004+E1006+E1008+E1010+E1012+E1014+E1020+E1022+E1027+E1033</f>
        <v>192425</v>
      </c>
      <c r="F999" s="41" t="s">
        <v>1374</v>
      </c>
      <c r="G999" s="41">
        <f>G1000+G1002+G1004+G1006+G1008+G1010+G1012+G1014+G1020+G1022+G1027+G1033</f>
        <v>134077.67</v>
      </c>
      <c r="H999" s="24">
        <f t="shared" si="15"/>
        <v>0.644532912226052</v>
      </c>
      <c r="I999" s="41">
        <f>I1000+I1002+I1004+I1006+I1008+I1010+I1012+I1014+I1020+I1022+I1027+I1033</f>
        <v>129198.97</v>
      </c>
      <c r="J999" s="42">
        <f>J1000+J1002+J1004+J1006+J1008+J1010+J1012+J1014+J1020+J1022+J1027+J1033</f>
        <v>4878.7</v>
      </c>
      <c r="K999" s="1"/>
    </row>
    <row r="1000" spans="1:10" ht="45">
      <c r="A1000" s="120"/>
      <c r="B1000" s="102"/>
      <c r="C1000" s="97" t="s">
        <v>1700</v>
      </c>
      <c r="D1000" s="10" t="s">
        <v>1701</v>
      </c>
      <c r="E1000" s="13">
        <f>E1001</f>
        <v>10000</v>
      </c>
      <c r="F1000" s="15" t="s">
        <v>1375</v>
      </c>
      <c r="G1000" s="15">
        <f>G1001</f>
        <v>0</v>
      </c>
      <c r="H1000" s="24">
        <f t="shared" si="15"/>
        <v>0</v>
      </c>
      <c r="I1000" s="15">
        <f>G1000</f>
        <v>0</v>
      </c>
      <c r="J1000" s="21">
        <v>0</v>
      </c>
    </row>
    <row r="1001" spans="1:10" ht="30">
      <c r="A1001" s="120"/>
      <c r="B1001" s="103"/>
      <c r="C1001" s="98"/>
      <c r="D1001" s="10" t="s">
        <v>1376</v>
      </c>
      <c r="E1001" s="13">
        <v>10000</v>
      </c>
      <c r="F1001" s="15" t="s">
        <v>1375</v>
      </c>
      <c r="G1001" s="15">
        <v>0</v>
      </c>
      <c r="H1001" s="24">
        <f t="shared" si="15"/>
        <v>0</v>
      </c>
      <c r="I1001" s="15"/>
      <c r="J1001" s="21"/>
    </row>
    <row r="1002" spans="1:10" ht="15">
      <c r="A1002" s="120"/>
      <c r="B1002" s="103"/>
      <c r="C1002" s="97" t="s">
        <v>1477</v>
      </c>
      <c r="D1002" s="10" t="s">
        <v>1478</v>
      </c>
      <c r="E1002" s="13">
        <f>E1003</f>
        <v>8882</v>
      </c>
      <c r="F1002" s="15" t="s">
        <v>1377</v>
      </c>
      <c r="G1002" s="15">
        <f>G1003</f>
        <v>0</v>
      </c>
      <c r="H1002" s="24">
        <f t="shared" si="15"/>
        <v>0</v>
      </c>
      <c r="I1002" s="15">
        <f>G1002</f>
        <v>0</v>
      </c>
      <c r="J1002" s="21">
        <v>0</v>
      </c>
    </row>
    <row r="1003" spans="1:10" ht="15">
      <c r="A1003" s="120"/>
      <c r="B1003" s="103"/>
      <c r="C1003" s="98"/>
      <c r="D1003" s="10" t="s">
        <v>1378</v>
      </c>
      <c r="E1003" s="13">
        <v>8882</v>
      </c>
      <c r="F1003" s="15" t="s">
        <v>1377</v>
      </c>
      <c r="G1003" s="15">
        <v>0</v>
      </c>
      <c r="H1003" s="24">
        <f t="shared" si="15"/>
        <v>0</v>
      </c>
      <c r="I1003" s="15"/>
      <c r="J1003" s="21"/>
    </row>
    <row r="1004" spans="1:10" ht="15">
      <c r="A1004" s="120"/>
      <c r="B1004" s="103"/>
      <c r="C1004" s="97" t="s">
        <v>214</v>
      </c>
      <c r="D1004" s="10" t="s">
        <v>215</v>
      </c>
      <c r="E1004" s="13">
        <f>E1005</f>
        <v>4500</v>
      </c>
      <c r="F1004" s="15" t="s">
        <v>778</v>
      </c>
      <c r="G1004" s="15">
        <f>G1005</f>
        <v>0</v>
      </c>
      <c r="H1004" s="24">
        <f t="shared" si="15"/>
        <v>0</v>
      </c>
      <c r="I1004" s="15">
        <f>G1004</f>
        <v>0</v>
      </c>
      <c r="J1004" s="21">
        <v>0</v>
      </c>
    </row>
    <row r="1005" spans="1:10" ht="15">
      <c r="A1005" s="120"/>
      <c r="B1005" s="103"/>
      <c r="C1005" s="98"/>
      <c r="D1005" s="10" t="s">
        <v>1379</v>
      </c>
      <c r="E1005" s="13">
        <v>4500</v>
      </c>
      <c r="F1005" s="15" t="s">
        <v>778</v>
      </c>
      <c r="G1005" s="15">
        <v>0</v>
      </c>
      <c r="H1005" s="24">
        <f t="shared" si="15"/>
        <v>0</v>
      </c>
      <c r="I1005" s="15"/>
      <c r="J1005" s="21"/>
    </row>
    <row r="1006" spans="1:10" ht="15">
      <c r="A1006" s="120"/>
      <c r="B1006" s="103"/>
      <c r="C1006" s="97" t="s">
        <v>218</v>
      </c>
      <c r="D1006" s="10" t="s">
        <v>219</v>
      </c>
      <c r="E1006" s="13">
        <f>E1007</f>
        <v>841</v>
      </c>
      <c r="F1006" s="15" t="s">
        <v>1380</v>
      </c>
      <c r="G1006" s="15">
        <f>G1007</f>
        <v>0</v>
      </c>
      <c r="H1006" s="24">
        <f t="shared" si="15"/>
        <v>0</v>
      </c>
      <c r="I1006" s="15">
        <f>G1006</f>
        <v>0</v>
      </c>
      <c r="J1006" s="21">
        <v>0</v>
      </c>
    </row>
    <row r="1007" spans="1:10" ht="15">
      <c r="A1007" s="120"/>
      <c r="B1007" s="103"/>
      <c r="C1007" s="98"/>
      <c r="D1007" s="10" t="s">
        <v>1379</v>
      </c>
      <c r="E1007" s="13">
        <v>841</v>
      </c>
      <c r="F1007" s="15" t="s">
        <v>1380</v>
      </c>
      <c r="G1007" s="15">
        <v>0</v>
      </c>
      <c r="H1007" s="24">
        <f t="shared" si="15"/>
        <v>0</v>
      </c>
      <c r="I1007" s="15"/>
      <c r="J1007" s="21"/>
    </row>
    <row r="1008" spans="1:10" ht="15">
      <c r="A1008" s="120"/>
      <c r="B1008" s="103"/>
      <c r="C1008" s="97" t="s">
        <v>221</v>
      </c>
      <c r="D1008" s="10" t="s">
        <v>222</v>
      </c>
      <c r="E1008" s="13">
        <f>E1009</f>
        <v>110</v>
      </c>
      <c r="F1008" s="15" t="s">
        <v>1381</v>
      </c>
      <c r="G1008" s="15">
        <f>G1009</f>
        <v>0</v>
      </c>
      <c r="H1008" s="24">
        <f t="shared" si="15"/>
        <v>0</v>
      </c>
      <c r="I1008" s="15">
        <f>G1008</f>
        <v>0</v>
      </c>
      <c r="J1008" s="21">
        <v>0</v>
      </c>
    </row>
    <row r="1009" spans="1:10" ht="15">
      <c r="A1009" s="120"/>
      <c r="B1009" s="103"/>
      <c r="C1009" s="98"/>
      <c r="D1009" s="10" t="s">
        <v>1379</v>
      </c>
      <c r="E1009" s="13">
        <v>110</v>
      </c>
      <c r="F1009" s="15" t="s">
        <v>1381</v>
      </c>
      <c r="G1009" s="15">
        <v>0</v>
      </c>
      <c r="H1009" s="24">
        <f t="shared" si="15"/>
        <v>0</v>
      </c>
      <c r="I1009" s="15"/>
      <c r="J1009" s="21"/>
    </row>
    <row r="1010" spans="1:10" ht="15">
      <c r="A1010" s="120"/>
      <c r="B1010" s="103"/>
      <c r="C1010" s="97" t="s">
        <v>1487</v>
      </c>
      <c r="D1010" s="10" t="s">
        <v>1488</v>
      </c>
      <c r="E1010" s="13">
        <f>E1011</f>
        <v>600</v>
      </c>
      <c r="F1010" s="15" t="s">
        <v>1524</v>
      </c>
      <c r="G1010" s="15">
        <f>G1011</f>
        <v>0</v>
      </c>
      <c r="H1010" s="24">
        <f t="shared" si="15"/>
        <v>0</v>
      </c>
      <c r="I1010" s="15">
        <f>G1010</f>
        <v>0</v>
      </c>
      <c r="J1010" s="21">
        <v>0</v>
      </c>
    </row>
    <row r="1011" spans="1:10" ht="30">
      <c r="A1011" s="120"/>
      <c r="B1011" s="103"/>
      <c r="C1011" s="98"/>
      <c r="D1011" s="10" t="s">
        <v>1382</v>
      </c>
      <c r="E1011" s="13">
        <v>600</v>
      </c>
      <c r="F1011" s="15" t="s">
        <v>1524</v>
      </c>
      <c r="G1011" s="15">
        <v>0</v>
      </c>
      <c r="H1011" s="24">
        <f t="shared" si="15"/>
        <v>0</v>
      </c>
      <c r="I1011" s="15"/>
      <c r="J1011" s="21"/>
    </row>
    <row r="1012" spans="1:10" ht="15">
      <c r="A1012" s="120"/>
      <c r="B1012" s="103"/>
      <c r="C1012" s="97" t="s">
        <v>2037</v>
      </c>
      <c r="D1012" s="10" t="s">
        <v>1488</v>
      </c>
      <c r="E1012" s="13">
        <f>E1013</f>
        <v>0</v>
      </c>
      <c r="F1012" s="15" t="s">
        <v>1383</v>
      </c>
      <c r="G1012" s="15">
        <f>G1013</f>
        <v>978.6</v>
      </c>
      <c r="H1012" s="24">
        <f t="shared" si="15"/>
        <v>0.13591666666666666</v>
      </c>
      <c r="I1012" s="15">
        <f>G1012</f>
        <v>978.6</v>
      </c>
      <c r="J1012" s="21">
        <v>0</v>
      </c>
    </row>
    <row r="1013" spans="1:10" ht="75">
      <c r="A1013" s="120"/>
      <c r="B1013" s="103"/>
      <c r="C1013" s="98"/>
      <c r="D1013" s="10" t="s">
        <v>1384</v>
      </c>
      <c r="E1013" s="13">
        <v>0</v>
      </c>
      <c r="F1013" s="15" t="s">
        <v>1383</v>
      </c>
      <c r="G1013" s="15">
        <v>978.6</v>
      </c>
      <c r="H1013" s="24">
        <f t="shared" si="15"/>
        <v>0.13591666666666666</v>
      </c>
      <c r="I1013" s="15"/>
      <c r="J1013" s="21"/>
    </row>
    <row r="1014" spans="1:10" ht="15">
      <c r="A1014" s="120"/>
      <c r="B1014" s="103"/>
      <c r="C1014" s="97" t="s">
        <v>224</v>
      </c>
      <c r="D1014" s="10" t="s">
        <v>1958</v>
      </c>
      <c r="E1014" s="13">
        <f>SUM(E1015:E1019)</f>
        <v>4220</v>
      </c>
      <c r="F1014" s="15" t="s">
        <v>1385</v>
      </c>
      <c r="G1014" s="15">
        <f>G1015+G1016+G1017+G1018+G1019</f>
        <v>3730.97</v>
      </c>
      <c r="H1014" s="24">
        <f t="shared" si="15"/>
        <v>0.5593658170914543</v>
      </c>
      <c r="I1014" s="15">
        <f>G1014</f>
        <v>3730.97</v>
      </c>
      <c r="J1014" s="21">
        <v>0</v>
      </c>
    </row>
    <row r="1015" spans="1:10" ht="15">
      <c r="A1015" s="120"/>
      <c r="B1015" s="103"/>
      <c r="C1015" s="98"/>
      <c r="D1015" s="10" t="s">
        <v>1386</v>
      </c>
      <c r="E1015" s="13">
        <v>1520</v>
      </c>
      <c r="F1015" s="15" t="s">
        <v>1387</v>
      </c>
      <c r="G1015" s="15">
        <v>281.31</v>
      </c>
      <c r="H1015" s="24">
        <f t="shared" si="15"/>
        <v>0.18507236842105262</v>
      </c>
      <c r="I1015" s="15"/>
      <c r="J1015" s="21"/>
    </row>
    <row r="1016" spans="1:10" ht="15">
      <c r="A1016" s="120"/>
      <c r="B1016" s="103"/>
      <c r="C1016" s="98"/>
      <c r="D1016" s="10" t="s">
        <v>1388</v>
      </c>
      <c r="E1016" s="13">
        <v>0</v>
      </c>
      <c r="F1016" s="15" t="s">
        <v>1479</v>
      </c>
      <c r="G1016" s="15">
        <v>2000</v>
      </c>
      <c r="H1016" s="24">
        <f t="shared" si="15"/>
        <v>1</v>
      </c>
      <c r="I1016" s="15"/>
      <c r="J1016" s="21"/>
    </row>
    <row r="1017" spans="1:10" ht="60">
      <c r="A1017" s="120"/>
      <c r="B1017" s="103"/>
      <c r="C1017" s="98"/>
      <c r="D1017" s="10" t="s">
        <v>1389</v>
      </c>
      <c r="E1017" s="13">
        <v>1700</v>
      </c>
      <c r="F1017" s="15" t="s">
        <v>1390</v>
      </c>
      <c r="G1017" s="15">
        <v>0</v>
      </c>
      <c r="H1017" s="24">
        <f t="shared" si="15"/>
        <v>0</v>
      </c>
      <c r="I1017" s="15"/>
      <c r="J1017" s="21"/>
    </row>
    <row r="1018" spans="1:10" ht="30">
      <c r="A1018" s="120"/>
      <c r="B1018" s="103"/>
      <c r="C1018" s="98"/>
      <c r="D1018" s="10" t="s">
        <v>180</v>
      </c>
      <c r="E1018" s="13">
        <v>1000</v>
      </c>
      <c r="F1018" s="15">
        <v>1000</v>
      </c>
      <c r="G1018" s="15">
        <v>999.81</v>
      </c>
      <c r="H1018" s="24">
        <f t="shared" si="15"/>
        <v>0.99981</v>
      </c>
      <c r="I1018" s="15"/>
      <c r="J1018" s="21"/>
    </row>
    <row r="1019" spans="1:10" ht="15">
      <c r="A1019" s="120"/>
      <c r="B1019" s="103"/>
      <c r="C1019" s="98"/>
      <c r="D1019" s="10" t="s">
        <v>1392</v>
      </c>
      <c r="E1019" s="13">
        <v>0</v>
      </c>
      <c r="F1019" s="15" t="s">
        <v>1393</v>
      </c>
      <c r="G1019" s="15">
        <v>449.85</v>
      </c>
      <c r="H1019" s="24">
        <f t="shared" si="15"/>
        <v>0.9996666666666667</v>
      </c>
      <c r="I1019" s="15"/>
      <c r="J1019" s="21"/>
    </row>
    <row r="1020" spans="1:10" ht="15">
      <c r="A1020" s="120"/>
      <c r="B1020" s="103"/>
      <c r="C1020" s="115" t="s">
        <v>1957</v>
      </c>
      <c r="D1020" s="34" t="s">
        <v>1958</v>
      </c>
      <c r="E1020" s="35">
        <f>E1021</f>
        <v>0</v>
      </c>
      <c r="F1020" s="36" t="s">
        <v>1394</v>
      </c>
      <c r="G1020" s="36">
        <f>G1021</f>
        <v>1800.9</v>
      </c>
      <c r="H1020" s="24">
        <f t="shared" si="15"/>
        <v>0.8658173076923077</v>
      </c>
      <c r="I1020" s="36">
        <f>G1020</f>
        <v>1800.9</v>
      </c>
      <c r="J1020" s="37">
        <v>0</v>
      </c>
    </row>
    <row r="1021" spans="1:10" ht="75">
      <c r="A1021" s="120"/>
      <c r="B1021" s="103"/>
      <c r="C1021" s="100"/>
      <c r="D1021" s="39" t="s">
        <v>1384</v>
      </c>
      <c r="E1021" s="40">
        <v>0</v>
      </c>
      <c r="F1021" s="41" t="s">
        <v>1394</v>
      </c>
      <c r="G1021" s="41">
        <v>1800.9</v>
      </c>
      <c r="H1021" s="24">
        <f t="shared" si="15"/>
        <v>0.8658173076923077</v>
      </c>
      <c r="I1021" s="41"/>
      <c r="J1021" s="42"/>
    </row>
    <row r="1022" spans="1:10" ht="15">
      <c r="A1022" s="120"/>
      <c r="B1022" s="103"/>
      <c r="C1022" s="97" t="s">
        <v>1941</v>
      </c>
      <c r="D1022" s="10" t="s">
        <v>1942</v>
      </c>
      <c r="E1022" s="13">
        <f>SUM(E1023:E1026)</f>
        <v>600</v>
      </c>
      <c r="F1022" s="15" t="s">
        <v>1395</v>
      </c>
      <c r="G1022" s="15">
        <f>G1023+G1024+G1025+G1026</f>
        <v>653.5</v>
      </c>
      <c r="H1022" s="24">
        <f t="shared" si="15"/>
        <v>0.1738031914893617</v>
      </c>
      <c r="I1022" s="15">
        <f>G1022</f>
        <v>653.5</v>
      </c>
      <c r="J1022" s="21">
        <v>0</v>
      </c>
    </row>
    <row r="1023" spans="1:10" ht="15">
      <c r="A1023" s="120"/>
      <c r="B1023" s="103"/>
      <c r="C1023" s="98"/>
      <c r="D1023" s="10" t="s">
        <v>1386</v>
      </c>
      <c r="E1023" s="13">
        <v>600</v>
      </c>
      <c r="F1023" s="15" t="s">
        <v>1524</v>
      </c>
      <c r="G1023" s="15">
        <v>0</v>
      </c>
      <c r="H1023" s="24">
        <f t="shared" si="15"/>
        <v>0</v>
      </c>
      <c r="I1023" s="15"/>
      <c r="J1023" s="21"/>
    </row>
    <row r="1024" spans="1:10" ht="30">
      <c r="A1024" s="120"/>
      <c r="B1024" s="103"/>
      <c r="C1024" s="98"/>
      <c r="D1024" s="10" t="s">
        <v>1396</v>
      </c>
      <c r="E1024" s="13">
        <v>0</v>
      </c>
      <c r="F1024" s="15" t="s">
        <v>780</v>
      </c>
      <c r="G1024" s="15">
        <v>0</v>
      </c>
      <c r="H1024" s="24">
        <f t="shared" si="15"/>
        <v>0</v>
      </c>
      <c r="I1024" s="15"/>
      <c r="J1024" s="21"/>
    </row>
    <row r="1025" spans="1:10" ht="15">
      <c r="A1025" s="120"/>
      <c r="B1025" s="103"/>
      <c r="C1025" s="98"/>
      <c r="D1025" s="10" t="s">
        <v>1397</v>
      </c>
      <c r="E1025" s="13">
        <v>0</v>
      </c>
      <c r="F1025" s="15" t="s">
        <v>1398</v>
      </c>
      <c r="G1025" s="15">
        <v>553.5</v>
      </c>
      <c r="H1025" s="24">
        <f t="shared" si="15"/>
        <v>0.9883928571428572</v>
      </c>
      <c r="I1025" s="15"/>
      <c r="J1025" s="21"/>
    </row>
    <row r="1026" spans="1:10" ht="15">
      <c r="A1026" s="120"/>
      <c r="B1026" s="103"/>
      <c r="C1026" s="98"/>
      <c r="D1026" s="10" t="s">
        <v>1391</v>
      </c>
      <c r="E1026" s="13">
        <v>0</v>
      </c>
      <c r="F1026" s="15" t="s">
        <v>1532</v>
      </c>
      <c r="G1026" s="15">
        <v>100</v>
      </c>
      <c r="H1026" s="24">
        <f t="shared" si="15"/>
        <v>1</v>
      </c>
      <c r="I1026" s="15"/>
      <c r="J1026" s="21"/>
    </row>
    <row r="1027" spans="1:10" ht="15">
      <c r="A1027" s="120"/>
      <c r="B1027" s="103"/>
      <c r="C1027" s="97" t="s">
        <v>1605</v>
      </c>
      <c r="D1027" s="10" t="s">
        <v>1606</v>
      </c>
      <c r="E1027" s="13">
        <f>SUM(E1028:E1032)</f>
        <v>162672</v>
      </c>
      <c r="F1027" s="15" t="s">
        <v>1399</v>
      </c>
      <c r="G1027" s="15">
        <f>G1028+G1029+G1030+G1031+G1032</f>
        <v>122035</v>
      </c>
      <c r="H1027" s="24">
        <f t="shared" si="15"/>
        <v>0.7501905675223763</v>
      </c>
      <c r="I1027" s="15">
        <f>G1027</f>
        <v>122035</v>
      </c>
      <c r="J1027" s="21">
        <v>0</v>
      </c>
    </row>
    <row r="1028" spans="1:10" ht="30">
      <c r="A1028" s="120"/>
      <c r="B1028" s="103"/>
      <c r="C1028" s="98"/>
      <c r="D1028" s="10" t="s">
        <v>1400</v>
      </c>
      <c r="E1028" s="13">
        <v>0</v>
      </c>
      <c r="F1028" s="15" t="s">
        <v>1401</v>
      </c>
      <c r="G1028" s="15">
        <v>2793</v>
      </c>
      <c r="H1028" s="24">
        <f t="shared" si="15"/>
        <v>1</v>
      </c>
      <c r="I1028" s="15"/>
      <c r="J1028" s="21"/>
    </row>
    <row r="1029" spans="1:10" ht="30">
      <c r="A1029" s="120"/>
      <c r="B1029" s="103"/>
      <c r="C1029" s="98"/>
      <c r="D1029" s="10" t="s">
        <v>1402</v>
      </c>
      <c r="E1029" s="13">
        <v>0</v>
      </c>
      <c r="F1029" s="15" t="s">
        <v>1403</v>
      </c>
      <c r="G1029" s="15">
        <v>58418</v>
      </c>
      <c r="H1029" s="24">
        <f t="shared" si="15"/>
        <v>1</v>
      </c>
      <c r="I1029" s="15"/>
      <c r="J1029" s="21"/>
    </row>
    <row r="1030" spans="1:10" ht="30">
      <c r="A1030" s="120"/>
      <c r="B1030" s="103"/>
      <c r="C1030" s="98"/>
      <c r="D1030" s="10" t="s">
        <v>1404</v>
      </c>
      <c r="E1030" s="13">
        <v>0</v>
      </c>
      <c r="F1030" s="15" t="s">
        <v>1405</v>
      </c>
      <c r="G1030" s="15">
        <v>46737</v>
      </c>
      <c r="H1030" s="24">
        <f t="shared" si="15"/>
        <v>1</v>
      </c>
      <c r="I1030" s="15"/>
      <c r="J1030" s="21"/>
    </row>
    <row r="1031" spans="1:10" ht="15">
      <c r="A1031" s="120"/>
      <c r="B1031" s="103"/>
      <c r="C1031" s="98"/>
      <c r="D1031" s="10" t="s">
        <v>1406</v>
      </c>
      <c r="E1031" s="13">
        <v>162672</v>
      </c>
      <c r="F1031" s="15" t="s">
        <v>1407</v>
      </c>
      <c r="G1031" s="15">
        <v>0</v>
      </c>
      <c r="H1031" s="24">
        <f t="shared" si="15"/>
        <v>0</v>
      </c>
      <c r="I1031" s="15"/>
      <c r="J1031" s="21"/>
    </row>
    <row r="1032" spans="1:10" ht="30">
      <c r="A1032" s="120"/>
      <c r="B1032" s="103"/>
      <c r="C1032" s="98"/>
      <c r="D1032" s="10" t="s">
        <v>1408</v>
      </c>
      <c r="E1032" s="13">
        <v>0</v>
      </c>
      <c r="F1032" s="15" t="s">
        <v>1409</v>
      </c>
      <c r="G1032" s="15">
        <v>14087</v>
      </c>
      <c r="H1032" s="24">
        <f aca="true" t="shared" si="16" ref="H1032:H1094">G1032/F1032</f>
        <v>1</v>
      </c>
      <c r="I1032" s="15"/>
      <c r="J1032" s="21"/>
    </row>
    <row r="1033" spans="1:10" ht="30">
      <c r="A1033" s="120"/>
      <c r="B1033" s="103"/>
      <c r="C1033" s="97" t="s">
        <v>206</v>
      </c>
      <c r="D1033" s="10" t="s">
        <v>207</v>
      </c>
      <c r="E1033" s="13">
        <f>E1034</f>
        <v>0</v>
      </c>
      <c r="F1033" s="15" t="s">
        <v>1410</v>
      </c>
      <c r="G1033" s="15">
        <f>G1034</f>
        <v>4878.7</v>
      </c>
      <c r="H1033" s="24">
        <f t="shared" si="16"/>
        <v>0.9956530612244897</v>
      </c>
      <c r="I1033" s="15">
        <v>0</v>
      </c>
      <c r="J1033" s="21">
        <f>G1033</f>
        <v>4878.7</v>
      </c>
    </row>
    <row r="1034" spans="1:10" ht="90">
      <c r="A1034" s="123"/>
      <c r="B1034" s="104"/>
      <c r="C1034" s="98"/>
      <c r="D1034" s="10" t="s">
        <v>1323</v>
      </c>
      <c r="E1034" s="13">
        <v>0</v>
      </c>
      <c r="F1034" s="15" t="s">
        <v>1410</v>
      </c>
      <c r="G1034" s="15">
        <v>4878.7</v>
      </c>
      <c r="H1034" s="24">
        <f t="shared" si="16"/>
        <v>0.9956530612244897</v>
      </c>
      <c r="I1034" s="15"/>
      <c r="J1034" s="21"/>
    </row>
    <row r="1035" spans="1:10" s="78" customFormat="1" ht="15.75">
      <c r="A1035" s="112" t="s">
        <v>1324</v>
      </c>
      <c r="B1035" s="124"/>
      <c r="C1035" s="72"/>
      <c r="D1035" s="73" t="s">
        <v>1325</v>
      </c>
      <c r="E1035" s="74">
        <f>E1036+E1042+E1064+E1108</f>
        <v>474148</v>
      </c>
      <c r="F1035" s="75" t="s">
        <v>1326</v>
      </c>
      <c r="G1035" s="75">
        <f>G1036+G1042+G1064+G1108</f>
        <v>266901.59</v>
      </c>
      <c r="H1035" s="76">
        <f t="shared" si="16"/>
        <v>0.45741018944106837</v>
      </c>
      <c r="I1035" s="75">
        <f>I1036+I1042+I1064+I1108</f>
        <v>266901.59</v>
      </c>
      <c r="J1035" s="77">
        <f>J1036+J1042+J1064+J1108</f>
        <v>0</v>
      </c>
    </row>
    <row r="1036" spans="1:10" ht="15">
      <c r="A1036" s="102"/>
      <c r="B1036" s="115" t="s">
        <v>1327</v>
      </c>
      <c r="C1036" s="48"/>
      <c r="D1036" s="34" t="s">
        <v>1328</v>
      </c>
      <c r="E1036" s="35">
        <f>E1037+E1040</f>
        <v>24000</v>
      </c>
      <c r="F1036" s="36" t="s">
        <v>1961</v>
      </c>
      <c r="G1036" s="36">
        <f>G1037+G1040</f>
        <v>16000</v>
      </c>
      <c r="H1036" s="24">
        <f t="shared" si="16"/>
        <v>0.64</v>
      </c>
      <c r="I1036" s="36">
        <f>I1037+I1040</f>
        <v>16000</v>
      </c>
      <c r="J1036" s="37">
        <f>J1037+J1040</f>
        <v>0</v>
      </c>
    </row>
    <row r="1037" spans="1:10" ht="45">
      <c r="A1037" s="103"/>
      <c r="B1037" s="100"/>
      <c r="C1037" s="49" t="s">
        <v>1700</v>
      </c>
      <c r="D1037" s="39" t="s">
        <v>1701</v>
      </c>
      <c r="E1037" s="40">
        <f>E1038+E1039</f>
        <v>24000</v>
      </c>
      <c r="F1037" s="41" t="s">
        <v>34</v>
      </c>
      <c r="G1037" s="41">
        <f>G1038</f>
        <v>16000</v>
      </c>
      <c r="H1037" s="24">
        <f t="shared" si="16"/>
        <v>1</v>
      </c>
      <c r="I1037" s="41">
        <f>G1037</f>
        <v>16000</v>
      </c>
      <c r="J1037" s="42">
        <v>0</v>
      </c>
    </row>
    <row r="1038" spans="1:10" ht="30">
      <c r="A1038" s="103"/>
      <c r="B1038" s="98"/>
      <c r="C1038" s="32"/>
      <c r="D1038" s="10" t="s">
        <v>1329</v>
      </c>
      <c r="E1038" s="13">
        <v>16000</v>
      </c>
      <c r="F1038" s="15" t="s">
        <v>34</v>
      </c>
      <c r="G1038" s="15">
        <v>16000</v>
      </c>
      <c r="H1038" s="24">
        <f t="shared" si="16"/>
        <v>1</v>
      </c>
      <c r="I1038" s="15"/>
      <c r="J1038" s="21"/>
    </row>
    <row r="1039" spans="1:10" ht="15">
      <c r="A1039" s="103"/>
      <c r="B1039" s="98"/>
      <c r="C1039" s="32"/>
      <c r="D1039" s="10" t="s">
        <v>1330</v>
      </c>
      <c r="E1039" s="13">
        <v>8000</v>
      </c>
      <c r="F1039" s="15" t="s">
        <v>184</v>
      </c>
      <c r="G1039" s="15">
        <v>0</v>
      </c>
      <c r="H1039" s="24"/>
      <c r="I1039" s="15"/>
      <c r="J1039" s="21"/>
    </row>
    <row r="1040" spans="1:10" ht="15">
      <c r="A1040" s="103"/>
      <c r="B1040" s="98"/>
      <c r="C1040" s="8" t="s">
        <v>1941</v>
      </c>
      <c r="D1040" s="10" t="s">
        <v>1942</v>
      </c>
      <c r="E1040" s="13">
        <f>E1041</f>
        <v>0</v>
      </c>
      <c r="F1040" s="15" t="s">
        <v>1940</v>
      </c>
      <c r="G1040" s="15">
        <f>G1041</f>
        <v>0</v>
      </c>
      <c r="H1040" s="24">
        <f t="shared" si="16"/>
        <v>0</v>
      </c>
      <c r="I1040" s="15">
        <f>G1040</f>
        <v>0</v>
      </c>
      <c r="J1040" s="21">
        <v>0</v>
      </c>
    </row>
    <row r="1041" spans="1:10" ht="45">
      <c r="A1041" s="103"/>
      <c r="B1041" s="98"/>
      <c r="C1041" s="32"/>
      <c r="D1041" s="10" t="s">
        <v>1331</v>
      </c>
      <c r="E1041" s="13">
        <v>0</v>
      </c>
      <c r="F1041" s="15" t="s">
        <v>1940</v>
      </c>
      <c r="G1041" s="15">
        <v>0</v>
      </c>
      <c r="H1041" s="24">
        <f t="shared" si="16"/>
        <v>0</v>
      </c>
      <c r="I1041" s="15"/>
      <c r="J1041" s="21"/>
    </row>
    <row r="1042" spans="1:10" ht="15">
      <c r="A1042" s="103"/>
      <c r="B1042" s="109" t="s">
        <v>1332</v>
      </c>
      <c r="C1042" s="8"/>
      <c r="D1042" s="10" t="s">
        <v>1333</v>
      </c>
      <c r="E1042" s="13">
        <f>E1043+E1045+E1047+E1049+E1051+E1053+E1060+E1062</f>
        <v>33480</v>
      </c>
      <c r="F1042" s="15" t="s">
        <v>1334</v>
      </c>
      <c r="G1042" s="15">
        <f>G1043+G1045+G1047+G1049+G1051+G1053++G1060+G1062</f>
        <v>12634.2</v>
      </c>
      <c r="H1042" s="24">
        <f t="shared" si="16"/>
        <v>0.3773655913978495</v>
      </c>
      <c r="I1042" s="15">
        <f>I1043+I1045+I1047+I1049+I1051+I1053++I1060+I1062</f>
        <v>12634.2</v>
      </c>
      <c r="J1042" s="21">
        <f>J1043+J1045+J1047+J1049+J1051+J1053++J1060+J1062</f>
        <v>0</v>
      </c>
    </row>
    <row r="1043" spans="1:10" ht="15">
      <c r="A1043" s="120"/>
      <c r="B1043" s="102"/>
      <c r="C1043" s="97" t="s">
        <v>218</v>
      </c>
      <c r="D1043" s="10" t="s">
        <v>219</v>
      </c>
      <c r="E1043" s="15">
        <f>E1044</f>
        <v>10700</v>
      </c>
      <c r="F1043" s="15" t="s">
        <v>663</v>
      </c>
      <c r="G1043" s="15">
        <f>G1044</f>
        <v>0</v>
      </c>
      <c r="H1043" s="24">
        <f t="shared" si="16"/>
        <v>0</v>
      </c>
      <c r="I1043" s="15">
        <f>G1043</f>
        <v>0</v>
      </c>
      <c r="J1043" s="21">
        <v>0</v>
      </c>
    </row>
    <row r="1044" spans="1:10" ht="45">
      <c r="A1044" s="120"/>
      <c r="B1044" s="103"/>
      <c r="C1044" s="98"/>
      <c r="D1044" s="10" t="s">
        <v>1335</v>
      </c>
      <c r="E1044" s="15">
        <v>10700</v>
      </c>
      <c r="F1044" s="15" t="s">
        <v>663</v>
      </c>
      <c r="G1044" s="15">
        <v>0</v>
      </c>
      <c r="H1044" s="24">
        <f t="shared" si="16"/>
        <v>0</v>
      </c>
      <c r="I1044" s="15"/>
      <c r="J1044" s="21"/>
    </row>
    <row r="1045" spans="1:10" ht="15">
      <c r="A1045" s="120"/>
      <c r="B1045" s="103"/>
      <c r="C1045" s="97" t="s">
        <v>221</v>
      </c>
      <c r="D1045" s="10" t="s">
        <v>222</v>
      </c>
      <c r="E1045" s="15" t="s">
        <v>1532</v>
      </c>
      <c r="F1045" s="15" t="s">
        <v>1532</v>
      </c>
      <c r="G1045" s="15">
        <f>G1046</f>
        <v>0</v>
      </c>
      <c r="H1045" s="24">
        <f t="shared" si="16"/>
        <v>0</v>
      </c>
      <c r="I1045" s="15">
        <f>G1045</f>
        <v>0</v>
      </c>
      <c r="J1045" s="21">
        <v>0</v>
      </c>
    </row>
    <row r="1046" spans="1:10" ht="45">
      <c r="A1046" s="120"/>
      <c r="B1046" s="103"/>
      <c r="C1046" s="98"/>
      <c r="D1046" s="10" t="s">
        <v>1335</v>
      </c>
      <c r="E1046" s="15" t="s">
        <v>1532</v>
      </c>
      <c r="F1046" s="15" t="s">
        <v>1532</v>
      </c>
      <c r="G1046" s="15">
        <v>0</v>
      </c>
      <c r="H1046" s="24">
        <f t="shared" si="16"/>
        <v>0</v>
      </c>
      <c r="I1046" s="15"/>
      <c r="J1046" s="21"/>
    </row>
    <row r="1047" spans="1:10" ht="15">
      <c r="A1047" s="120"/>
      <c r="B1047" s="103"/>
      <c r="C1047" s="97" t="s">
        <v>1487</v>
      </c>
      <c r="D1047" s="10" t="s">
        <v>1488</v>
      </c>
      <c r="E1047" s="15">
        <f>E1048</f>
        <v>8800</v>
      </c>
      <c r="F1047" s="15" t="s">
        <v>706</v>
      </c>
      <c r="G1047" s="15">
        <f>G1048</f>
        <v>0</v>
      </c>
      <c r="H1047" s="24">
        <f t="shared" si="16"/>
        <v>0</v>
      </c>
      <c r="I1047" s="15">
        <f>G1047</f>
        <v>0</v>
      </c>
      <c r="J1047" s="21">
        <v>0</v>
      </c>
    </row>
    <row r="1048" spans="1:10" ht="45">
      <c r="A1048" s="120"/>
      <c r="B1048" s="103"/>
      <c r="C1048" s="98"/>
      <c r="D1048" s="10" t="s">
        <v>1335</v>
      </c>
      <c r="E1048" s="15">
        <v>8800</v>
      </c>
      <c r="F1048" s="15" t="s">
        <v>706</v>
      </c>
      <c r="G1048" s="15">
        <v>0</v>
      </c>
      <c r="H1048" s="24">
        <f t="shared" si="16"/>
        <v>0</v>
      </c>
      <c r="I1048" s="15"/>
      <c r="J1048" s="21"/>
    </row>
    <row r="1049" spans="1:10" ht="15">
      <c r="A1049" s="120"/>
      <c r="B1049" s="103"/>
      <c r="C1049" s="97" t="s">
        <v>224</v>
      </c>
      <c r="D1049" s="10" t="s">
        <v>1958</v>
      </c>
      <c r="E1049" s="15">
        <f>E1050</f>
        <v>3000</v>
      </c>
      <c r="F1049" s="15" t="s">
        <v>1336</v>
      </c>
      <c r="G1049" s="15">
        <f>G1050</f>
        <v>0</v>
      </c>
      <c r="H1049" s="24">
        <f t="shared" si="16"/>
        <v>0</v>
      </c>
      <c r="I1049" s="15">
        <f>G1049</f>
        <v>0</v>
      </c>
      <c r="J1049" s="21">
        <v>0</v>
      </c>
    </row>
    <row r="1050" spans="1:10" ht="30">
      <c r="A1050" s="120"/>
      <c r="B1050" s="103"/>
      <c r="C1050" s="98"/>
      <c r="D1050" s="10" t="s">
        <v>1337</v>
      </c>
      <c r="E1050" s="15">
        <v>3000</v>
      </c>
      <c r="F1050" s="15" t="s">
        <v>1336</v>
      </c>
      <c r="G1050" s="15">
        <v>0</v>
      </c>
      <c r="H1050" s="24">
        <f t="shared" si="16"/>
        <v>0</v>
      </c>
      <c r="I1050" s="15"/>
      <c r="J1050" s="21"/>
    </row>
    <row r="1051" spans="1:10" ht="15">
      <c r="A1051" s="120"/>
      <c r="B1051" s="103"/>
      <c r="C1051" s="97" t="s">
        <v>390</v>
      </c>
      <c r="D1051" s="10" t="s">
        <v>391</v>
      </c>
      <c r="E1051" s="15" t="s">
        <v>1722</v>
      </c>
      <c r="F1051" s="15" t="s">
        <v>1722</v>
      </c>
      <c r="G1051" s="15">
        <f>G1052</f>
        <v>0</v>
      </c>
      <c r="H1051" s="24">
        <f t="shared" si="16"/>
        <v>0</v>
      </c>
      <c r="I1051" s="15">
        <f>G1051</f>
        <v>0</v>
      </c>
      <c r="J1051" s="21">
        <v>0</v>
      </c>
    </row>
    <row r="1052" spans="1:10" ht="30">
      <c r="A1052" s="120"/>
      <c r="B1052" s="103"/>
      <c r="C1052" s="98"/>
      <c r="D1052" s="10" t="s">
        <v>1337</v>
      </c>
      <c r="E1052" s="15" t="s">
        <v>1722</v>
      </c>
      <c r="F1052" s="15" t="s">
        <v>1722</v>
      </c>
      <c r="G1052" s="15">
        <v>0</v>
      </c>
      <c r="H1052" s="24">
        <f t="shared" si="16"/>
        <v>0</v>
      </c>
      <c r="I1052" s="15"/>
      <c r="J1052" s="21"/>
    </row>
    <row r="1053" spans="1:10" ht="15">
      <c r="A1053" s="120"/>
      <c r="B1053" s="103"/>
      <c r="C1053" s="109" t="s">
        <v>1941</v>
      </c>
      <c r="D1053" s="10" t="s">
        <v>1942</v>
      </c>
      <c r="E1053" s="15">
        <f>SUM(E1054:E1059)</f>
        <v>9180</v>
      </c>
      <c r="F1053" s="15" t="s">
        <v>1338</v>
      </c>
      <c r="G1053" s="15">
        <f>SUM(G1054:G1059)</f>
        <v>10748</v>
      </c>
      <c r="H1053" s="24">
        <f t="shared" si="16"/>
        <v>0.5125417262756319</v>
      </c>
      <c r="I1053" s="15">
        <f>G1053</f>
        <v>10748</v>
      </c>
      <c r="J1053" s="21">
        <v>0</v>
      </c>
    </row>
    <row r="1054" spans="1:10" ht="15">
      <c r="A1054" s="120"/>
      <c r="B1054" s="120"/>
      <c r="C1054" s="102"/>
      <c r="D1054" s="51" t="s">
        <v>1339</v>
      </c>
      <c r="E1054" s="15">
        <v>0</v>
      </c>
      <c r="F1054" s="15" t="s">
        <v>235</v>
      </c>
      <c r="G1054" s="15">
        <v>0</v>
      </c>
      <c r="H1054" s="24">
        <f t="shared" si="16"/>
        <v>0</v>
      </c>
      <c r="I1054" s="15"/>
      <c r="J1054" s="21"/>
    </row>
    <row r="1055" spans="1:10" ht="30">
      <c r="A1055" s="120"/>
      <c r="B1055" s="120"/>
      <c r="C1055" s="103"/>
      <c r="D1055" s="51" t="s">
        <v>1340</v>
      </c>
      <c r="E1055" s="15">
        <v>3000</v>
      </c>
      <c r="F1055" s="15" t="s">
        <v>238</v>
      </c>
      <c r="G1055" s="15">
        <v>2400</v>
      </c>
      <c r="H1055" s="24">
        <f t="shared" si="16"/>
        <v>0.8</v>
      </c>
      <c r="I1055" s="15"/>
      <c r="J1055" s="21"/>
    </row>
    <row r="1056" spans="1:10" ht="15">
      <c r="A1056" s="120"/>
      <c r="B1056" s="120"/>
      <c r="C1056" s="103"/>
      <c r="D1056" s="52" t="s">
        <v>1341</v>
      </c>
      <c r="E1056" s="36">
        <v>1230</v>
      </c>
      <c r="F1056" s="36" t="s">
        <v>1342</v>
      </c>
      <c r="G1056" s="36">
        <v>1845</v>
      </c>
      <c r="H1056" s="24">
        <f t="shared" si="16"/>
        <v>1.5</v>
      </c>
      <c r="I1056" s="36"/>
      <c r="J1056" s="37"/>
    </row>
    <row r="1057" spans="1:10" ht="15">
      <c r="A1057" s="120"/>
      <c r="B1057" s="120"/>
      <c r="C1057" s="103"/>
      <c r="D1057" s="128" t="s">
        <v>359</v>
      </c>
      <c r="E1057" s="41">
        <v>3000</v>
      </c>
      <c r="F1057" s="41">
        <v>0</v>
      </c>
      <c r="G1057" s="41">
        <v>0</v>
      </c>
      <c r="H1057" s="24"/>
      <c r="I1057" s="41"/>
      <c r="J1057" s="42"/>
    </row>
    <row r="1058" spans="1:10" ht="15">
      <c r="A1058" s="120"/>
      <c r="B1058" s="120"/>
      <c r="C1058" s="103"/>
      <c r="D1058" s="51" t="s">
        <v>1343</v>
      </c>
      <c r="E1058" s="15">
        <v>590</v>
      </c>
      <c r="F1058" s="15" t="s">
        <v>1344</v>
      </c>
      <c r="G1058" s="15">
        <v>353</v>
      </c>
      <c r="H1058" s="24">
        <f t="shared" si="16"/>
        <v>0.5983050847457627</v>
      </c>
      <c r="I1058" s="15"/>
      <c r="J1058" s="21"/>
    </row>
    <row r="1059" spans="1:10" ht="30">
      <c r="A1059" s="120"/>
      <c r="B1059" s="120"/>
      <c r="C1059" s="104"/>
      <c r="D1059" s="51" t="s">
        <v>1345</v>
      </c>
      <c r="E1059" s="15">
        <v>1360</v>
      </c>
      <c r="F1059" s="15" t="s">
        <v>1346</v>
      </c>
      <c r="G1059" s="15">
        <v>6150</v>
      </c>
      <c r="H1059" s="24">
        <f t="shared" si="16"/>
        <v>1</v>
      </c>
      <c r="I1059" s="15"/>
      <c r="J1059" s="21"/>
    </row>
    <row r="1060" spans="1:10" ht="15">
      <c r="A1060" s="120"/>
      <c r="B1060" s="103"/>
      <c r="C1060" s="121" t="s">
        <v>1530</v>
      </c>
      <c r="D1060" s="10" t="s">
        <v>1531</v>
      </c>
      <c r="E1060" s="15">
        <f>E1061</f>
        <v>0</v>
      </c>
      <c r="F1060" s="15" t="s">
        <v>1347</v>
      </c>
      <c r="G1060" s="15">
        <f>G1061</f>
        <v>1286.2</v>
      </c>
      <c r="H1060" s="24">
        <f t="shared" si="16"/>
        <v>0.9993783993783995</v>
      </c>
      <c r="I1060" s="15">
        <f>G1060</f>
        <v>1286.2</v>
      </c>
      <c r="J1060" s="21">
        <v>0</v>
      </c>
    </row>
    <row r="1061" spans="1:10" ht="30">
      <c r="A1061" s="120"/>
      <c r="B1061" s="103"/>
      <c r="C1061" s="98"/>
      <c r="D1061" s="10" t="s">
        <v>1337</v>
      </c>
      <c r="E1061" s="15">
        <v>0</v>
      </c>
      <c r="F1061" s="15" t="s">
        <v>1347</v>
      </c>
      <c r="G1061" s="15">
        <v>1286.2</v>
      </c>
      <c r="H1061" s="24">
        <f t="shared" si="16"/>
        <v>0.9993783993783995</v>
      </c>
      <c r="I1061" s="15"/>
      <c r="J1061" s="21"/>
    </row>
    <row r="1062" spans="1:10" ht="30">
      <c r="A1062" s="120"/>
      <c r="B1062" s="103"/>
      <c r="C1062" s="97" t="s">
        <v>1312</v>
      </c>
      <c r="D1062" s="10" t="s">
        <v>1313</v>
      </c>
      <c r="E1062" s="15" t="s">
        <v>1509</v>
      </c>
      <c r="F1062" s="15" t="s">
        <v>1509</v>
      </c>
      <c r="G1062" s="15">
        <f>G1063</f>
        <v>600</v>
      </c>
      <c r="H1062" s="24">
        <f t="shared" si="16"/>
        <v>0.4</v>
      </c>
      <c r="I1062" s="15">
        <f>G1062</f>
        <v>600</v>
      </c>
      <c r="J1062" s="21">
        <v>0</v>
      </c>
    </row>
    <row r="1063" spans="1:10" ht="30">
      <c r="A1063" s="120"/>
      <c r="B1063" s="104"/>
      <c r="C1063" s="98"/>
      <c r="D1063" s="10" t="s">
        <v>848</v>
      </c>
      <c r="E1063" s="15" t="s">
        <v>1509</v>
      </c>
      <c r="F1063" s="15" t="s">
        <v>1509</v>
      </c>
      <c r="G1063" s="15">
        <v>600</v>
      </c>
      <c r="H1063" s="24">
        <f t="shared" si="16"/>
        <v>0.4</v>
      </c>
      <c r="I1063" s="15"/>
      <c r="J1063" s="21"/>
    </row>
    <row r="1064" spans="1:10" ht="15">
      <c r="A1064" s="103"/>
      <c r="B1064" s="116" t="s">
        <v>849</v>
      </c>
      <c r="C1064" s="8"/>
      <c r="D1064" s="10" t="s">
        <v>850</v>
      </c>
      <c r="E1064" s="13">
        <f>E1065+E1068+E1071+E1073+E1075+E1077+E1079+E1083+E1086+E1088+E1090+E1092+E1100+E1102+E1104+E1106</f>
        <v>336520</v>
      </c>
      <c r="F1064" s="15" t="s">
        <v>851</v>
      </c>
      <c r="G1064" s="15">
        <f>G1065+G1068+G1071+G1075+G1077+G1079+G1083+G1086+G1090+G1092+G1100+G1102+G1104+G1106</f>
        <v>197290.22000000003</v>
      </c>
      <c r="H1064" s="24">
        <f t="shared" si="16"/>
        <v>0.4434703896349112</v>
      </c>
      <c r="I1064" s="15">
        <f>I1065+I1068+I1071+I1075+I1077+I1079+I1083+I1086+I1090+I1092+I1100+I1102+I1104+I1106</f>
        <v>197290.22000000003</v>
      </c>
      <c r="J1064" s="21">
        <f>J1065+J1068+J1071+J1075+J1077+J1079+J1083+J1086+J1090+J1092+J1100+J1102+J1104+J1106</f>
        <v>0</v>
      </c>
    </row>
    <row r="1065" spans="1:10" ht="30">
      <c r="A1065" s="120"/>
      <c r="B1065" s="102"/>
      <c r="C1065" s="97" t="s">
        <v>852</v>
      </c>
      <c r="D1065" s="10" t="s">
        <v>853</v>
      </c>
      <c r="E1065" s="13">
        <f>E1066+E1067</f>
        <v>225580</v>
      </c>
      <c r="F1065" s="15" t="s">
        <v>854</v>
      </c>
      <c r="G1065" s="15">
        <f>G1066+G1067</f>
        <v>154200</v>
      </c>
      <c r="H1065" s="24">
        <f t="shared" si="16"/>
        <v>0.46176236307338486</v>
      </c>
      <c r="I1065" s="15">
        <f>G1065</f>
        <v>154200</v>
      </c>
      <c r="J1065" s="21">
        <v>0</v>
      </c>
    </row>
    <row r="1066" spans="1:10" ht="15">
      <c r="A1066" s="120"/>
      <c r="B1066" s="103"/>
      <c r="C1066" s="98"/>
      <c r="D1066" s="10" t="s">
        <v>855</v>
      </c>
      <c r="E1066" s="13">
        <v>225580</v>
      </c>
      <c r="F1066" s="15" t="s">
        <v>856</v>
      </c>
      <c r="G1066" s="15">
        <v>154200</v>
      </c>
      <c r="H1066" s="24">
        <f t="shared" si="16"/>
        <v>0.5399537782757896</v>
      </c>
      <c r="I1066" s="15"/>
      <c r="J1066" s="21"/>
    </row>
    <row r="1067" spans="1:10" ht="45">
      <c r="A1067" s="120"/>
      <c r="B1067" s="103"/>
      <c r="C1067" s="98"/>
      <c r="D1067" s="10" t="s">
        <v>857</v>
      </c>
      <c r="E1067" s="13">
        <v>0</v>
      </c>
      <c r="F1067" s="15" t="s">
        <v>858</v>
      </c>
      <c r="G1067" s="15">
        <v>0</v>
      </c>
      <c r="H1067" s="24">
        <f t="shared" si="16"/>
        <v>0</v>
      </c>
      <c r="I1067" s="15"/>
      <c r="J1067" s="21"/>
    </row>
    <row r="1068" spans="1:10" ht="45">
      <c r="A1068" s="120"/>
      <c r="B1068" s="103"/>
      <c r="C1068" s="97" t="s">
        <v>1700</v>
      </c>
      <c r="D1068" s="10" t="s">
        <v>1701</v>
      </c>
      <c r="E1068" s="13">
        <f>E1069+E1070</f>
        <v>24560</v>
      </c>
      <c r="F1068" s="15" t="s">
        <v>859</v>
      </c>
      <c r="G1068" s="15">
        <f>G1069+G1070</f>
        <v>16000</v>
      </c>
      <c r="H1068" s="24">
        <f t="shared" si="16"/>
        <v>0.6808510638297872</v>
      </c>
      <c r="I1068" s="15">
        <f>G1068</f>
        <v>16000</v>
      </c>
      <c r="J1068" s="21">
        <v>0</v>
      </c>
    </row>
    <row r="1069" spans="1:10" ht="15">
      <c r="A1069" s="120"/>
      <c r="B1069" s="103"/>
      <c r="C1069" s="98"/>
      <c r="D1069" s="10" t="s">
        <v>860</v>
      </c>
      <c r="E1069" s="13">
        <v>17560</v>
      </c>
      <c r="F1069" s="15" t="s">
        <v>861</v>
      </c>
      <c r="G1069" s="15">
        <v>11000</v>
      </c>
      <c r="H1069" s="24">
        <f t="shared" si="16"/>
        <v>0.6666666666666666</v>
      </c>
      <c r="I1069" s="15"/>
      <c r="J1069" s="21"/>
    </row>
    <row r="1070" spans="1:10" ht="30">
      <c r="A1070" s="120"/>
      <c r="B1070" s="103"/>
      <c r="C1070" s="98"/>
      <c r="D1070" s="10" t="s">
        <v>862</v>
      </c>
      <c r="E1070" s="13">
        <v>7000</v>
      </c>
      <c r="F1070" s="15" t="s">
        <v>240</v>
      </c>
      <c r="G1070" s="15">
        <v>5000</v>
      </c>
      <c r="H1070" s="24">
        <f t="shared" si="16"/>
        <v>0.7142857142857143</v>
      </c>
      <c r="I1070" s="15"/>
      <c r="J1070" s="21"/>
    </row>
    <row r="1071" spans="1:10" ht="15">
      <c r="A1071" s="120"/>
      <c r="B1071" s="103"/>
      <c r="C1071" s="97" t="s">
        <v>774</v>
      </c>
      <c r="D1071" s="10" t="s">
        <v>775</v>
      </c>
      <c r="E1071" s="13">
        <f>E1072</f>
        <v>24600</v>
      </c>
      <c r="F1071" s="15" t="s">
        <v>863</v>
      </c>
      <c r="G1071" s="15">
        <f>G1072</f>
        <v>14055</v>
      </c>
      <c r="H1071" s="24">
        <f t="shared" si="16"/>
        <v>0.5713414634146341</v>
      </c>
      <c r="I1071" s="15">
        <f>G1071</f>
        <v>14055</v>
      </c>
      <c r="J1071" s="21">
        <v>0</v>
      </c>
    </row>
    <row r="1072" spans="1:10" ht="30">
      <c r="A1072" s="120"/>
      <c r="B1072" s="103"/>
      <c r="C1072" s="118"/>
      <c r="D1072" s="10" t="s">
        <v>864</v>
      </c>
      <c r="E1072" s="13">
        <v>24600</v>
      </c>
      <c r="F1072" s="15" t="s">
        <v>863</v>
      </c>
      <c r="G1072" s="15">
        <v>14055</v>
      </c>
      <c r="H1072" s="24">
        <f t="shared" si="16"/>
        <v>0.5713414634146341</v>
      </c>
      <c r="I1072" s="15"/>
      <c r="J1072" s="21"/>
    </row>
    <row r="1073" spans="1:10" ht="15">
      <c r="A1073" s="120"/>
      <c r="B1073" s="103"/>
      <c r="C1073" s="129" t="s">
        <v>214</v>
      </c>
      <c r="D1073" s="10" t="s">
        <v>215</v>
      </c>
      <c r="E1073" s="13">
        <f>E1074</f>
        <v>1500</v>
      </c>
      <c r="F1073" s="15">
        <f>F1074</f>
        <v>0</v>
      </c>
      <c r="G1073" s="15">
        <f>G1074</f>
        <v>0</v>
      </c>
      <c r="H1073" s="24"/>
      <c r="I1073" s="15">
        <f>G1073</f>
        <v>0</v>
      </c>
      <c r="J1073" s="21">
        <v>0</v>
      </c>
    </row>
    <row r="1074" spans="1:10" ht="30">
      <c r="A1074" s="120"/>
      <c r="B1074" s="103"/>
      <c r="C1074" s="50"/>
      <c r="D1074" s="10" t="s">
        <v>360</v>
      </c>
      <c r="E1074" s="13">
        <v>1500</v>
      </c>
      <c r="F1074" s="15">
        <v>0</v>
      </c>
      <c r="G1074" s="15">
        <v>0</v>
      </c>
      <c r="H1074" s="24"/>
      <c r="I1074" s="15"/>
      <c r="J1074" s="21"/>
    </row>
    <row r="1075" spans="1:10" ht="15">
      <c r="A1075" s="120"/>
      <c r="B1075" s="103"/>
      <c r="C1075" s="129" t="s">
        <v>218</v>
      </c>
      <c r="D1075" s="51" t="s">
        <v>219</v>
      </c>
      <c r="E1075" s="13">
        <f>E1076</f>
        <v>2100</v>
      </c>
      <c r="F1075" s="15" t="s">
        <v>10</v>
      </c>
      <c r="G1075" s="15">
        <f>G1076</f>
        <v>728.64</v>
      </c>
      <c r="H1075" s="24">
        <f t="shared" si="16"/>
        <v>0.34697142857142854</v>
      </c>
      <c r="I1075" s="15">
        <f>G1075</f>
        <v>728.64</v>
      </c>
      <c r="J1075" s="21">
        <v>0</v>
      </c>
    </row>
    <row r="1076" spans="1:10" ht="30">
      <c r="A1076" s="120"/>
      <c r="B1076" s="103"/>
      <c r="C1076" s="105"/>
      <c r="D1076" s="10" t="s">
        <v>865</v>
      </c>
      <c r="E1076" s="13">
        <v>2100</v>
      </c>
      <c r="F1076" s="15" t="s">
        <v>10</v>
      </c>
      <c r="G1076" s="15">
        <v>728.64</v>
      </c>
      <c r="H1076" s="24">
        <f t="shared" si="16"/>
        <v>0.34697142857142854</v>
      </c>
      <c r="I1076" s="15"/>
      <c r="J1076" s="21"/>
    </row>
    <row r="1077" spans="1:10" ht="15">
      <c r="A1077" s="120"/>
      <c r="B1077" s="103"/>
      <c r="C1077" s="115" t="s">
        <v>221</v>
      </c>
      <c r="D1077" s="34" t="s">
        <v>222</v>
      </c>
      <c r="E1077" s="35">
        <f>E1078</f>
        <v>300</v>
      </c>
      <c r="F1077" s="36" t="s">
        <v>228</v>
      </c>
      <c r="G1077" s="36">
        <f>G1078</f>
        <v>88.21</v>
      </c>
      <c r="H1077" s="24">
        <f t="shared" si="16"/>
        <v>0.2940333333333333</v>
      </c>
      <c r="I1077" s="36">
        <f>G1077</f>
        <v>88.21</v>
      </c>
      <c r="J1077" s="37">
        <v>0</v>
      </c>
    </row>
    <row r="1078" spans="1:10" ht="45">
      <c r="A1078" s="120"/>
      <c r="B1078" s="103"/>
      <c r="C1078" s="100"/>
      <c r="D1078" s="39" t="s">
        <v>1335</v>
      </c>
      <c r="E1078" s="40">
        <v>300</v>
      </c>
      <c r="F1078" s="41" t="s">
        <v>228</v>
      </c>
      <c r="G1078" s="41">
        <v>88.21</v>
      </c>
      <c r="H1078" s="24">
        <f t="shared" si="16"/>
        <v>0.2940333333333333</v>
      </c>
      <c r="I1078" s="41"/>
      <c r="J1078" s="42"/>
    </row>
    <row r="1079" spans="1:10" ht="15">
      <c r="A1079" s="120"/>
      <c r="B1079" s="103"/>
      <c r="C1079" s="97" t="s">
        <v>1487</v>
      </c>
      <c r="D1079" s="10" t="s">
        <v>1488</v>
      </c>
      <c r="E1079" s="13">
        <f>E1080+E1081+E1082</f>
        <v>17200</v>
      </c>
      <c r="F1079" s="15" t="s">
        <v>866</v>
      </c>
      <c r="G1079" s="15">
        <f>G1081+G1082</f>
        <v>10000</v>
      </c>
      <c r="H1079" s="24">
        <f t="shared" si="16"/>
        <v>0.6535947712418301</v>
      </c>
      <c r="I1079" s="15">
        <f>G1079</f>
        <v>10000</v>
      </c>
      <c r="J1079" s="21">
        <v>0</v>
      </c>
    </row>
    <row r="1080" spans="1:10" ht="15">
      <c r="A1080" s="120"/>
      <c r="B1080" s="103"/>
      <c r="C1080" s="109"/>
      <c r="D1080" s="10" t="s">
        <v>361</v>
      </c>
      <c r="E1080" s="13">
        <v>500</v>
      </c>
      <c r="F1080" s="15">
        <v>0</v>
      </c>
      <c r="G1080" s="15">
        <v>0</v>
      </c>
      <c r="H1080" s="24"/>
      <c r="I1080" s="15"/>
      <c r="J1080" s="21"/>
    </row>
    <row r="1081" spans="1:10" ht="15">
      <c r="A1081" s="120"/>
      <c r="B1081" s="103"/>
      <c r="C1081" s="105"/>
      <c r="D1081" s="10" t="s">
        <v>868</v>
      </c>
      <c r="E1081" s="13">
        <v>2400</v>
      </c>
      <c r="F1081" s="15" t="s">
        <v>1158</v>
      </c>
      <c r="G1081" s="15">
        <v>1200</v>
      </c>
      <c r="H1081" s="24">
        <f t="shared" si="16"/>
        <v>0.5</v>
      </c>
      <c r="I1081" s="15"/>
      <c r="J1081" s="21"/>
    </row>
    <row r="1082" spans="1:10" ht="45">
      <c r="A1082" s="120"/>
      <c r="B1082" s="103"/>
      <c r="C1082" s="98"/>
      <c r="D1082" s="10" t="s">
        <v>1335</v>
      </c>
      <c r="E1082" s="13">
        <v>14300</v>
      </c>
      <c r="F1082" s="15" t="s">
        <v>869</v>
      </c>
      <c r="G1082" s="15">
        <v>8800</v>
      </c>
      <c r="H1082" s="24">
        <f t="shared" si="16"/>
        <v>0.6821705426356589</v>
      </c>
      <c r="I1082" s="15"/>
      <c r="J1082" s="21"/>
    </row>
    <row r="1083" spans="1:10" ht="15">
      <c r="A1083" s="120"/>
      <c r="B1083" s="103"/>
      <c r="C1083" s="97" t="s">
        <v>224</v>
      </c>
      <c r="D1083" s="10" t="s">
        <v>1958</v>
      </c>
      <c r="E1083" s="13">
        <f>E1084+E1085</f>
        <v>4400</v>
      </c>
      <c r="F1083" s="15" t="s">
        <v>870</v>
      </c>
      <c r="G1083" s="15">
        <f>G1084+G1085</f>
        <v>188.4</v>
      </c>
      <c r="H1083" s="24">
        <f t="shared" si="16"/>
        <v>0.04281818181818182</v>
      </c>
      <c r="I1083" s="15">
        <f>G1083</f>
        <v>188.4</v>
      </c>
      <c r="J1083" s="21">
        <v>0</v>
      </c>
    </row>
    <row r="1084" spans="1:10" ht="15">
      <c r="A1084" s="120"/>
      <c r="B1084" s="103"/>
      <c r="C1084" s="98"/>
      <c r="D1084" s="10" t="s">
        <v>867</v>
      </c>
      <c r="E1084" s="13">
        <v>3000</v>
      </c>
      <c r="F1084" s="15" t="s">
        <v>238</v>
      </c>
      <c r="G1084" s="15">
        <v>0</v>
      </c>
      <c r="H1084" s="24">
        <f t="shared" si="16"/>
        <v>0</v>
      </c>
      <c r="I1084" s="15"/>
      <c r="J1084" s="21"/>
    </row>
    <row r="1085" spans="1:10" ht="30">
      <c r="A1085" s="120"/>
      <c r="B1085" s="103"/>
      <c r="C1085" s="98"/>
      <c r="D1085" s="10" t="s">
        <v>871</v>
      </c>
      <c r="E1085" s="13">
        <v>1400</v>
      </c>
      <c r="F1085" s="15" t="s">
        <v>659</v>
      </c>
      <c r="G1085" s="15">
        <v>188.4</v>
      </c>
      <c r="H1085" s="24">
        <f t="shared" si="16"/>
        <v>0.13457142857142856</v>
      </c>
      <c r="I1085" s="15"/>
      <c r="J1085" s="21"/>
    </row>
    <row r="1086" spans="1:10" ht="15">
      <c r="A1086" s="120"/>
      <c r="B1086" s="103"/>
      <c r="C1086" s="97" t="s">
        <v>872</v>
      </c>
      <c r="D1086" s="10" t="s">
        <v>873</v>
      </c>
      <c r="E1086" s="13">
        <f>E1087</f>
        <v>400</v>
      </c>
      <c r="F1086" s="15" t="s">
        <v>1678</v>
      </c>
      <c r="G1086" s="15">
        <f>G1087</f>
        <v>104.73</v>
      </c>
      <c r="H1086" s="24">
        <f t="shared" si="16"/>
        <v>0.26182500000000003</v>
      </c>
      <c r="I1086" s="15">
        <f>G1086</f>
        <v>104.73</v>
      </c>
      <c r="J1086" s="21">
        <v>0</v>
      </c>
    </row>
    <row r="1087" spans="1:10" ht="30">
      <c r="A1087" s="120"/>
      <c r="B1087" s="103"/>
      <c r="C1087" s="118"/>
      <c r="D1087" s="10" t="s">
        <v>871</v>
      </c>
      <c r="E1087" s="13">
        <v>400</v>
      </c>
      <c r="F1087" s="15" t="s">
        <v>1678</v>
      </c>
      <c r="G1087" s="15">
        <v>104.73</v>
      </c>
      <c r="H1087" s="24">
        <f t="shared" si="16"/>
        <v>0.26182500000000003</v>
      </c>
      <c r="I1087" s="15"/>
      <c r="J1087" s="21"/>
    </row>
    <row r="1088" spans="1:10" ht="15">
      <c r="A1088" s="120"/>
      <c r="B1088" s="103"/>
      <c r="C1088" s="129" t="s">
        <v>362</v>
      </c>
      <c r="D1088" s="51" t="s">
        <v>363</v>
      </c>
      <c r="E1088" s="13">
        <f>E1089</f>
        <v>100</v>
      </c>
      <c r="F1088" s="15">
        <f>F1089</f>
        <v>0</v>
      </c>
      <c r="G1088" s="15">
        <f>G1089</f>
        <v>0</v>
      </c>
      <c r="H1088" s="24"/>
      <c r="I1088" s="15">
        <f>G1088</f>
        <v>0</v>
      </c>
      <c r="J1088" s="21">
        <v>0</v>
      </c>
    </row>
    <row r="1089" spans="1:10" ht="15">
      <c r="A1089" s="120"/>
      <c r="B1089" s="103"/>
      <c r="C1089" s="105"/>
      <c r="D1089" s="10" t="s">
        <v>364</v>
      </c>
      <c r="E1089" s="13">
        <v>100</v>
      </c>
      <c r="F1089" s="15">
        <v>0</v>
      </c>
      <c r="G1089" s="15">
        <v>0</v>
      </c>
      <c r="H1089" s="24"/>
      <c r="I1089" s="15"/>
      <c r="J1089" s="21"/>
    </row>
    <row r="1090" spans="1:10" ht="15">
      <c r="A1090" s="120"/>
      <c r="B1090" s="103"/>
      <c r="C1090" s="97" t="s">
        <v>390</v>
      </c>
      <c r="D1090" s="10" t="s">
        <v>391</v>
      </c>
      <c r="E1090" s="13">
        <f>E1091</f>
        <v>500</v>
      </c>
      <c r="F1090" s="15" t="s">
        <v>1714</v>
      </c>
      <c r="G1090" s="15">
        <f>G1091</f>
        <v>0</v>
      </c>
      <c r="H1090" s="24">
        <f t="shared" si="16"/>
        <v>0</v>
      </c>
      <c r="I1090" s="15">
        <f>G1090</f>
        <v>0</v>
      </c>
      <c r="J1090" s="21">
        <v>0</v>
      </c>
    </row>
    <row r="1091" spans="1:10" ht="30">
      <c r="A1091" s="120"/>
      <c r="B1091" s="103"/>
      <c r="C1091" s="98"/>
      <c r="D1091" s="10" t="s">
        <v>871</v>
      </c>
      <c r="E1091" s="13">
        <v>500</v>
      </c>
      <c r="F1091" s="15" t="s">
        <v>1714</v>
      </c>
      <c r="G1091" s="15">
        <v>0</v>
      </c>
      <c r="H1091" s="24">
        <f t="shared" si="16"/>
        <v>0</v>
      </c>
      <c r="I1091" s="15"/>
      <c r="J1091" s="21"/>
    </row>
    <row r="1092" spans="1:10" ht="15">
      <c r="A1092" s="120"/>
      <c r="B1092" s="103"/>
      <c r="C1092" s="97" t="s">
        <v>1941</v>
      </c>
      <c r="D1092" s="10" t="s">
        <v>1942</v>
      </c>
      <c r="E1092" s="13">
        <f>SUM(E1093:E1099)</f>
        <v>32480</v>
      </c>
      <c r="F1092" s="15" t="s">
        <v>874</v>
      </c>
      <c r="G1092" s="15">
        <f>SUM(G1093:G1099)</f>
        <v>1362.7</v>
      </c>
      <c r="H1092" s="24">
        <f t="shared" si="16"/>
        <v>0.036789956803455724</v>
      </c>
      <c r="I1092" s="15">
        <f>G1092</f>
        <v>1362.7</v>
      </c>
      <c r="J1092" s="21">
        <v>0</v>
      </c>
    </row>
    <row r="1093" spans="1:10" ht="15">
      <c r="A1093" s="120"/>
      <c r="B1093" s="103"/>
      <c r="C1093" s="98"/>
      <c r="D1093" s="10" t="s">
        <v>875</v>
      </c>
      <c r="E1093" s="13">
        <v>20000</v>
      </c>
      <c r="F1093" s="15" t="s">
        <v>876</v>
      </c>
      <c r="G1093" s="15">
        <v>0</v>
      </c>
      <c r="H1093" s="24">
        <f t="shared" si="16"/>
        <v>0</v>
      </c>
      <c r="I1093" s="15"/>
      <c r="J1093" s="21"/>
    </row>
    <row r="1094" spans="1:10" ht="15">
      <c r="A1094" s="120"/>
      <c r="B1094" s="103"/>
      <c r="C1094" s="98"/>
      <c r="D1094" s="10" t="s">
        <v>877</v>
      </c>
      <c r="E1094" s="13">
        <v>1000</v>
      </c>
      <c r="F1094" s="15" t="s">
        <v>1705</v>
      </c>
      <c r="G1094" s="15">
        <v>0</v>
      </c>
      <c r="H1094" s="24">
        <f t="shared" si="16"/>
        <v>0</v>
      </c>
      <c r="I1094" s="15"/>
      <c r="J1094" s="21"/>
    </row>
    <row r="1095" spans="1:10" ht="15">
      <c r="A1095" s="120"/>
      <c r="B1095" s="103"/>
      <c r="C1095" s="98"/>
      <c r="D1095" s="10" t="s">
        <v>365</v>
      </c>
      <c r="E1095" s="13">
        <v>3000</v>
      </c>
      <c r="F1095" s="15">
        <v>0</v>
      </c>
      <c r="G1095" s="15">
        <v>0</v>
      </c>
      <c r="H1095" s="24"/>
      <c r="I1095" s="15"/>
      <c r="J1095" s="21"/>
    </row>
    <row r="1096" spans="1:10" ht="30">
      <c r="A1096" s="120"/>
      <c r="B1096" s="103"/>
      <c r="C1096" s="98"/>
      <c r="D1096" s="10" t="s">
        <v>878</v>
      </c>
      <c r="E1096" s="13">
        <v>2500</v>
      </c>
      <c r="F1096" s="15" t="s">
        <v>719</v>
      </c>
      <c r="G1096" s="15">
        <v>300</v>
      </c>
      <c r="H1096" s="24">
        <f aca="true" t="shared" si="17" ref="H1096:H1159">G1096/F1096</f>
        <v>0.3333333333333333</v>
      </c>
      <c r="I1096" s="15"/>
      <c r="J1096" s="21"/>
    </row>
    <row r="1097" spans="1:10" ht="45">
      <c r="A1097" s="120"/>
      <c r="B1097" s="103"/>
      <c r="C1097" s="98"/>
      <c r="D1097" s="10" t="s">
        <v>879</v>
      </c>
      <c r="E1097" s="13">
        <v>2920</v>
      </c>
      <c r="F1097" s="15" t="s">
        <v>880</v>
      </c>
      <c r="G1097" s="15">
        <v>0</v>
      </c>
      <c r="H1097" s="24">
        <f t="shared" si="17"/>
        <v>0</v>
      </c>
      <c r="I1097" s="15"/>
      <c r="J1097" s="21"/>
    </row>
    <row r="1098" spans="1:10" ht="30">
      <c r="A1098" s="120"/>
      <c r="B1098" s="103"/>
      <c r="C1098" s="98"/>
      <c r="D1098" s="10" t="s">
        <v>881</v>
      </c>
      <c r="E1098" s="13">
        <v>1060</v>
      </c>
      <c r="F1098" s="15" t="s">
        <v>238</v>
      </c>
      <c r="G1098" s="15">
        <v>0</v>
      </c>
      <c r="H1098" s="24">
        <f t="shared" si="17"/>
        <v>0</v>
      </c>
      <c r="I1098" s="15"/>
      <c r="J1098" s="21"/>
    </row>
    <row r="1099" spans="1:10" ht="30">
      <c r="A1099" s="120"/>
      <c r="B1099" s="103"/>
      <c r="C1099" s="99"/>
      <c r="D1099" s="34" t="s">
        <v>871</v>
      </c>
      <c r="E1099" s="35">
        <v>2000</v>
      </c>
      <c r="F1099" s="36" t="s">
        <v>882</v>
      </c>
      <c r="G1099" s="36">
        <v>1062.7</v>
      </c>
      <c r="H1099" s="24">
        <f t="shared" si="17"/>
        <v>0.4874770642201835</v>
      </c>
      <c r="I1099" s="36"/>
      <c r="J1099" s="37"/>
    </row>
    <row r="1100" spans="1:10" ht="45">
      <c r="A1100" s="120"/>
      <c r="B1100" s="103"/>
      <c r="C1100" s="110" t="s">
        <v>782</v>
      </c>
      <c r="D1100" s="39" t="s">
        <v>783</v>
      </c>
      <c r="E1100" s="40">
        <f>E1101</f>
        <v>480</v>
      </c>
      <c r="F1100" s="41" t="s">
        <v>883</v>
      </c>
      <c r="G1100" s="41">
        <f>G1101</f>
        <v>221.4</v>
      </c>
      <c r="H1100" s="24">
        <f t="shared" si="17"/>
        <v>0.46125</v>
      </c>
      <c r="I1100" s="41">
        <f>G1100</f>
        <v>221.4</v>
      </c>
      <c r="J1100" s="42">
        <v>0</v>
      </c>
    </row>
    <row r="1101" spans="1:10" ht="30">
      <c r="A1101" s="120"/>
      <c r="B1101" s="103"/>
      <c r="C1101" s="98"/>
      <c r="D1101" s="10" t="s">
        <v>871</v>
      </c>
      <c r="E1101" s="13">
        <v>480</v>
      </c>
      <c r="F1101" s="15" t="s">
        <v>883</v>
      </c>
      <c r="G1101" s="15">
        <v>221.4</v>
      </c>
      <c r="H1101" s="24">
        <f t="shared" si="17"/>
        <v>0.46125</v>
      </c>
      <c r="I1101" s="15"/>
      <c r="J1101" s="21"/>
    </row>
    <row r="1102" spans="1:10" ht="45">
      <c r="A1102" s="120"/>
      <c r="B1102" s="103"/>
      <c r="C1102" s="97" t="s">
        <v>785</v>
      </c>
      <c r="D1102" s="10" t="s">
        <v>786</v>
      </c>
      <c r="E1102" s="13">
        <f>E1103</f>
        <v>820</v>
      </c>
      <c r="F1102" s="15" t="s">
        <v>884</v>
      </c>
      <c r="G1102" s="15">
        <f>G1103</f>
        <v>222.45</v>
      </c>
      <c r="H1102" s="24">
        <f t="shared" si="17"/>
        <v>0.271280487804878</v>
      </c>
      <c r="I1102" s="15">
        <f>G1102</f>
        <v>222.45</v>
      </c>
      <c r="J1102" s="21">
        <v>0</v>
      </c>
    </row>
    <row r="1103" spans="1:10" ht="30">
      <c r="A1103" s="120"/>
      <c r="B1103" s="103"/>
      <c r="C1103" s="98"/>
      <c r="D1103" s="10" t="s">
        <v>871</v>
      </c>
      <c r="E1103" s="13">
        <v>820</v>
      </c>
      <c r="F1103" s="15" t="s">
        <v>884</v>
      </c>
      <c r="G1103" s="15">
        <v>222.45</v>
      </c>
      <c r="H1103" s="24">
        <f t="shared" si="17"/>
        <v>0.271280487804878</v>
      </c>
      <c r="I1103" s="15"/>
      <c r="J1103" s="21"/>
    </row>
    <row r="1104" spans="1:10" ht="15">
      <c r="A1104" s="120"/>
      <c r="B1104" s="103"/>
      <c r="C1104" s="97" t="s">
        <v>1530</v>
      </c>
      <c r="D1104" s="10" t="s">
        <v>1531</v>
      </c>
      <c r="E1104" s="13">
        <f>E1105</f>
        <v>500</v>
      </c>
      <c r="F1104" s="15" t="s">
        <v>1714</v>
      </c>
      <c r="G1104" s="15">
        <f>G1105</f>
        <v>118.69</v>
      </c>
      <c r="H1104" s="24">
        <f t="shared" si="17"/>
        <v>0.23738</v>
      </c>
      <c r="I1104" s="15">
        <f>G1104</f>
        <v>118.69</v>
      </c>
      <c r="J1104" s="21">
        <v>0</v>
      </c>
    </row>
    <row r="1105" spans="1:10" ht="30">
      <c r="A1105" s="120"/>
      <c r="B1105" s="103"/>
      <c r="C1105" s="98"/>
      <c r="D1105" s="10" t="s">
        <v>871</v>
      </c>
      <c r="E1105" s="13">
        <v>500</v>
      </c>
      <c r="F1105" s="15" t="s">
        <v>1714</v>
      </c>
      <c r="G1105" s="15">
        <v>118.69</v>
      </c>
      <c r="H1105" s="24">
        <f t="shared" si="17"/>
        <v>0.23738</v>
      </c>
      <c r="I1105" s="15"/>
      <c r="J1105" s="21"/>
    </row>
    <row r="1106" spans="1:10" ht="30">
      <c r="A1106" s="120"/>
      <c r="B1106" s="103"/>
      <c r="C1106" s="97" t="s">
        <v>1312</v>
      </c>
      <c r="D1106" s="10" t="s">
        <v>1313</v>
      </c>
      <c r="E1106" s="13">
        <f>E1107</f>
        <v>1000</v>
      </c>
      <c r="F1106" s="15" t="s">
        <v>1705</v>
      </c>
      <c r="G1106" s="15">
        <f>G1107</f>
        <v>0</v>
      </c>
      <c r="H1106" s="24">
        <f t="shared" si="17"/>
        <v>0</v>
      </c>
      <c r="I1106" s="15">
        <f>G1106</f>
        <v>0</v>
      </c>
      <c r="J1106" s="21">
        <v>0</v>
      </c>
    </row>
    <row r="1107" spans="1:10" ht="30">
      <c r="A1107" s="120"/>
      <c r="B1107" s="104"/>
      <c r="C1107" s="98"/>
      <c r="D1107" s="10" t="s">
        <v>871</v>
      </c>
      <c r="E1107" s="13">
        <v>1000</v>
      </c>
      <c r="F1107" s="15" t="s">
        <v>1705</v>
      </c>
      <c r="G1107" s="15">
        <v>0</v>
      </c>
      <c r="H1107" s="24">
        <f t="shared" si="17"/>
        <v>0</v>
      </c>
      <c r="I1107" s="15"/>
      <c r="J1107" s="21"/>
    </row>
    <row r="1108" spans="1:10" ht="15">
      <c r="A1108" s="103"/>
      <c r="B1108" s="121" t="s">
        <v>885</v>
      </c>
      <c r="C1108" s="8"/>
      <c r="D1108" s="10" t="s">
        <v>212</v>
      </c>
      <c r="E1108" s="13">
        <f>E1109</f>
        <v>80148</v>
      </c>
      <c r="F1108" s="15" t="s">
        <v>886</v>
      </c>
      <c r="G1108" s="15">
        <f>G1109</f>
        <v>40977.17</v>
      </c>
      <c r="H1108" s="24">
        <f t="shared" si="17"/>
        <v>0.5112687777611419</v>
      </c>
      <c r="I1108" s="15">
        <f>I1109</f>
        <v>40977.17</v>
      </c>
      <c r="J1108" s="21">
        <f>J1109</f>
        <v>0</v>
      </c>
    </row>
    <row r="1109" spans="1:10" ht="45">
      <c r="A1109" s="103"/>
      <c r="B1109" s="98"/>
      <c r="C1109" s="8" t="s">
        <v>1741</v>
      </c>
      <c r="D1109" s="10" t="s">
        <v>1742</v>
      </c>
      <c r="E1109" s="13">
        <f>E1110</f>
        <v>80148</v>
      </c>
      <c r="F1109" s="15" t="s">
        <v>886</v>
      </c>
      <c r="G1109" s="15">
        <f>G1110</f>
        <v>40977.17</v>
      </c>
      <c r="H1109" s="24">
        <f t="shared" si="17"/>
        <v>0.5112687777611419</v>
      </c>
      <c r="I1109" s="15">
        <f>G1109</f>
        <v>40977.17</v>
      </c>
      <c r="J1109" s="21">
        <v>0</v>
      </c>
    </row>
    <row r="1110" spans="1:10" ht="30">
      <c r="A1110" s="104"/>
      <c r="B1110" s="98"/>
      <c r="C1110" s="32"/>
      <c r="D1110" s="10" t="s">
        <v>887</v>
      </c>
      <c r="E1110" s="13">
        <v>80148</v>
      </c>
      <c r="F1110" s="15" t="s">
        <v>886</v>
      </c>
      <c r="G1110" s="15">
        <v>40977.17</v>
      </c>
      <c r="H1110" s="24">
        <f t="shared" si="17"/>
        <v>0.5112687777611419</v>
      </c>
      <c r="I1110" s="15"/>
      <c r="J1110" s="21"/>
    </row>
    <row r="1111" spans="1:10" s="78" customFormat="1" ht="31.5">
      <c r="A1111" s="112" t="s">
        <v>888</v>
      </c>
      <c r="B1111" s="72"/>
      <c r="C1111" s="72"/>
      <c r="D1111" s="73" t="s">
        <v>889</v>
      </c>
      <c r="E1111" s="74">
        <f>E1112+E1115+E1162+E1167+E1198+E1245+E1250+E1274+E1289+E1295+E1348+E1389</f>
        <v>10757819</v>
      </c>
      <c r="F1111" s="75" t="s">
        <v>890</v>
      </c>
      <c r="G1111" s="75">
        <f>G1112+G1115+G1162+G1167+G1198+G1245+G1250+G1274+G1289+G1295+G1348+G1389</f>
        <v>5690050.790000001</v>
      </c>
      <c r="H1111" s="76">
        <f t="shared" si="17"/>
        <v>0.5173959222836435</v>
      </c>
      <c r="I1111" s="75">
        <f>I1112+I1115+I1162+I1167+I1198+I1245+I1250+I1274+I1289+I1295+I1348+I1389</f>
        <v>5690050.790000001</v>
      </c>
      <c r="J1111" s="77">
        <f>J1112+J1115+J1162+J1167+J1198+J1245+J1250+J1274+J1289+J1295+J1348+J1389</f>
        <v>0</v>
      </c>
    </row>
    <row r="1112" spans="1:10" ht="15">
      <c r="A1112" s="102"/>
      <c r="B1112" s="97" t="s">
        <v>891</v>
      </c>
      <c r="C1112" s="8"/>
      <c r="D1112" s="10" t="s">
        <v>892</v>
      </c>
      <c r="E1112" s="13">
        <f>E1113</f>
        <v>890000</v>
      </c>
      <c r="F1112" s="15" t="s">
        <v>893</v>
      </c>
      <c r="G1112" s="15">
        <f>G1113</f>
        <v>393263.06</v>
      </c>
      <c r="H1112" s="24">
        <f t="shared" si="17"/>
        <v>0.441868606741573</v>
      </c>
      <c r="I1112" s="15">
        <f>I1113</f>
        <v>393263.06</v>
      </c>
      <c r="J1112" s="21">
        <f>J1113</f>
        <v>0</v>
      </c>
    </row>
    <row r="1113" spans="1:10" ht="45">
      <c r="A1113" s="103"/>
      <c r="B1113" s="98"/>
      <c r="C1113" s="8" t="s">
        <v>894</v>
      </c>
      <c r="D1113" s="10" t="s">
        <v>895</v>
      </c>
      <c r="E1113" s="13">
        <f>E1114</f>
        <v>890000</v>
      </c>
      <c r="F1113" s="15" t="s">
        <v>893</v>
      </c>
      <c r="G1113" s="15">
        <f>G1114</f>
        <v>393263.06</v>
      </c>
      <c r="H1113" s="24">
        <f t="shared" si="17"/>
        <v>0.441868606741573</v>
      </c>
      <c r="I1113" s="15">
        <f>G1113</f>
        <v>393263.06</v>
      </c>
      <c r="J1113" s="21">
        <v>0</v>
      </c>
    </row>
    <row r="1114" spans="1:10" ht="15">
      <c r="A1114" s="103"/>
      <c r="B1114" s="98"/>
      <c r="C1114" s="32"/>
      <c r="D1114" s="10" t="s">
        <v>284</v>
      </c>
      <c r="E1114" s="13">
        <v>890000</v>
      </c>
      <c r="F1114" s="15" t="s">
        <v>893</v>
      </c>
      <c r="G1114" s="15">
        <v>393263.06</v>
      </c>
      <c r="H1114" s="24">
        <f t="shared" si="17"/>
        <v>0.441868606741573</v>
      </c>
      <c r="I1114" s="15"/>
      <c r="J1114" s="21"/>
    </row>
    <row r="1115" spans="1:10" ht="15">
      <c r="A1115" s="103"/>
      <c r="B1115" s="109" t="s">
        <v>896</v>
      </c>
      <c r="C1115" s="8"/>
      <c r="D1115" s="10" t="s">
        <v>897</v>
      </c>
      <c r="E1115" s="13">
        <f>E1117+E1119+E1121+E1123+E1125+E1127+E1129+E1133+E1135+E1137+E1139+E1141+E1146+E1148+E1150+E1152+E1154+E1156+E1158+E1160</f>
        <v>508800</v>
      </c>
      <c r="F1115" s="15" t="s">
        <v>898</v>
      </c>
      <c r="G1115" s="15">
        <f>G1117+G1119+G1121+G1123+G1125+G1127+G1129+G1133+G1135+G1137+G1139+G1141+G1146+G1148+G1150+G1152+G1154+G1156+G1158+G1160</f>
        <v>210196.25</v>
      </c>
      <c r="H1115" s="24">
        <f t="shared" si="17"/>
        <v>0.4134140704901267</v>
      </c>
      <c r="I1115" s="15">
        <f>I1117+I1119+I1121+I1123+I1125+I1127+I1129+I1133+I1135+I1137+I1139+I1141+I1146+I1148+I1150+I1152+I1154+I1156+I1158+I1160</f>
        <v>210196.25</v>
      </c>
      <c r="J1115" s="21">
        <f>J1117+J1119+J1121+J1123+J1125+J1127+J1129+J1133+J1135+J1137+J1139+J1141+J1146+J1148+J1150+J1152+J1154+J1156+J1158+J1160</f>
        <v>0</v>
      </c>
    </row>
    <row r="1116" spans="1:10" s="3" customFormat="1" ht="15.75">
      <c r="A1116" s="125"/>
      <c r="B1116" s="127"/>
      <c r="C1116" s="126"/>
      <c r="D1116" s="6" t="s">
        <v>181</v>
      </c>
      <c r="E1116" s="12">
        <f>E1117+E1119+E1121+E1123+E1125+E1127+E1129+E1133+E1135+E1137+E1139+E1141+E1146+E1148+E1150+E1152+E1154+E1156+E1158+E1160</f>
        <v>508800</v>
      </c>
      <c r="F1116" s="12">
        <f>F1117+F1119+F1121+F1123+F1125+F1127+F1129+F1133+F1135+F1137+F1139+F1141+F1146+F1148+F1150+F1152+F1154+F1156+F1158+F1160</f>
        <v>508440</v>
      </c>
      <c r="G1116" s="12">
        <f>G1117+G1119+G1121+G1123+G1125+G1127+G1129+G1133+G1135+G1137+G1139+G1141+G1146+G1148+G1150+G1152+G1154+G1156+G1158+G1160</f>
        <v>210196.25</v>
      </c>
      <c r="H1116" s="24">
        <f t="shared" si="17"/>
        <v>0.4134140704901267</v>
      </c>
      <c r="I1116" s="14"/>
      <c r="J1116" s="18"/>
    </row>
    <row r="1117" spans="1:10" ht="15">
      <c r="A1117" s="120"/>
      <c r="B1117" s="103"/>
      <c r="C1117" s="97" t="s">
        <v>1477</v>
      </c>
      <c r="D1117" s="10" t="s">
        <v>1478</v>
      </c>
      <c r="E1117" s="13">
        <f>E1118</f>
        <v>500</v>
      </c>
      <c r="F1117" s="15" t="s">
        <v>1714</v>
      </c>
      <c r="G1117" s="15">
        <f>G1118</f>
        <v>0</v>
      </c>
      <c r="H1117" s="24">
        <f t="shared" si="17"/>
        <v>0</v>
      </c>
      <c r="I1117" s="15">
        <f>G1117</f>
        <v>0</v>
      </c>
      <c r="J1117" s="21">
        <v>0</v>
      </c>
    </row>
    <row r="1118" spans="1:10" ht="15">
      <c r="A1118" s="120"/>
      <c r="B1118" s="103"/>
      <c r="C1118" s="99"/>
      <c r="D1118" s="34" t="s">
        <v>899</v>
      </c>
      <c r="E1118" s="35">
        <v>500</v>
      </c>
      <c r="F1118" s="36" t="s">
        <v>1714</v>
      </c>
      <c r="G1118" s="36">
        <v>0</v>
      </c>
      <c r="H1118" s="24">
        <f t="shared" si="17"/>
        <v>0</v>
      </c>
      <c r="I1118" s="36"/>
      <c r="J1118" s="37"/>
    </row>
    <row r="1119" spans="1:10" ht="15">
      <c r="A1119" s="120"/>
      <c r="B1119" s="103"/>
      <c r="C1119" s="110" t="s">
        <v>214</v>
      </c>
      <c r="D1119" s="39" t="s">
        <v>215</v>
      </c>
      <c r="E1119" s="40">
        <f>E1120</f>
        <v>262455</v>
      </c>
      <c r="F1119" s="41" t="s">
        <v>900</v>
      </c>
      <c r="G1119" s="41">
        <f>G1120</f>
        <v>107091.08</v>
      </c>
      <c r="H1119" s="24">
        <f t="shared" si="17"/>
        <v>0.4173073445975435</v>
      </c>
      <c r="I1119" s="41">
        <f>G1119</f>
        <v>107091.08</v>
      </c>
      <c r="J1119" s="42">
        <v>0</v>
      </c>
    </row>
    <row r="1120" spans="1:10" ht="15">
      <c r="A1120" s="120"/>
      <c r="B1120" s="103"/>
      <c r="C1120" s="98"/>
      <c r="D1120" s="10" t="s">
        <v>899</v>
      </c>
      <c r="E1120" s="13">
        <v>262455</v>
      </c>
      <c r="F1120" s="15" t="s">
        <v>900</v>
      </c>
      <c r="G1120" s="15">
        <v>107091.08</v>
      </c>
      <c r="H1120" s="24">
        <f t="shared" si="17"/>
        <v>0.4173073445975435</v>
      </c>
      <c r="I1120" s="15"/>
      <c r="J1120" s="21"/>
    </row>
    <row r="1121" spans="1:10" ht="15">
      <c r="A1121" s="120"/>
      <c r="B1121" s="103"/>
      <c r="C1121" s="97" t="s">
        <v>1482</v>
      </c>
      <c r="D1121" s="10" t="s">
        <v>1483</v>
      </c>
      <c r="E1121" s="13">
        <f>E1122</f>
        <v>17277</v>
      </c>
      <c r="F1121" s="15" t="s">
        <v>901</v>
      </c>
      <c r="G1121" s="15">
        <f>G1122</f>
        <v>16147.06</v>
      </c>
      <c r="H1121" s="24">
        <f t="shared" si="17"/>
        <v>0.9999417884567748</v>
      </c>
      <c r="I1121" s="15">
        <f>G1121</f>
        <v>16147.06</v>
      </c>
      <c r="J1121" s="21">
        <v>0</v>
      </c>
    </row>
    <row r="1122" spans="1:10" ht="15">
      <c r="A1122" s="120"/>
      <c r="B1122" s="103"/>
      <c r="C1122" s="98"/>
      <c r="D1122" s="10" t="s">
        <v>899</v>
      </c>
      <c r="E1122" s="13">
        <v>17277</v>
      </c>
      <c r="F1122" s="15" t="s">
        <v>901</v>
      </c>
      <c r="G1122" s="15">
        <v>16147.06</v>
      </c>
      <c r="H1122" s="24">
        <f t="shared" si="17"/>
        <v>0.9999417884567748</v>
      </c>
      <c r="I1122" s="15"/>
      <c r="J1122" s="21"/>
    </row>
    <row r="1123" spans="1:10" ht="15">
      <c r="A1123" s="120"/>
      <c r="B1123" s="103"/>
      <c r="C1123" s="97" t="s">
        <v>218</v>
      </c>
      <c r="D1123" s="10" t="s">
        <v>219</v>
      </c>
      <c r="E1123" s="13">
        <f>E1124</f>
        <v>50883</v>
      </c>
      <c r="F1123" s="15" t="s">
        <v>902</v>
      </c>
      <c r="G1123" s="15">
        <f>G1124</f>
        <v>22199.8</v>
      </c>
      <c r="H1123" s="24">
        <f t="shared" si="17"/>
        <v>0.43629109918833403</v>
      </c>
      <c r="I1123" s="15">
        <f>G1123</f>
        <v>22199.8</v>
      </c>
      <c r="J1123" s="21">
        <v>0</v>
      </c>
    </row>
    <row r="1124" spans="1:10" ht="15">
      <c r="A1124" s="120"/>
      <c r="B1124" s="103"/>
      <c r="C1124" s="98"/>
      <c r="D1124" s="10" t="s">
        <v>899</v>
      </c>
      <c r="E1124" s="13">
        <v>50883</v>
      </c>
      <c r="F1124" s="15" t="s">
        <v>902</v>
      </c>
      <c r="G1124" s="15">
        <v>22199.8</v>
      </c>
      <c r="H1124" s="24">
        <f t="shared" si="17"/>
        <v>0.43629109918833403</v>
      </c>
      <c r="I1124" s="15"/>
      <c r="J1124" s="21"/>
    </row>
    <row r="1125" spans="1:10" ht="15">
      <c r="A1125" s="120"/>
      <c r="B1125" s="103"/>
      <c r="C1125" s="97" t="s">
        <v>221</v>
      </c>
      <c r="D1125" s="10" t="s">
        <v>222</v>
      </c>
      <c r="E1125" s="13">
        <f>E1126</f>
        <v>6853</v>
      </c>
      <c r="F1125" s="15" t="s">
        <v>903</v>
      </c>
      <c r="G1125" s="15">
        <f>G1126</f>
        <v>2769.01</v>
      </c>
      <c r="H1125" s="24">
        <f t="shared" si="17"/>
        <v>0.404058076754706</v>
      </c>
      <c r="I1125" s="15">
        <f>G1125</f>
        <v>2769.01</v>
      </c>
      <c r="J1125" s="21">
        <v>0</v>
      </c>
    </row>
    <row r="1126" spans="1:10" ht="15">
      <c r="A1126" s="120"/>
      <c r="B1126" s="103"/>
      <c r="C1126" s="98"/>
      <c r="D1126" s="10" t="s">
        <v>899</v>
      </c>
      <c r="E1126" s="13">
        <v>6853</v>
      </c>
      <c r="F1126" s="15" t="s">
        <v>903</v>
      </c>
      <c r="G1126" s="15">
        <v>2769.01</v>
      </c>
      <c r="H1126" s="24">
        <f t="shared" si="17"/>
        <v>0.404058076754706</v>
      </c>
      <c r="I1126" s="15"/>
      <c r="J1126" s="21"/>
    </row>
    <row r="1127" spans="1:10" ht="15">
      <c r="A1127" s="120"/>
      <c r="B1127" s="103"/>
      <c r="C1127" s="97" t="s">
        <v>1487</v>
      </c>
      <c r="D1127" s="10" t="s">
        <v>1488</v>
      </c>
      <c r="E1127" s="13">
        <f>E1128</f>
        <v>10000</v>
      </c>
      <c r="F1127" s="15" t="s">
        <v>235</v>
      </c>
      <c r="G1127" s="15">
        <f>G1128</f>
        <v>3900</v>
      </c>
      <c r="H1127" s="24">
        <f t="shared" si="17"/>
        <v>0.39</v>
      </c>
      <c r="I1127" s="15">
        <f>G1127</f>
        <v>3900</v>
      </c>
      <c r="J1127" s="21">
        <v>0</v>
      </c>
    </row>
    <row r="1128" spans="1:10" ht="15">
      <c r="A1128" s="120"/>
      <c r="B1128" s="103"/>
      <c r="C1128" s="98"/>
      <c r="D1128" s="10" t="s">
        <v>899</v>
      </c>
      <c r="E1128" s="13">
        <v>10000</v>
      </c>
      <c r="F1128" s="15" t="s">
        <v>235</v>
      </c>
      <c r="G1128" s="15">
        <v>3900</v>
      </c>
      <c r="H1128" s="24">
        <f t="shared" si="17"/>
        <v>0.39</v>
      </c>
      <c r="I1128" s="15"/>
      <c r="J1128" s="21"/>
    </row>
    <row r="1129" spans="1:10" ht="15">
      <c r="A1129" s="120"/>
      <c r="B1129" s="103"/>
      <c r="C1129" s="97" t="s">
        <v>224</v>
      </c>
      <c r="D1129" s="10" t="s">
        <v>1958</v>
      </c>
      <c r="E1129" s="13">
        <f>E1130</f>
        <v>31100</v>
      </c>
      <c r="F1129" s="15" t="s">
        <v>904</v>
      </c>
      <c r="G1129" s="15">
        <f>G1130</f>
        <v>8632.3</v>
      </c>
      <c r="H1129" s="24">
        <f t="shared" si="17"/>
        <v>0.1809706498951782</v>
      </c>
      <c r="I1129" s="15">
        <f>G1129</f>
        <v>8632.3</v>
      </c>
      <c r="J1129" s="21">
        <v>0</v>
      </c>
    </row>
    <row r="1130" spans="1:10" ht="15">
      <c r="A1130" s="120"/>
      <c r="B1130" s="103"/>
      <c r="C1130" s="98"/>
      <c r="D1130" s="10" t="s">
        <v>899</v>
      </c>
      <c r="E1130" s="13">
        <v>31100</v>
      </c>
      <c r="F1130" s="15" t="s">
        <v>904</v>
      </c>
      <c r="G1130" s="15">
        <v>8632.3</v>
      </c>
      <c r="H1130" s="24">
        <f t="shared" si="17"/>
        <v>0.1809706498951782</v>
      </c>
      <c r="I1130" s="15"/>
      <c r="J1130" s="21"/>
    </row>
    <row r="1131" spans="1:10" ht="15">
      <c r="A1131" s="120"/>
      <c r="B1131" s="103"/>
      <c r="C1131" s="98"/>
      <c r="D1131" s="10" t="s">
        <v>270</v>
      </c>
      <c r="E1131" s="13"/>
      <c r="F1131" s="15"/>
      <c r="G1131" s="15">
        <v>7724.63</v>
      </c>
      <c r="H1131" s="24"/>
      <c r="I1131" s="15"/>
      <c r="J1131" s="21"/>
    </row>
    <row r="1132" spans="1:10" ht="15">
      <c r="A1132" s="120"/>
      <c r="B1132" s="103"/>
      <c r="C1132" s="98"/>
      <c r="D1132" s="10" t="s">
        <v>271</v>
      </c>
      <c r="E1132" s="13"/>
      <c r="F1132" s="15"/>
      <c r="G1132" s="15">
        <v>907.67</v>
      </c>
      <c r="H1132" s="24"/>
      <c r="I1132" s="15"/>
      <c r="J1132" s="21"/>
    </row>
    <row r="1133" spans="1:10" ht="15">
      <c r="A1133" s="120"/>
      <c r="B1133" s="103"/>
      <c r="C1133" s="97" t="s">
        <v>872</v>
      </c>
      <c r="D1133" s="10" t="s">
        <v>873</v>
      </c>
      <c r="E1133" s="13">
        <f>E1134</f>
        <v>500</v>
      </c>
      <c r="F1133" s="15" t="s">
        <v>1714</v>
      </c>
      <c r="G1133" s="15">
        <f>G1134</f>
        <v>0</v>
      </c>
      <c r="H1133" s="24">
        <f t="shared" si="17"/>
        <v>0</v>
      </c>
      <c r="I1133" s="15">
        <f>G1133</f>
        <v>0</v>
      </c>
      <c r="J1133" s="21">
        <v>0</v>
      </c>
    </row>
    <row r="1134" spans="1:10" ht="15">
      <c r="A1134" s="120"/>
      <c r="B1134" s="103"/>
      <c r="C1134" s="98"/>
      <c r="D1134" s="10" t="s">
        <v>899</v>
      </c>
      <c r="E1134" s="13">
        <v>500</v>
      </c>
      <c r="F1134" s="15" t="s">
        <v>1714</v>
      </c>
      <c r="G1134" s="15">
        <v>0</v>
      </c>
      <c r="H1134" s="24">
        <f t="shared" si="17"/>
        <v>0</v>
      </c>
      <c r="I1134" s="15"/>
      <c r="J1134" s="21"/>
    </row>
    <row r="1135" spans="1:10" ht="15">
      <c r="A1135" s="120"/>
      <c r="B1135" s="103"/>
      <c r="C1135" s="97" t="s">
        <v>1752</v>
      </c>
      <c r="D1135" s="10" t="s">
        <v>1753</v>
      </c>
      <c r="E1135" s="13">
        <f>E1136</f>
        <v>30250</v>
      </c>
      <c r="F1135" s="15" t="s">
        <v>905</v>
      </c>
      <c r="G1135" s="15">
        <f>G1136</f>
        <v>9737.55</v>
      </c>
      <c r="H1135" s="24">
        <f t="shared" si="17"/>
        <v>0.321902479338843</v>
      </c>
      <c r="I1135" s="15">
        <f>G1135</f>
        <v>9737.55</v>
      </c>
      <c r="J1135" s="21">
        <v>0</v>
      </c>
    </row>
    <row r="1136" spans="1:10" ht="15">
      <c r="A1136" s="120"/>
      <c r="B1136" s="103"/>
      <c r="C1136" s="98"/>
      <c r="D1136" s="10" t="s">
        <v>899</v>
      </c>
      <c r="E1136" s="13">
        <v>30250</v>
      </c>
      <c r="F1136" s="15" t="s">
        <v>905</v>
      </c>
      <c r="G1136" s="15">
        <v>9737.55</v>
      </c>
      <c r="H1136" s="24">
        <f t="shared" si="17"/>
        <v>0.321902479338843</v>
      </c>
      <c r="I1136" s="15"/>
      <c r="J1136" s="21"/>
    </row>
    <row r="1137" spans="1:10" ht="15">
      <c r="A1137" s="120"/>
      <c r="B1137" s="103"/>
      <c r="C1137" s="97" t="s">
        <v>1968</v>
      </c>
      <c r="D1137" s="10" t="s">
        <v>1969</v>
      </c>
      <c r="E1137" s="13">
        <f>E1138</f>
        <v>3000</v>
      </c>
      <c r="F1137" s="15" t="s">
        <v>238</v>
      </c>
      <c r="G1137" s="15">
        <f>G1138</f>
        <v>172.2</v>
      </c>
      <c r="H1137" s="24">
        <f t="shared" si="17"/>
        <v>0.0574</v>
      </c>
      <c r="I1137" s="15">
        <f>G1137</f>
        <v>172.2</v>
      </c>
      <c r="J1137" s="21">
        <v>0</v>
      </c>
    </row>
    <row r="1138" spans="1:10" ht="15">
      <c r="A1138" s="120"/>
      <c r="B1138" s="103"/>
      <c r="C1138" s="98"/>
      <c r="D1138" s="10" t="s">
        <v>899</v>
      </c>
      <c r="E1138" s="13">
        <v>3000</v>
      </c>
      <c r="F1138" s="15" t="s">
        <v>238</v>
      </c>
      <c r="G1138" s="15">
        <v>172.2</v>
      </c>
      <c r="H1138" s="24">
        <f t="shared" si="17"/>
        <v>0.0574</v>
      </c>
      <c r="I1138" s="15"/>
      <c r="J1138" s="21"/>
    </row>
    <row r="1139" spans="1:10" ht="15">
      <c r="A1139" s="120"/>
      <c r="B1139" s="103"/>
      <c r="C1139" s="97" t="s">
        <v>1522</v>
      </c>
      <c r="D1139" s="10" t="s">
        <v>1523</v>
      </c>
      <c r="E1139" s="13">
        <f>E1140</f>
        <v>780</v>
      </c>
      <c r="F1139" s="15" t="s">
        <v>906</v>
      </c>
      <c r="G1139" s="15">
        <f>G1140</f>
        <v>240</v>
      </c>
      <c r="H1139" s="24">
        <f t="shared" si="17"/>
        <v>0.3076923076923077</v>
      </c>
      <c r="I1139" s="15">
        <f>G1139</f>
        <v>240</v>
      </c>
      <c r="J1139" s="21">
        <v>0</v>
      </c>
    </row>
    <row r="1140" spans="1:10" ht="15">
      <c r="A1140" s="120"/>
      <c r="B1140" s="103"/>
      <c r="C1140" s="98"/>
      <c r="D1140" s="10" t="s">
        <v>899</v>
      </c>
      <c r="E1140" s="13">
        <v>780</v>
      </c>
      <c r="F1140" s="15" t="s">
        <v>906</v>
      </c>
      <c r="G1140" s="15">
        <v>240</v>
      </c>
      <c r="H1140" s="24">
        <f t="shared" si="17"/>
        <v>0.3076923076923077</v>
      </c>
      <c r="I1140" s="15"/>
      <c r="J1140" s="21"/>
    </row>
    <row r="1141" spans="1:10" ht="15">
      <c r="A1141" s="120"/>
      <c r="B1141" s="103"/>
      <c r="C1141" s="97" t="s">
        <v>1941</v>
      </c>
      <c r="D1141" s="10" t="s">
        <v>1942</v>
      </c>
      <c r="E1141" s="13">
        <f>E1142</f>
        <v>73495</v>
      </c>
      <c r="F1141" s="15" t="s">
        <v>907</v>
      </c>
      <c r="G1141" s="15">
        <f>G1142</f>
        <v>28655.96</v>
      </c>
      <c r="H1141" s="24">
        <f t="shared" si="17"/>
        <v>0.45131049688951885</v>
      </c>
      <c r="I1141" s="15">
        <f>G1141</f>
        <v>28655.96</v>
      </c>
      <c r="J1141" s="21">
        <v>0</v>
      </c>
    </row>
    <row r="1142" spans="1:10" ht="15">
      <c r="A1142" s="120"/>
      <c r="B1142" s="103"/>
      <c r="C1142" s="98"/>
      <c r="D1142" s="10" t="s">
        <v>899</v>
      </c>
      <c r="E1142" s="13">
        <v>73495</v>
      </c>
      <c r="F1142" s="15" t="s">
        <v>907</v>
      </c>
      <c r="G1142" s="15">
        <v>28655.96</v>
      </c>
      <c r="H1142" s="24">
        <f t="shared" si="17"/>
        <v>0.45131049688951885</v>
      </c>
      <c r="I1142" s="15"/>
      <c r="J1142" s="21"/>
    </row>
    <row r="1143" spans="1:10" ht="15">
      <c r="A1143" s="120"/>
      <c r="B1143" s="103"/>
      <c r="C1143" s="98"/>
      <c r="D1143" s="10" t="s">
        <v>272</v>
      </c>
      <c r="E1143" s="13"/>
      <c r="F1143" s="15"/>
      <c r="G1143" s="15">
        <v>21294.45</v>
      </c>
      <c r="H1143" s="24"/>
      <c r="I1143" s="15"/>
      <c r="J1143" s="21"/>
    </row>
    <row r="1144" spans="1:10" ht="15">
      <c r="A1144" s="120"/>
      <c r="B1144" s="103"/>
      <c r="C1144" s="98"/>
      <c r="D1144" s="10" t="s">
        <v>274</v>
      </c>
      <c r="E1144" s="13"/>
      <c r="F1144" s="15"/>
      <c r="G1144" s="15">
        <v>6254.51</v>
      </c>
      <c r="H1144" s="24"/>
      <c r="I1144" s="15"/>
      <c r="J1144" s="21"/>
    </row>
    <row r="1145" spans="1:10" ht="15">
      <c r="A1145" s="120"/>
      <c r="B1145" s="103"/>
      <c r="C1145" s="98"/>
      <c r="D1145" s="10" t="s">
        <v>273</v>
      </c>
      <c r="E1145" s="13"/>
      <c r="F1145" s="15"/>
      <c r="G1145" s="15">
        <v>1107</v>
      </c>
      <c r="H1145" s="24"/>
      <c r="I1145" s="15"/>
      <c r="J1145" s="21"/>
    </row>
    <row r="1146" spans="1:10" ht="15">
      <c r="A1146" s="120"/>
      <c r="B1146" s="103"/>
      <c r="C1146" s="97" t="s">
        <v>1720</v>
      </c>
      <c r="D1146" s="10" t="s">
        <v>1721</v>
      </c>
      <c r="E1146" s="13">
        <f>E1147</f>
        <v>500</v>
      </c>
      <c r="F1146" s="15" t="s">
        <v>1714</v>
      </c>
      <c r="G1146" s="15">
        <f>G1147</f>
        <v>131.37</v>
      </c>
      <c r="H1146" s="24">
        <f t="shared" si="17"/>
        <v>0.26274000000000003</v>
      </c>
      <c r="I1146" s="15">
        <f>G1146</f>
        <v>131.37</v>
      </c>
      <c r="J1146" s="21">
        <v>0</v>
      </c>
    </row>
    <row r="1147" spans="1:10" ht="15">
      <c r="A1147" s="120"/>
      <c r="B1147" s="103"/>
      <c r="C1147" s="98"/>
      <c r="D1147" s="10" t="s">
        <v>899</v>
      </c>
      <c r="E1147" s="13">
        <v>500</v>
      </c>
      <c r="F1147" s="15" t="s">
        <v>1714</v>
      </c>
      <c r="G1147" s="15">
        <v>131.37</v>
      </c>
      <c r="H1147" s="24">
        <f t="shared" si="17"/>
        <v>0.26274000000000003</v>
      </c>
      <c r="I1147" s="15"/>
      <c r="J1147" s="21"/>
    </row>
    <row r="1148" spans="1:10" ht="45">
      <c r="A1148" s="120"/>
      <c r="B1148" s="103"/>
      <c r="C1148" s="97" t="s">
        <v>785</v>
      </c>
      <c r="D1148" s="10" t="s">
        <v>786</v>
      </c>
      <c r="E1148" s="13">
        <f>E1149</f>
        <v>900</v>
      </c>
      <c r="F1148" s="15" t="s">
        <v>719</v>
      </c>
      <c r="G1148" s="15">
        <f>G1149</f>
        <v>360.79</v>
      </c>
      <c r="H1148" s="24">
        <f t="shared" si="17"/>
        <v>0.4008777777777778</v>
      </c>
      <c r="I1148" s="15">
        <f>G1148</f>
        <v>360.79</v>
      </c>
      <c r="J1148" s="21">
        <v>0</v>
      </c>
    </row>
    <row r="1149" spans="1:10" ht="15">
      <c r="A1149" s="120"/>
      <c r="B1149" s="103"/>
      <c r="C1149" s="99"/>
      <c r="D1149" s="34" t="s">
        <v>899</v>
      </c>
      <c r="E1149" s="35">
        <v>900</v>
      </c>
      <c r="F1149" s="36" t="s">
        <v>719</v>
      </c>
      <c r="G1149" s="36">
        <v>360.79</v>
      </c>
      <c r="H1149" s="24">
        <f t="shared" si="17"/>
        <v>0.4008777777777778</v>
      </c>
      <c r="I1149" s="36"/>
      <c r="J1149" s="37"/>
    </row>
    <row r="1150" spans="1:10" ht="30">
      <c r="A1150" s="120"/>
      <c r="B1150" s="103"/>
      <c r="C1150" s="110" t="s">
        <v>1766</v>
      </c>
      <c r="D1150" s="39" t="s">
        <v>1767</v>
      </c>
      <c r="E1150" s="40">
        <f>E1151</f>
        <v>2400</v>
      </c>
      <c r="F1150" s="41" t="s">
        <v>1158</v>
      </c>
      <c r="G1150" s="41">
        <f>G1151</f>
        <v>1200</v>
      </c>
      <c r="H1150" s="24">
        <f t="shared" si="17"/>
        <v>0.5</v>
      </c>
      <c r="I1150" s="41">
        <f>G1150</f>
        <v>1200</v>
      </c>
      <c r="J1150" s="42">
        <v>0</v>
      </c>
    </row>
    <row r="1151" spans="1:10" ht="15">
      <c r="A1151" s="120"/>
      <c r="B1151" s="103"/>
      <c r="C1151" s="98"/>
      <c r="D1151" s="10" t="s">
        <v>899</v>
      </c>
      <c r="E1151" s="13">
        <v>2400</v>
      </c>
      <c r="F1151" s="15" t="s">
        <v>1158</v>
      </c>
      <c r="G1151" s="15">
        <v>1200</v>
      </c>
      <c r="H1151" s="24">
        <f t="shared" si="17"/>
        <v>0.5</v>
      </c>
      <c r="I1151" s="15"/>
      <c r="J1151" s="21"/>
    </row>
    <row r="1152" spans="1:10" ht="15">
      <c r="A1152" s="120"/>
      <c r="B1152" s="103"/>
      <c r="C1152" s="97" t="s">
        <v>1530</v>
      </c>
      <c r="D1152" s="10" t="s">
        <v>1531</v>
      </c>
      <c r="E1152" s="13">
        <f>E1153</f>
        <v>1600</v>
      </c>
      <c r="F1152" s="15" t="s">
        <v>908</v>
      </c>
      <c r="G1152" s="15">
        <f>G1153</f>
        <v>740.52</v>
      </c>
      <c r="H1152" s="24">
        <f t="shared" si="17"/>
        <v>0.462825</v>
      </c>
      <c r="I1152" s="15">
        <f>G1152</f>
        <v>740.52</v>
      </c>
      <c r="J1152" s="21">
        <v>0</v>
      </c>
    </row>
    <row r="1153" spans="1:10" ht="15">
      <c r="A1153" s="120"/>
      <c r="B1153" s="103"/>
      <c r="C1153" s="98"/>
      <c r="D1153" s="10" t="s">
        <v>899</v>
      </c>
      <c r="E1153" s="13">
        <v>1600</v>
      </c>
      <c r="F1153" s="15" t="s">
        <v>908</v>
      </c>
      <c r="G1153" s="15">
        <v>740.52</v>
      </c>
      <c r="H1153" s="24">
        <f t="shared" si="17"/>
        <v>0.462825</v>
      </c>
      <c r="I1153" s="15"/>
      <c r="J1153" s="21"/>
    </row>
    <row r="1154" spans="1:10" ht="15">
      <c r="A1154" s="120"/>
      <c r="B1154" s="103"/>
      <c r="C1154" s="97" t="s">
        <v>230</v>
      </c>
      <c r="D1154" s="10" t="s">
        <v>231</v>
      </c>
      <c r="E1154" s="13">
        <f>E1155</f>
        <v>1100</v>
      </c>
      <c r="F1154" s="15" t="s">
        <v>909</v>
      </c>
      <c r="G1154" s="15">
        <f>G1155</f>
        <v>223.7</v>
      </c>
      <c r="H1154" s="24">
        <f t="shared" si="17"/>
        <v>0.20336363636363636</v>
      </c>
      <c r="I1154" s="15">
        <f>G1154</f>
        <v>223.7</v>
      </c>
      <c r="J1154" s="21">
        <v>0</v>
      </c>
    </row>
    <row r="1155" spans="1:10" ht="15">
      <c r="A1155" s="120"/>
      <c r="B1155" s="103"/>
      <c r="C1155" s="98"/>
      <c r="D1155" s="10" t="s">
        <v>899</v>
      </c>
      <c r="E1155" s="13">
        <v>1100</v>
      </c>
      <c r="F1155" s="15" t="s">
        <v>909</v>
      </c>
      <c r="G1155" s="15">
        <v>223.7</v>
      </c>
      <c r="H1155" s="24">
        <f t="shared" si="17"/>
        <v>0.20336363636363636</v>
      </c>
      <c r="I1155" s="15"/>
      <c r="J1155" s="21"/>
    </row>
    <row r="1156" spans="1:10" ht="15">
      <c r="A1156" s="120"/>
      <c r="B1156" s="103"/>
      <c r="C1156" s="97" t="s">
        <v>1605</v>
      </c>
      <c r="D1156" s="10" t="s">
        <v>1606</v>
      </c>
      <c r="E1156" s="13">
        <f>E1157</f>
        <v>10575</v>
      </c>
      <c r="F1156" s="15" t="s">
        <v>910</v>
      </c>
      <c r="G1156" s="15">
        <f>G1157</f>
        <v>7178.91</v>
      </c>
      <c r="H1156" s="24">
        <f t="shared" si="17"/>
        <v>0.6788567375886525</v>
      </c>
      <c r="I1156" s="15">
        <f>G1156</f>
        <v>7178.91</v>
      </c>
      <c r="J1156" s="21">
        <v>0</v>
      </c>
    </row>
    <row r="1157" spans="1:10" ht="15">
      <c r="A1157" s="120"/>
      <c r="B1157" s="103"/>
      <c r="C1157" s="98"/>
      <c r="D1157" s="10" t="s">
        <v>899</v>
      </c>
      <c r="E1157" s="13">
        <v>10575</v>
      </c>
      <c r="F1157" s="15" t="s">
        <v>910</v>
      </c>
      <c r="G1157" s="15">
        <v>7178.91</v>
      </c>
      <c r="H1157" s="24">
        <f t="shared" si="17"/>
        <v>0.6788567375886525</v>
      </c>
      <c r="I1157" s="15"/>
      <c r="J1157" s="21"/>
    </row>
    <row r="1158" spans="1:10" ht="30">
      <c r="A1158" s="120"/>
      <c r="B1158" s="103"/>
      <c r="C1158" s="97" t="s">
        <v>25</v>
      </c>
      <c r="D1158" s="10" t="s">
        <v>26</v>
      </c>
      <c r="E1158" s="13">
        <f>E1159</f>
        <v>1632</v>
      </c>
      <c r="F1158" s="15" t="s">
        <v>911</v>
      </c>
      <c r="G1158" s="15">
        <f>G1159</f>
        <v>816</v>
      </c>
      <c r="H1158" s="24">
        <f t="shared" si="17"/>
        <v>0.5</v>
      </c>
      <c r="I1158" s="15">
        <f>G1158</f>
        <v>816</v>
      </c>
      <c r="J1158" s="21">
        <v>0</v>
      </c>
    </row>
    <row r="1159" spans="1:10" ht="15">
      <c r="A1159" s="120"/>
      <c r="B1159" s="103"/>
      <c r="C1159" s="98"/>
      <c r="D1159" s="10" t="s">
        <v>899</v>
      </c>
      <c r="E1159" s="13">
        <v>1632</v>
      </c>
      <c r="F1159" s="15" t="s">
        <v>911</v>
      </c>
      <c r="G1159" s="15">
        <v>816</v>
      </c>
      <c r="H1159" s="24">
        <f t="shared" si="17"/>
        <v>0.5</v>
      </c>
      <c r="I1159" s="15"/>
      <c r="J1159" s="21"/>
    </row>
    <row r="1160" spans="1:10" ht="30">
      <c r="A1160" s="120"/>
      <c r="B1160" s="103"/>
      <c r="C1160" s="97" t="s">
        <v>1312</v>
      </c>
      <c r="D1160" s="10" t="s">
        <v>1313</v>
      </c>
      <c r="E1160" s="13">
        <f>E1161</f>
        <v>3000</v>
      </c>
      <c r="F1160" s="15" t="s">
        <v>238</v>
      </c>
      <c r="G1160" s="15">
        <f>G1161</f>
        <v>0</v>
      </c>
      <c r="H1160" s="24">
        <f aca="true" t="shared" si="18" ref="H1160:H1223">G1160/F1160</f>
        <v>0</v>
      </c>
      <c r="I1160" s="15">
        <f>G1160</f>
        <v>0</v>
      </c>
      <c r="J1160" s="21">
        <v>0</v>
      </c>
    </row>
    <row r="1161" spans="1:10" ht="15">
      <c r="A1161" s="120"/>
      <c r="B1161" s="104"/>
      <c r="C1161" s="98"/>
      <c r="D1161" s="10" t="s">
        <v>899</v>
      </c>
      <c r="E1161" s="13">
        <v>3000</v>
      </c>
      <c r="F1161" s="15" t="s">
        <v>238</v>
      </c>
      <c r="G1161" s="15">
        <v>0</v>
      </c>
      <c r="H1161" s="24">
        <f t="shared" si="18"/>
        <v>0</v>
      </c>
      <c r="I1161" s="15"/>
      <c r="J1161" s="21"/>
    </row>
    <row r="1162" spans="1:10" ht="15">
      <c r="A1162" s="103"/>
      <c r="B1162" s="121" t="s">
        <v>912</v>
      </c>
      <c r="C1162" s="8"/>
      <c r="D1162" s="10" t="s">
        <v>913</v>
      </c>
      <c r="E1162" s="13">
        <f>E1163+E1165</f>
        <v>28000</v>
      </c>
      <c r="F1162" s="15" t="s">
        <v>1027</v>
      </c>
      <c r="G1162" s="15">
        <f>G1165</f>
        <v>28555.05</v>
      </c>
      <c r="H1162" s="24">
        <f t="shared" si="18"/>
        <v>0.6640709302325581</v>
      </c>
      <c r="I1162" s="15">
        <f>I1165</f>
        <v>28555.05</v>
      </c>
      <c r="J1162" s="21">
        <f>J1165</f>
        <v>0</v>
      </c>
    </row>
    <row r="1163" spans="1:10" ht="15">
      <c r="A1163" s="103"/>
      <c r="B1163" s="109"/>
      <c r="C1163" s="8" t="s">
        <v>1941</v>
      </c>
      <c r="D1163" s="10" t="s">
        <v>366</v>
      </c>
      <c r="E1163" s="13">
        <f>E1164</f>
        <v>28000</v>
      </c>
      <c r="F1163" s="15">
        <f>F1164</f>
        <v>0</v>
      </c>
      <c r="G1163" s="15">
        <f>G1164</f>
        <v>0</v>
      </c>
      <c r="H1163" s="24"/>
      <c r="I1163" s="15">
        <f>G1163</f>
        <v>0</v>
      </c>
      <c r="J1163" s="21">
        <v>0</v>
      </c>
    </row>
    <row r="1164" spans="1:10" ht="15">
      <c r="A1164" s="103"/>
      <c r="B1164" s="116"/>
      <c r="C1164" s="8"/>
      <c r="D1164" s="10" t="s">
        <v>367</v>
      </c>
      <c r="E1164" s="13">
        <v>28000</v>
      </c>
      <c r="F1164" s="15">
        <v>0</v>
      </c>
      <c r="G1164" s="15">
        <v>0</v>
      </c>
      <c r="H1164" s="24"/>
      <c r="I1164" s="15"/>
      <c r="J1164" s="21"/>
    </row>
    <row r="1165" spans="1:10" ht="45">
      <c r="A1165" s="103"/>
      <c r="B1165" s="105"/>
      <c r="C1165" s="8" t="s">
        <v>894</v>
      </c>
      <c r="D1165" s="10" t="s">
        <v>895</v>
      </c>
      <c r="E1165" s="13">
        <f>E1166</f>
        <v>0</v>
      </c>
      <c r="F1165" s="15" t="s">
        <v>1027</v>
      </c>
      <c r="G1165" s="15">
        <f>G1166</f>
        <v>28555.05</v>
      </c>
      <c r="H1165" s="24">
        <f t="shared" si="18"/>
        <v>0.6640709302325581</v>
      </c>
      <c r="I1165" s="15">
        <f>G1165</f>
        <v>28555.05</v>
      </c>
      <c r="J1165" s="21">
        <v>0</v>
      </c>
    </row>
    <row r="1166" spans="1:10" ht="30">
      <c r="A1166" s="103"/>
      <c r="B1166" s="98"/>
      <c r="C1166" s="32"/>
      <c r="D1166" s="10" t="s">
        <v>285</v>
      </c>
      <c r="E1166" s="13">
        <v>0</v>
      </c>
      <c r="F1166" s="15" t="s">
        <v>1027</v>
      </c>
      <c r="G1166" s="15">
        <v>28555.05</v>
      </c>
      <c r="H1166" s="24">
        <f t="shared" si="18"/>
        <v>0.6640709302325581</v>
      </c>
      <c r="I1166" s="15"/>
      <c r="J1166" s="21"/>
    </row>
    <row r="1167" spans="1:10" ht="15">
      <c r="A1167" s="103"/>
      <c r="B1167" s="109" t="s">
        <v>914</v>
      </c>
      <c r="C1167" s="8"/>
      <c r="D1167" s="10" t="s">
        <v>915</v>
      </c>
      <c r="E1167" s="13">
        <f>E1168+E1171+E1173+E1176+E1179+E1182+E1184+E1186+E1188+E1192+E1194+E1196+E1190</f>
        <v>16864</v>
      </c>
      <c r="F1167" s="15" t="s">
        <v>916</v>
      </c>
      <c r="G1167" s="15">
        <f>G1168+G1171+G1173+G1176+G1179+G1182+G1184+G1186+G1188+G1192+G1194+G1196</f>
        <v>12380.180000000002</v>
      </c>
      <c r="H1167" s="24">
        <f t="shared" si="18"/>
        <v>0.2060135787266616</v>
      </c>
      <c r="I1167" s="15">
        <f>I1168+I1171+I1173+I1176+I1179+I1182+I1184+I1186+I1188+I1192+I1194+I1196</f>
        <v>12380.180000000002</v>
      </c>
      <c r="J1167" s="21">
        <f>J1168+J1171+J1173+J1176+J1179+J1182+J1184+J1186+J1188+J1192+J1194+J1196</f>
        <v>0</v>
      </c>
    </row>
    <row r="1168" spans="1:10" ht="15">
      <c r="A1168" s="120"/>
      <c r="B1168" s="102"/>
      <c r="C1168" s="97" t="s">
        <v>214</v>
      </c>
      <c r="D1168" s="10" t="s">
        <v>215</v>
      </c>
      <c r="E1168" s="13">
        <f>E1169+E1170</f>
        <v>7747</v>
      </c>
      <c r="F1168" s="15" t="s">
        <v>917</v>
      </c>
      <c r="G1168" s="15">
        <f>G1169+G1170</f>
        <v>5747</v>
      </c>
      <c r="H1168" s="24">
        <f t="shared" si="18"/>
        <v>0.24200951699162</v>
      </c>
      <c r="I1168" s="15">
        <f>G1168</f>
        <v>5747</v>
      </c>
      <c r="J1168" s="21">
        <v>0</v>
      </c>
    </row>
    <row r="1169" spans="1:10" ht="30">
      <c r="A1169" s="120"/>
      <c r="B1169" s="103"/>
      <c r="C1169" s="98"/>
      <c r="D1169" s="10" t="s">
        <v>918</v>
      </c>
      <c r="E1169" s="13">
        <v>7747</v>
      </c>
      <c r="F1169" s="15" t="s">
        <v>919</v>
      </c>
      <c r="G1169" s="15">
        <v>5747</v>
      </c>
      <c r="H1169" s="24">
        <f t="shared" si="18"/>
        <v>1</v>
      </c>
      <c r="I1169" s="15"/>
      <c r="J1169" s="21"/>
    </row>
    <row r="1170" spans="1:10" ht="45">
      <c r="A1170" s="120"/>
      <c r="B1170" s="103"/>
      <c r="C1170" s="98"/>
      <c r="D1170" s="10" t="s">
        <v>920</v>
      </c>
      <c r="E1170" s="13">
        <v>0</v>
      </c>
      <c r="F1170" s="15" t="s">
        <v>684</v>
      </c>
      <c r="G1170" s="15">
        <v>0</v>
      </c>
      <c r="H1170" s="24">
        <f t="shared" si="18"/>
        <v>0</v>
      </c>
      <c r="I1170" s="15"/>
      <c r="J1170" s="21"/>
    </row>
    <row r="1171" spans="1:10" ht="15">
      <c r="A1171" s="120"/>
      <c r="B1171" s="103"/>
      <c r="C1171" s="97" t="s">
        <v>1482</v>
      </c>
      <c r="D1171" s="10" t="s">
        <v>1483</v>
      </c>
      <c r="E1171" s="13">
        <f>E1172</f>
        <v>1530</v>
      </c>
      <c r="F1171" s="15" t="s">
        <v>921</v>
      </c>
      <c r="G1171" s="15">
        <f>G1172</f>
        <v>1530</v>
      </c>
      <c r="H1171" s="24">
        <f t="shared" si="18"/>
        <v>1</v>
      </c>
      <c r="I1171" s="15">
        <f>G1171</f>
        <v>1530</v>
      </c>
      <c r="J1171" s="21">
        <v>0</v>
      </c>
    </row>
    <row r="1172" spans="1:10" ht="30">
      <c r="A1172" s="120"/>
      <c r="B1172" s="103"/>
      <c r="C1172" s="98"/>
      <c r="D1172" s="10" t="s">
        <v>918</v>
      </c>
      <c r="E1172" s="13">
        <v>1530</v>
      </c>
      <c r="F1172" s="15" t="s">
        <v>921</v>
      </c>
      <c r="G1172" s="15">
        <v>1530</v>
      </c>
      <c r="H1172" s="24">
        <f t="shared" si="18"/>
        <v>1</v>
      </c>
      <c r="I1172" s="15"/>
      <c r="J1172" s="21"/>
    </row>
    <row r="1173" spans="1:10" ht="15">
      <c r="A1173" s="120"/>
      <c r="B1173" s="103"/>
      <c r="C1173" s="115" t="s">
        <v>218</v>
      </c>
      <c r="D1173" s="34" t="s">
        <v>219</v>
      </c>
      <c r="E1173" s="35">
        <f>E1174+E1175</f>
        <v>1300</v>
      </c>
      <c r="F1173" s="36" t="s">
        <v>870</v>
      </c>
      <c r="G1173" s="36">
        <f>G1174+G1175</f>
        <v>1263.97</v>
      </c>
      <c r="H1173" s="24">
        <f t="shared" si="18"/>
        <v>0.2872659090909091</v>
      </c>
      <c r="I1173" s="36">
        <f>G1173</f>
        <v>1263.97</v>
      </c>
      <c r="J1173" s="37">
        <v>0</v>
      </c>
    </row>
    <row r="1174" spans="1:10" ht="30">
      <c r="A1174" s="120"/>
      <c r="B1174" s="103"/>
      <c r="C1174" s="100"/>
      <c r="D1174" s="39" t="s">
        <v>918</v>
      </c>
      <c r="E1174" s="40">
        <v>1300</v>
      </c>
      <c r="F1174" s="41" t="s">
        <v>417</v>
      </c>
      <c r="G1174" s="41">
        <v>1263.97</v>
      </c>
      <c r="H1174" s="24">
        <f t="shared" si="18"/>
        <v>0.9722846153846154</v>
      </c>
      <c r="I1174" s="41"/>
      <c r="J1174" s="42"/>
    </row>
    <row r="1175" spans="1:10" ht="45">
      <c r="A1175" s="120"/>
      <c r="B1175" s="103"/>
      <c r="C1175" s="98"/>
      <c r="D1175" s="10" t="s">
        <v>920</v>
      </c>
      <c r="E1175" s="13">
        <v>0</v>
      </c>
      <c r="F1175" s="15" t="s">
        <v>19</v>
      </c>
      <c r="G1175" s="15">
        <v>0</v>
      </c>
      <c r="H1175" s="24">
        <f t="shared" si="18"/>
        <v>0</v>
      </c>
      <c r="I1175" s="15"/>
      <c r="J1175" s="21"/>
    </row>
    <row r="1176" spans="1:10" ht="15">
      <c r="A1176" s="120"/>
      <c r="B1176" s="103"/>
      <c r="C1176" s="97" t="s">
        <v>221</v>
      </c>
      <c r="D1176" s="10" t="s">
        <v>222</v>
      </c>
      <c r="E1176" s="13">
        <f>E1177+E1178</f>
        <v>36</v>
      </c>
      <c r="F1176" s="15" t="s">
        <v>922</v>
      </c>
      <c r="G1176" s="15">
        <f>G1177+G1178</f>
        <v>139.37</v>
      </c>
      <c r="H1176" s="24">
        <f t="shared" si="18"/>
        <v>0.24029310344827587</v>
      </c>
      <c r="I1176" s="15">
        <f>G1176</f>
        <v>139.37</v>
      </c>
      <c r="J1176" s="21">
        <v>0</v>
      </c>
    </row>
    <row r="1177" spans="1:10" ht="30">
      <c r="A1177" s="120"/>
      <c r="B1177" s="103"/>
      <c r="C1177" s="98"/>
      <c r="D1177" s="10" t="s">
        <v>918</v>
      </c>
      <c r="E1177" s="13">
        <v>36</v>
      </c>
      <c r="F1177" s="15" t="s">
        <v>923</v>
      </c>
      <c r="G1177" s="15">
        <v>139.37</v>
      </c>
      <c r="H1177" s="24">
        <f t="shared" si="18"/>
        <v>0.9955</v>
      </c>
      <c r="I1177" s="15"/>
      <c r="J1177" s="21"/>
    </row>
    <row r="1178" spans="1:10" ht="45">
      <c r="A1178" s="120"/>
      <c r="B1178" s="103"/>
      <c r="C1178" s="98"/>
      <c r="D1178" s="10" t="s">
        <v>920</v>
      </c>
      <c r="E1178" s="13">
        <v>0</v>
      </c>
      <c r="F1178" s="15" t="s">
        <v>924</v>
      </c>
      <c r="G1178" s="15">
        <v>0</v>
      </c>
      <c r="H1178" s="24">
        <f t="shared" si="18"/>
        <v>0</v>
      </c>
      <c r="I1178" s="15"/>
      <c r="J1178" s="21"/>
    </row>
    <row r="1179" spans="1:10" ht="15">
      <c r="A1179" s="120"/>
      <c r="B1179" s="103"/>
      <c r="C1179" s="97" t="s">
        <v>1487</v>
      </c>
      <c r="D1179" s="10" t="s">
        <v>1488</v>
      </c>
      <c r="E1179" s="13">
        <f>E1180+E1181</f>
        <v>0</v>
      </c>
      <c r="F1179" s="15" t="s">
        <v>925</v>
      </c>
      <c r="G1179" s="15">
        <f>G1180+G1181</f>
        <v>1890.13</v>
      </c>
      <c r="H1179" s="24">
        <f t="shared" si="18"/>
        <v>0.07978598564795272</v>
      </c>
      <c r="I1179" s="15">
        <f>G1179</f>
        <v>1890.13</v>
      </c>
      <c r="J1179" s="21">
        <v>0</v>
      </c>
    </row>
    <row r="1180" spans="1:10" ht="30">
      <c r="A1180" s="120"/>
      <c r="B1180" s="103"/>
      <c r="C1180" s="98"/>
      <c r="D1180" s="10" t="s">
        <v>918</v>
      </c>
      <c r="E1180" s="13">
        <v>0</v>
      </c>
      <c r="F1180" s="15" t="s">
        <v>1479</v>
      </c>
      <c r="G1180" s="15">
        <v>1890.13</v>
      </c>
      <c r="H1180" s="24">
        <f t="shared" si="18"/>
        <v>0.945065</v>
      </c>
      <c r="I1180" s="15"/>
      <c r="J1180" s="21"/>
    </row>
    <row r="1181" spans="1:10" ht="45">
      <c r="A1181" s="120"/>
      <c r="B1181" s="103"/>
      <c r="C1181" s="98"/>
      <c r="D1181" s="10" t="s">
        <v>920</v>
      </c>
      <c r="E1181" s="13">
        <v>0</v>
      </c>
      <c r="F1181" s="15" t="s">
        <v>926</v>
      </c>
      <c r="G1181" s="15">
        <v>0</v>
      </c>
      <c r="H1181" s="24">
        <f t="shared" si="18"/>
        <v>0</v>
      </c>
      <c r="I1181" s="15"/>
      <c r="J1181" s="21"/>
    </row>
    <row r="1182" spans="1:10" ht="15">
      <c r="A1182" s="120"/>
      <c r="B1182" s="103"/>
      <c r="C1182" s="97" t="s">
        <v>224</v>
      </c>
      <c r="D1182" s="10" t="s">
        <v>1958</v>
      </c>
      <c r="E1182" s="13">
        <f>E1183</f>
        <v>462</v>
      </c>
      <c r="F1182" s="15" t="s">
        <v>927</v>
      </c>
      <c r="G1182" s="15">
        <f>G1183</f>
        <v>0</v>
      </c>
      <c r="H1182" s="24">
        <f t="shared" si="18"/>
        <v>0</v>
      </c>
      <c r="I1182" s="15">
        <f>G1182</f>
        <v>0</v>
      </c>
      <c r="J1182" s="21">
        <v>0</v>
      </c>
    </row>
    <row r="1183" spans="1:10" ht="30">
      <c r="A1183" s="120"/>
      <c r="B1183" s="103"/>
      <c r="C1183" s="98"/>
      <c r="D1183" s="10" t="s">
        <v>918</v>
      </c>
      <c r="E1183" s="13">
        <v>462</v>
      </c>
      <c r="F1183" s="15" t="s">
        <v>927</v>
      </c>
      <c r="G1183" s="15">
        <v>0</v>
      </c>
      <c r="H1183" s="24">
        <f t="shared" si="18"/>
        <v>0</v>
      </c>
      <c r="I1183" s="15"/>
      <c r="J1183" s="21"/>
    </row>
    <row r="1184" spans="1:10" ht="15">
      <c r="A1184" s="120"/>
      <c r="B1184" s="103"/>
      <c r="C1184" s="97" t="s">
        <v>1522</v>
      </c>
      <c r="D1184" s="10" t="s">
        <v>1523</v>
      </c>
      <c r="E1184" s="13">
        <f>E1185</f>
        <v>0</v>
      </c>
      <c r="F1184" s="15" t="s">
        <v>1284</v>
      </c>
      <c r="G1184" s="15">
        <f>G1185</f>
        <v>40</v>
      </c>
      <c r="H1184" s="24">
        <f t="shared" si="18"/>
        <v>1</v>
      </c>
      <c r="I1184" s="15">
        <f>G1184</f>
        <v>40</v>
      </c>
      <c r="J1184" s="21">
        <v>0</v>
      </c>
    </row>
    <row r="1185" spans="1:10" ht="30">
      <c r="A1185" s="120"/>
      <c r="B1185" s="103"/>
      <c r="C1185" s="98"/>
      <c r="D1185" s="10" t="s">
        <v>918</v>
      </c>
      <c r="E1185" s="13">
        <v>0</v>
      </c>
      <c r="F1185" s="15" t="s">
        <v>1284</v>
      </c>
      <c r="G1185" s="15">
        <v>40</v>
      </c>
      <c r="H1185" s="24">
        <f t="shared" si="18"/>
        <v>1</v>
      </c>
      <c r="I1185" s="15"/>
      <c r="J1185" s="21"/>
    </row>
    <row r="1186" spans="1:10" ht="15">
      <c r="A1186" s="120"/>
      <c r="B1186" s="103"/>
      <c r="C1186" s="97" t="s">
        <v>1941</v>
      </c>
      <c r="D1186" s="10" t="s">
        <v>1942</v>
      </c>
      <c r="E1186" s="13">
        <f>E1187</f>
        <v>3395</v>
      </c>
      <c r="F1186" s="15" t="s">
        <v>928</v>
      </c>
      <c r="G1186" s="15">
        <f>G1187</f>
        <v>0</v>
      </c>
      <c r="H1186" s="24">
        <f t="shared" si="18"/>
        <v>0</v>
      </c>
      <c r="I1186" s="15">
        <f>G1186</f>
        <v>0</v>
      </c>
      <c r="J1186" s="21">
        <v>0</v>
      </c>
    </row>
    <row r="1187" spans="1:10" ht="30">
      <c r="A1187" s="120"/>
      <c r="B1187" s="103"/>
      <c r="C1187" s="98"/>
      <c r="D1187" s="10" t="s">
        <v>918</v>
      </c>
      <c r="E1187" s="13">
        <v>3395</v>
      </c>
      <c r="F1187" s="15" t="s">
        <v>928</v>
      </c>
      <c r="G1187" s="15">
        <v>0</v>
      </c>
      <c r="H1187" s="24">
        <f t="shared" si="18"/>
        <v>0</v>
      </c>
      <c r="I1187" s="15"/>
      <c r="J1187" s="21"/>
    </row>
    <row r="1188" spans="1:10" ht="45">
      <c r="A1188" s="120"/>
      <c r="B1188" s="103"/>
      <c r="C1188" s="97" t="s">
        <v>782</v>
      </c>
      <c r="D1188" s="10" t="s">
        <v>783</v>
      </c>
      <c r="E1188" s="13">
        <f>E1189</f>
        <v>0</v>
      </c>
      <c r="F1188" s="15" t="s">
        <v>929</v>
      </c>
      <c r="G1188" s="15">
        <f>G1189</f>
        <v>217.03</v>
      </c>
      <c r="H1188" s="24">
        <f t="shared" si="18"/>
        <v>0.35991708126036487</v>
      </c>
      <c r="I1188" s="15">
        <f>G1188</f>
        <v>217.03</v>
      </c>
      <c r="J1188" s="21">
        <v>0</v>
      </c>
    </row>
    <row r="1189" spans="1:10" ht="30">
      <c r="A1189" s="120"/>
      <c r="B1189" s="103"/>
      <c r="C1189" s="118"/>
      <c r="D1189" s="10" t="s">
        <v>918</v>
      </c>
      <c r="E1189" s="13">
        <v>0</v>
      </c>
      <c r="F1189" s="15" t="s">
        <v>929</v>
      </c>
      <c r="G1189" s="15">
        <v>217.03</v>
      </c>
      <c r="H1189" s="24">
        <f t="shared" si="18"/>
        <v>0.35991708126036487</v>
      </c>
      <c r="I1189" s="15"/>
      <c r="J1189" s="21"/>
    </row>
    <row r="1190" spans="1:10" ht="30">
      <c r="A1190" s="120"/>
      <c r="B1190" s="103"/>
      <c r="C1190" s="129" t="s">
        <v>1766</v>
      </c>
      <c r="D1190" s="52" t="s">
        <v>1767</v>
      </c>
      <c r="E1190" s="35">
        <f>E1191</f>
        <v>1094</v>
      </c>
      <c r="F1190" s="36">
        <f>F1191</f>
        <v>0</v>
      </c>
      <c r="G1190" s="36">
        <f>G1191</f>
        <v>0</v>
      </c>
      <c r="H1190" s="24"/>
      <c r="I1190" s="36">
        <f>G1190</f>
        <v>0</v>
      </c>
      <c r="J1190" s="37">
        <v>0</v>
      </c>
    </row>
    <row r="1191" spans="1:10" ht="30">
      <c r="A1191" s="120"/>
      <c r="B1191" s="103"/>
      <c r="C1191" s="100"/>
      <c r="D1191" s="39" t="s">
        <v>918</v>
      </c>
      <c r="E1191" s="40">
        <v>1094</v>
      </c>
      <c r="F1191" s="41">
        <v>0</v>
      </c>
      <c r="G1191" s="41">
        <v>0</v>
      </c>
      <c r="H1191" s="24"/>
      <c r="I1191" s="41"/>
      <c r="J1191" s="42"/>
    </row>
    <row r="1192" spans="1:10" ht="15">
      <c r="A1192" s="120"/>
      <c r="B1192" s="103"/>
      <c r="C1192" s="97" t="s">
        <v>1530</v>
      </c>
      <c r="D1192" s="10" t="s">
        <v>1531</v>
      </c>
      <c r="E1192" s="13">
        <f>E1193</f>
        <v>300</v>
      </c>
      <c r="F1192" s="15" t="s">
        <v>417</v>
      </c>
      <c r="G1192" s="15">
        <f>G1193</f>
        <v>458.68</v>
      </c>
      <c r="H1192" s="24">
        <f t="shared" si="18"/>
        <v>0.3528307692307692</v>
      </c>
      <c r="I1192" s="15">
        <f>G1192</f>
        <v>458.68</v>
      </c>
      <c r="J1192" s="21">
        <v>0</v>
      </c>
    </row>
    <row r="1193" spans="1:10" ht="30">
      <c r="A1193" s="120"/>
      <c r="B1193" s="103"/>
      <c r="C1193" s="98"/>
      <c r="D1193" s="10" t="s">
        <v>918</v>
      </c>
      <c r="E1193" s="13">
        <v>300</v>
      </c>
      <c r="F1193" s="15" t="s">
        <v>417</v>
      </c>
      <c r="G1193" s="15">
        <v>458.68</v>
      </c>
      <c r="H1193" s="24">
        <f t="shared" si="18"/>
        <v>0.3528307692307692</v>
      </c>
      <c r="I1193" s="15"/>
      <c r="J1193" s="21"/>
    </row>
    <row r="1194" spans="1:10" ht="15">
      <c r="A1194" s="120"/>
      <c r="B1194" s="103"/>
      <c r="C1194" s="97" t="s">
        <v>1605</v>
      </c>
      <c r="D1194" s="10" t="s">
        <v>1606</v>
      </c>
      <c r="E1194" s="13">
        <f>E1195</f>
        <v>0</v>
      </c>
      <c r="F1194" s="15" t="s">
        <v>930</v>
      </c>
      <c r="G1194" s="15">
        <f>G1195</f>
        <v>1094</v>
      </c>
      <c r="H1194" s="24">
        <f t="shared" si="18"/>
        <v>1</v>
      </c>
      <c r="I1194" s="15">
        <f>G1194</f>
        <v>1094</v>
      </c>
      <c r="J1194" s="21">
        <v>0</v>
      </c>
    </row>
    <row r="1195" spans="1:10" ht="30">
      <c r="A1195" s="120"/>
      <c r="B1195" s="103"/>
      <c r="C1195" s="98"/>
      <c r="D1195" s="10" t="s">
        <v>918</v>
      </c>
      <c r="E1195" s="13">
        <v>0</v>
      </c>
      <c r="F1195" s="15" t="s">
        <v>930</v>
      </c>
      <c r="G1195" s="15">
        <v>1094</v>
      </c>
      <c r="H1195" s="24">
        <f t="shared" si="18"/>
        <v>1</v>
      </c>
      <c r="I1195" s="15"/>
      <c r="J1195" s="21"/>
    </row>
    <row r="1196" spans="1:10" ht="30">
      <c r="A1196" s="120"/>
      <c r="B1196" s="103"/>
      <c r="C1196" s="97" t="s">
        <v>1312</v>
      </c>
      <c r="D1196" s="10" t="s">
        <v>1313</v>
      </c>
      <c r="E1196" s="13">
        <f>E1197</f>
        <v>1000</v>
      </c>
      <c r="F1196" s="15" t="s">
        <v>1705</v>
      </c>
      <c r="G1196" s="15">
        <f>G1197</f>
        <v>0</v>
      </c>
      <c r="H1196" s="24">
        <f t="shared" si="18"/>
        <v>0</v>
      </c>
      <c r="I1196" s="15">
        <f>G1196</f>
        <v>0</v>
      </c>
      <c r="J1196" s="21">
        <v>0</v>
      </c>
    </row>
    <row r="1197" spans="1:10" ht="30">
      <c r="A1197" s="120"/>
      <c r="B1197" s="104"/>
      <c r="C1197" s="98"/>
      <c r="D1197" s="10" t="s">
        <v>918</v>
      </c>
      <c r="E1197" s="13">
        <v>1000</v>
      </c>
      <c r="F1197" s="15" t="s">
        <v>1705</v>
      </c>
      <c r="G1197" s="15">
        <v>0</v>
      </c>
      <c r="H1197" s="24">
        <f t="shared" si="18"/>
        <v>0</v>
      </c>
      <c r="I1197" s="15"/>
      <c r="J1197" s="21"/>
    </row>
    <row r="1198" spans="1:10" ht="45">
      <c r="A1198" s="103"/>
      <c r="B1198" s="116" t="s">
        <v>931</v>
      </c>
      <c r="C1198" s="8"/>
      <c r="D1198" s="10" t="s">
        <v>331</v>
      </c>
      <c r="E1198" s="13">
        <f>E1199+E1202+E1220+E1222+E1224+E1226+E1228+E1230+E1232+E1234+E1236+E1238+E1240+E1243</f>
        <v>4648000</v>
      </c>
      <c r="F1198" s="15" t="s">
        <v>332</v>
      </c>
      <c r="G1198" s="15">
        <f>G1199+G1201+G1241</f>
        <v>2421509.2100000004</v>
      </c>
      <c r="H1198" s="24">
        <f t="shared" si="18"/>
        <v>0.5279069566165251</v>
      </c>
      <c r="I1198" s="15">
        <f>I1199+I1202+I1220+I1222+I1224+I1226+I1228+I1230+I1232+I1234+I1236+I1238+I1240+I1243</f>
        <v>2421509.2100000004</v>
      </c>
      <c r="J1198" s="21">
        <f>J1199+J1202+J1220+J1222+J1224+J1226+J1228+J1230+J1232+J1234+J1236+J1238+J1240+J1243</f>
        <v>0</v>
      </c>
    </row>
    <row r="1199" spans="1:10" ht="75">
      <c r="A1199" s="120"/>
      <c r="B1199" s="102"/>
      <c r="C1199" s="97" t="s">
        <v>847</v>
      </c>
      <c r="D1199" s="10" t="s">
        <v>2014</v>
      </c>
      <c r="E1199" s="13">
        <v>0</v>
      </c>
      <c r="F1199" s="15" t="s">
        <v>520</v>
      </c>
      <c r="G1199" s="15">
        <f>G1200</f>
        <v>7565.93</v>
      </c>
      <c r="H1199" s="24">
        <f t="shared" si="18"/>
        <v>0.5043953333333333</v>
      </c>
      <c r="I1199" s="15">
        <f>G1199</f>
        <v>7565.93</v>
      </c>
      <c r="J1199" s="21">
        <v>0</v>
      </c>
    </row>
    <row r="1200" spans="1:10" ht="30">
      <c r="A1200" s="120"/>
      <c r="B1200" s="103"/>
      <c r="C1200" s="98"/>
      <c r="D1200" s="10" t="s">
        <v>333</v>
      </c>
      <c r="E1200" s="13"/>
      <c r="F1200" s="15" t="s">
        <v>520</v>
      </c>
      <c r="G1200" s="15">
        <v>7565.93</v>
      </c>
      <c r="H1200" s="24">
        <f t="shared" si="18"/>
        <v>0.5043953333333333</v>
      </c>
      <c r="I1200" s="15"/>
      <c r="J1200" s="21"/>
    </row>
    <row r="1201" spans="1:10" ht="15.75">
      <c r="A1201" s="120"/>
      <c r="B1201" s="103"/>
      <c r="C1201" s="98"/>
      <c r="D1201" s="6" t="s">
        <v>286</v>
      </c>
      <c r="E1201" s="12">
        <f>E1202+E1220+E1222+E1224+E1226+E1228+E1230+E1232+E1234+E1236+E1238+E1240+E1243</f>
        <v>4648000</v>
      </c>
      <c r="F1201" s="12">
        <f>F1202+F1220+F1222+F1224+F1226+F1228+F1230+F1232+F1234+F1236+F1238+F1242+F1243</f>
        <v>4568000</v>
      </c>
      <c r="G1201" s="14">
        <f>G1202+G1220+G1222+G1224+G1226+G1228+G1230+G1232+G1234+G1236+G1238+G1242+G1243</f>
        <v>2411518.85</v>
      </c>
      <c r="H1201" s="24">
        <f t="shared" si="18"/>
        <v>0.5279156852014011</v>
      </c>
      <c r="I1201" s="14">
        <f>G1201</f>
        <v>2411518.85</v>
      </c>
      <c r="J1201" s="18">
        <v>0</v>
      </c>
    </row>
    <row r="1202" spans="1:10" ht="30">
      <c r="A1202" s="120"/>
      <c r="B1202" s="103"/>
      <c r="C1202" s="109" t="s">
        <v>334</v>
      </c>
      <c r="D1202" s="10" t="s">
        <v>335</v>
      </c>
      <c r="E1202" s="13">
        <f>E1203</f>
        <v>4454144</v>
      </c>
      <c r="F1202" s="15" t="s">
        <v>336</v>
      </c>
      <c r="G1202" s="15">
        <f>G1203</f>
        <v>2320196.82</v>
      </c>
      <c r="H1202" s="24">
        <f t="shared" si="18"/>
        <v>0.5322597326447578</v>
      </c>
      <c r="I1202" s="15">
        <f>G1202</f>
        <v>2320196.82</v>
      </c>
      <c r="J1202" s="21">
        <v>0</v>
      </c>
    </row>
    <row r="1203" spans="1:10" ht="30">
      <c r="A1203" s="120"/>
      <c r="B1203" s="120"/>
      <c r="C1203" s="102"/>
      <c r="D1203" s="51" t="s">
        <v>303</v>
      </c>
      <c r="E1203" s="13">
        <v>4454144</v>
      </c>
      <c r="F1203" s="15" t="s">
        <v>336</v>
      </c>
      <c r="G1203" s="15">
        <v>2320196.82</v>
      </c>
      <c r="H1203" s="24">
        <f t="shared" si="18"/>
        <v>0.5322597326447578</v>
      </c>
      <c r="I1203" s="15"/>
      <c r="J1203" s="21"/>
    </row>
    <row r="1204" spans="1:10" ht="15">
      <c r="A1204" s="120"/>
      <c r="B1204" s="120"/>
      <c r="C1204" s="103"/>
      <c r="D1204" s="130" t="s">
        <v>288</v>
      </c>
      <c r="E1204" s="13"/>
      <c r="F1204" s="15"/>
      <c r="G1204" s="15">
        <v>647535.67</v>
      </c>
      <c r="H1204" s="24"/>
      <c r="I1204" s="15"/>
      <c r="J1204" s="21"/>
    </row>
    <row r="1205" spans="1:10" ht="15">
      <c r="A1205" s="120"/>
      <c r="B1205" s="120"/>
      <c r="C1205" s="103"/>
      <c r="D1205" s="130" t="s">
        <v>289</v>
      </c>
      <c r="E1205" s="13"/>
      <c r="F1205" s="15"/>
      <c r="G1205" s="15">
        <v>24000</v>
      </c>
      <c r="H1205" s="24"/>
      <c r="I1205" s="15"/>
      <c r="J1205" s="21"/>
    </row>
    <row r="1206" spans="1:10" ht="15">
      <c r="A1206" s="120"/>
      <c r="B1206" s="120"/>
      <c r="C1206" s="103"/>
      <c r="D1206" s="131" t="s">
        <v>290</v>
      </c>
      <c r="E1206" s="13"/>
      <c r="F1206" s="15"/>
      <c r="G1206" s="15">
        <v>45000</v>
      </c>
      <c r="H1206" s="24"/>
      <c r="I1206" s="15"/>
      <c r="J1206" s="21"/>
    </row>
    <row r="1207" spans="1:10" ht="30">
      <c r="A1207" s="120"/>
      <c r="B1207" s="120"/>
      <c r="C1207" s="103"/>
      <c r="D1207" s="132" t="s">
        <v>291</v>
      </c>
      <c r="E1207" s="13"/>
      <c r="F1207" s="15"/>
      <c r="G1207" s="15">
        <v>42400.1</v>
      </c>
      <c r="H1207" s="24"/>
      <c r="I1207" s="15"/>
      <c r="J1207" s="21"/>
    </row>
    <row r="1208" spans="1:10" ht="15">
      <c r="A1208" s="120"/>
      <c r="B1208" s="120"/>
      <c r="C1208" s="103"/>
      <c r="D1208" s="131" t="s">
        <v>292</v>
      </c>
      <c r="E1208" s="35"/>
      <c r="F1208" s="36"/>
      <c r="G1208" s="36">
        <v>86390</v>
      </c>
      <c r="H1208" s="24"/>
      <c r="I1208" s="36"/>
      <c r="J1208" s="37"/>
    </row>
    <row r="1209" spans="1:10" ht="30">
      <c r="A1209" s="120"/>
      <c r="B1209" s="120"/>
      <c r="C1209" s="103"/>
      <c r="D1209" s="132" t="s">
        <v>293</v>
      </c>
      <c r="E1209" s="40"/>
      <c r="F1209" s="41"/>
      <c r="G1209" s="41">
        <v>33420</v>
      </c>
      <c r="H1209" s="24"/>
      <c r="I1209" s="41"/>
      <c r="J1209" s="42"/>
    </row>
    <row r="1210" spans="1:10" ht="15">
      <c r="A1210" s="120"/>
      <c r="B1210" s="120"/>
      <c r="C1210" s="103"/>
      <c r="D1210" s="130" t="s">
        <v>294</v>
      </c>
      <c r="E1210" s="13"/>
      <c r="F1210" s="15"/>
      <c r="G1210" s="15">
        <v>400</v>
      </c>
      <c r="H1210" s="24"/>
      <c r="I1210" s="15"/>
      <c r="J1210" s="21"/>
    </row>
    <row r="1211" spans="1:10" ht="30">
      <c r="A1211" s="120"/>
      <c r="B1211" s="120"/>
      <c r="C1211" s="103"/>
      <c r="D1211" s="130" t="s">
        <v>295</v>
      </c>
      <c r="E1211" s="13"/>
      <c r="F1211" s="15"/>
      <c r="G1211" s="15">
        <v>47800</v>
      </c>
      <c r="H1211" s="24"/>
      <c r="I1211" s="15"/>
      <c r="J1211" s="21"/>
    </row>
    <row r="1212" spans="1:10" ht="30">
      <c r="A1212" s="120"/>
      <c r="B1212" s="120"/>
      <c r="C1212" s="103"/>
      <c r="D1212" s="130" t="s">
        <v>287</v>
      </c>
      <c r="E1212" s="13"/>
      <c r="F1212" s="15"/>
      <c r="G1212" s="15">
        <v>62560</v>
      </c>
      <c r="H1212" s="24"/>
      <c r="I1212" s="15"/>
      <c r="J1212" s="21"/>
    </row>
    <row r="1213" spans="1:10" ht="15">
      <c r="A1213" s="120"/>
      <c r="B1213" s="120"/>
      <c r="C1213" s="103"/>
      <c r="D1213" s="130" t="s">
        <v>296</v>
      </c>
      <c r="E1213" s="13"/>
      <c r="F1213" s="15"/>
      <c r="G1213" s="15">
        <v>331398</v>
      </c>
      <c r="H1213" s="24"/>
      <c r="I1213" s="15"/>
      <c r="J1213" s="21"/>
    </row>
    <row r="1214" spans="1:10" ht="15">
      <c r="A1214" s="120"/>
      <c r="B1214" s="120"/>
      <c r="C1214" s="103"/>
      <c r="D1214" s="130" t="s">
        <v>297</v>
      </c>
      <c r="E1214" s="13"/>
      <c r="F1214" s="15"/>
      <c r="G1214" s="15">
        <v>180510.7</v>
      </c>
      <c r="H1214" s="24"/>
      <c r="I1214" s="15"/>
      <c r="J1214" s="21"/>
    </row>
    <row r="1215" spans="1:10" ht="15">
      <c r="A1215" s="120"/>
      <c r="B1215" s="120"/>
      <c r="C1215" s="103"/>
      <c r="D1215" s="130" t="s">
        <v>300</v>
      </c>
      <c r="E1215" s="13"/>
      <c r="F1215" s="15"/>
      <c r="G1215" s="15">
        <v>414685.24</v>
      </c>
      <c r="H1215" s="24"/>
      <c r="I1215" s="15"/>
      <c r="J1215" s="21"/>
    </row>
    <row r="1216" spans="1:10" ht="30">
      <c r="A1216" s="120"/>
      <c r="B1216" s="120"/>
      <c r="C1216" s="103"/>
      <c r="D1216" s="130" t="s">
        <v>302</v>
      </c>
      <c r="E1216" s="13"/>
      <c r="F1216" s="15"/>
      <c r="G1216" s="15">
        <v>78019.31</v>
      </c>
      <c r="H1216" s="24"/>
      <c r="I1216" s="15"/>
      <c r="J1216" s="21"/>
    </row>
    <row r="1217" spans="1:10" ht="15">
      <c r="A1217" s="120"/>
      <c r="B1217" s="120"/>
      <c r="C1217" s="103"/>
      <c r="D1217" s="133" t="s">
        <v>299</v>
      </c>
      <c r="E1217" s="13"/>
      <c r="F1217" s="15"/>
      <c r="G1217" s="15">
        <v>48897.4</v>
      </c>
      <c r="H1217" s="24"/>
      <c r="I1217" s="15"/>
      <c r="J1217" s="21"/>
    </row>
    <row r="1218" spans="1:10" ht="30">
      <c r="A1218" s="120"/>
      <c r="B1218" s="120"/>
      <c r="C1218" s="103"/>
      <c r="D1218" s="133" t="s">
        <v>298</v>
      </c>
      <c r="E1218" s="13"/>
      <c r="F1218" s="15"/>
      <c r="G1218" s="15">
        <v>800</v>
      </c>
      <c r="H1218" s="24"/>
      <c r="I1218" s="15"/>
      <c r="J1218" s="21"/>
    </row>
    <row r="1219" spans="1:10" ht="15">
      <c r="A1219" s="120"/>
      <c r="B1219" s="120"/>
      <c r="C1219" s="104"/>
      <c r="D1219" s="51" t="s">
        <v>301</v>
      </c>
      <c r="E1219" s="13"/>
      <c r="F1219" s="15"/>
      <c r="G1219" s="15">
        <v>276380.4</v>
      </c>
      <c r="H1219" s="24"/>
      <c r="I1219" s="15"/>
      <c r="J1219" s="21"/>
    </row>
    <row r="1220" spans="1:10" ht="15">
      <c r="A1220" s="120"/>
      <c r="B1220" s="103"/>
      <c r="C1220" s="121" t="s">
        <v>214</v>
      </c>
      <c r="D1220" s="10" t="s">
        <v>215</v>
      </c>
      <c r="E1220" s="13">
        <f>E1221</f>
        <v>114545</v>
      </c>
      <c r="F1220" s="15" t="s">
        <v>338</v>
      </c>
      <c r="G1220" s="15">
        <f>G1221</f>
        <v>46688</v>
      </c>
      <c r="H1220" s="24">
        <f t="shared" si="18"/>
        <v>0.40759526823519143</v>
      </c>
      <c r="I1220" s="15">
        <f>G1220</f>
        <v>46688</v>
      </c>
      <c r="J1220" s="21">
        <v>0</v>
      </c>
    </row>
    <row r="1221" spans="1:10" ht="15">
      <c r="A1221" s="120"/>
      <c r="B1221" s="103"/>
      <c r="C1221" s="98"/>
      <c r="D1221" s="10" t="s">
        <v>337</v>
      </c>
      <c r="E1221" s="13">
        <v>114545</v>
      </c>
      <c r="F1221" s="15" t="s">
        <v>338</v>
      </c>
      <c r="G1221" s="15">
        <v>46688</v>
      </c>
      <c r="H1221" s="24">
        <f t="shared" si="18"/>
        <v>0.40759526823519143</v>
      </c>
      <c r="I1221" s="15"/>
      <c r="J1221" s="21"/>
    </row>
    <row r="1222" spans="1:10" ht="15">
      <c r="A1222" s="120"/>
      <c r="B1222" s="103"/>
      <c r="C1222" s="97" t="s">
        <v>1482</v>
      </c>
      <c r="D1222" s="10" t="s">
        <v>1483</v>
      </c>
      <c r="E1222" s="13">
        <f>E1223</f>
        <v>10368</v>
      </c>
      <c r="F1222" s="15" t="s">
        <v>339</v>
      </c>
      <c r="G1222" s="15">
        <f>G1223</f>
        <v>10368</v>
      </c>
      <c r="H1222" s="24">
        <f t="shared" si="18"/>
        <v>1</v>
      </c>
      <c r="I1222" s="15">
        <f>G1222</f>
        <v>10368</v>
      </c>
      <c r="J1222" s="21">
        <v>0</v>
      </c>
    </row>
    <row r="1223" spans="1:10" ht="15">
      <c r="A1223" s="120"/>
      <c r="B1223" s="103"/>
      <c r="C1223" s="98"/>
      <c r="D1223" s="10" t="s">
        <v>337</v>
      </c>
      <c r="E1223" s="13">
        <v>10368</v>
      </c>
      <c r="F1223" s="15" t="s">
        <v>339</v>
      </c>
      <c r="G1223" s="15">
        <v>10368</v>
      </c>
      <c r="H1223" s="24">
        <f t="shared" si="18"/>
        <v>1</v>
      </c>
      <c r="I1223" s="15"/>
      <c r="J1223" s="21"/>
    </row>
    <row r="1224" spans="1:10" ht="15">
      <c r="A1224" s="120"/>
      <c r="B1224" s="103"/>
      <c r="C1224" s="97" t="s">
        <v>218</v>
      </c>
      <c r="D1224" s="10" t="s">
        <v>219</v>
      </c>
      <c r="E1224" s="13">
        <f>E1225</f>
        <v>21825</v>
      </c>
      <c r="F1224" s="15" t="s">
        <v>340</v>
      </c>
      <c r="G1224" s="15">
        <f>G1225</f>
        <v>10164.4</v>
      </c>
      <c r="H1224" s="24">
        <f aca="true" t="shared" si="19" ref="H1224:H1287">G1224/F1224</f>
        <v>0.46572279495990837</v>
      </c>
      <c r="I1224" s="15">
        <f>G1224</f>
        <v>10164.4</v>
      </c>
      <c r="J1224" s="21">
        <v>0</v>
      </c>
    </row>
    <row r="1225" spans="1:10" ht="15">
      <c r="A1225" s="120"/>
      <c r="B1225" s="103"/>
      <c r="C1225" s="98"/>
      <c r="D1225" s="10" t="s">
        <v>337</v>
      </c>
      <c r="E1225" s="13">
        <v>21825</v>
      </c>
      <c r="F1225" s="15" t="s">
        <v>340</v>
      </c>
      <c r="G1225" s="15">
        <v>10164.4</v>
      </c>
      <c r="H1225" s="24">
        <f t="shared" si="19"/>
        <v>0.46572279495990837</v>
      </c>
      <c r="I1225" s="15"/>
      <c r="J1225" s="21"/>
    </row>
    <row r="1226" spans="1:10" ht="15">
      <c r="A1226" s="120"/>
      <c r="B1226" s="103"/>
      <c r="C1226" s="97" t="s">
        <v>221</v>
      </c>
      <c r="D1226" s="10" t="s">
        <v>222</v>
      </c>
      <c r="E1226" s="13">
        <f>E1227</f>
        <v>3062</v>
      </c>
      <c r="F1226" s="15" t="s">
        <v>341</v>
      </c>
      <c r="G1226" s="15">
        <f>G1227</f>
        <v>1397.74</v>
      </c>
      <c r="H1226" s="24">
        <f t="shared" si="19"/>
        <v>0.4564794252122796</v>
      </c>
      <c r="I1226" s="15">
        <f>G1226</f>
        <v>1397.74</v>
      </c>
      <c r="J1226" s="21">
        <v>0</v>
      </c>
    </row>
    <row r="1227" spans="1:10" ht="15">
      <c r="A1227" s="120"/>
      <c r="B1227" s="103"/>
      <c r="C1227" s="98"/>
      <c r="D1227" s="10" t="s">
        <v>337</v>
      </c>
      <c r="E1227" s="13">
        <v>3062</v>
      </c>
      <c r="F1227" s="15" t="s">
        <v>341</v>
      </c>
      <c r="G1227" s="15">
        <v>1397.74</v>
      </c>
      <c r="H1227" s="24">
        <f t="shared" si="19"/>
        <v>0.4564794252122796</v>
      </c>
      <c r="I1227" s="15"/>
      <c r="J1227" s="21"/>
    </row>
    <row r="1228" spans="1:10" ht="15">
      <c r="A1228" s="120"/>
      <c r="B1228" s="103"/>
      <c r="C1228" s="97" t="s">
        <v>224</v>
      </c>
      <c r="D1228" s="10" t="s">
        <v>1958</v>
      </c>
      <c r="E1228" s="13">
        <f>E1229</f>
        <v>12300</v>
      </c>
      <c r="F1228" s="15" t="s">
        <v>204</v>
      </c>
      <c r="G1228" s="15">
        <f>G1229</f>
        <v>110</v>
      </c>
      <c r="H1228" s="24">
        <f t="shared" si="19"/>
        <v>0.00894308943089431</v>
      </c>
      <c r="I1228" s="15">
        <f>G1228</f>
        <v>110</v>
      </c>
      <c r="J1228" s="21">
        <v>0</v>
      </c>
    </row>
    <row r="1229" spans="1:10" ht="15">
      <c r="A1229" s="120"/>
      <c r="B1229" s="103"/>
      <c r="C1229" s="98"/>
      <c r="D1229" s="10" t="s">
        <v>337</v>
      </c>
      <c r="E1229" s="13">
        <v>12300</v>
      </c>
      <c r="F1229" s="15" t="s">
        <v>204</v>
      </c>
      <c r="G1229" s="15">
        <v>110</v>
      </c>
      <c r="H1229" s="24">
        <f t="shared" si="19"/>
        <v>0.00894308943089431</v>
      </c>
      <c r="I1229" s="15"/>
      <c r="J1229" s="21"/>
    </row>
    <row r="1230" spans="1:10" ht="15">
      <c r="A1230" s="120"/>
      <c r="B1230" s="103"/>
      <c r="C1230" s="97" t="s">
        <v>1752</v>
      </c>
      <c r="D1230" s="10" t="s">
        <v>1753</v>
      </c>
      <c r="E1230" s="13">
        <f>E1231</f>
        <v>5000</v>
      </c>
      <c r="F1230" s="15" t="s">
        <v>1703</v>
      </c>
      <c r="G1230" s="15">
        <f>G1231</f>
        <v>0</v>
      </c>
      <c r="H1230" s="24">
        <f t="shared" si="19"/>
        <v>0</v>
      </c>
      <c r="I1230" s="15">
        <f>G1230</f>
        <v>0</v>
      </c>
      <c r="J1230" s="21">
        <v>0</v>
      </c>
    </row>
    <row r="1231" spans="1:10" ht="15">
      <c r="A1231" s="120"/>
      <c r="B1231" s="103"/>
      <c r="C1231" s="98"/>
      <c r="D1231" s="10" t="s">
        <v>337</v>
      </c>
      <c r="E1231" s="13">
        <v>5000</v>
      </c>
      <c r="F1231" s="15" t="s">
        <v>1703</v>
      </c>
      <c r="G1231" s="15">
        <v>0</v>
      </c>
      <c r="H1231" s="24">
        <f t="shared" si="19"/>
        <v>0</v>
      </c>
      <c r="I1231" s="15"/>
      <c r="J1231" s="21"/>
    </row>
    <row r="1232" spans="1:10" ht="15">
      <c r="A1232" s="120"/>
      <c r="B1232" s="103"/>
      <c r="C1232" s="97" t="s">
        <v>1522</v>
      </c>
      <c r="D1232" s="10" t="s">
        <v>1523</v>
      </c>
      <c r="E1232" s="13">
        <f>E1233</f>
        <v>180</v>
      </c>
      <c r="F1232" s="15" t="s">
        <v>342</v>
      </c>
      <c r="G1232" s="15">
        <f>G1233</f>
        <v>0</v>
      </c>
      <c r="H1232" s="24">
        <f t="shared" si="19"/>
        <v>0</v>
      </c>
      <c r="I1232" s="15">
        <f>G1232</f>
        <v>0</v>
      </c>
      <c r="J1232" s="21">
        <v>0</v>
      </c>
    </row>
    <row r="1233" spans="1:10" ht="15">
      <c r="A1233" s="120"/>
      <c r="B1233" s="103"/>
      <c r="C1233" s="98"/>
      <c r="D1233" s="10" t="s">
        <v>337</v>
      </c>
      <c r="E1233" s="13">
        <v>180</v>
      </c>
      <c r="F1233" s="15" t="s">
        <v>342</v>
      </c>
      <c r="G1233" s="15">
        <v>0</v>
      </c>
      <c r="H1233" s="24">
        <f t="shared" si="19"/>
        <v>0</v>
      </c>
      <c r="I1233" s="15"/>
      <c r="J1233" s="21"/>
    </row>
    <row r="1234" spans="1:10" ht="15">
      <c r="A1234" s="120"/>
      <c r="B1234" s="103"/>
      <c r="C1234" s="97" t="s">
        <v>1941</v>
      </c>
      <c r="D1234" s="10" t="s">
        <v>1942</v>
      </c>
      <c r="E1234" s="13">
        <f>E1235</f>
        <v>21000</v>
      </c>
      <c r="F1234" s="15" t="s">
        <v>1772</v>
      </c>
      <c r="G1234" s="15">
        <f>G1235</f>
        <v>4690.72</v>
      </c>
      <c r="H1234" s="24">
        <f t="shared" si="19"/>
        <v>0.22336761904761906</v>
      </c>
      <c r="I1234" s="15">
        <f>G1234</f>
        <v>4690.72</v>
      </c>
      <c r="J1234" s="21">
        <v>0</v>
      </c>
    </row>
    <row r="1235" spans="1:10" ht="15">
      <c r="A1235" s="120"/>
      <c r="B1235" s="103"/>
      <c r="C1235" s="98"/>
      <c r="D1235" s="10" t="s">
        <v>337</v>
      </c>
      <c r="E1235" s="13">
        <v>21000</v>
      </c>
      <c r="F1235" s="15" t="s">
        <v>1772</v>
      </c>
      <c r="G1235" s="15">
        <v>4690.72</v>
      </c>
      <c r="H1235" s="24">
        <f t="shared" si="19"/>
        <v>0.22336761904761906</v>
      </c>
      <c r="I1235" s="15"/>
      <c r="J1235" s="21"/>
    </row>
    <row r="1236" spans="1:10" ht="15">
      <c r="A1236" s="120"/>
      <c r="B1236" s="103"/>
      <c r="C1236" s="97" t="s">
        <v>1530</v>
      </c>
      <c r="D1236" s="10" t="s">
        <v>1531</v>
      </c>
      <c r="E1236" s="13">
        <f>E1237</f>
        <v>200</v>
      </c>
      <c r="F1236" s="15" t="s">
        <v>1722</v>
      </c>
      <c r="G1236" s="15">
        <f>G1237</f>
        <v>80</v>
      </c>
      <c r="H1236" s="24">
        <f t="shared" si="19"/>
        <v>0.4</v>
      </c>
      <c r="I1236" s="15">
        <f>G1236</f>
        <v>80</v>
      </c>
      <c r="J1236" s="21">
        <v>0</v>
      </c>
    </row>
    <row r="1237" spans="1:10" ht="15">
      <c r="A1237" s="120"/>
      <c r="B1237" s="103"/>
      <c r="C1237" s="99"/>
      <c r="D1237" s="34" t="s">
        <v>337</v>
      </c>
      <c r="E1237" s="35">
        <v>200</v>
      </c>
      <c r="F1237" s="36" t="s">
        <v>1722</v>
      </c>
      <c r="G1237" s="36">
        <v>80</v>
      </c>
      <c r="H1237" s="24">
        <f t="shared" si="19"/>
        <v>0.4</v>
      </c>
      <c r="I1237" s="36"/>
      <c r="J1237" s="37"/>
    </row>
    <row r="1238" spans="1:10" ht="15">
      <c r="A1238" s="120"/>
      <c r="B1238" s="103"/>
      <c r="C1238" s="110" t="s">
        <v>1605</v>
      </c>
      <c r="D1238" s="39" t="s">
        <v>1606</v>
      </c>
      <c r="E1238" s="40">
        <f>E1239</f>
        <v>4376</v>
      </c>
      <c r="F1238" s="41" t="s">
        <v>343</v>
      </c>
      <c r="G1238" s="41">
        <f>G1239</f>
        <v>4376</v>
      </c>
      <c r="H1238" s="24">
        <f t="shared" si="19"/>
        <v>1</v>
      </c>
      <c r="I1238" s="41">
        <f>G1238</f>
        <v>4376</v>
      </c>
      <c r="J1238" s="42">
        <v>0</v>
      </c>
    </row>
    <row r="1239" spans="1:10" ht="15">
      <c r="A1239" s="120"/>
      <c r="B1239" s="103"/>
      <c r="C1239" s="98"/>
      <c r="D1239" s="10" t="s">
        <v>337</v>
      </c>
      <c r="E1239" s="13">
        <v>4376</v>
      </c>
      <c r="F1239" s="15" t="s">
        <v>343</v>
      </c>
      <c r="G1239" s="15">
        <v>4376</v>
      </c>
      <c r="H1239" s="24">
        <f t="shared" si="19"/>
        <v>1</v>
      </c>
      <c r="I1239" s="15"/>
      <c r="J1239" s="21"/>
    </row>
    <row r="1240" spans="1:10" ht="15">
      <c r="A1240" s="120"/>
      <c r="B1240" s="103"/>
      <c r="C1240" s="97" t="s">
        <v>344</v>
      </c>
      <c r="D1240" s="10" t="s">
        <v>345</v>
      </c>
      <c r="E1240" s="13">
        <f>E1241+E1242</f>
        <v>0</v>
      </c>
      <c r="F1240" s="15" t="s">
        <v>1490</v>
      </c>
      <c r="G1240" s="15">
        <f>G1241+G1242</f>
        <v>15532.6</v>
      </c>
      <c r="H1240" s="24">
        <f t="shared" si="19"/>
        <v>0.8175052631578947</v>
      </c>
      <c r="I1240" s="15">
        <f>G1240</f>
        <v>15532.6</v>
      </c>
      <c r="J1240" s="21">
        <v>0</v>
      </c>
    </row>
    <row r="1241" spans="1:10" ht="30">
      <c r="A1241" s="120"/>
      <c r="B1241" s="103"/>
      <c r="C1241" s="98"/>
      <c r="D1241" s="10" t="s">
        <v>333</v>
      </c>
      <c r="E1241" s="13">
        <v>0</v>
      </c>
      <c r="F1241" s="15" t="s">
        <v>1777</v>
      </c>
      <c r="G1241" s="15">
        <v>2424.43</v>
      </c>
      <c r="H1241" s="24">
        <f t="shared" si="19"/>
        <v>0.6061074999999999</v>
      </c>
      <c r="I1241" s="15"/>
      <c r="J1241" s="21"/>
    </row>
    <row r="1242" spans="1:10" ht="15">
      <c r="A1242" s="120"/>
      <c r="B1242" s="103"/>
      <c r="C1242" s="98"/>
      <c r="D1242" s="10" t="s">
        <v>337</v>
      </c>
      <c r="E1242" s="13">
        <v>0</v>
      </c>
      <c r="F1242" s="15" t="s">
        <v>520</v>
      </c>
      <c r="G1242" s="15">
        <v>13108.17</v>
      </c>
      <c r="H1242" s="24">
        <f t="shared" si="19"/>
        <v>0.873878</v>
      </c>
      <c r="I1242" s="15"/>
      <c r="J1242" s="21"/>
    </row>
    <row r="1243" spans="1:10" ht="30">
      <c r="A1243" s="120"/>
      <c r="B1243" s="103"/>
      <c r="C1243" s="97" t="s">
        <v>1312</v>
      </c>
      <c r="D1243" s="10" t="s">
        <v>1313</v>
      </c>
      <c r="E1243" s="13">
        <f>E1244</f>
        <v>1000</v>
      </c>
      <c r="F1243" s="15" t="s">
        <v>1705</v>
      </c>
      <c r="G1243" s="15">
        <f>G1244</f>
        <v>339</v>
      </c>
      <c r="H1243" s="24">
        <f t="shared" si="19"/>
        <v>0.339</v>
      </c>
      <c r="I1243" s="15">
        <f>G1243</f>
        <v>339</v>
      </c>
      <c r="J1243" s="21">
        <v>0</v>
      </c>
    </row>
    <row r="1244" spans="1:10" ht="15">
      <c r="A1244" s="120"/>
      <c r="B1244" s="104"/>
      <c r="C1244" s="98"/>
      <c r="D1244" s="10" t="s">
        <v>337</v>
      </c>
      <c r="E1244" s="13">
        <v>1000</v>
      </c>
      <c r="F1244" s="15" t="s">
        <v>1705</v>
      </c>
      <c r="G1244" s="15">
        <v>339</v>
      </c>
      <c r="H1244" s="24">
        <f t="shared" si="19"/>
        <v>0.339</v>
      </c>
      <c r="I1244" s="15"/>
      <c r="J1244" s="21"/>
    </row>
    <row r="1245" spans="1:10" ht="75">
      <c r="A1245" s="103"/>
      <c r="B1245" s="121" t="s">
        <v>346</v>
      </c>
      <c r="C1245" s="8"/>
      <c r="D1245" s="10" t="s">
        <v>347</v>
      </c>
      <c r="E1245" s="13">
        <f>E1247</f>
        <v>72200</v>
      </c>
      <c r="F1245" s="15" t="s">
        <v>348</v>
      </c>
      <c r="G1245" s="15">
        <f>G1247</f>
        <v>34416.46</v>
      </c>
      <c r="H1245" s="24">
        <f t="shared" si="19"/>
        <v>0.476682271468144</v>
      </c>
      <c r="I1245" s="15">
        <f>I1247</f>
        <v>34416.46</v>
      </c>
      <c r="J1245" s="21">
        <f>J1247</f>
        <v>0</v>
      </c>
    </row>
    <row r="1246" spans="1:10" s="4" customFormat="1" ht="15.75">
      <c r="A1246" s="119"/>
      <c r="B1246" s="117"/>
      <c r="C1246" s="11"/>
      <c r="D1246" s="6" t="s">
        <v>181</v>
      </c>
      <c r="E1246" s="17">
        <f>E1249</f>
        <v>37700</v>
      </c>
      <c r="F1246" s="17" t="str">
        <f>F1249</f>
        <v>37 700,00</v>
      </c>
      <c r="G1246" s="17">
        <f>G1249</f>
        <v>10940.4</v>
      </c>
      <c r="H1246" s="24">
        <f t="shared" si="19"/>
        <v>0.2901962864721485</v>
      </c>
      <c r="I1246" s="17"/>
      <c r="J1246" s="22"/>
    </row>
    <row r="1247" spans="1:10" ht="15">
      <c r="A1247" s="103"/>
      <c r="B1247" s="105"/>
      <c r="C1247" s="8" t="s">
        <v>349</v>
      </c>
      <c r="D1247" s="10" t="s">
        <v>350</v>
      </c>
      <c r="E1247" s="13">
        <f>E1248+E1249</f>
        <v>72200</v>
      </c>
      <c r="F1247" s="15" t="s">
        <v>348</v>
      </c>
      <c r="G1247" s="15">
        <f>G1248+G1249</f>
        <v>34416.46</v>
      </c>
      <c r="H1247" s="24">
        <f t="shared" si="19"/>
        <v>0.476682271468144</v>
      </c>
      <c r="I1247" s="15">
        <f>G1247</f>
        <v>34416.46</v>
      </c>
      <c r="J1247" s="21">
        <v>0</v>
      </c>
    </row>
    <row r="1248" spans="1:10" ht="15">
      <c r="A1248" s="103"/>
      <c r="B1248" s="98"/>
      <c r="C1248" s="32"/>
      <c r="D1248" s="10" t="s">
        <v>351</v>
      </c>
      <c r="E1248" s="13">
        <v>34500</v>
      </c>
      <c r="F1248" s="15" t="s">
        <v>352</v>
      </c>
      <c r="G1248" s="15">
        <v>23476.06</v>
      </c>
      <c r="H1248" s="24">
        <f t="shared" si="19"/>
        <v>0.6804655072463769</v>
      </c>
      <c r="I1248" s="15"/>
      <c r="J1248" s="21"/>
    </row>
    <row r="1249" spans="1:10" ht="15">
      <c r="A1249" s="103"/>
      <c r="B1249" s="98"/>
      <c r="C1249" s="32"/>
      <c r="D1249" s="10" t="s">
        <v>337</v>
      </c>
      <c r="E1249" s="13">
        <v>37700</v>
      </c>
      <c r="F1249" s="15" t="s">
        <v>941</v>
      </c>
      <c r="G1249" s="15">
        <v>10940.4</v>
      </c>
      <c r="H1249" s="24">
        <f t="shared" si="19"/>
        <v>0.2901962864721485</v>
      </c>
      <c r="I1249" s="15"/>
      <c r="J1249" s="21"/>
    </row>
    <row r="1250" spans="1:10" ht="30">
      <c r="A1250" s="103"/>
      <c r="B1250" s="109" t="s">
        <v>942</v>
      </c>
      <c r="C1250" s="8"/>
      <c r="D1250" s="10" t="s">
        <v>943</v>
      </c>
      <c r="E1250" s="13">
        <f>E1251+E1253+E1269</f>
        <v>1097000</v>
      </c>
      <c r="F1250" s="15" t="s">
        <v>944</v>
      </c>
      <c r="G1250" s="15">
        <f>G1251+G1253+G1269</f>
        <v>579714.76</v>
      </c>
      <c r="H1250" s="24">
        <f t="shared" si="19"/>
        <v>0.5230666426057926</v>
      </c>
      <c r="I1250" s="15">
        <f>I1251+I1253+I1269</f>
        <v>579714.76</v>
      </c>
      <c r="J1250" s="21">
        <f>J1251+J1253+J1269</f>
        <v>0</v>
      </c>
    </row>
    <row r="1251" spans="1:10" ht="75">
      <c r="A1251" s="120"/>
      <c r="B1251" s="102"/>
      <c r="C1251" s="97" t="s">
        <v>847</v>
      </c>
      <c r="D1251" s="10" t="s">
        <v>2014</v>
      </c>
      <c r="E1251" s="13">
        <f>E1252</f>
        <v>0</v>
      </c>
      <c r="F1251" s="15" t="s">
        <v>945</v>
      </c>
      <c r="G1251" s="15">
        <f>G1252</f>
        <v>2150</v>
      </c>
      <c r="H1251" s="24">
        <f t="shared" si="19"/>
        <v>0.4056603773584906</v>
      </c>
      <c r="I1251" s="15">
        <f>G1251</f>
        <v>2150</v>
      </c>
      <c r="J1251" s="21">
        <v>0</v>
      </c>
    </row>
    <row r="1252" spans="1:10" ht="30">
      <c r="A1252" s="120"/>
      <c r="B1252" s="103"/>
      <c r="C1252" s="98"/>
      <c r="D1252" s="10" t="s">
        <v>333</v>
      </c>
      <c r="E1252" s="13">
        <v>0</v>
      </c>
      <c r="F1252" s="15" t="s">
        <v>945</v>
      </c>
      <c r="G1252" s="15">
        <v>2150</v>
      </c>
      <c r="H1252" s="24">
        <f t="shared" si="19"/>
        <v>0.4056603773584906</v>
      </c>
      <c r="I1252" s="15"/>
      <c r="J1252" s="21"/>
    </row>
    <row r="1253" spans="1:10" ht="30">
      <c r="A1253" s="120"/>
      <c r="B1253" s="103"/>
      <c r="C1253" s="97" t="s">
        <v>334</v>
      </c>
      <c r="D1253" s="10" t="s">
        <v>335</v>
      </c>
      <c r="E1253" s="13">
        <f>E1254+E1264</f>
        <v>1097000</v>
      </c>
      <c r="F1253" s="15" t="s">
        <v>946</v>
      </c>
      <c r="G1253" s="15">
        <f>G1254+G1264</f>
        <v>571590.16</v>
      </c>
      <c r="H1253" s="24">
        <f t="shared" si="19"/>
        <v>0.5446163834233184</v>
      </c>
      <c r="I1253" s="15">
        <f>G1253</f>
        <v>571590.16</v>
      </c>
      <c r="J1253" s="21">
        <v>0</v>
      </c>
    </row>
    <row r="1254" spans="1:10" ht="15">
      <c r="A1254" s="120"/>
      <c r="B1254" s="103"/>
      <c r="C1254" s="98"/>
      <c r="D1254" s="57" t="s">
        <v>947</v>
      </c>
      <c r="E1254" s="13">
        <v>725000</v>
      </c>
      <c r="F1254" s="15" t="s">
        <v>948</v>
      </c>
      <c r="G1254" s="15">
        <v>305205.78</v>
      </c>
      <c r="H1254" s="24">
        <f t="shared" si="19"/>
        <v>0.4544944758299963</v>
      </c>
      <c r="I1254" s="15"/>
      <c r="J1254" s="21"/>
    </row>
    <row r="1255" spans="1:10" ht="15">
      <c r="A1255" s="120"/>
      <c r="B1255" s="103"/>
      <c r="C1255" s="99"/>
      <c r="D1255" s="54" t="s">
        <v>1565</v>
      </c>
      <c r="E1255" s="35"/>
      <c r="F1255" s="36"/>
      <c r="G1255" s="36">
        <v>206284.3</v>
      </c>
      <c r="H1255" s="24"/>
      <c r="I1255" s="36"/>
      <c r="J1255" s="37"/>
    </row>
    <row r="1256" spans="1:10" ht="45">
      <c r="A1256" s="120"/>
      <c r="B1256" s="103"/>
      <c r="C1256" s="100"/>
      <c r="D1256" s="55" t="s">
        <v>1566</v>
      </c>
      <c r="E1256" s="40"/>
      <c r="F1256" s="41"/>
      <c r="G1256" s="41">
        <v>15898.2</v>
      </c>
      <c r="H1256" s="24"/>
      <c r="I1256" s="41"/>
      <c r="J1256" s="42"/>
    </row>
    <row r="1257" spans="1:10" ht="15">
      <c r="A1257" s="120"/>
      <c r="B1257" s="103"/>
      <c r="C1257" s="98"/>
      <c r="D1257" s="53" t="s">
        <v>1567</v>
      </c>
      <c r="E1257" s="13"/>
      <c r="F1257" s="15"/>
      <c r="G1257" s="15">
        <v>606.3</v>
      </c>
      <c r="H1257" s="24"/>
      <c r="I1257" s="15"/>
      <c r="J1257" s="21"/>
    </row>
    <row r="1258" spans="1:10" ht="15">
      <c r="A1258" s="120"/>
      <c r="B1258" s="103"/>
      <c r="C1258" s="98"/>
      <c r="D1258" s="54" t="s">
        <v>1568</v>
      </c>
      <c r="E1258" s="13"/>
      <c r="F1258" s="15"/>
      <c r="G1258" s="15">
        <v>12106.01</v>
      </c>
      <c r="H1258" s="24"/>
      <c r="I1258" s="15"/>
      <c r="J1258" s="21"/>
    </row>
    <row r="1259" spans="1:10" ht="30">
      <c r="A1259" s="120"/>
      <c r="B1259" s="103"/>
      <c r="C1259" s="98"/>
      <c r="D1259" s="54" t="s">
        <v>1569</v>
      </c>
      <c r="E1259" s="13"/>
      <c r="F1259" s="15"/>
      <c r="G1259" s="15">
        <v>2578.5</v>
      </c>
      <c r="H1259" s="24"/>
      <c r="I1259" s="15"/>
      <c r="J1259" s="21"/>
    </row>
    <row r="1260" spans="1:10" ht="15">
      <c r="A1260" s="120"/>
      <c r="B1260" s="103"/>
      <c r="C1260" s="98"/>
      <c r="D1260" s="53" t="s">
        <v>1573</v>
      </c>
      <c r="E1260" s="13"/>
      <c r="F1260" s="15"/>
      <c r="G1260" s="15">
        <v>7950.96</v>
      </c>
      <c r="H1260" s="24"/>
      <c r="I1260" s="15"/>
      <c r="J1260" s="21"/>
    </row>
    <row r="1261" spans="1:10" ht="15">
      <c r="A1261" s="120"/>
      <c r="B1261" s="103"/>
      <c r="C1261" s="98"/>
      <c r="D1261" s="53" t="s">
        <v>1570</v>
      </c>
      <c r="E1261" s="13"/>
      <c r="F1261" s="15"/>
      <c r="G1261" s="15">
        <v>13851.19</v>
      </c>
      <c r="H1261" s="24"/>
      <c r="I1261" s="15"/>
      <c r="J1261" s="21"/>
    </row>
    <row r="1262" spans="1:10" ht="15">
      <c r="A1262" s="120"/>
      <c r="B1262" s="103"/>
      <c r="C1262" s="98"/>
      <c r="D1262" s="53" t="s">
        <v>1571</v>
      </c>
      <c r="E1262" s="13"/>
      <c r="F1262" s="15"/>
      <c r="G1262" s="15">
        <v>43589.32</v>
      </c>
      <c r="H1262" s="24"/>
      <c r="I1262" s="15"/>
      <c r="J1262" s="21"/>
    </row>
    <row r="1263" spans="1:10" ht="15">
      <c r="A1263" s="120"/>
      <c r="B1263" s="103"/>
      <c r="C1263" s="98"/>
      <c r="D1263" s="53" t="s">
        <v>1572</v>
      </c>
      <c r="E1263" s="13"/>
      <c r="F1263" s="15"/>
      <c r="G1263" s="15">
        <v>2341</v>
      </c>
      <c r="H1263" s="24"/>
      <c r="I1263" s="15"/>
      <c r="J1263" s="21"/>
    </row>
    <row r="1264" spans="1:10" ht="15">
      <c r="A1264" s="120"/>
      <c r="B1264" s="103"/>
      <c r="C1264" s="98"/>
      <c r="D1264" s="57" t="s">
        <v>351</v>
      </c>
      <c r="E1264" s="13">
        <v>372000</v>
      </c>
      <c r="F1264" s="15" t="s">
        <v>949</v>
      </c>
      <c r="G1264" s="15">
        <v>266384.38</v>
      </c>
      <c r="H1264" s="24">
        <f t="shared" si="19"/>
        <v>0.7047205820105821</v>
      </c>
      <c r="I1264" s="15"/>
      <c r="J1264" s="21"/>
    </row>
    <row r="1265" spans="1:10" ht="15">
      <c r="A1265" s="120"/>
      <c r="B1265" s="103"/>
      <c r="C1265" s="98"/>
      <c r="D1265" s="56" t="s">
        <v>1561</v>
      </c>
      <c r="E1265" s="13"/>
      <c r="F1265" s="15"/>
      <c r="G1265" s="15">
        <v>246602.38</v>
      </c>
      <c r="H1265" s="24"/>
      <c r="I1265" s="15"/>
      <c r="J1265" s="21"/>
    </row>
    <row r="1266" spans="1:10" ht="15">
      <c r="A1266" s="120"/>
      <c r="B1266" s="103"/>
      <c r="C1266" s="98"/>
      <c r="D1266" s="56" t="s">
        <v>1562</v>
      </c>
      <c r="E1266" s="13"/>
      <c r="F1266" s="15"/>
      <c r="G1266" s="15">
        <v>6865</v>
      </c>
      <c r="H1266" s="24"/>
      <c r="I1266" s="15"/>
      <c r="J1266" s="21"/>
    </row>
    <row r="1267" spans="1:10" ht="15">
      <c r="A1267" s="120"/>
      <c r="B1267" s="103"/>
      <c r="C1267" s="98"/>
      <c r="D1267" s="56" t="s">
        <v>1563</v>
      </c>
      <c r="E1267" s="13"/>
      <c r="F1267" s="15"/>
      <c r="G1267" s="15">
        <v>6373</v>
      </c>
      <c r="H1267" s="24"/>
      <c r="I1267" s="15"/>
      <c r="J1267" s="21"/>
    </row>
    <row r="1268" spans="1:10" ht="15">
      <c r="A1268" s="120"/>
      <c r="B1268" s="103"/>
      <c r="C1268" s="98"/>
      <c r="D1268" s="56" t="s">
        <v>1564</v>
      </c>
      <c r="E1268" s="13"/>
      <c r="F1268" s="15"/>
      <c r="G1268" s="15">
        <v>6544</v>
      </c>
      <c r="H1268" s="24"/>
      <c r="I1268" s="15"/>
      <c r="J1268" s="21"/>
    </row>
    <row r="1269" spans="1:10" ht="15">
      <c r="A1269" s="120"/>
      <c r="B1269" s="103"/>
      <c r="C1269" s="97" t="s">
        <v>950</v>
      </c>
      <c r="D1269" s="10" t="s">
        <v>335</v>
      </c>
      <c r="E1269" s="13">
        <f>E1270</f>
        <v>0</v>
      </c>
      <c r="F1269" s="15" t="s">
        <v>951</v>
      </c>
      <c r="G1269" s="15">
        <f>G1270</f>
        <v>5974.6</v>
      </c>
      <c r="H1269" s="24">
        <f t="shared" si="19"/>
        <v>0.11173330625372509</v>
      </c>
      <c r="I1269" s="15">
        <f>G1269</f>
        <v>5974.6</v>
      </c>
      <c r="J1269" s="21">
        <v>0</v>
      </c>
    </row>
    <row r="1270" spans="1:10" ht="45">
      <c r="A1270" s="120"/>
      <c r="B1270" s="103"/>
      <c r="C1270" s="98"/>
      <c r="D1270" s="10" t="s">
        <v>952</v>
      </c>
      <c r="E1270" s="13">
        <v>0</v>
      </c>
      <c r="F1270" s="15" t="s">
        <v>951</v>
      </c>
      <c r="G1270" s="15">
        <v>5974.6</v>
      </c>
      <c r="H1270" s="24">
        <f t="shared" si="19"/>
        <v>0.11173330625372509</v>
      </c>
      <c r="I1270" s="15"/>
      <c r="J1270" s="21"/>
    </row>
    <row r="1271" spans="1:10" ht="15">
      <c r="A1271" s="120"/>
      <c r="B1271" s="103"/>
      <c r="C1271" s="98"/>
      <c r="D1271" s="56" t="s">
        <v>1561</v>
      </c>
      <c r="E1271" s="13"/>
      <c r="F1271" s="15"/>
      <c r="G1271" s="15">
        <v>1212.6</v>
      </c>
      <c r="H1271" s="24"/>
      <c r="I1271" s="15"/>
      <c r="J1271" s="21"/>
    </row>
    <row r="1272" spans="1:10" ht="15">
      <c r="A1272" s="120"/>
      <c r="B1272" s="103"/>
      <c r="C1272" s="98"/>
      <c r="D1272" s="53" t="s">
        <v>1565</v>
      </c>
      <c r="E1272" s="13"/>
      <c r="F1272" s="15"/>
      <c r="G1272" s="15">
        <v>4450</v>
      </c>
      <c r="H1272" s="24"/>
      <c r="I1272" s="15"/>
      <c r="J1272" s="21"/>
    </row>
    <row r="1273" spans="1:10" ht="15">
      <c r="A1273" s="120"/>
      <c r="B1273" s="104"/>
      <c r="C1273" s="98"/>
      <c r="D1273" s="54" t="s">
        <v>1568</v>
      </c>
      <c r="E1273" s="13"/>
      <c r="F1273" s="15"/>
      <c r="G1273" s="15">
        <v>30</v>
      </c>
      <c r="H1273" s="24"/>
      <c r="I1273" s="15"/>
      <c r="J1273" s="21"/>
    </row>
    <row r="1274" spans="1:10" ht="15">
      <c r="A1274" s="103"/>
      <c r="B1274" s="116" t="s">
        <v>953</v>
      </c>
      <c r="C1274" s="8"/>
      <c r="D1274" s="10" t="s">
        <v>954</v>
      </c>
      <c r="E1274" s="13">
        <f>E1276+E1285</f>
        <v>845000</v>
      </c>
      <c r="F1274" s="15" t="s">
        <v>955</v>
      </c>
      <c r="G1274" s="15">
        <f>G1276+G1285</f>
        <v>399844.18</v>
      </c>
      <c r="H1274" s="24">
        <f t="shared" si="19"/>
        <v>0.46190905163152096</v>
      </c>
      <c r="I1274" s="15">
        <f>I1276+I1285</f>
        <v>399844.18</v>
      </c>
      <c r="J1274" s="21">
        <f>J1276+J1285</f>
        <v>0</v>
      </c>
    </row>
    <row r="1275" spans="1:10" s="3" customFormat="1" ht="15.75">
      <c r="A1275" s="125"/>
      <c r="B1275" s="127"/>
      <c r="C1275" s="126"/>
      <c r="D1275" s="6" t="s">
        <v>181</v>
      </c>
      <c r="E1275" s="12">
        <f>E1283+E1287</f>
        <v>0</v>
      </c>
      <c r="F1275" s="12">
        <f>F1283+F1287</f>
        <v>20634</v>
      </c>
      <c r="G1275" s="12">
        <f>G1283+G1287</f>
        <v>796.67</v>
      </c>
      <c r="H1275" s="24">
        <f t="shared" si="19"/>
        <v>0.03860957642725598</v>
      </c>
      <c r="I1275" s="14"/>
      <c r="J1275" s="18"/>
    </row>
    <row r="1276" spans="1:10" ht="15">
      <c r="A1276" s="120"/>
      <c r="B1276" s="103"/>
      <c r="C1276" s="109" t="s">
        <v>334</v>
      </c>
      <c r="D1276" s="10" t="s">
        <v>335</v>
      </c>
      <c r="E1276" s="13">
        <f>E1277+E1283</f>
        <v>845000</v>
      </c>
      <c r="F1276" s="15" t="s">
        <v>956</v>
      </c>
      <c r="G1276" s="15">
        <f>G1277+G1283</f>
        <v>399828.56</v>
      </c>
      <c r="H1276" s="24">
        <f t="shared" si="19"/>
        <v>0.4621066768373727</v>
      </c>
      <c r="I1276" s="15">
        <f>G1276</f>
        <v>399828.56</v>
      </c>
      <c r="J1276" s="21">
        <v>0</v>
      </c>
    </row>
    <row r="1277" spans="1:10" ht="15">
      <c r="A1277" s="120"/>
      <c r="B1277" s="120"/>
      <c r="C1277" s="102"/>
      <c r="D1277" s="51" t="s">
        <v>957</v>
      </c>
      <c r="E1277" s="13">
        <v>845000</v>
      </c>
      <c r="F1277" s="15" t="s">
        <v>958</v>
      </c>
      <c r="G1277" s="15">
        <v>399047.51</v>
      </c>
      <c r="H1277" s="24">
        <f t="shared" si="19"/>
        <v>0.47224557396449707</v>
      </c>
      <c r="I1277" s="15"/>
      <c r="J1277" s="21"/>
    </row>
    <row r="1278" spans="1:10" ht="30">
      <c r="A1278" s="120"/>
      <c r="B1278" s="120"/>
      <c r="C1278" s="103"/>
      <c r="D1278" s="133" t="s">
        <v>1574</v>
      </c>
      <c r="E1278" s="13"/>
      <c r="F1278" s="15"/>
      <c r="G1278" s="15">
        <v>185994.1</v>
      </c>
      <c r="H1278" s="24"/>
      <c r="I1278" s="15"/>
      <c r="J1278" s="21"/>
    </row>
    <row r="1279" spans="1:10" ht="15">
      <c r="A1279" s="120"/>
      <c r="B1279" s="120"/>
      <c r="C1279" s="103"/>
      <c r="D1279" s="133" t="s">
        <v>1575</v>
      </c>
      <c r="E1279" s="13"/>
      <c r="F1279" s="15"/>
      <c r="G1279" s="15">
        <v>64974.01</v>
      </c>
      <c r="H1279" s="24"/>
      <c r="I1279" s="15"/>
      <c r="J1279" s="21"/>
    </row>
    <row r="1280" spans="1:10" ht="15">
      <c r="A1280" s="120"/>
      <c r="B1280" s="120"/>
      <c r="C1280" s="103"/>
      <c r="D1280" s="133" t="s">
        <v>1576</v>
      </c>
      <c r="E1280" s="13"/>
      <c r="F1280" s="15"/>
      <c r="G1280" s="15">
        <v>117210.2</v>
      </c>
      <c r="H1280" s="24"/>
      <c r="I1280" s="15"/>
      <c r="J1280" s="21"/>
    </row>
    <row r="1281" spans="1:10" ht="15">
      <c r="A1281" s="120"/>
      <c r="B1281" s="120"/>
      <c r="C1281" s="103"/>
      <c r="D1281" s="133" t="s">
        <v>1577</v>
      </c>
      <c r="E1281" s="13"/>
      <c r="F1281" s="15"/>
      <c r="G1281" s="15">
        <v>5879.62</v>
      </c>
      <c r="H1281" s="24"/>
      <c r="I1281" s="15"/>
      <c r="J1281" s="21"/>
    </row>
    <row r="1282" spans="1:10" ht="15">
      <c r="A1282" s="120"/>
      <c r="B1282" s="120"/>
      <c r="C1282" s="103"/>
      <c r="D1282" s="134" t="s">
        <v>1578</v>
      </c>
      <c r="E1282" s="35"/>
      <c r="F1282" s="36"/>
      <c r="G1282" s="36">
        <v>24989.58</v>
      </c>
      <c r="H1282" s="24"/>
      <c r="I1282" s="36"/>
      <c r="J1282" s="37"/>
    </row>
    <row r="1283" spans="1:10" ht="15">
      <c r="A1283" s="120"/>
      <c r="B1283" s="120"/>
      <c r="C1283" s="103"/>
      <c r="D1283" s="128" t="s">
        <v>337</v>
      </c>
      <c r="E1283" s="40">
        <v>0</v>
      </c>
      <c r="F1283" s="41" t="s">
        <v>959</v>
      </c>
      <c r="G1283" s="41">
        <v>781.05</v>
      </c>
      <c r="H1283" s="24">
        <f t="shared" si="19"/>
        <v>0.03860850222441918</v>
      </c>
      <c r="I1283" s="41"/>
      <c r="J1283" s="42"/>
    </row>
    <row r="1284" spans="1:10" ht="15">
      <c r="A1284" s="120"/>
      <c r="B1284" s="120"/>
      <c r="C1284" s="104"/>
      <c r="D1284" s="51" t="s">
        <v>1579</v>
      </c>
      <c r="E1284" s="13"/>
      <c r="F1284" s="15"/>
      <c r="G1284" s="15">
        <v>781.05</v>
      </c>
      <c r="H1284" s="24"/>
      <c r="I1284" s="15"/>
      <c r="J1284" s="21"/>
    </row>
    <row r="1285" spans="1:10" ht="15">
      <c r="A1285" s="120"/>
      <c r="B1285" s="103"/>
      <c r="C1285" s="121" t="s">
        <v>1941</v>
      </c>
      <c r="D1285" s="10" t="s">
        <v>1942</v>
      </c>
      <c r="E1285" s="13">
        <f>E1286</f>
        <v>0</v>
      </c>
      <c r="F1285" s="15" t="s">
        <v>960</v>
      </c>
      <c r="G1285" s="15">
        <f>G1287</f>
        <v>15.62</v>
      </c>
      <c r="H1285" s="24">
        <f t="shared" si="19"/>
        <v>0.03866336633663366</v>
      </c>
      <c r="I1285" s="15">
        <f>G1285</f>
        <v>15.62</v>
      </c>
      <c r="J1285" s="21">
        <v>0</v>
      </c>
    </row>
    <row r="1286" spans="1:10" ht="15.75">
      <c r="A1286" s="120"/>
      <c r="B1286" s="103"/>
      <c r="C1286" s="109"/>
      <c r="D1286" s="6" t="s">
        <v>286</v>
      </c>
      <c r="E1286" s="13">
        <f>E1287</f>
        <v>0</v>
      </c>
      <c r="F1286" s="15"/>
      <c r="G1286" s="15"/>
      <c r="H1286" s="24"/>
      <c r="I1286" s="15"/>
      <c r="J1286" s="21"/>
    </row>
    <row r="1287" spans="1:10" ht="15">
      <c r="A1287" s="120"/>
      <c r="B1287" s="103"/>
      <c r="C1287" s="105"/>
      <c r="D1287" s="10" t="s">
        <v>337</v>
      </c>
      <c r="E1287" s="13">
        <v>0</v>
      </c>
      <c r="F1287" s="15" t="s">
        <v>960</v>
      </c>
      <c r="G1287" s="15">
        <v>15.62</v>
      </c>
      <c r="H1287" s="24">
        <f t="shared" si="19"/>
        <v>0.03866336633663366</v>
      </c>
      <c r="I1287" s="15"/>
      <c r="J1287" s="21"/>
    </row>
    <row r="1288" spans="1:10" ht="15">
      <c r="A1288" s="120"/>
      <c r="B1288" s="104"/>
      <c r="C1288" s="98"/>
      <c r="D1288" s="10" t="s">
        <v>1580</v>
      </c>
      <c r="E1288" s="13"/>
      <c r="F1288" s="15"/>
      <c r="G1288" s="15">
        <v>15.62</v>
      </c>
      <c r="H1288" s="24"/>
      <c r="I1288" s="15"/>
      <c r="J1288" s="21"/>
    </row>
    <row r="1289" spans="1:10" ht="15">
      <c r="A1289" s="103"/>
      <c r="B1289" s="121" t="s">
        <v>961</v>
      </c>
      <c r="C1289" s="8"/>
      <c r="D1289" s="10" t="s">
        <v>962</v>
      </c>
      <c r="E1289" s="13">
        <f>E1290+E1292</f>
        <v>338000</v>
      </c>
      <c r="F1289" s="15" t="s">
        <v>963</v>
      </c>
      <c r="G1289" s="15">
        <f>G1290+G1292</f>
        <v>269896.3</v>
      </c>
      <c r="H1289" s="24">
        <f aca="true" t="shared" si="20" ref="H1289:H1351">G1289/F1289</f>
        <v>0.774451362984218</v>
      </c>
      <c r="I1289" s="15">
        <f>I1290+I1292</f>
        <v>269896.3</v>
      </c>
      <c r="J1289" s="21">
        <f>J1290+J1292</f>
        <v>0</v>
      </c>
    </row>
    <row r="1290" spans="1:10" ht="75">
      <c r="A1290" s="103"/>
      <c r="B1290" s="98"/>
      <c r="C1290" s="8" t="s">
        <v>847</v>
      </c>
      <c r="D1290" s="10" t="s">
        <v>2014</v>
      </c>
      <c r="E1290" s="13">
        <f>E1291</f>
        <v>0</v>
      </c>
      <c r="F1290" s="15" t="s">
        <v>1509</v>
      </c>
      <c r="G1290" s="15">
        <f>G1291</f>
        <v>100</v>
      </c>
      <c r="H1290" s="24">
        <f t="shared" si="20"/>
        <v>0.06666666666666667</v>
      </c>
      <c r="I1290" s="15">
        <f>G1290</f>
        <v>100</v>
      </c>
      <c r="J1290" s="21">
        <v>0</v>
      </c>
    </row>
    <row r="1291" spans="1:10" ht="30">
      <c r="A1291" s="103"/>
      <c r="B1291" s="98"/>
      <c r="C1291" s="32"/>
      <c r="D1291" s="10" t="s">
        <v>333</v>
      </c>
      <c r="E1291" s="13">
        <v>0</v>
      </c>
      <c r="F1291" s="15" t="s">
        <v>1509</v>
      </c>
      <c r="G1291" s="15">
        <v>100</v>
      </c>
      <c r="H1291" s="24">
        <f t="shared" si="20"/>
        <v>0.06666666666666667</v>
      </c>
      <c r="I1291" s="15"/>
      <c r="J1291" s="21"/>
    </row>
    <row r="1292" spans="1:10" ht="15">
      <c r="A1292" s="103"/>
      <c r="B1292" s="98"/>
      <c r="C1292" s="8" t="s">
        <v>334</v>
      </c>
      <c r="D1292" s="10" t="s">
        <v>335</v>
      </c>
      <c r="E1292" s="13">
        <f>E1293</f>
        <v>338000</v>
      </c>
      <c r="F1292" s="15" t="s">
        <v>964</v>
      </c>
      <c r="G1292" s="15">
        <f>G1293</f>
        <v>269796.3</v>
      </c>
      <c r="H1292" s="24">
        <f t="shared" si="20"/>
        <v>0.7775109510086455</v>
      </c>
      <c r="I1292" s="15">
        <f>G1292</f>
        <v>269796.3</v>
      </c>
      <c r="J1292" s="21">
        <v>0</v>
      </c>
    </row>
    <row r="1293" spans="1:10" ht="15">
      <c r="A1293" s="103"/>
      <c r="B1293" s="98"/>
      <c r="C1293" s="32"/>
      <c r="D1293" s="10" t="s">
        <v>351</v>
      </c>
      <c r="E1293" s="13">
        <v>338000</v>
      </c>
      <c r="F1293" s="15" t="s">
        <v>964</v>
      </c>
      <c r="G1293" s="15">
        <v>269796.3</v>
      </c>
      <c r="H1293" s="24">
        <f t="shared" si="20"/>
        <v>0.7775109510086455</v>
      </c>
      <c r="I1293" s="15"/>
      <c r="J1293" s="21"/>
    </row>
    <row r="1294" spans="1:10" ht="15">
      <c r="A1294" s="103"/>
      <c r="B1294" s="98"/>
      <c r="C1294" s="32"/>
      <c r="D1294" s="10" t="s">
        <v>1581</v>
      </c>
      <c r="E1294" s="13"/>
      <c r="F1294" s="15"/>
      <c r="G1294" s="15">
        <v>269796.3</v>
      </c>
      <c r="H1294" s="24"/>
      <c r="I1294" s="15"/>
      <c r="J1294" s="21"/>
    </row>
    <row r="1295" spans="1:10" ht="30">
      <c r="A1295" s="103"/>
      <c r="B1295" s="109" t="s">
        <v>965</v>
      </c>
      <c r="C1295" s="8"/>
      <c r="D1295" s="10" t="s">
        <v>966</v>
      </c>
      <c r="E1295" s="13">
        <f>E1296+E1301+E1303+E1306+E1309+E1311+E1314+E1316+E1318+E1321+E1323+E1325+E1327+E1329+E1331+E1333+E1335+E1337+E1339+E1341+E1344+E1346</f>
        <v>1261158</v>
      </c>
      <c r="F1295" s="15" t="s">
        <v>967</v>
      </c>
      <c r="G1295" s="15">
        <f>G1296+G1301+G1303+G1306+G1309+G1311+G1314+G1316+G1318+G1321+G1323+G1325+G1327+G1329+G1331+G1333+G1335+G1337+G1339+G1341+G1344+G1346</f>
        <v>679441.85</v>
      </c>
      <c r="H1295" s="24">
        <f t="shared" si="20"/>
        <v>0.535627056566112</v>
      </c>
      <c r="I1295" s="15">
        <f>I1296+I1301+I1303+I1306+I1309+I1311+I1314+I1316+I1318+I1321+I1323+I1325+I1327+I1329+I1331+I1333+I1335+I1337+I1339+I1341+I1344+I1346</f>
        <v>679441.85</v>
      </c>
      <c r="J1295" s="21">
        <f>J1296+J1301+J1303+J1306+J1309+J1311+J1314+J1316+J1318+J1321+J1323+J1325+J1327+J1329+J1331+J1333+J1335+J1337+J1339+J1341+J1344+J1346</f>
        <v>0</v>
      </c>
    </row>
    <row r="1296" spans="1:10" ht="15">
      <c r="A1296" s="120"/>
      <c r="B1296" s="102"/>
      <c r="C1296" s="97" t="s">
        <v>214</v>
      </c>
      <c r="D1296" s="10" t="s">
        <v>215</v>
      </c>
      <c r="E1296" s="13">
        <f>E1297+E1298+E1299</f>
        <v>693537</v>
      </c>
      <c r="F1296" s="15" t="s">
        <v>968</v>
      </c>
      <c r="G1296" s="15">
        <f>SUM(G1297:G1299)</f>
        <v>341080.37</v>
      </c>
      <c r="H1296" s="24">
        <f t="shared" si="20"/>
        <v>0.49179837557332917</v>
      </c>
      <c r="I1296" s="15">
        <f>G1296</f>
        <v>341080.37</v>
      </c>
      <c r="J1296" s="21">
        <v>0</v>
      </c>
    </row>
    <row r="1297" spans="1:10" ht="30">
      <c r="A1297" s="120"/>
      <c r="B1297" s="103"/>
      <c r="C1297" s="98"/>
      <c r="D1297" s="10" t="s">
        <v>969</v>
      </c>
      <c r="E1297" s="13">
        <v>7250</v>
      </c>
      <c r="F1297" s="15" t="s">
        <v>970</v>
      </c>
      <c r="G1297" s="15">
        <v>2770</v>
      </c>
      <c r="H1297" s="24">
        <f t="shared" si="20"/>
        <v>0.3820689655172414</v>
      </c>
      <c r="I1297" s="15"/>
      <c r="J1297" s="21"/>
    </row>
    <row r="1298" spans="1:10" ht="15">
      <c r="A1298" s="120"/>
      <c r="B1298" s="103"/>
      <c r="C1298" s="98"/>
      <c r="D1298" s="10" t="s">
        <v>971</v>
      </c>
      <c r="E1298" s="13">
        <v>314745</v>
      </c>
      <c r="F1298" s="15" t="s">
        <v>972</v>
      </c>
      <c r="G1298" s="15">
        <v>152708.39</v>
      </c>
      <c r="H1298" s="24">
        <f t="shared" si="20"/>
        <v>0.48518130550127886</v>
      </c>
      <c r="I1298" s="15"/>
      <c r="J1298" s="21"/>
    </row>
    <row r="1299" spans="1:10" ht="15">
      <c r="A1299" s="120"/>
      <c r="B1299" s="103"/>
      <c r="C1299" s="98"/>
      <c r="D1299" s="10" t="s">
        <v>351</v>
      </c>
      <c r="E1299" s="13">
        <v>371542</v>
      </c>
      <c r="F1299" s="15" t="s">
        <v>973</v>
      </c>
      <c r="G1299" s="15">
        <v>185601.98</v>
      </c>
      <c r="H1299" s="24">
        <f t="shared" si="20"/>
        <v>0.4995450850778647</v>
      </c>
      <c r="I1299" s="15"/>
      <c r="J1299" s="21"/>
    </row>
    <row r="1300" spans="1:10" ht="47.25">
      <c r="A1300" s="120"/>
      <c r="B1300" s="103"/>
      <c r="C1300" s="98"/>
      <c r="D1300" s="31" t="s">
        <v>1582</v>
      </c>
      <c r="E1300" s="12">
        <f>E1301+E1309+E1314+E1316+E1321+E1327+E1337</f>
        <v>303008</v>
      </c>
      <c r="F1300" s="14">
        <f>F1301+F1309+F1314+F1316+F1321+F1327+F1337</f>
        <v>303008</v>
      </c>
      <c r="G1300" s="14">
        <f>G1301+G1309+G1314+G1316+G1321+G1327+G1337</f>
        <v>164953.82</v>
      </c>
      <c r="H1300" s="24">
        <f t="shared" si="20"/>
        <v>0.5443876729327278</v>
      </c>
      <c r="I1300" s="14">
        <f>G1300</f>
        <v>164953.82</v>
      </c>
      <c r="J1300" s="18">
        <v>0</v>
      </c>
    </row>
    <row r="1301" spans="1:10" ht="15">
      <c r="A1301" s="120"/>
      <c r="B1301" s="103"/>
      <c r="C1301" s="97" t="s">
        <v>2017</v>
      </c>
      <c r="D1301" s="10" t="s">
        <v>215</v>
      </c>
      <c r="E1301" s="13">
        <f>E1302</f>
        <v>48130</v>
      </c>
      <c r="F1301" s="15" t="s">
        <v>974</v>
      </c>
      <c r="G1301" s="15">
        <f>G1302</f>
        <v>26414.04</v>
      </c>
      <c r="H1301" s="24">
        <f t="shared" si="20"/>
        <v>0.5488061500103886</v>
      </c>
      <c r="I1301" s="15">
        <f>G1301</f>
        <v>26414.04</v>
      </c>
      <c r="J1301" s="21">
        <v>0</v>
      </c>
    </row>
    <row r="1302" spans="1:10" ht="45">
      <c r="A1302" s="120"/>
      <c r="B1302" s="103"/>
      <c r="C1302" s="98"/>
      <c r="D1302" s="10" t="s">
        <v>1433</v>
      </c>
      <c r="E1302" s="13">
        <v>48130</v>
      </c>
      <c r="F1302" s="15" t="s">
        <v>974</v>
      </c>
      <c r="G1302" s="15">
        <v>26414.04</v>
      </c>
      <c r="H1302" s="24">
        <f t="shared" si="20"/>
        <v>0.5488061500103886</v>
      </c>
      <c r="I1302" s="15"/>
      <c r="J1302" s="21"/>
    </row>
    <row r="1303" spans="1:10" ht="15">
      <c r="A1303" s="120"/>
      <c r="B1303" s="103"/>
      <c r="C1303" s="115" t="s">
        <v>1482</v>
      </c>
      <c r="D1303" s="34" t="s">
        <v>1483</v>
      </c>
      <c r="E1303" s="35">
        <f>E1304+E1305</f>
        <v>63364</v>
      </c>
      <c r="F1303" s="36" t="s">
        <v>1434</v>
      </c>
      <c r="G1303" s="36">
        <f>G1304+G1305</f>
        <v>63364</v>
      </c>
      <c r="H1303" s="24">
        <f t="shared" si="20"/>
        <v>1</v>
      </c>
      <c r="I1303" s="36">
        <f>G1303</f>
        <v>63364</v>
      </c>
      <c r="J1303" s="37">
        <v>0</v>
      </c>
    </row>
    <row r="1304" spans="1:10" ht="15">
      <c r="A1304" s="120"/>
      <c r="B1304" s="103"/>
      <c r="C1304" s="100"/>
      <c r="D1304" s="39" t="s">
        <v>971</v>
      </c>
      <c r="E1304" s="40">
        <v>34750</v>
      </c>
      <c r="F1304" s="41" t="s">
        <v>1435</v>
      </c>
      <c r="G1304" s="41">
        <v>34750</v>
      </c>
      <c r="H1304" s="24">
        <f t="shared" si="20"/>
        <v>1</v>
      </c>
      <c r="I1304" s="41"/>
      <c r="J1304" s="42"/>
    </row>
    <row r="1305" spans="1:10" ht="15">
      <c r="A1305" s="120"/>
      <c r="B1305" s="103"/>
      <c r="C1305" s="98"/>
      <c r="D1305" s="10" t="s">
        <v>351</v>
      </c>
      <c r="E1305" s="13">
        <v>28614</v>
      </c>
      <c r="F1305" s="15" t="s">
        <v>1436</v>
      </c>
      <c r="G1305" s="15">
        <v>28614</v>
      </c>
      <c r="H1305" s="24">
        <f t="shared" si="20"/>
        <v>1</v>
      </c>
      <c r="I1305" s="15"/>
      <c r="J1305" s="21"/>
    </row>
    <row r="1306" spans="1:10" ht="15">
      <c r="A1306" s="120"/>
      <c r="B1306" s="103"/>
      <c r="C1306" s="97" t="s">
        <v>218</v>
      </c>
      <c r="D1306" s="10" t="s">
        <v>219</v>
      </c>
      <c r="E1306" s="13">
        <f>E1307+E1308</f>
        <v>98665</v>
      </c>
      <c r="F1306" s="15" t="s">
        <v>1437</v>
      </c>
      <c r="G1306" s="15">
        <f>G1307+G1308</f>
        <v>68945.39</v>
      </c>
      <c r="H1306" s="24">
        <f t="shared" si="20"/>
        <v>0.6987826483555465</v>
      </c>
      <c r="I1306" s="15">
        <f>G1306</f>
        <v>68945.39</v>
      </c>
      <c r="J1306" s="21">
        <v>0</v>
      </c>
    </row>
    <row r="1307" spans="1:10" ht="15">
      <c r="A1307" s="120"/>
      <c r="B1307" s="103"/>
      <c r="C1307" s="98"/>
      <c r="D1307" s="10" t="s">
        <v>971</v>
      </c>
      <c r="E1307" s="13">
        <v>73000</v>
      </c>
      <c r="F1307" s="15" t="s">
        <v>1438</v>
      </c>
      <c r="G1307" s="15">
        <v>55177.39</v>
      </c>
      <c r="H1307" s="24">
        <f t="shared" si="20"/>
        <v>0.7558546575342465</v>
      </c>
      <c r="I1307" s="15"/>
      <c r="J1307" s="21"/>
    </row>
    <row r="1308" spans="1:10" ht="15">
      <c r="A1308" s="120"/>
      <c r="B1308" s="103"/>
      <c r="C1308" s="98"/>
      <c r="D1308" s="10" t="s">
        <v>351</v>
      </c>
      <c r="E1308" s="13">
        <v>25665</v>
      </c>
      <c r="F1308" s="15" t="s">
        <v>1439</v>
      </c>
      <c r="G1308" s="15">
        <v>13768</v>
      </c>
      <c r="H1308" s="24">
        <f t="shared" si="20"/>
        <v>0.5364504188583674</v>
      </c>
      <c r="I1308" s="15"/>
      <c r="J1308" s="21"/>
    </row>
    <row r="1309" spans="1:10" ht="15">
      <c r="A1309" s="120"/>
      <c r="B1309" s="103"/>
      <c r="C1309" s="97" t="s">
        <v>2022</v>
      </c>
      <c r="D1309" s="10" t="s">
        <v>219</v>
      </c>
      <c r="E1309" s="13">
        <f>E1310</f>
        <v>11400</v>
      </c>
      <c r="F1309" s="15" t="s">
        <v>1440</v>
      </c>
      <c r="G1309" s="15">
        <f>G1310</f>
        <v>6209.54</v>
      </c>
      <c r="H1309" s="24">
        <f t="shared" si="20"/>
        <v>0.5446964912280702</v>
      </c>
      <c r="I1309" s="15">
        <f>G1309</f>
        <v>6209.54</v>
      </c>
      <c r="J1309" s="21">
        <v>0</v>
      </c>
    </row>
    <row r="1310" spans="1:10" ht="45">
      <c r="A1310" s="120"/>
      <c r="B1310" s="103"/>
      <c r="C1310" s="98"/>
      <c r="D1310" s="10" t="s">
        <v>1433</v>
      </c>
      <c r="E1310" s="13">
        <v>11400</v>
      </c>
      <c r="F1310" s="15" t="s">
        <v>1440</v>
      </c>
      <c r="G1310" s="15">
        <v>6209.54</v>
      </c>
      <c r="H1310" s="24">
        <f t="shared" si="20"/>
        <v>0.5446964912280702</v>
      </c>
      <c r="I1310" s="15"/>
      <c r="J1310" s="21"/>
    </row>
    <row r="1311" spans="1:10" ht="15">
      <c r="A1311" s="120"/>
      <c r="B1311" s="103"/>
      <c r="C1311" s="97" t="s">
        <v>221</v>
      </c>
      <c r="D1311" s="10" t="s">
        <v>222</v>
      </c>
      <c r="E1311" s="13">
        <f>E1312+E1313</f>
        <v>19758</v>
      </c>
      <c r="F1311" s="15" t="s">
        <v>1441</v>
      </c>
      <c r="G1311" s="15">
        <f>G1312+G1313</f>
        <v>7593.5599999999995</v>
      </c>
      <c r="H1311" s="24">
        <f t="shared" si="20"/>
        <v>0.3843283733171373</v>
      </c>
      <c r="I1311" s="15">
        <f>G1311</f>
        <v>7593.5599999999995</v>
      </c>
      <c r="J1311" s="21">
        <v>0</v>
      </c>
    </row>
    <row r="1312" spans="1:10" ht="15">
      <c r="A1312" s="120"/>
      <c r="B1312" s="103"/>
      <c r="C1312" s="98"/>
      <c r="D1312" s="10" t="s">
        <v>971</v>
      </c>
      <c r="E1312" s="13">
        <v>9879</v>
      </c>
      <c r="F1312" s="15" t="s">
        <v>1442</v>
      </c>
      <c r="G1312" s="15">
        <v>2525.56</v>
      </c>
      <c r="H1312" s="24">
        <f t="shared" si="20"/>
        <v>0.2556493572223909</v>
      </c>
      <c r="I1312" s="15"/>
      <c r="J1312" s="21"/>
    </row>
    <row r="1313" spans="1:10" ht="15">
      <c r="A1313" s="120"/>
      <c r="B1313" s="103"/>
      <c r="C1313" s="98"/>
      <c r="D1313" s="10" t="s">
        <v>351</v>
      </c>
      <c r="E1313" s="13">
        <v>9879</v>
      </c>
      <c r="F1313" s="15" t="s">
        <v>1442</v>
      </c>
      <c r="G1313" s="15">
        <v>5068</v>
      </c>
      <c r="H1313" s="24">
        <f t="shared" si="20"/>
        <v>0.5130073894118838</v>
      </c>
      <c r="I1313" s="15"/>
      <c r="J1313" s="21"/>
    </row>
    <row r="1314" spans="1:10" ht="15">
      <c r="A1314" s="120"/>
      <c r="B1314" s="103"/>
      <c r="C1314" s="97" t="s">
        <v>2031</v>
      </c>
      <c r="D1314" s="10" t="s">
        <v>222</v>
      </c>
      <c r="E1314" s="13">
        <f>E1315</f>
        <v>1600</v>
      </c>
      <c r="F1314" s="15" t="s">
        <v>908</v>
      </c>
      <c r="G1314" s="15">
        <f>G1315</f>
        <v>656.09</v>
      </c>
      <c r="H1314" s="24">
        <f t="shared" si="20"/>
        <v>0.41005625</v>
      </c>
      <c r="I1314" s="15">
        <f>G1314</f>
        <v>656.09</v>
      </c>
      <c r="J1314" s="21">
        <v>0</v>
      </c>
    </row>
    <row r="1315" spans="1:10" ht="45">
      <c r="A1315" s="120"/>
      <c r="B1315" s="103"/>
      <c r="C1315" s="98"/>
      <c r="D1315" s="10" t="s">
        <v>1433</v>
      </c>
      <c r="E1315" s="13">
        <v>1600</v>
      </c>
      <c r="F1315" s="15" t="s">
        <v>908</v>
      </c>
      <c r="G1315" s="15">
        <v>656.09</v>
      </c>
      <c r="H1315" s="24">
        <f t="shared" si="20"/>
        <v>0.41005625</v>
      </c>
      <c r="I1315" s="15"/>
      <c r="J1315" s="21"/>
    </row>
    <row r="1316" spans="1:10" ht="15">
      <c r="A1316" s="120"/>
      <c r="B1316" s="103"/>
      <c r="C1316" s="97" t="s">
        <v>2037</v>
      </c>
      <c r="D1316" s="10" t="s">
        <v>1488</v>
      </c>
      <c r="E1316" s="13">
        <f>E1317</f>
        <v>17162</v>
      </c>
      <c r="F1316" s="15" t="s">
        <v>1443</v>
      </c>
      <c r="G1316" s="15">
        <f>G1317</f>
        <v>9360</v>
      </c>
      <c r="H1316" s="24">
        <f t="shared" si="20"/>
        <v>0.5453909800722526</v>
      </c>
      <c r="I1316" s="15">
        <f>G1316</f>
        <v>9360</v>
      </c>
      <c r="J1316" s="21">
        <v>0</v>
      </c>
    </row>
    <row r="1317" spans="1:10" ht="45">
      <c r="A1317" s="120"/>
      <c r="B1317" s="103"/>
      <c r="C1317" s="98"/>
      <c r="D1317" s="10" t="s">
        <v>1433</v>
      </c>
      <c r="E1317" s="13">
        <v>17162</v>
      </c>
      <c r="F1317" s="15" t="s">
        <v>1443</v>
      </c>
      <c r="G1317" s="15">
        <v>9360</v>
      </c>
      <c r="H1317" s="24">
        <f t="shared" si="20"/>
        <v>0.5453909800722526</v>
      </c>
      <c r="I1317" s="15"/>
      <c r="J1317" s="21"/>
    </row>
    <row r="1318" spans="1:10" ht="15">
      <c r="A1318" s="120"/>
      <c r="B1318" s="103"/>
      <c r="C1318" s="97" t="s">
        <v>224</v>
      </c>
      <c r="D1318" s="10" t="s">
        <v>1958</v>
      </c>
      <c r="E1318" s="13">
        <f>E1319+E1320</f>
        <v>4348</v>
      </c>
      <c r="F1318" s="15" t="s">
        <v>1444</v>
      </c>
      <c r="G1318" s="15">
        <f>G1319+G1320</f>
        <v>1999.37</v>
      </c>
      <c r="H1318" s="24">
        <f t="shared" si="20"/>
        <v>0.17106177275838466</v>
      </c>
      <c r="I1318" s="15">
        <f>G1318</f>
        <v>1999.37</v>
      </c>
      <c r="J1318" s="21">
        <v>0</v>
      </c>
    </row>
    <row r="1319" spans="1:10" ht="15">
      <c r="A1319" s="120"/>
      <c r="B1319" s="103"/>
      <c r="C1319" s="98"/>
      <c r="D1319" s="10" t="s">
        <v>971</v>
      </c>
      <c r="E1319" s="13">
        <v>4348</v>
      </c>
      <c r="F1319" s="15" t="s">
        <v>1445</v>
      </c>
      <c r="G1319" s="15">
        <v>1999.37</v>
      </c>
      <c r="H1319" s="24">
        <f t="shared" si="20"/>
        <v>0.3149606175173283</v>
      </c>
      <c r="I1319" s="15"/>
      <c r="J1319" s="21"/>
    </row>
    <row r="1320" spans="1:10" ht="45">
      <c r="A1320" s="120"/>
      <c r="B1320" s="103"/>
      <c r="C1320" s="98"/>
      <c r="D1320" s="10" t="s">
        <v>1446</v>
      </c>
      <c r="E1320" s="13">
        <v>0</v>
      </c>
      <c r="F1320" s="15" t="s">
        <v>1447</v>
      </c>
      <c r="G1320" s="15">
        <v>0</v>
      </c>
      <c r="H1320" s="24">
        <f t="shared" si="20"/>
        <v>0</v>
      </c>
      <c r="I1320" s="15"/>
      <c r="J1320" s="21"/>
    </row>
    <row r="1321" spans="1:10" ht="15">
      <c r="A1321" s="120"/>
      <c r="B1321" s="103"/>
      <c r="C1321" s="97" t="s">
        <v>1957</v>
      </c>
      <c r="D1321" s="10" t="s">
        <v>1958</v>
      </c>
      <c r="E1321" s="13">
        <f>E1322</f>
        <v>1396</v>
      </c>
      <c r="F1321" s="15" t="s">
        <v>1448</v>
      </c>
      <c r="G1321" s="15">
        <f>G1322</f>
        <v>0</v>
      </c>
      <c r="H1321" s="24">
        <f t="shared" si="20"/>
        <v>0</v>
      </c>
      <c r="I1321" s="15">
        <f>G1321</f>
        <v>0</v>
      </c>
      <c r="J1321" s="21">
        <v>0</v>
      </c>
    </row>
    <row r="1322" spans="1:10" ht="45">
      <c r="A1322" s="120"/>
      <c r="B1322" s="103"/>
      <c r="C1322" s="98"/>
      <c r="D1322" s="10" t="s">
        <v>1433</v>
      </c>
      <c r="E1322" s="13">
        <v>1396</v>
      </c>
      <c r="F1322" s="15" t="s">
        <v>1448</v>
      </c>
      <c r="G1322" s="15">
        <v>0</v>
      </c>
      <c r="H1322" s="24">
        <f t="shared" si="20"/>
        <v>0</v>
      </c>
      <c r="I1322" s="15"/>
      <c r="J1322" s="21"/>
    </row>
    <row r="1323" spans="1:10" ht="15">
      <c r="A1323" s="120"/>
      <c r="B1323" s="103"/>
      <c r="C1323" s="97" t="s">
        <v>1752</v>
      </c>
      <c r="D1323" s="10" t="s">
        <v>1753</v>
      </c>
      <c r="E1323" s="13">
        <f>E1324</f>
        <v>21065</v>
      </c>
      <c r="F1323" s="15" t="s">
        <v>1449</v>
      </c>
      <c r="G1323" s="15">
        <v>1008.56</v>
      </c>
      <c r="H1323" s="24">
        <f t="shared" si="20"/>
        <v>0.04787847139805364</v>
      </c>
      <c r="I1323" s="15">
        <f>G1323</f>
        <v>1008.56</v>
      </c>
      <c r="J1323" s="21">
        <v>0</v>
      </c>
    </row>
    <row r="1324" spans="1:10" ht="15">
      <c r="A1324" s="120"/>
      <c r="B1324" s="103"/>
      <c r="C1324" s="99"/>
      <c r="D1324" s="34" t="s">
        <v>971</v>
      </c>
      <c r="E1324" s="35">
        <v>21065</v>
      </c>
      <c r="F1324" s="36" t="s">
        <v>1449</v>
      </c>
      <c r="G1324" s="36">
        <v>1008.56</v>
      </c>
      <c r="H1324" s="24">
        <f t="shared" si="20"/>
        <v>0.04787847139805364</v>
      </c>
      <c r="I1324" s="36"/>
      <c r="J1324" s="37"/>
    </row>
    <row r="1325" spans="1:10" ht="15">
      <c r="A1325" s="120"/>
      <c r="B1325" s="103"/>
      <c r="C1325" s="110" t="s">
        <v>1941</v>
      </c>
      <c r="D1325" s="39" t="s">
        <v>1942</v>
      </c>
      <c r="E1325" s="40">
        <f>E1326</f>
        <v>10039</v>
      </c>
      <c r="F1325" s="41" t="s">
        <v>1450</v>
      </c>
      <c r="G1325" s="41">
        <f>G1326</f>
        <v>822.85</v>
      </c>
      <c r="H1325" s="24">
        <f t="shared" si="20"/>
        <v>0.10297209360530597</v>
      </c>
      <c r="I1325" s="41">
        <f>G1325</f>
        <v>822.85</v>
      </c>
      <c r="J1325" s="42">
        <v>0</v>
      </c>
    </row>
    <row r="1326" spans="1:10" ht="15">
      <c r="A1326" s="120"/>
      <c r="B1326" s="103"/>
      <c r="C1326" s="98"/>
      <c r="D1326" s="10" t="s">
        <v>971</v>
      </c>
      <c r="E1326" s="13">
        <v>10039</v>
      </c>
      <c r="F1326" s="15" t="s">
        <v>1450</v>
      </c>
      <c r="G1326" s="15">
        <v>822.85</v>
      </c>
      <c r="H1326" s="24">
        <f t="shared" si="20"/>
        <v>0.10297209360530597</v>
      </c>
      <c r="I1326" s="15"/>
      <c r="J1326" s="21"/>
    </row>
    <row r="1327" spans="1:10" ht="15">
      <c r="A1327" s="120"/>
      <c r="B1327" s="103"/>
      <c r="C1327" s="97" t="s">
        <v>185</v>
      </c>
      <c r="D1327" s="10" t="s">
        <v>1942</v>
      </c>
      <c r="E1327" s="13">
        <f>E1328</f>
        <v>222000</v>
      </c>
      <c r="F1327" s="15" t="s">
        <v>1451</v>
      </c>
      <c r="G1327" s="15">
        <f>G1328</f>
        <v>121594.15</v>
      </c>
      <c r="H1327" s="24">
        <f t="shared" si="20"/>
        <v>0.5477213963963964</v>
      </c>
      <c r="I1327" s="15">
        <f>G1327</f>
        <v>121594.15</v>
      </c>
      <c r="J1327" s="21">
        <v>0</v>
      </c>
    </row>
    <row r="1328" spans="1:10" ht="45">
      <c r="A1328" s="120"/>
      <c r="B1328" s="103"/>
      <c r="C1328" s="98"/>
      <c r="D1328" s="10" t="s">
        <v>1433</v>
      </c>
      <c r="E1328" s="13">
        <v>222000</v>
      </c>
      <c r="F1328" s="15" t="s">
        <v>1451</v>
      </c>
      <c r="G1328" s="15">
        <v>121594.15</v>
      </c>
      <c r="H1328" s="24">
        <f t="shared" si="20"/>
        <v>0.5477213963963964</v>
      </c>
      <c r="I1328" s="15"/>
      <c r="J1328" s="21"/>
    </row>
    <row r="1329" spans="1:10" ht="15">
      <c r="A1329" s="120"/>
      <c r="B1329" s="103"/>
      <c r="C1329" s="97" t="s">
        <v>1720</v>
      </c>
      <c r="D1329" s="10" t="s">
        <v>1721</v>
      </c>
      <c r="E1329" s="13">
        <f>E1330</f>
        <v>1500</v>
      </c>
      <c r="F1329" s="15" t="s">
        <v>1509</v>
      </c>
      <c r="G1329" s="15">
        <f>G1330</f>
        <v>0</v>
      </c>
      <c r="H1329" s="24">
        <f t="shared" si="20"/>
        <v>0</v>
      </c>
      <c r="I1329" s="15">
        <f>G1329</f>
        <v>0</v>
      </c>
      <c r="J1329" s="21">
        <v>0</v>
      </c>
    </row>
    <row r="1330" spans="1:10" ht="15">
      <c r="A1330" s="120"/>
      <c r="B1330" s="103"/>
      <c r="C1330" s="98"/>
      <c r="D1330" s="10" t="s">
        <v>971</v>
      </c>
      <c r="E1330" s="13">
        <v>1500</v>
      </c>
      <c r="F1330" s="15" t="s">
        <v>1509</v>
      </c>
      <c r="G1330" s="15">
        <v>0</v>
      </c>
      <c r="H1330" s="24">
        <f t="shared" si="20"/>
        <v>0</v>
      </c>
      <c r="I1330" s="15"/>
      <c r="J1330" s="21"/>
    </row>
    <row r="1331" spans="1:10" ht="45">
      <c r="A1331" s="120"/>
      <c r="B1331" s="103"/>
      <c r="C1331" s="97" t="s">
        <v>782</v>
      </c>
      <c r="D1331" s="10" t="s">
        <v>783</v>
      </c>
      <c r="E1331" s="13">
        <f>E1332</f>
        <v>1500</v>
      </c>
      <c r="F1331" s="15" t="s">
        <v>1509</v>
      </c>
      <c r="G1331" s="15">
        <f>G1332</f>
        <v>852.09</v>
      </c>
      <c r="H1331" s="24">
        <f t="shared" si="20"/>
        <v>0.56806</v>
      </c>
      <c r="I1331" s="15">
        <f>G1331</f>
        <v>852.09</v>
      </c>
      <c r="J1331" s="21">
        <v>0</v>
      </c>
    </row>
    <row r="1332" spans="1:10" ht="15">
      <c r="A1332" s="120"/>
      <c r="B1332" s="103"/>
      <c r="C1332" s="98"/>
      <c r="D1332" s="10" t="s">
        <v>971</v>
      </c>
      <c r="E1332" s="13">
        <v>1500</v>
      </c>
      <c r="F1332" s="15" t="s">
        <v>1509</v>
      </c>
      <c r="G1332" s="15">
        <v>852.09</v>
      </c>
      <c r="H1332" s="24">
        <f t="shared" si="20"/>
        <v>0.56806</v>
      </c>
      <c r="I1332" s="15"/>
      <c r="J1332" s="21"/>
    </row>
    <row r="1333" spans="1:10" ht="45">
      <c r="A1333" s="120"/>
      <c r="B1333" s="103"/>
      <c r="C1333" s="97" t="s">
        <v>785</v>
      </c>
      <c r="D1333" s="10" t="s">
        <v>786</v>
      </c>
      <c r="E1333" s="13">
        <f>E1334</f>
        <v>1130</v>
      </c>
      <c r="F1333" s="15" t="s">
        <v>1452</v>
      </c>
      <c r="G1333" s="15">
        <f>G1334</f>
        <v>0</v>
      </c>
      <c r="H1333" s="24">
        <f t="shared" si="20"/>
        <v>0</v>
      </c>
      <c r="I1333" s="15">
        <f>G1333</f>
        <v>0</v>
      </c>
      <c r="J1333" s="21">
        <v>0</v>
      </c>
    </row>
    <row r="1334" spans="1:10" ht="15">
      <c r="A1334" s="120"/>
      <c r="B1334" s="103"/>
      <c r="C1334" s="98"/>
      <c r="D1334" s="10" t="s">
        <v>971</v>
      </c>
      <c r="E1334" s="13">
        <v>1130</v>
      </c>
      <c r="F1334" s="15" t="s">
        <v>1452</v>
      </c>
      <c r="G1334" s="15">
        <v>0</v>
      </c>
      <c r="H1334" s="24">
        <f t="shared" si="20"/>
        <v>0</v>
      </c>
      <c r="I1334" s="15"/>
      <c r="J1334" s="21"/>
    </row>
    <row r="1335" spans="1:10" ht="15">
      <c r="A1335" s="120"/>
      <c r="B1335" s="103"/>
      <c r="C1335" s="97" t="s">
        <v>1530</v>
      </c>
      <c r="D1335" s="10" t="s">
        <v>1531</v>
      </c>
      <c r="E1335" s="13">
        <f>E1336</f>
        <v>17000</v>
      </c>
      <c r="F1335" s="15" t="s">
        <v>1946</v>
      </c>
      <c r="G1335" s="15">
        <f>G1336</f>
        <v>8179.38</v>
      </c>
      <c r="H1335" s="24">
        <f t="shared" si="20"/>
        <v>0.48114</v>
      </c>
      <c r="I1335" s="15">
        <f>G1335</f>
        <v>8179.38</v>
      </c>
      <c r="J1335" s="21">
        <v>0</v>
      </c>
    </row>
    <row r="1336" spans="1:10" ht="15">
      <c r="A1336" s="120"/>
      <c r="B1336" s="103"/>
      <c r="C1336" s="98"/>
      <c r="D1336" s="10" t="s">
        <v>971</v>
      </c>
      <c r="E1336" s="13">
        <v>17000</v>
      </c>
      <c r="F1336" s="15" t="s">
        <v>1946</v>
      </c>
      <c r="G1336" s="15">
        <v>8179.38</v>
      </c>
      <c r="H1336" s="24">
        <f t="shared" si="20"/>
        <v>0.48114</v>
      </c>
      <c r="I1336" s="15"/>
      <c r="J1336" s="21"/>
    </row>
    <row r="1337" spans="1:10" ht="15">
      <c r="A1337" s="120"/>
      <c r="B1337" s="103"/>
      <c r="C1337" s="97" t="s">
        <v>1453</v>
      </c>
      <c r="D1337" s="10" t="s">
        <v>1531</v>
      </c>
      <c r="E1337" s="13">
        <f>E1338</f>
        <v>1320</v>
      </c>
      <c r="F1337" s="15" t="s">
        <v>1454</v>
      </c>
      <c r="G1337" s="15">
        <f>G1338</f>
        <v>720</v>
      </c>
      <c r="H1337" s="24">
        <f t="shared" si="20"/>
        <v>0.5454545454545454</v>
      </c>
      <c r="I1337" s="15">
        <f>G1337</f>
        <v>720</v>
      </c>
      <c r="J1337" s="21">
        <v>0</v>
      </c>
    </row>
    <row r="1338" spans="1:10" ht="45">
      <c r="A1338" s="120"/>
      <c r="B1338" s="103"/>
      <c r="C1338" s="98"/>
      <c r="D1338" s="10" t="s">
        <v>1433</v>
      </c>
      <c r="E1338" s="13">
        <v>1320</v>
      </c>
      <c r="F1338" s="15" t="s">
        <v>1454</v>
      </c>
      <c r="G1338" s="15">
        <v>720</v>
      </c>
      <c r="H1338" s="24">
        <f t="shared" si="20"/>
        <v>0.5454545454545454</v>
      </c>
      <c r="I1338" s="15"/>
      <c r="J1338" s="21"/>
    </row>
    <row r="1339" spans="1:10" ht="15">
      <c r="A1339" s="120"/>
      <c r="B1339" s="103"/>
      <c r="C1339" s="97" t="s">
        <v>230</v>
      </c>
      <c r="D1339" s="10" t="s">
        <v>231</v>
      </c>
      <c r="E1339" s="13">
        <f>E1340</f>
        <v>1000</v>
      </c>
      <c r="F1339" s="15" t="s">
        <v>1705</v>
      </c>
      <c r="G1339" s="15">
        <f>G1340</f>
        <v>0</v>
      </c>
      <c r="H1339" s="24">
        <f t="shared" si="20"/>
        <v>0</v>
      </c>
      <c r="I1339" s="15">
        <f>G1339</f>
        <v>0</v>
      </c>
      <c r="J1339" s="21">
        <v>0</v>
      </c>
    </row>
    <row r="1340" spans="1:10" ht="15">
      <c r="A1340" s="120"/>
      <c r="B1340" s="103"/>
      <c r="C1340" s="98"/>
      <c r="D1340" s="10" t="s">
        <v>971</v>
      </c>
      <c r="E1340" s="13">
        <v>1000</v>
      </c>
      <c r="F1340" s="15" t="s">
        <v>1705</v>
      </c>
      <c r="G1340" s="15">
        <v>0</v>
      </c>
      <c r="H1340" s="24">
        <f t="shared" si="20"/>
        <v>0</v>
      </c>
      <c r="I1340" s="15"/>
      <c r="J1340" s="21"/>
    </row>
    <row r="1341" spans="1:10" ht="15">
      <c r="A1341" s="120"/>
      <c r="B1341" s="103"/>
      <c r="C1341" s="97" t="s">
        <v>1605</v>
      </c>
      <c r="D1341" s="10" t="s">
        <v>1606</v>
      </c>
      <c r="E1341" s="13">
        <f>E1342+E1343</f>
        <v>22244</v>
      </c>
      <c r="F1341" s="15" t="s">
        <v>932</v>
      </c>
      <c r="G1341" s="15">
        <f>G1342+G1343</f>
        <v>17444</v>
      </c>
      <c r="H1341" s="24">
        <f t="shared" si="20"/>
        <v>0.7842114727566984</v>
      </c>
      <c r="I1341" s="15">
        <f>G1341</f>
        <v>17444</v>
      </c>
      <c r="J1341" s="21">
        <v>0</v>
      </c>
    </row>
    <row r="1342" spans="1:10" ht="15">
      <c r="A1342" s="120"/>
      <c r="B1342" s="103"/>
      <c r="C1342" s="98"/>
      <c r="D1342" s="10" t="s">
        <v>971</v>
      </c>
      <c r="E1342" s="13">
        <v>11044</v>
      </c>
      <c r="F1342" s="15" t="s">
        <v>933</v>
      </c>
      <c r="G1342" s="15">
        <v>11044</v>
      </c>
      <c r="H1342" s="24">
        <f t="shared" si="20"/>
        <v>1</v>
      </c>
      <c r="I1342" s="15"/>
      <c r="J1342" s="21"/>
    </row>
    <row r="1343" spans="1:10" ht="15">
      <c r="A1343" s="120"/>
      <c r="B1343" s="103"/>
      <c r="C1343" s="98"/>
      <c r="D1343" s="10" t="s">
        <v>351</v>
      </c>
      <c r="E1343" s="13">
        <v>11200</v>
      </c>
      <c r="F1343" s="15" t="s">
        <v>1491</v>
      </c>
      <c r="G1343" s="15">
        <v>6400</v>
      </c>
      <c r="H1343" s="24">
        <f t="shared" si="20"/>
        <v>0.5714285714285714</v>
      </c>
      <c r="I1343" s="15"/>
      <c r="J1343" s="21"/>
    </row>
    <row r="1344" spans="1:10" ht="15">
      <c r="A1344" s="120"/>
      <c r="B1344" s="103"/>
      <c r="C1344" s="97" t="s">
        <v>1770</v>
      </c>
      <c r="D1344" s="10" t="s">
        <v>1771</v>
      </c>
      <c r="E1344" s="13">
        <f>E1345</f>
        <v>0</v>
      </c>
      <c r="F1344" s="15" t="s">
        <v>934</v>
      </c>
      <c r="G1344" s="15">
        <f>G1345</f>
        <v>2048</v>
      </c>
      <c r="H1344" s="24">
        <f t="shared" si="20"/>
        <v>1</v>
      </c>
      <c r="I1344" s="15">
        <f>G1344</f>
        <v>2048</v>
      </c>
      <c r="J1344" s="21">
        <v>0</v>
      </c>
    </row>
    <row r="1345" spans="1:10" ht="15">
      <c r="A1345" s="120"/>
      <c r="B1345" s="103"/>
      <c r="C1345" s="98"/>
      <c r="D1345" s="10" t="s">
        <v>971</v>
      </c>
      <c r="E1345" s="13">
        <v>0</v>
      </c>
      <c r="F1345" s="15" t="s">
        <v>934</v>
      </c>
      <c r="G1345" s="15">
        <v>2048</v>
      </c>
      <c r="H1345" s="24">
        <f t="shared" si="20"/>
        <v>1</v>
      </c>
      <c r="I1345" s="15"/>
      <c r="J1345" s="21"/>
    </row>
    <row r="1346" spans="1:10" ht="30">
      <c r="A1346" s="120"/>
      <c r="B1346" s="103"/>
      <c r="C1346" s="97" t="s">
        <v>1312</v>
      </c>
      <c r="D1346" s="10" t="s">
        <v>1313</v>
      </c>
      <c r="E1346" s="13">
        <f>E1347</f>
        <v>3000</v>
      </c>
      <c r="F1346" s="15" t="s">
        <v>238</v>
      </c>
      <c r="G1346" s="15">
        <f>G1347</f>
        <v>1150.46</v>
      </c>
      <c r="H1346" s="24">
        <f t="shared" si="20"/>
        <v>0.3834866666666667</v>
      </c>
      <c r="I1346" s="15">
        <f>G1346</f>
        <v>1150.46</v>
      </c>
      <c r="J1346" s="21">
        <v>0</v>
      </c>
    </row>
    <row r="1347" spans="1:10" ht="15">
      <c r="A1347" s="120"/>
      <c r="B1347" s="104"/>
      <c r="C1347" s="99"/>
      <c r="D1347" s="34" t="s">
        <v>971</v>
      </c>
      <c r="E1347" s="35">
        <v>3000</v>
      </c>
      <c r="F1347" s="36" t="s">
        <v>238</v>
      </c>
      <c r="G1347" s="36">
        <v>1150.46</v>
      </c>
      <c r="H1347" s="24">
        <f t="shared" si="20"/>
        <v>0.3834866666666667</v>
      </c>
      <c r="I1347" s="36"/>
      <c r="J1347" s="37"/>
    </row>
    <row r="1348" spans="1:10" ht="30">
      <c r="A1348" s="103"/>
      <c r="B1348" s="116" t="s">
        <v>935</v>
      </c>
      <c r="C1348" s="49"/>
      <c r="D1348" s="39" t="s">
        <v>936</v>
      </c>
      <c r="E1348" s="40">
        <f>E1349+E1351+E1353+E1355+E1357+E1359+E1361+E1363+E1365+E1377+E1379+E1381+E1383+E1385+E1387</f>
        <v>419500</v>
      </c>
      <c r="F1348" s="41" t="s">
        <v>937</v>
      </c>
      <c r="G1348" s="41">
        <f>G1349+G1351+G1353+G1355+G1357+G1359+G1361+G1363+G1365+G1377+G1379+G1381+G1383+G1385+G1387</f>
        <v>196859.15</v>
      </c>
      <c r="H1348" s="24">
        <f t="shared" si="20"/>
        <v>0.4692709177592372</v>
      </c>
      <c r="I1348" s="41">
        <f>I1349+I1351+I1353+I1355+I1357+I1359+I1361+I1363+I1365+I1377+I1379+I1381+I1383+I1385+I1387</f>
        <v>196859.15</v>
      </c>
      <c r="J1348" s="42">
        <f>J1349+J1351+J1353+J1355+J1357+J1359+J1361+J1363+J1365+J1377+J1379+J1381+J1383+J1385+J1387</f>
        <v>0</v>
      </c>
    </row>
    <row r="1349" spans="1:10" ht="15">
      <c r="A1349" s="120"/>
      <c r="B1349" s="102"/>
      <c r="C1349" s="97" t="s">
        <v>214</v>
      </c>
      <c r="D1349" s="10" t="s">
        <v>215</v>
      </c>
      <c r="E1349" s="13">
        <f>E1350</f>
        <v>135529</v>
      </c>
      <c r="F1349" s="15" t="s">
        <v>938</v>
      </c>
      <c r="G1349" s="15">
        <f>G1350</f>
        <v>71400.5</v>
      </c>
      <c r="H1349" s="24">
        <f t="shared" si="20"/>
        <v>0.526828206509308</v>
      </c>
      <c r="I1349" s="15">
        <f>G1349</f>
        <v>71400.5</v>
      </c>
      <c r="J1349" s="21"/>
    </row>
    <row r="1350" spans="1:10" ht="15">
      <c r="A1350" s="120"/>
      <c r="B1350" s="103"/>
      <c r="C1350" s="98"/>
      <c r="D1350" s="10" t="s">
        <v>971</v>
      </c>
      <c r="E1350" s="13">
        <v>135529</v>
      </c>
      <c r="F1350" s="15" t="s">
        <v>938</v>
      </c>
      <c r="G1350" s="15">
        <v>71400.5</v>
      </c>
      <c r="H1350" s="24">
        <f t="shared" si="20"/>
        <v>0.526828206509308</v>
      </c>
      <c r="I1350" s="15"/>
      <c r="J1350" s="21"/>
    </row>
    <row r="1351" spans="1:10" ht="15">
      <c r="A1351" s="120"/>
      <c r="B1351" s="103"/>
      <c r="C1351" s="97" t="s">
        <v>1482</v>
      </c>
      <c r="D1351" s="10" t="s">
        <v>1483</v>
      </c>
      <c r="E1351" s="13">
        <f>E1352</f>
        <v>12091</v>
      </c>
      <c r="F1351" s="15" t="s">
        <v>939</v>
      </c>
      <c r="G1351" s="15">
        <f>G1352</f>
        <v>10181.97</v>
      </c>
      <c r="H1351" s="24">
        <f t="shared" si="20"/>
        <v>0.8421114878835497</v>
      </c>
      <c r="I1351" s="15">
        <f>G1351</f>
        <v>10181.97</v>
      </c>
      <c r="J1351" s="21">
        <v>0</v>
      </c>
    </row>
    <row r="1352" spans="1:10" ht="15">
      <c r="A1352" s="120"/>
      <c r="B1352" s="103"/>
      <c r="C1352" s="98"/>
      <c r="D1352" s="10" t="s">
        <v>971</v>
      </c>
      <c r="E1352" s="13">
        <v>12091</v>
      </c>
      <c r="F1352" s="15" t="s">
        <v>939</v>
      </c>
      <c r="G1352" s="15">
        <v>10181.97</v>
      </c>
      <c r="H1352" s="24">
        <f aca="true" t="shared" si="21" ref="H1352:H1415">G1352/F1352</f>
        <v>0.8421114878835497</v>
      </c>
      <c r="I1352" s="15"/>
      <c r="J1352" s="21"/>
    </row>
    <row r="1353" spans="1:10" ht="15">
      <c r="A1353" s="120"/>
      <c r="B1353" s="103"/>
      <c r="C1353" s="97" t="s">
        <v>218</v>
      </c>
      <c r="D1353" s="10" t="s">
        <v>219</v>
      </c>
      <c r="E1353" s="13">
        <f>E1354</f>
        <v>25601</v>
      </c>
      <c r="F1353" s="15" t="s">
        <v>940</v>
      </c>
      <c r="G1353" s="15">
        <f>G1354</f>
        <v>14405.88</v>
      </c>
      <c r="H1353" s="24">
        <f t="shared" si="21"/>
        <v>0.5627077067302059</v>
      </c>
      <c r="I1353" s="15">
        <f>G1353</f>
        <v>14405.88</v>
      </c>
      <c r="J1353" s="21">
        <v>0</v>
      </c>
    </row>
    <row r="1354" spans="1:10" ht="15">
      <c r="A1354" s="120"/>
      <c r="B1354" s="103"/>
      <c r="C1354" s="98"/>
      <c r="D1354" s="10" t="s">
        <v>971</v>
      </c>
      <c r="E1354" s="13">
        <v>25601</v>
      </c>
      <c r="F1354" s="15" t="s">
        <v>940</v>
      </c>
      <c r="G1354" s="15">
        <v>14405.88</v>
      </c>
      <c r="H1354" s="24">
        <f t="shared" si="21"/>
        <v>0.5627077067302059</v>
      </c>
      <c r="I1354" s="15"/>
      <c r="J1354" s="21"/>
    </row>
    <row r="1355" spans="1:10" ht="15">
      <c r="A1355" s="120"/>
      <c r="B1355" s="103"/>
      <c r="C1355" s="97" t="s">
        <v>221</v>
      </c>
      <c r="D1355" s="10" t="s">
        <v>222</v>
      </c>
      <c r="E1355" s="13">
        <f>E1356</f>
        <v>3545</v>
      </c>
      <c r="F1355" s="15" t="s">
        <v>1455</v>
      </c>
      <c r="G1355" s="15">
        <f>G1356</f>
        <v>1645.35</v>
      </c>
      <c r="H1355" s="24">
        <f t="shared" si="21"/>
        <v>0.464132581100141</v>
      </c>
      <c r="I1355" s="15">
        <f>G1355</f>
        <v>1645.35</v>
      </c>
      <c r="J1355" s="21">
        <v>0</v>
      </c>
    </row>
    <row r="1356" spans="1:10" ht="15">
      <c r="A1356" s="120"/>
      <c r="B1356" s="103"/>
      <c r="C1356" s="98"/>
      <c r="D1356" s="10" t="s">
        <v>971</v>
      </c>
      <c r="E1356" s="13">
        <v>3545</v>
      </c>
      <c r="F1356" s="15" t="s">
        <v>1455</v>
      </c>
      <c r="G1356" s="15">
        <v>1645.35</v>
      </c>
      <c r="H1356" s="24">
        <f t="shared" si="21"/>
        <v>0.464132581100141</v>
      </c>
      <c r="I1356" s="15"/>
      <c r="J1356" s="21"/>
    </row>
    <row r="1357" spans="1:10" ht="15">
      <c r="A1357" s="120"/>
      <c r="B1357" s="103"/>
      <c r="C1357" s="97" t="s">
        <v>1487</v>
      </c>
      <c r="D1357" s="10" t="s">
        <v>1488</v>
      </c>
      <c r="E1357" s="13">
        <f>E1358</f>
        <v>5600</v>
      </c>
      <c r="F1357" s="15" t="s">
        <v>1456</v>
      </c>
      <c r="G1357" s="15">
        <f>G1358</f>
        <v>2620</v>
      </c>
      <c r="H1357" s="24">
        <f t="shared" si="21"/>
        <v>0.46785714285714286</v>
      </c>
      <c r="I1357" s="15">
        <f>G1357</f>
        <v>2620</v>
      </c>
      <c r="J1357" s="21">
        <v>0</v>
      </c>
    </row>
    <row r="1358" spans="1:10" ht="15">
      <c r="A1358" s="120"/>
      <c r="B1358" s="103"/>
      <c r="C1358" s="98"/>
      <c r="D1358" s="10" t="s">
        <v>971</v>
      </c>
      <c r="E1358" s="13">
        <v>5600</v>
      </c>
      <c r="F1358" s="15" t="s">
        <v>1456</v>
      </c>
      <c r="G1358" s="15">
        <v>2620</v>
      </c>
      <c r="H1358" s="24">
        <f t="shared" si="21"/>
        <v>0.46785714285714286</v>
      </c>
      <c r="I1358" s="15"/>
      <c r="J1358" s="21"/>
    </row>
    <row r="1359" spans="1:10" ht="15">
      <c r="A1359" s="120"/>
      <c r="B1359" s="103"/>
      <c r="C1359" s="97" t="s">
        <v>224</v>
      </c>
      <c r="D1359" s="10" t="s">
        <v>1958</v>
      </c>
      <c r="E1359" s="13">
        <f>E1360</f>
        <v>29740</v>
      </c>
      <c r="F1359" s="15" t="s">
        <v>1457</v>
      </c>
      <c r="G1359" s="15">
        <f>G1360</f>
        <v>5214.26</v>
      </c>
      <c r="H1359" s="24">
        <f t="shared" si="21"/>
        <v>0.17532817753866847</v>
      </c>
      <c r="I1359" s="15">
        <f>G1359</f>
        <v>5214.26</v>
      </c>
      <c r="J1359" s="21">
        <v>0</v>
      </c>
    </row>
    <row r="1360" spans="1:10" ht="15">
      <c r="A1360" s="120"/>
      <c r="B1360" s="103"/>
      <c r="C1360" s="98"/>
      <c r="D1360" s="10" t="s">
        <v>971</v>
      </c>
      <c r="E1360" s="13">
        <v>29740</v>
      </c>
      <c r="F1360" s="15" t="s">
        <v>1457</v>
      </c>
      <c r="G1360" s="15">
        <v>5214.26</v>
      </c>
      <c r="H1360" s="24">
        <f t="shared" si="21"/>
        <v>0.17532817753866847</v>
      </c>
      <c r="I1360" s="15"/>
      <c r="J1360" s="21"/>
    </row>
    <row r="1361" spans="1:10" ht="15">
      <c r="A1361" s="120"/>
      <c r="B1361" s="103"/>
      <c r="C1361" s="97" t="s">
        <v>1752</v>
      </c>
      <c r="D1361" s="10" t="s">
        <v>1753</v>
      </c>
      <c r="E1361" s="13">
        <f>E1362</f>
        <v>36500</v>
      </c>
      <c r="F1361" s="15" t="s">
        <v>1458</v>
      </c>
      <c r="G1361" s="15">
        <f>G1362</f>
        <v>25721.51</v>
      </c>
      <c r="H1361" s="24">
        <f t="shared" si="21"/>
        <v>0.704698904109589</v>
      </c>
      <c r="I1361" s="15">
        <f>G1361</f>
        <v>25721.51</v>
      </c>
      <c r="J1361" s="21">
        <v>0</v>
      </c>
    </row>
    <row r="1362" spans="1:10" ht="15">
      <c r="A1362" s="120"/>
      <c r="B1362" s="103"/>
      <c r="C1362" s="98"/>
      <c r="D1362" s="10" t="s">
        <v>971</v>
      </c>
      <c r="E1362" s="13">
        <v>36500</v>
      </c>
      <c r="F1362" s="15" t="s">
        <v>1458</v>
      </c>
      <c r="G1362" s="15">
        <v>25721.51</v>
      </c>
      <c r="H1362" s="24">
        <f t="shared" si="21"/>
        <v>0.704698904109589</v>
      </c>
      <c r="I1362" s="15"/>
      <c r="J1362" s="21"/>
    </row>
    <row r="1363" spans="1:10" ht="15">
      <c r="A1363" s="120"/>
      <c r="B1363" s="103"/>
      <c r="C1363" s="97" t="s">
        <v>1522</v>
      </c>
      <c r="D1363" s="10" t="s">
        <v>1523</v>
      </c>
      <c r="E1363" s="13">
        <f>E1364</f>
        <v>1670</v>
      </c>
      <c r="F1363" s="15" t="s">
        <v>1459</v>
      </c>
      <c r="G1363" s="15">
        <f>G1364</f>
        <v>35</v>
      </c>
      <c r="H1363" s="24">
        <f t="shared" si="21"/>
        <v>0.020958083832335328</v>
      </c>
      <c r="I1363" s="15">
        <f>G1363</f>
        <v>35</v>
      </c>
      <c r="J1363" s="21">
        <v>0</v>
      </c>
    </row>
    <row r="1364" spans="1:10" ht="15">
      <c r="A1364" s="120"/>
      <c r="B1364" s="103"/>
      <c r="C1364" s="98"/>
      <c r="D1364" s="10" t="s">
        <v>971</v>
      </c>
      <c r="E1364" s="13">
        <v>1670</v>
      </c>
      <c r="F1364" s="15" t="s">
        <v>1459</v>
      </c>
      <c r="G1364" s="15">
        <v>35</v>
      </c>
      <c r="H1364" s="24">
        <f t="shared" si="21"/>
        <v>0.020958083832335328</v>
      </c>
      <c r="I1364" s="15"/>
      <c r="J1364" s="21"/>
    </row>
    <row r="1365" spans="1:10" ht="15">
      <c r="A1365" s="120"/>
      <c r="B1365" s="103"/>
      <c r="C1365" s="97" t="s">
        <v>1941</v>
      </c>
      <c r="D1365" s="10" t="s">
        <v>1942</v>
      </c>
      <c r="E1365" s="13">
        <f>E1366</f>
        <v>147852</v>
      </c>
      <c r="F1365" s="15" t="s">
        <v>1460</v>
      </c>
      <c r="G1365" s="15">
        <f>G1366</f>
        <v>52363.38</v>
      </c>
      <c r="H1365" s="24">
        <f t="shared" si="21"/>
        <v>0.35416078240402565</v>
      </c>
      <c r="I1365" s="15">
        <f>G1365</f>
        <v>52363.38</v>
      </c>
      <c r="J1365" s="21">
        <v>0</v>
      </c>
    </row>
    <row r="1366" spans="1:10" ht="15">
      <c r="A1366" s="120"/>
      <c r="B1366" s="103"/>
      <c r="C1366" s="98"/>
      <c r="D1366" s="10" t="s">
        <v>971</v>
      </c>
      <c r="E1366" s="13">
        <v>147852</v>
      </c>
      <c r="F1366" s="15" t="s">
        <v>1460</v>
      </c>
      <c r="G1366" s="15">
        <v>52363.38</v>
      </c>
      <c r="H1366" s="24">
        <f t="shared" si="21"/>
        <v>0.35416078240402565</v>
      </c>
      <c r="I1366" s="15"/>
      <c r="J1366" s="21"/>
    </row>
    <row r="1367" spans="1:10" ht="15">
      <c r="A1367" s="120"/>
      <c r="B1367" s="103"/>
      <c r="C1367" s="98"/>
      <c r="D1367" s="58" t="s">
        <v>1637</v>
      </c>
      <c r="E1367" s="13"/>
      <c r="F1367" s="15"/>
      <c r="G1367" s="15">
        <v>13246</v>
      </c>
      <c r="H1367" s="24"/>
      <c r="I1367" s="15"/>
      <c r="J1367" s="21"/>
    </row>
    <row r="1368" spans="1:10" ht="15">
      <c r="A1368" s="120"/>
      <c r="B1368" s="103"/>
      <c r="C1368" s="98"/>
      <c r="D1368" s="58" t="s">
        <v>1643</v>
      </c>
      <c r="E1368" s="13"/>
      <c r="F1368" s="15"/>
      <c r="G1368" s="15">
        <v>1477.44</v>
      </c>
      <c r="H1368" s="24"/>
      <c r="I1368" s="15"/>
      <c r="J1368" s="21"/>
    </row>
    <row r="1369" spans="1:10" ht="15">
      <c r="A1369" s="120"/>
      <c r="B1369" s="103"/>
      <c r="C1369" s="98"/>
      <c r="D1369" s="58" t="s">
        <v>1644</v>
      </c>
      <c r="E1369" s="13"/>
      <c r="F1369" s="15"/>
      <c r="G1369" s="15">
        <v>4412.01</v>
      </c>
      <c r="H1369" s="24"/>
      <c r="I1369" s="15"/>
      <c r="J1369" s="21"/>
    </row>
    <row r="1370" spans="1:10" ht="15">
      <c r="A1370" s="120"/>
      <c r="B1370" s="103"/>
      <c r="C1370" s="98"/>
      <c r="D1370" s="58" t="s">
        <v>1638</v>
      </c>
      <c r="E1370" s="13"/>
      <c r="F1370" s="15"/>
      <c r="G1370" s="15">
        <v>2236.6</v>
      </c>
      <c r="H1370" s="24"/>
      <c r="I1370" s="15"/>
      <c r="J1370" s="21"/>
    </row>
    <row r="1371" spans="1:10" ht="15">
      <c r="A1371" s="120"/>
      <c r="B1371" s="103"/>
      <c r="C1371" s="98"/>
      <c r="D1371" s="58" t="s">
        <v>1639</v>
      </c>
      <c r="E1371" s="13"/>
      <c r="F1371" s="15"/>
      <c r="G1371" s="15">
        <v>4178.95</v>
      </c>
      <c r="H1371" s="24"/>
      <c r="I1371" s="15"/>
      <c r="J1371" s="21"/>
    </row>
    <row r="1372" spans="1:10" ht="15">
      <c r="A1372" s="120"/>
      <c r="B1372" s="103"/>
      <c r="C1372" s="98"/>
      <c r="D1372" s="58" t="s">
        <v>1640</v>
      </c>
      <c r="E1372" s="13"/>
      <c r="F1372" s="15"/>
      <c r="G1372" s="15">
        <v>8639.68</v>
      </c>
      <c r="H1372" s="24"/>
      <c r="I1372" s="15"/>
      <c r="J1372" s="21"/>
    </row>
    <row r="1373" spans="1:10" ht="15">
      <c r="A1373" s="120"/>
      <c r="B1373" s="103"/>
      <c r="C1373" s="98"/>
      <c r="D1373" s="58" t="s">
        <v>1645</v>
      </c>
      <c r="E1373" s="13"/>
      <c r="F1373" s="15"/>
      <c r="G1373" s="15">
        <v>2470.95</v>
      </c>
      <c r="H1373" s="24"/>
      <c r="I1373" s="15"/>
      <c r="J1373" s="21"/>
    </row>
    <row r="1374" spans="1:10" ht="15">
      <c r="A1374" s="120"/>
      <c r="B1374" s="103"/>
      <c r="C1374" s="98"/>
      <c r="D1374" s="58" t="s">
        <v>1642</v>
      </c>
      <c r="E1374" s="13"/>
      <c r="F1374" s="15"/>
      <c r="G1374" s="15">
        <v>8487</v>
      </c>
      <c r="H1374" s="24"/>
      <c r="I1374" s="15"/>
      <c r="J1374" s="21"/>
    </row>
    <row r="1375" spans="1:10" ht="15">
      <c r="A1375" s="120"/>
      <c r="B1375" s="103"/>
      <c r="C1375" s="98"/>
      <c r="D1375" s="10" t="s">
        <v>1646</v>
      </c>
      <c r="E1375" s="13"/>
      <c r="F1375" s="15"/>
      <c r="G1375" s="15">
        <v>2650.5</v>
      </c>
      <c r="H1375" s="24"/>
      <c r="I1375" s="15"/>
      <c r="J1375" s="21"/>
    </row>
    <row r="1376" spans="1:10" ht="15">
      <c r="A1376" s="120"/>
      <c r="B1376" s="103"/>
      <c r="C1376" s="98"/>
      <c r="D1376" s="10" t="s">
        <v>1641</v>
      </c>
      <c r="E1376" s="13"/>
      <c r="F1376" s="15"/>
      <c r="G1376" s="15">
        <v>4564.25</v>
      </c>
      <c r="H1376" s="24"/>
      <c r="I1376" s="15"/>
      <c r="J1376" s="21"/>
    </row>
    <row r="1377" spans="1:10" ht="15">
      <c r="A1377" s="120"/>
      <c r="B1377" s="103"/>
      <c r="C1377" s="97" t="s">
        <v>1720</v>
      </c>
      <c r="D1377" s="10" t="s">
        <v>1721</v>
      </c>
      <c r="E1377" s="13">
        <f>E1378</f>
        <v>2000</v>
      </c>
      <c r="F1377" s="15" t="s">
        <v>1479</v>
      </c>
      <c r="G1377" s="15">
        <f>G1378</f>
        <v>500.85</v>
      </c>
      <c r="H1377" s="24">
        <f t="shared" si="21"/>
        <v>0.250425</v>
      </c>
      <c r="I1377" s="15">
        <f>G1377</f>
        <v>500.85</v>
      </c>
      <c r="J1377" s="21">
        <v>0</v>
      </c>
    </row>
    <row r="1378" spans="1:10" ht="15">
      <c r="A1378" s="120"/>
      <c r="B1378" s="103"/>
      <c r="C1378" s="99"/>
      <c r="D1378" s="34" t="s">
        <v>971</v>
      </c>
      <c r="E1378" s="35">
        <v>2000</v>
      </c>
      <c r="F1378" s="36" t="s">
        <v>1479</v>
      </c>
      <c r="G1378" s="36">
        <v>500.85</v>
      </c>
      <c r="H1378" s="24">
        <f t="shared" si="21"/>
        <v>0.250425</v>
      </c>
      <c r="I1378" s="36"/>
      <c r="J1378" s="37"/>
    </row>
    <row r="1379" spans="1:10" ht="45">
      <c r="A1379" s="120"/>
      <c r="B1379" s="103"/>
      <c r="C1379" s="110" t="s">
        <v>785</v>
      </c>
      <c r="D1379" s="39" t="s">
        <v>786</v>
      </c>
      <c r="E1379" s="40">
        <f>E1380</f>
        <v>6400</v>
      </c>
      <c r="F1379" s="41" t="s">
        <v>1461</v>
      </c>
      <c r="G1379" s="41">
        <f>G1380</f>
        <v>2465.4</v>
      </c>
      <c r="H1379" s="24">
        <f t="shared" si="21"/>
        <v>0.38521875</v>
      </c>
      <c r="I1379" s="41">
        <f>G1379</f>
        <v>2465.4</v>
      </c>
      <c r="J1379" s="42">
        <v>0</v>
      </c>
    </row>
    <row r="1380" spans="1:10" ht="15">
      <c r="A1380" s="120"/>
      <c r="B1380" s="103"/>
      <c r="C1380" s="98"/>
      <c r="D1380" s="10" t="s">
        <v>971</v>
      </c>
      <c r="E1380" s="13">
        <v>6400</v>
      </c>
      <c r="F1380" s="15" t="s">
        <v>1461</v>
      </c>
      <c r="G1380" s="15">
        <v>2465.4</v>
      </c>
      <c r="H1380" s="24">
        <f t="shared" si="21"/>
        <v>0.38521875</v>
      </c>
      <c r="I1380" s="15"/>
      <c r="J1380" s="21"/>
    </row>
    <row r="1381" spans="1:10" ht="15">
      <c r="A1381" s="120"/>
      <c r="B1381" s="103"/>
      <c r="C1381" s="97" t="s">
        <v>1530</v>
      </c>
      <c r="D1381" s="10" t="s">
        <v>1531</v>
      </c>
      <c r="E1381" s="13">
        <f>E1382</f>
        <v>1000</v>
      </c>
      <c r="F1381" s="15" t="s">
        <v>1705</v>
      </c>
      <c r="G1381" s="15">
        <f>G1382</f>
        <v>0</v>
      </c>
      <c r="H1381" s="24">
        <f t="shared" si="21"/>
        <v>0</v>
      </c>
      <c r="I1381" s="15">
        <f>G1381</f>
        <v>0</v>
      </c>
      <c r="J1381" s="21">
        <v>0</v>
      </c>
    </row>
    <row r="1382" spans="1:10" ht="15">
      <c r="A1382" s="120"/>
      <c r="B1382" s="103"/>
      <c r="C1382" s="98"/>
      <c r="D1382" s="10" t="s">
        <v>971</v>
      </c>
      <c r="E1382" s="13">
        <v>1000</v>
      </c>
      <c r="F1382" s="15" t="s">
        <v>1705</v>
      </c>
      <c r="G1382" s="15">
        <v>0</v>
      </c>
      <c r="H1382" s="24">
        <f t="shared" si="21"/>
        <v>0</v>
      </c>
      <c r="I1382" s="15"/>
      <c r="J1382" s="21"/>
    </row>
    <row r="1383" spans="1:10" ht="15">
      <c r="A1383" s="120"/>
      <c r="B1383" s="103"/>
      <c r="C1383" s="97" t="s">
        <v>230</v>
      </c>
      <c r="D1383" s="10" t="s">
        <v>231</v>
      </c>
      <c r="E1383" s="13">
        <f>E1384</f>
        <v>2500</v>
      </c>
      <c r="F1383" s="15" t="s">
        <v>780</v>
      </c>
      <c r="G1383" s="15">
        <f>G1384</f>
        <v>1649.05</v>
      </c>
      <c r="H1383" s="24">
        <f t="shared" si="21"/>
        <v>0.65962</v>
      </c>
      <c r="I1383" s="15">
        <f>G1383</f>
        <v>1649.05</v>
      </c>
      <c r="J1383" s="21">
        <v>0</v>
      </c>
    </row>
    <row r="1384" spans="1:10" ht="15">
      <c r="A1384" s="120"/>
      <c r="B1384" s="103"/>
      <c r="C1384" s="98"/>
      <c r="D1384" s="10" t="s">
        <v>971</v>
      </c>
      <c r="E1384" s="13">
        <v>2500</v>
      </c>
      <c r="F1384" s="15" t="s">
        <v>780</v>
      </c>
      <c r="G1384" s="15">
        <v>1649.05</v>
      </c>
      <c r="H1384" s="24">
        <f t="shared" si="21"/>
        <v>0.65962</v>
      </c>
      <c r="I1384" s="15"/>
      <c r="J1384" s="21"/>
    </row>
    <row r="1385" spans="1:10" ht="15">
      <c r="A1385" s="120"/>
      <c r="B1385" s="103"/>
      <c r="C1385" s="97" t="s">
        <v>1605</v>
      </c>
      <c r="D1385" s="10" t="s">
        <v>1606</v>
      </c>
      <c r="E1385" s="13">
        <f>E1386</f>
        <v>7840</v>
      </c>
      <c r="F1385" s="15" t="s">
        <v>1462</v>
      </c>
      <c r="G1385" s="15">
        <f>G1386</f>
        <v>7840</v>
      </c>
      <c r="H1385" s="24">
        <f t="shared" si="21"/>
        <v>1</v>
      </c>
      <c r="I1385" s="15">
        <f>G1385</f>
        <v>7840</v>
      </c>
      <c r="J1385" s="21">
        <v>0</v>
      </c>
    </row>
    <row r="1386" spans="1:10" ht="15">
      <c r="A1386" s="120"/>
      <c r="B1386" s="103"/>
      <c r="C1386" s="98"/>
      <c r="D1386" s="10" t="s">
        <v>971</v>
      </c>
      <c r="E1386" s="13">
        <v>7840</v>
      </c>
      <c r="F1386" s="15" t="s">
        <v>1462</v>
      </c>
      <c r="G1386" s="15">
        <v>7840</v>
      </c>
      <c r="H1386" s="24">
        <f t="shared" si="21"/>
        <v>1</v>
      </c>
      <c r="I1386" s="15"/>
      <c r="J1386" s="21"/>
    </row>
    <row r="1387" spans="1:10" ht="30">
      <c r="A1387" s="120"/>
      <c r="B1387" s="103"/>
      <c r="C1387" s="97" t="s">
        <v>25</v>
      </c>
      <c r="D1387" s="10" t="s">
        <v>26</v>
      </c>
      <c r="E1387" s="13">
        <f>E1388</f>
        <v>1632</v>
      </c>
      <c r="F1387" s="15" t="s">
        <v>911</v>
      </c>
      <c r="G1387" s="15">
        <f>G1388</f>
        <v>816</v>
      </c>
      <c r="H1387" s="24">
        <f t="shared" si="21"/>
        <v>0.5</v>
      </c>
      <c r="I1387" s="15">
        <f>G1387</f>
        <v>816</v>
      </c>
      <c r="J1387" s="21">
        <v>0</v>
      </c>
    </row>
    <row r="1388" spans="1:10" ht="15">
      <c r="A1388" s="120"/>
      <c r="B1388" s="104"/>
      <c r="C1388" s="98"/>
      <c r="D1388" s="10" t="s">
        <v>971</v>
      </c>
      <c r="E1388" s="13">
        <v>1632</v>
      </c>
      <c r="F1388" s="15" t="s">
        <v>911</v>
      </c>
      <c r="G1388" s="15">
        <v>816</v>
      </c>
      <c r="H1388" s="24">
        <f t="shared" si="21"/>
        <v>0.5</v>
      </c>
      <c r="I1388" s="15"/>
      <c r="J1388" s="21"/>
    </row>
    <row r="1389" spans="1:10" ht="15">
      <c r="A1389" s="103"/>
      <c r="B1389" s="116" t="s">
        <v>1463</v>
      </c>
      <c r="C1389" s="8"/>
      <c r="D1389" s="10" t="s">
        <v>212</v>
      </c>
      <c r="E1389" s="13">
        <f>E1391+E1394+E1396+E1406+E1408+E1412+E1416+E1420+E1425+E1427+E1429+E1435+E1437+E1440</f>
        <v>633297</v>
      </c>
      <c r="F1389" s="15" t="s">
        <v>1464</v>
      </c>
      <c r="G1389" s="15">
        <f>G1391+G1394+G1396+G1406+G1408+G1412+G1416+G1420+G1425+G1427+G1429+G1435+G1437+G1440</f>
        <v>463974.33999999997</v>
      </c>
      <c r="H1389" s="24">
        <f t="shared" si="21"/>
        <v>0.5614995044250786</v>
      </c>
      <c r="I1389" s="15">
        <f>I1391+I1394+I1396+I1406+I1408+I1412+I1416+I1420+I1425+I1427+I1429+I1435+I1437+I1440</f>
        <v>463974.33999999997</v>
      </c>
      <c r="J1389" s="21">
        <f>J1391+J1394+J1396+J1406+J1408+J1412+J1416+J1420+J1425+J1427+J1429+J1435+J1437+J1440</f>
        <v>0</v>
      </c>
    </row>
    <row r="1390" spans="1:10" s="3" customFormat="1" ht="15.75">
      <c r="A1390" s="125"/>
      <c r="B1390" s="127"/>
      <c r="C1390" s="126"/>
      <c r="D1390" s="6" t="s">
        <v>181</v>
      </c>
      <c r="E1390" s="12">
        <f>E1404+E1405+E1406+E1409+E1413+E1431</f>
        <v>0</v>
      </c>
      <c r="F1390" s="12">
        <f>F1404+F1405+F1406+F1409+F1413+F1431</f>
        <v>91016</v>
      </c>
      <c r="G1390" s="12">
        <f>G1404+G1405+G1406+G1409+G1413+G1431</f>
        <v>56808</v>
      </c>
      <c r="H1390" s="24">
        <f t="shared" si="21"/>
        <v>0.6241539949019953</v>
      </c>
      <c r="I1390" s="14"/>
      <c r="J1390" s="18"/>
    </row>
    <row r="1391" spans="1:10" ht="45">
      <c r="A1391" s="120"/>
      <c r="B1391" s="103"/>
      <c r="C1391" s="97" t="s">
        <v>1700</v>
      </c>
      <c r="D1391" s="10" t="s">
        <v>1701</v>
      </c>
      <c r="E1391" s="13">
        <f>E1392+E1393</f>
        <v>40000</v>
      </c>
      <c r="F1391" s="15" t="s">
        <v>1744</v>
      </c>
      <c r="G1391" s="15">
        <f>G1392+G1393</f>
        <v>40000</v>
      </c>
      <c r="H1391" s="24">
        <f t="shared" si="21"/>
        <v>0.8333333333333334</v>
      </c>
      <c r="I1391" s="15">
        <f>G1391</f>
        <v>40000</v>
      </c>
      <c r="J1391" s="21">
        <v>0</v>
      </c>
    </row>
    <row r="1392" spans="1:10" ht="30">
      <c r="A1392" s="120"/>
      <c r="B1392" s="103"/>
      <c r="C1392" s="98"/>
      <c r="D1392" s="10" t="s">
        <v>1465</v>
      </c>
      <c r="E1392" s="13">
        <v>40000</v>
      </c>
      <c r="F1392" s="15" t="s">
        <v>1305</v>
      </c>
      <c r="G1392" s="15">
        <v>40000</v>
      </c>
      <c r="H1392" s="24">
        <f t="shared" si="21"/>
        <v>1</v>
      </c>
      <c r="I1392" s="15"/>
      <c r="J1392" s="21"/>
    </row>
    <row r="1393" spans="1:10" ht="15">
      <c r="A1393" s="120"/>
      <c r="B1393" s="103"/>
      <c r="C1393" s="98"/>
      <c r="D1393" s="10" t="s">
        <v>1330</v>
      </c>
      <c r="E1393" s="13">
        <v>0</v>
      </c>
      <c r="F1393" s="15" t="s">
        <v>1710</v>
      </c>
      <c r="G1393" s="15">
        <v>0</v>
      </c>
      <c r="H1393" s="24">
        <f t="shared" si="21"/>
        <v>0</v>
      </c>
      <c r="I1393" s="15"/>
      <c r="J1393" s="21"/>
    </row>
    <row r="1394" spans="1:10" ht="15">
      <c r="A1394" s="120"/>
      <c r="B1394" s="103"/>
      <c r="C1394" s="97" t="s">
        <v>1477</v>
      </c>
      <c r="D1394" s="10" t="s">
        <v>1478</v>
      </c>
      <c r="E1394" s="13">
        <f>E1395</f>
        <v>5000</v>
      </c>
      <c r="F1394" s="15" t="s">
        <v>1703</v>
      </c>
      <c r="G1394" s="15">
        <f>G1395</f>
        <v>43.1</v>
      </c>
      <c r="H1394" s="24">
        <f t="shared" si="21"/>
        <v>0.008620000000000001</v>
      </c>
      <c r="I1394" s="15">
        <f>G1394</f>
        <v>43.1</v>
      </c>
      <c r="J1394" s="21">
        <v>0</v>
      </c>
    </row>
    <row r="1395" spans="1:10" ht="30">
      <c r="A1395" s="120"/>
      <c r="B1395" s="103"/>
      <c r="C1395" s="98"/>
      <c r="D1395" s="10" t="s">
        <v>1466</v>
      </c>
      <c r="E1395" s="13">
        <v>5000</v>
      </c>
      <c r="F1395" s="15" t="s">
        <v>1703</v>
      </c>
      <c r="G1395" s="15">
        <v>43.1</v>
      </c>
      <c r="H1395" s="24">
        <f t="shared" si="21"/>
        <v>0.008620000000000001</v>
      </c>
      <c r="I1395" s="15"/>
      <c r="J1395" s="21"/>
    </row>
    <row r="1396" spans="1:10" ht="15">
      <c r="A1396" s="120"/>
      <c r="B1396" s="103"/>
      <c r="C1396" s="109" t="s">
        <v>334</v>
      </c>
      <c r="D1396" s="10" t="s">
        <v>335</v>
      </c>
      <c r="E1396" s="13">
        <f>E1397+E1398+E1399+E1404+E1405</f>
        <v>510600</v>
      </c>
      <c r="F1396" s="15" t="s">
        <v>1467</v>
      </c>
      <c r="G1396" s="15">
        <f>G1397+G1398+G1399+G1404+G1405</f>
        <v>344789.12</v>
      </c>
      <c r="H1396" s="24">
        <f t="shared" si="21"/>
        <v>0.5782122481561356</v>
      </c>
      <c r="I1396" s="15">
        <f>G1396</f>
        <v>344789.12</v>
      </c>
      <c r="J1396" s="21">
        <v>0</v>
      </c>
    </row>
    <row r="1397" spans="1:10" ht="15">
      <c r="A1397" s="120"/>
      <c r="B1397" s="120"/>
      <c r="C1397" s="102"/>
      <c r="D1397" s="51" t="s">
        <v>1468</v>
      </c>
      <c r="E1397" s="13">
        <v>72000</v>
      </c>
      <c r="F1397" s="15" t="s">
        <v>1469</v>
      </c>
      <c r="G1397" s="15">
        <v>39613.8</v>
      </c>
      <c r="H1397" s="24">
        <f t="shared" si="21"/>
        <v>0.5501916666666667</v>
      </c>
      <c r="I1397" s="15"/>
      <c r="J1397" s="21"/>
    </row>
    <row r="1398" spans="1:10" ht="30">
      <c r="A1398" s="120"/>
      <c r="B1398" s="120"/>
      <c r="C1398" s="103"/>
      <c r="D1398" s="51" t="s">
        <v>1466</v>
      </c>
      <c r="E1398" s="13">
        <v>74600</v>
      </c>
      <c r="F1398" s="15" t="s">
        <v>1470</v>
      </c>
      <c r="G1398" s="15">
        <v>9280</v>
      </c>
      <c r="H1398" s="24">
        <f t="shared" si="21"/>
        <v>0.12439678284182305</v>
      </c>
      <c r="I1398" s="15"/>
      <c r="J1398" s="21"/>
    </row>
    <row r="1399" spans="1:10" ht="30">
      <c r="A1399" s="120"/>
      <c r="B1399" s="120"/>
      <c r="C1399" s="103"/>
      <c r="D1399" s="51" t="s">
        <v>1471</v>
      </c>
      <c r="E1399" s="13">
        <v>364000</v>
      </c>
      <c r="F1399" s="15" t="s">
        <v>1472</v>
      </c>
      <c r="G1399" s="15">
        <v>240695.32</v>
      </c>
      <c r="H1399" s="24">
        <f t="shared" si="21"/>
        <v>0.6612508791208791</v>
      </c>
      <c r="I1399" s="15"/>
      <c r="J1399" s="21"/>
    </row>
    <row r="1400" spans="1:10" ht="15">
      <c r="A1400" s="120"/>
      <c r="B1400" s="120"/>
      <c r="C1400" s="103"/>
      <c r="D1400" s="133" t="s">
        <v>354</v>
      </c>
      <c r="E1400" s="13"/>
      <c r="F1400" s="15"/>
      <c r="G1400" s="15">
        <v>10314</v>
      </c>
      <c r="H1400" s="24"/>
      <c r="I1400" s="15"/>
      <c r="J1400" s="21"/>
    </row>
    <row r="1401" spans="1:10" ht="15">
      <c r="A1401" s="120"/>
      <c r="B1401" s="120"/>
      <c r="C1401" s="103"/>
      <c r="D1401" s="133" t="s">
        <v>357</v>
      </c>
      <c r="E1401" s="13"/>
      <c r="F1401" s="15"/>
      <c r="G1401" s="15">
        <v>157754.4</v>
      </c>
      <c r="H1401" s="24"/>
      <c r="I1401" s="15"/>
      <c r="J1401" s="21"/>
    </row>
    <row r="1402" spans="1:10" ht="15">
      <c r="A1402" s="120"/>
      <c r="B1402" s="120"/>
      <c r="C1402" s="103"/>
      <c r="D1402" s="134" t="s">
        <v>355</v>
      </c>
      <c r="E1402" s="35"/>
      <c r="F1402" s="36"/>
      <c r="G1402" s="36">
        <v>34558.72</v>
      </c>
      <c r="H1402" s="24"/>
      <c r="I1402" s="36"/>
      <c r="J1402" s="37"/>
    </row>
    <row r="1403" spans="1:10" ht="30">
      <c r="A1403" s="120"/>
      <c r="B1403" s="120"/>
      <c r="C1403" s="103"/>
      <c r="D1403" s="135" t="s">
        <v>356</v>
      </c>
      <c r="E1403" s="40"/>
      <c r="F1403" s="41"/>
      <c r="G1403" s="41">
        <v>38068.2</v>
      </c>
      <c r="H1403" s="24"/>
      <c r="I1403" s="41"/>
      <c r="J1403" s="42"/>
    </row>
    <row r="1404" spans="1:10" ht="75">
      <c r="A1404" s="120"/>
      <c r="B1404" s="120"/>
      <c r="C1404" s="103"/>
      <c r="D1404" s="51" t="s">
        <v>1621</v>
      </c>
      <c r="E1404" s="13">
        <v>0</v>
      </c>
      <c r="F1404" s="15" t="s">
        <v>1678</v>
      </c>
      <c r="G1404" s="15">
        <v>400</v>
      </c>
      <c r="H1404" s="24">
        <f t="shared" si="21"/>
        <v>1</v>
      </c>
      <c r="I1404" s="15"/>
      <c r="J1404" s="21"/>
    </row>
    <row r="1405" spans="1:10" ht="90">
      <c r="A1405" s="120"/>
      <c r="B1405" s="120"/>
      <c r="C1405" s="104"/>
      <c r="D1405" s="51" t="s">
        <v>353</v>
      </c>
      <c r="E1405" s="13">
        <v>0</v>
      </c>
      <c r="F1405" s="15">
        <v>85302</v>
      </c>
      <c r="G1405" s="15">
        <v>54800</v>
      </c>
      <c r="H1405" s="24">
        <f t="shared" si="21"/>
        <v>0.6424233898384563</v>
      </c>
      <c r="I1405" s="15"/>
      <c r="J1405" s="21"/>
    </row>
    <row r="1406" spans="1:10" ht="15">
      <c r="A1406" s="120"/>
      <c r="B1406" s="103"/>
      <c r="C1406" s="121" t="s">
        <v>214</v>
      </c>
      <c r="D1406" s="10" t="s">
        <v>215</v>
      </c>
      <c r="E1406" s="13">
        <f>E1407</f>
        <v>0</v>
      </c>
      <c r="F1406" s="15" t="s">
        <v>975</v>
      </c>
      <c r="G1406" s="15">
        <f>G1407</f>
        <v>1344</v>
      </c>
      <c r="H1406" s="24">
        <f t="shared" si="21"/>
        <v>0.6508474576271186</v>
      </c>
      <c r="I1406" s="15">
        <f>G1406</f>
        <v>1344</v>
      </c>
      <c r="J1406" s="21">
        <v>0</v>
      </c>
    </row>
    <row r="1407" spans="1:10" ht="90">
      <c r="A1407" s="120"/>
      <c r="B1407" s="103"/>
      <c r="C1407" s="98"/>
      <c r="D1407" s="10" t="s">
        <v>358</v>
      </c>
      <c r="E1407" s="13">
        <v>0</v>
      </c>
      <c r="F1407" s="15">
        <v>2065</v>
      </c>
      <c r="G1407" s="15">
        <v>1344</v>
      </c>
      <c r="H1407" s="24">
        <f t="shared" si="21"/>
        <v>0.6508474576271186</v>
      </c>
      <c r="I1407" s="15"/>
      <c r="J1407" s="21"/>
    </row>
    <row r="1408" spans="1:10" ht="15">
      <c r="A1408" s="120"/>
      <c r="B1408" s="103"/>
      <c r="C1408" s="109" t="s">
        <v>218</v>
      </c>
      <c r="D1408" s="10" t="s">
        <v>219</v>
      </c>
      <c r="E1408" s="13">
        <f>E1409+E1410+E1411</f>
        <v>5300</v>
      </c>
      <c r="F1408" s="15" t="s">
        <v>977</v>
      </c>
      <c r="G1408" s="15">
        <f>G1409+G1410+G1411</f>
        <v>665</v>
      </c>
      <c r="H1408" s="24">
        <f t="shared" si="21"/>
        <v>0.10951910408432147</v>
      </c>
      <c r="I1408" s="15">
        <f>G1408</f>
        <v>665</v>
      </c>
      <c r="J1408" s="21">
        <v>0</v>
      </c>
    </row>
    <row r="1409" spans="1:10" ht="90">
      <c r="A1409" s="120"/>
      <c r="B1409" s="120"/>
      <c r="C1409" s="102"/>
      <c r="D1409" s="51" t="s">
        <v>1647</v>
      </c>
      <c r="E1409" s="13">
        <v>0</v>
      </c>
      <c r="F1409" s="15">
        <v>338</v>
      </c>
      <c r="G1409" s="15">
        <v>231</v>
      </c>
      <c r="H1409" s="24">
        <f t="shared" si="21"/>
        <v>0.6834319526627219</v>
      </c>
      <c r="I1409" s="15"/>
      <c r="J1409" s="21"/>
    </row>
    <row r="1410" spans="1:10" ht="45">
      <c r="A1410" s="120"/>
      <c r="B1410" s="120"/>
      <c r="C1410" s="103"/>
      <c r="D1410" s="52" t="s">
        <v>978</v>
      </c>
      <c r="E1410" s="35">
        <v>5300</v>
      </c>
      <c r="F1410" s="36" t="s">
        <v>945</v>
      </c>
      <c r="G1410" s="36">
        <v>0</v>
      </c>
      <c r="H1410" s="24">
        <f t="shared" si="21"/>
        <v>0</v>
      </c>
      <c r="I1410" s="36"/>
      <c r="J1410" s="37"/>
    </row>
    <row r="1411" spans="1:10" ht="75">
      <c r="A1411" s="120"/>
      <c r="B1411" s="120"/>
      <c r="C1411" s="104"/>
      <c r="D1411" s="128" t="s">
        <v>979</v>
      </c>
      <c r="E1411" s="40">
        <v>0</v>
      </c>
      <c r="F1411" s="41" t="s">
        <v>980</v>
      </c>
      <c r="G1411" s="41">
        <v>434</v>
      </c>
      <c r="H1411" s="24">
        <f t="shared" si="21"/>
        <v>1</v>
      </c>
      <c r="I1411" s="41"/>
      <c r="J1411" s="42"/>
    </row>
    <row r="1412" spans="1:10" ht="15">
      <c r="A1412" s="120"/>
      <c r="B1412" s="103"/>
      <c r="C1412" s="121" t="s">
        <v>221</v>
      </c>
      <c r="D1412" s="10" t="s">
        <v>222</v>
      </c>
      <c r="E1412" s="13">
        <f>E1413+E1414+E1415</f>
        <v>118</v>
      </c>
      <c r="F1412" s="15" t="s">
        <v>976</v>
      </c>
      <c r="G1412" s="15">
        <f>G1413+G1414+G1415</f>
        <v>73.96000000000001</v>
      </c>
      <c r="H1412" s="24">
        <f t="shared" si="21"/>
        <v>0.3521904761904762</v>
      </c>
      <c r="I1412" s="15">
        <f>G1412</f>
        <v>73.96000000000001</v>
      </c>
      <c r="J1412" s="21">
        <v>0</v>
      </c>
    </row>
    <row r="1413" spans="1:10" ht="90">
      <c r="A1413" s="120"/>
      <c r="B1413" s="103"/>
      <c r="C1413" s="98"/>
      <c r="D1413" s="10" t="s">
        <v>353</v>
      </c>
      <c r="E1413" s="13">
        <v>0</v>
      </c>
      <c r="F1413" s="15">
        <v>51</v>
      </c>
      <c r="G1413" s="15">
        <v>33</v>
      </c>
      <c r="H1413" s="24">
        <f t="shared" si="21"/>
        <v>0.6470588235294118</v>
      </c>
      <c r="I1413" s="15"/>
      <c r="J1413" s="21"/>
    </row>
    <row r="1414" spans="1:10" ht="45">
      <c r="A1414" s="120"/>
      <c r="B1414" s="103"/>
      <c r="C1414" s="98"/>
      <c r="D1414" s="10" t="s">
        <v>978</v>
      </c>
      <c r="E1414" s="13">
        <v>118</v>
      </c>
      <c r="F1414" s="15" t="s">
        <v>981</v>
      </c>
      <c r="G1414" s="15">
        <v>0</v>
      </c>
      <c r="H1414" s="24">
        <f t="shared" si="21"/>
        <v>0</v>
      </c>
      <c r="I1414" s="15"/>
      <c r="J1414" s="21"/>
    </row>
    <row r="1415" spans="1:10" ht="75">
      <c r="A1415" s="120"/>
      <c r="B1415" s="103"/>
      <c r="C1415" s="98"/>
      <c r="D1415" s="10" t="s">
        <v>979</v>
      </c>
      <c r="E1415" s="13">
        <v>0</v>
      </c>
      <c r="F1415" s="15" t="s">
        <v>982</v>
      </c>
      <c r="G1415" s="15">
        <v>40.96</v>
      </c>
      <c r="H1415" s="24">
        <f t="shared" si="21"/>
        <v>0.9990243902439024</v>
      </c>
      <c r="I1415" s="15"/>
      <c r="J1415" s="21"/>
    </row>
    <row r="1416" spans="1:10" ht="15">
      <c r="A1416" s="120"/>
      <c r="B1416" s="103"/>
      <c r="C1416" s="97" t="s">
        <v>1487</v>
      </c>
      <c r="D1416" s="10" t="s">
        <v>1488</v>
      </c>
      <c r="E1416" s="13">
        <f>E1417+E1418+E1419</f>
        <v>30000</v>
      </c>
      <c r="F1416" s="15" t="s">
        <v>983</v>
      </c>
      <c r="G1416" s="15">
        <f>G1417+G1418+G1419</f>
        <v>24524.36</v>
      </c>
      <c r="H1416" s="24">
        <f aca="true" t="shared" si="22" ref="H1416:H1479">G1416/F1416</f>
        <v>0.44168140477262496</v>
      </c>
      <c r="I1416" s="15">
        <f>G1416</f>
        <v>24524.36</v>
      </c>
      <c r="J1416" s="21">
        <v>0</v>
      </c>
    </row>
    <row r="1417" spans="1:10" ht="45">
      <c r="A1417" s="120"/>
      <c r="B1417" s="103"/>
      <c r="C1417" s="98"/>
      <c r="D1417" s="10" t="s">
        <v>978</v>
      </c>
      <c r="E1417" s="13">
        <v>30000</v>
      </c>
      <c r="F1417" s="15" t="s">
        <v>751</v>
      </c>
      <c r="G1417" s="15">
        <v>0</v>
      </c>
      <c r="H1417" s="24">
        <f t="shared" si="22"/>
        <v>0</v>
      </c>
      <c r="I1417" s="15"/>
      <c r="J1417" s="21"/>
    </row>
    <row r="1418" spans="1:10" ht="60">
      <c r="A1418" s="120"/>
      <c r="B1418" s="103"/>
      <c r="C1418" s="98"/>
      <c r="D1418" s="10" t="s">
        <v>984</v>
      </c>
      <c r="E1418" s="13">
        <v>0</v>
      </c>
      <c r="F1418" s="15" t="s">
        <v>328</v>
      </c>
      <c r="G1418" s="15">
        <v>1200</v>
      </c>
      <c r="H1418" s="24">
        <f t="shared" si="22"/>
        <v>1</v>
      </c>
      <c r="I1418" s="15"/>
      <c r="J1418" s="21"/>
    </row>
    <row r="1419" spans="1:10" ht="75">
      <c r="A1419" s="120"/>
      <c r="B1419" s="103"/>
      <c r="C1419" s="99"/>
      <c r="D1419" s="34" t="s">
        <v>979</v>
      </c>
      <c r="E1419" s="35">
        <v>0</v>
      </c>
      <c r="F1419" s="36" t="s">
        <v>985</v>
      </c>
      <c r="G1419" s="36">
        <v>23324.36</v>
      </c>
      <c r="H1419" s="24">
        <f t="shared" si="22"/>
        <v>0.9588637204522097</v>
      </c>
      <c r="I1419" s="36"/>
      <c r="J1419" s="37"/>
    </row>
    <row r="1420" spans="1:10" ht="15">
      <c r="A1420" s="120"/>
      <c r="B1420" s="103"/>
      <c r="C1420" s="113" t="s">
        <v>224</v>
      </c>
      <c r="D1420" s="59" t="s">
        <v>1958</v>
      </c>
      <c r="E1420" s="60">
        <f>E1421+E1422+E1423+E1424</f>
        <v>11680</v>
      </c>
      <c r="F1420" s="61" t="s">
        <v>986</v>
      </c>
      <c r="G1420" s="61">
        <f>G1421+G1422+G1423+G1424</f>
        <v>8792.26</v>
      </c>
      <c r="H1420" s="24">
        <f t="shared" si="22"/>
        <v>0.39640486925157803</v>
      </c>
      <c r="I1420" s="61">
        <f>G1420</f>
        <v>8792.26</v>
      </c>
      <c r="J1420" s="62">
        <v>0</v>
      </c>
    </row>
    <row r="1421" spans="1:10" ht="30">
      <c r="A1421" s="120"/>
      <c r="B1421" s="103"/>
      <c r="C1421" s="100"/>
      <c r="D1421" s="39" t="s">
        <v>1466</v>
      </c>
      <c r="E1421" s="40">
        <v>6960</v>
      </c>
      <c r="F1421" s="41" t="s">
        <v>987</v>
      </c>
      <c r="G1421" s="41">
        <v>1043.13</v>
      </c>
      <c r="H1421" s="24">
        <f t="shared" si="22"/>
        <v>0.149875</v>
      </c>
      <c r="I1421" s="41"/>
      <c r="J1421" s="42"/>
    </row>
    <row r="1422" spans="1:10" ht="45">
      <c r="A1422" s="120"/>
      <c r="B1422" s="103"/>
      <c r="C1422" s="98"/>
      <c r="D1422" s="10" t="s">
        <v>978</v>
      </c>
      <c r="E1422" s="13">
        <v>4720</v>
      </c>
      <c r="F1422" s="15" t="s">
        <v>988</v>
      </c>
      <c r="G1422" s="15">
        <v>15.9</v>
      </c>
      <c r="H1422" s="24">
        <f t="shared" si="22"/>
        <v>0.0033686440677966104</v>
      </c>
      <c r="I1422" s="15"/>
      <c r="J1422" s="21"/>
    </row>
    <row r="1423" spans="1:10" ht="60">
      <c r="A1423" s="120"/>
      <c r="B1423" s="103"/>
      <c r="C1423" s="98"/>
      <c r="D1423" s="10" t="s">
        <v>984</v>
      </c>
      <c r="E1423" s="13">
        <v>0</v>
      </c>
      <c r="F1423" s="15" t="s">
        <v>238</v>
      </c>
      <c r="G1423" s="15">
        <v>233.23</v>
      </c>
      <c r="H1423" s="24">
        <f t="shared" si="22"/>
        <v>0.07774333333333333</v>
      </c>
      <c r="I1423" s="15"/>
      <c r="J1423" s="21"/>
    </row>
    <row r="1424" spans="1:10" ht="75">
      <c r="A1424" s="120"/>
      <c r="B1424" s="103"/>
      <c r="C1424" s="98"/>
      <c r="D1424" s="10" t="s">
        <v>979</v>
      </c>
      <c r="E1424" s="13">
        <v>0</v>
      </c>
      <c r="F1424" s="15" t="s">
        <v>989</v>
      </c>
      <c r="G1424" s="15">
        <v>7500</v>
      </c>
      <c r="H1424" s="24">
        <f t="shared" si="22"/>
        <v>1</v>
      </c>
      <c r="I1424" s="15"/>
      <c r="J1424" s="21"/>
    </row>
    <row r="1425" spans="1:10" ht="15">
      <c r="A1425" s="120"/>
      <c r="B1425" s="103"/>
      <c r="C1425" s="97" t="s">
        <v>1752</v>
      </c>
      <c r="D1425" s="10" t="s">
        <v>1753</v>
      </c>
      <c r="E1425" s="13">
        <f>E1426</f>
        <v>1000</v>
      </c>
      <c r="F1425" s="15" t="s">
        <v>1705</v>
      </c>
      <c r="G1425" s="15">
        <f>G1426</f>
        <v>153.99</v>
      </c>
      <c r="H1425" s="24">
        <f t="shared" si="22"/>
        <v>0.15399000000000002</v>
      </c>
      <c r="I1425" s="15">
        <f>G1425</f>
        <v>153.99</v>
      </c>
      <c r="J1425" s="21">
        <v>0</v>
      </c>
    </row>
    <row r="1426" spans="1:10" ht="45">
      <c r="A1426" s="120"/>
      <c r="B1426" s="103"/>
      <c r="C1426" s="98"/>
      <c r="D1426" s="10" t="s">
        <v>978</v>
      </c>
      <c r="E1426" s="13">
        <v>1000</v>
      </c>
      <c r="F1426" s="15" t="s">
        <v>1705</v>
      </c>
      <c r="G1426" s="15">
        <v>153.99</v>
      </c>
      <c r="H1426" s="24">
        <f t="shared" si="22"/>
        <v>0.15399000000000002</v>
      </c>
      <c r="I1426" s="15"/>
      <c r="J1426" s="21"/>
    </row>
    <row r="1427" spans="1:10" ht="15">
      <c r="A1427" s="120"/>
      <c r="B1427" s="103"/>
      <c r="C1427" s="97" t="s">
        <v>1522</v>
      </c>
      <c r="D1427" s="10" t="s">
        <v>1523</v>
      </c>
      <c r="E1427" s="13">
        <f>E1428</f>
        <v>1400</v>
      </c>
      <c r="F1427" s="15" t="s">
        <v>659</v>
      </c>
      <c r="G1427" s="15">
        <f>G1428</f>
        <v>330</v>
      </c>
      <c r="H1427" s="24">
        <f t="shared" si="22"/>
        <v>0.2357142857142857</v>
      </c>
      <c r="I1427" s="15">
        <f>G1427</f>
        <v>330</v>
      </c>
      <c r="J1427" s="21">
        <v>0</v>
      </c>
    </row>
    <row r="1428" spans="1:10" ht="30">
      <c r="A1428" s="120"/>
      <c r="B1428" s="103"/>
      <c r="C1428" s="98"/>
      <c r="D1428" s="10" t="s">
        <v>1466</v>
      </c>
      <c r="E1428" s="13">
        <v>1400</v>
      </c>
      <c r="F1428" s="15" t="s">
        <v>659</v>
      </c>
      <c r="G1428" s="15">
        <v>330</v>
      </c>
      <c r="H1428" s="24">
        <f t="shared" si="22"/>
        <v>0.2357142857142857</v>
      </c>
      <c r="I1428" s="15"/>
      <c r="J1428" s="21"/>
    </row>
    <row r="1429" spans="1:10" ht="15">
      <c r="A1429" s="120"/>
      <c r="B1429" s="103"/>
      <c r="C1429" s="109" t="s">
        <v>1941</v>
      </c>
      <c r="D1429" s="10" t="s">
        <v>1942</v>
      </c>
      <c r="E1429" s="13">
        <f>E1430+E1431+E1432+E1433+E1434</f>
        <v>25787</v>
      </c>
      <c r="F1429" s="15" t="s">
        <v>990</v>
      </c>
      <c r="G1429" s="15">
        <f>G1430+G1431+G1432+G1433+G1434</f>
        <v>42341.93</v>
      </c>
      <c r="H1429" s="24">
        <f t="shared" si="22"/>
        <v>0.4926516341466253</v>
      </c>
      <c r="I1429" s="15">
        <f>G1429</f>
        <v>42341.93</v>
      </c>
      <c r="J1429" s="21">
        <v>0</v>
      </c>
    </row>
    <row r="1430" spans="1:10" ht="30">
      <c r="A1430" s="120"/>
      <c r="B1430" s="120"/>
      <c r="C1430" s="102"/>
      <c r="D1430" s="51" t="s">
        <v>1466</v>
      </c>
      <c r="E1430" s="13">
        <v>12220</v>
      </c>
      <c r="F1430" s="15" t="s">
        <v>991</v>
      </c>
      <c r="G1430" s="15">
        <v>1513.31</v>
      </c>
      <c r="H1430" s="24">
        <f t="shared" si="22"/>
        <v>0.12383878887070376</v>
      </c>
      <c r="I1430" s="15"/>
      <c r="J1430" s="21"/>
    </row>
    <row r="1431" spans="1:10" ht="45">
      <c r="A1431" s="120"/>
      <c r="B1431" s="120"/>
      <c r="C1431" s="103"/>
      <c r="D1431" s="51" t="s">
        <v>992</v>
      </c>
      <c r="E1431" s="13">
        <v>0</v>
      </c>
      <c r="F1431" s="15" t="s">
        <v>409</v>
      </c>
      <c r="G1431" s="15">
        <v>0</v>
      </c>
      <c r="H1431" s="24">
        <f t="shared" si="22"/>
        <v>0</v>
      </c>
      <c r="I1431" s="15"/>
      <c r="J1431" s="21"/>
    </row>
    <row r="1432" spans="1:10" ht="45">
      <c r="A1432" s="120"/>
      <c r="B1432" s="120"/>
      <c r="C1432" s="103"/>
      <c r="D1432" s="51" t="s">
        <v>978</v>
      </c>
      <c r="E1432" s="13">
        <v>13567</v>
      </c>
      <c r="F1432" s="15" t="s">
        <v>993</v>
      </c>
      <c r="G1432" s="15">
        <v>122.63</v>
      </c>
      <c r="H1432" s="24">
        <f t="shared" si="22"/>
        <v>0.009038844254440922</v>
      </c>
      <c r="I1432" s="15"/>
      <c r="J1432" s="21"/>
    </row>
    <row r="1433" spans="1:10" ht="60">
      <c r="A1433" s="120"/>
      <c r="B1433" s="120"/>
      <c r="C1433" s="103"/>
      <c r="D1433" s="52" t="s">
        <v>984</v>
      </c>
      <c r="E1433" s="35">
        <v>0</v>
      </c>
      <c r="F1433" s="36" t="s">
        <v>994</v>
      </c>
      <c r="G1433" s="36">
        <v>6199.99</v>
      </c>
      <c r="H1433" s="24">
        <f t="shared" si="22"/>
        <v>0.6326520408163265</v>
      </c>
      <c r="I1433" s="36"/>
      <c r="J1433" s="37"/>
    </row>
    <row r="1434" spans="1:10" ht="75">
      <c r="A1434" s="120"/>
      <c r="B1434" s="120"/>
      <c r="C1434" s="104"/>
      <c r="D1434" s="128" t="s">
        <v>979</v>
      </c>
      <c r="E1434" s="40">
        <v>0</v>
      </c>
      <c r="F1434" s="41" t="s">
        <v>812</v>
      </c>
      <c r="G1434" s="41">
        <v>34506</v>
      </c>
      <c r="H1434" s="24">
        <f t="shared" si="22"/>
        <v>0.7264421052631579</v>
      </c>
      <c r="I1434" s="41"/>
      <c r="J1434" s="42"/>
    </row>
    <row r="1435" spans="1:10" ht="45">
      <c r="A1435" s="120"/>
      <c r="B1435" s="103"/>
      <c r="C1435" s="121" t="s">
        <v>782</v>
      </c>
      <c r="D1435" s="10" t="s">
        <v>783</v>
      </c>
      <c r="E1435" s="13">
        <f>E1436</f>
        <v>500</v>
      </c>
      <c r="F1435" s="15" t="s">
        <v>1714</v>
      </c>
      <c r="G1435" s="15">
        <f>G1436</f>
        <v>177.62</v>
      </c>
      <c r="H1435" s="24">
        <f t="shared" si="22"/>
        <v>0.35524</v>
      </c>
      <c r="I1435" s="15">
        <f>G1435</f>
        <v>177.62</v>
      </c>
      <c r="J1435" s="21">
        <v>0</v>
      </c>
    </row>
    <row r="1436" spans="1:10" ht="45">
      <c r="A1436" s="120"/>
      <c r="B1436" s="103"/>
      <c r="C1436" s="98"/>
      <c r="D1436" s="10" t="s">
        <v>978</v>
      </c>
      <c r="E1436" s="13">
        <v>500</v>
      </c>
      <c r="F1436" s="15" t="s">
        <v>1714</v>
      </c>
      <c r="G1436" s="15">
        <v>177.62</v>
      </c>
      <c r="H1436" s="24">
        <f t="shared" si="22"/>
        <v>0.35524</v>
      </c>
      <c r="I1436" s="15"/>
      <c r="J1436" s="21"/>
    </row>
    <row r="1437" spans="1:10" ht="15">
      <c r="A1437" s="120"/>
      <c r="B1437" s="103"/>
      <c r="C1437" s="97" t="s">
        <v>230</v>
      </c>
      <c r="D1437" s="10" t="s">
        <v>231</v>
      </c>
      <c r="E1437" s="13">
        <f>E1438+E1439</f>
        <v>1000</v>
      </c>
      <c r="F1437" s="15" t="s">
        <v>328</v>
      </c>
      <c r="G1437" s="15">
        <f>G1438+G1439</f>
        <v>283</v>
      </c>
      <c r="H1437" s="24">
        <f t="shared" si="22"/>
        <v>0.23583333333333334</v>
      </c>
      <c r="I1437" s="15">
        <f>G1437</f>
        <v>283</v>
      </c>
      <c r="J1437" s="21">
        <v>0</v>
      </c>
    </row>
    <row r="1438" spans="1:10" ht="30">
      <c r="A1438" s="120"/>
      <c r="B1438" s="103"/>
      <c r="C1438" s="98"/>
      <c r="D1438" s="10" t="s">
        <v>1466</v>
      </c>
      <c r="E1438" s="13">
        <v>1000</v>
      </c>
      <c r="F1438" s="15" t="s">
        <v>1705</v>
      </c>
      <c r="G1438" s="15">
        <v>83</v>
      </c>
      <c r="H1438" s="24">
        <f t="shared" si="22"/>
        <v>0.083</v>
      </c>
      <c r="I1438" s="15"/>
      <c r="J1438" s="21"/>
    </row>
    <row r="1439" spans="1:10" ht="60">
      <c r="A1439" s="120"/>
      <c r="B1439" s="103"/>
      <c r="C1439" s="98"/>
      <c r="D1439" s="10" t="s">
        <v>984</v>
      </c>
      <c r="E1439" s="13">
        <v>0</v>
      </c>
      <c r="F1439" s="15" t="s">
        <v>1722</v>
      </c>
      <c r="G1439" s="15">
        <v>200</v>
      </c>
      <c r="H1439" s="24">
        <f t="shared" si="22"/>
        <v>1</v>
      </c>
      <c r="I1439" s="15"/>
      <c r="J1439" s="21"/>
    </row>
    <row r="1440" spans="1:10" ht="30">
      <c r="A1440" s="120"/>
      <c r="B1440" s="103"/>
      <c r="C1440" s="97" t="s">
        <v>25</v>
      </c>
      <c r="D1440" s="10" t="s">
        <v>26</v>
      </c>
      <c r="E1440" s="13">
        <f>E1441</f>
        <v>912</v>
      </c>
      <c r="F1440" s="15" t="s">
        <v>995</v>
      </c>
      <c r="G1440" s="15">
        <f>G1441</f>
        <v>456</v>
      </c>
      <c r="H1440" s="24">
        <f t="shared" si="22"/>
        <v>0.5</v>
      </c>
      <c r="I1440" s="15">
        <f>G1440</f>
        <v>456</v>
      </c>
      <c r="J1440" s="21">
        <v>0</v>
      </c>
    </row>
    <row r="1441" spans="1:10" ht="45">
      <c r="A1441" s="123"/>
      <c r="B1441" s="104"/>
      <c r="C1441" s="98"/>
      <c r="D1441" s="10" t="s">
        <v>978</v>
      </c>
      <c r="E1441" s="13">
        <v>912</v>
      </c>
      <c r="F1441" s="15" t="s">
        <v>995</v>
      </c>
      <c r="G1441" s="15">
        <v>456</v>
      </c>
      <c r="H1441" s="24">
        <f t="shared" si="22"/>
        <v>0.5</v>
      </c>
      <c r="I1441" s="15"/>
      <c r="J1441" s="21"/>
    </row>
    <row r="1442" spans="1:10" s="78" customFormat="1" ht="15.75">
      <c r="A1442" s="112" t="s">
        <v>996</v>
      </c>
      <c r="B1442" s="124"/>
      <c r="C1442" s="72"/>
      <c r="D1442" s="73" t="s">
        <v>997</v>
      </c>
      <c r="E1442" s="74">
        <f>E1443+E1485</f>
        <v>347404</v>
      </c>
      <c r="F1442" s="75" t="s">
        <v>998</v>
      </c>
      <c r="G1442" s="75">
        <f>G1443+G1485</f>
        <v>280315.22</v>
      </c>
      <c r="H1442" s="76">
        <f t="shared" si="22"/>
        <v>0.504115103928755</v>
      </c>
      <c r="I1442" s="75">
        <f>I1443+I1485</f>
        <v>280315.22</v>
      </c>
      <c r="J1442" s="77">
        <f>J1443+J1485</f>
        <v>0</v>
      </c>
    </row>
    <row r="1443" spans="1:10" ht="15">
      <c r="A1443" s="102"/>
      <c r="B1443" s="109" t="s">
        <v>999</v>
      </c>
      <c r="C1443" s="8"/>
      <c r="D1443" s="10" t="s">
        <v>1000</v>
      </c>
      <c r="E1443" s="13">
        <f>E1444+E1448+E1452+E1456+E1460+E1464+E1467+E1469+E1471+E1473+E1475+E1477+E1479+E1481</f>
        <v>265584</v>
      </c>
      <c r="F1443" s="15" t="s">
        <v>1001</v>
      </c>
      <c r="G1443" s="15">
        <f>G1444+G1448+G1452+G1456+G1460+G1464+G1467+G1469+G1471+G1473+G1475+G1477+G1479+G1481</f>
        <v>123418.17</v>
      </c>
      <c r="H1443" s="24">
        <f t="shared" si="22"/>
        <v>0.46470483914693655</v>
      </c>
      <c r="I1443" s="15">
        <f>I1444+I1448+I1452+I1456+I1460+I1464+I1467+I1469+I1471+I1473+I1475+I1477+I1479+I1481</f>
        <v>123418.17</v>
      </c>
      <c r="J1443" s="21">
        <f>J1444+J1448+J1452+J1456+J1460+J1464+J1467+J1469+J1471+J1473+J1475+J1477+J1479+J1481</f>
        <v>0</v>
      </c>
    </row>
    <row r="1444" spans="1:10" ht="15">
      <c r="A1444" s="120"/>
      <c r="B1444" s="102"/>
      <c r="C1444" s="97" t="s">
        <v>1477</v>
      </c>
      <c r="D1444" s="10" t="s">
        <v>1478</v>
      </c>
      <c r="E1444" s="13">
        <f>E1445+E1446+E1447</f>
        <v>5176</v>
      </c>
      <c r="F1444" s="15" t="s">
        <v>1002</v>
      </c>
      <c r="G1444" s="15">
        <f>G1445+G1446+G1447</f>
        <v>1967.94</v>
      </c>
      <c r="H1444" s="24">
        <f t="shared" si="22"/>
        <v>0.3802047913446677</v>
      </c>
      <c r="I1444" s="15">
        <f>G1444</f>
        <v>1967.94</v>
      </c>
      <c r="J1444" s="21">
        <v>0</v>
      </c>
    </row>
    <row r="1445" spans="1:10" ht="15">
      <c r="A1445" s="120"/>
      <c r="B1445" s="103"/>
      <c r="C1445" s="98"/>
      <c r="D1445" s="10" t="s">
        <v>1082</v>
      </c>
      <c r="E1445" s="13">
        <v>36</v>
      </c>
      <c r="F1445" s="15" t="s">
        <v>1003</v>
      </c>
      <c r="G1445" s="15">
        <v>0</v>
      </c>
      <c r="H1445" s="24">
        <f t="shared" si="22"/>
        <v>0</v>
      </c>
      <c r="I1445" s="15"/>
      <c r="J1445" s="21"/>
    </row>
    <row r="1446" spans="1:10" ht="15">
      <c r="A1446" s="120"/>
      <c r="B1446" s="103"/>
      <c r="C1446" s="98"/>
      <c r="D1446" s="10" t="s">
        <v>1084</v>
      </c>
      <c r="E1446" s="13">
        <v>408</v>
      </c>
      <c r="F1446" s="15" t="s">
        <v>1004</v>
      </c>
      <c r="G1446" s="15">
        <v>125</v>
      </c>
      <c r="H1446" s="24">
        <f t="shared" si="22"/>
        <v>0.30637254901960786</v>
      </c>
      <c r="I1446" s="15"/>
      <c r="J1446" s="21"/>
    </row>
    <row r="1447" spans="1:10" ht="15">
      <c r="A1447" s="120"/>
      <c r="B1447" s="103"/>
      <c r="C1447" s="98"/>
      <c r="D1447" s="10" t="s">
        <v>453</v>
      </c>
      <c r="E1447" s="13">
        <v>4732</v>
      </c>
      <c r="F1447" s="15" t="s">
        <v>1005</v>
      </c>
      <c r="G1447" s="15">
        <v>1842.94</v>
      </c>
      <c r="H1447" s="24">
        <f t="shared" si="22"/>
        <v>0.3894632290786137</v>
      </c>
      <c r="I1447" s="15"/>
      <c r="J1447" s="21"/>
    </row>
    <row r="1448" spans="1:10" ht="15">
      <c r="A1448" s="120"/>
      <c r="B1448" s="103"/>
      <c r="C1448" s="97" t="s">
        <v>214</v>
      </c>
      <c r="D1448" s="10" t="s">
        <v>215</v>
      </c>
      <c r="E1448" s="13">
        <f>E1449+E1450+E1451</f>
        <v>151340</v>
      </c>
      <c r="F1448" s="15" t="s">
        <v>1006</v>
      </c>
      <c r="G1448" s="15">
        <f>G1449+G1450+G1451</f>
        <v>59248.84</v>
      </c>
      <c r="H1448" s="24">
        <f t="shared" si="22"/>
        <v>0.39149491211840887</v>
      </c>
      <c r="I1448" s="15">
        <f>G1448</f>
        <v>59248.84</v>
      </c>
      <c r="J1448" s="21">
        <v>0</v>
      </c>
    </row>
    <row r="1449" spans="1:10" ht="15">
      <c r="A1449" s="120"/>
      <c r="B1449" s="103"/>
      <c r="C1449" s="98"/>
      <c r="D1449" s="10" t="s">
        <v>1082</v>
      </c>
      <c r="E1449" s="13">
        <v>47517</v>
      </c>
      <c r="F1449" s="15" t="s">
        <v>1007</v>
      </c>
      <c r="G1449" s="15">
        <v>23827</v>
      </c>
      <c r="H1449" s="24">
        <f t="shared" si="22"/>
        <v>0.5014415893259254</v>
      </c>
      <c r="I1449" s="15"/>
      <c r="J1449" s="21"/>
    </row>
    <row r="1450" spans="1:10" ht="15">
      <c r="A1450" s="120"/>
      <c r="B1450" s="103"/>
      <c r="C1450" s="98"/>
      <c r="D1450" s="10" t="s">
        <v>1084</v>
      </c>
      <c r="E1450" s="13">
        <v>52553</v>
      </c>
      <c r="F1450" s="15" t="s">
        <v>1008</v>
      </c>
      <c r="G1450" s="15">
        <v>13293.85</v>
      </c>
      <c r="H1450" s="24">
        <f t="shared" si="22"/>
        <v>0.252960820505014</v>
      </c>
      <c r="I1450" s="15"/>
      <c r="J1450" s="21"/>
    </row>
    <row r="1451" spans="1:10" ht="15">
      <c r="A1451" s="120"/>
      <c r="B1451" s="103"/>
      <c r="C1451" s="98"/>
      <c r="D1451" s="10" t="s">
        <v>453</v>
      </c>
      <c r="E1451" s="13">
        <v>51270</v>
      </c>
      <c r="F1451" s="15" t="s">
        <v>1009</v>
      </c>
      <c r="G1451" s="15">
        <v>22127.99</v>
      </c>
      <c r="H1451" s="24">
        <f t="shared" si="22"/>
        <v>0.43159723034913205</v>
      </c>
      <c r="I1451" s="15"/>
      <c r="J1451" s="21"/>
    </row>
    <row r="1452" spans="1:10" ht="15">
      <c r="A1452" s="120"/>
      <c r="B1452" s="103"/>
      <c r="C1452" s="115" t="s">
        <v>1482</v>
      </c>
      <c r="D1452" s="34" t="s">
        <v>1483</v>
      </c>
      <c r="E1452" s="35">
        <f>E1453+E1454+E1455</f>
        <v>12705</v>
      </c>
      <c r="F1452" s="36" t="s">
        <v>1010</v>
      </c>
      <c r="G1452" s="36">
        <f>G1453+G1454+G1455</f>
        <v>10201.5</v>
      </c>
      <c r="H1452" s="24">
        <f t="shared" si="22"/>
        <v>0.8029515938606848</v>
      </c>
      <c r="I1452" s="36">
        <f>G1452</f>
        <v>10201.5</v>
      </c>
      <c r="J1452" s="37">
        <v>0</v>
      </c>
    </row>
    <row r="1453" spans="1:10" ht="15">
      <c r="A1453" s="120"/>
      <c r="B1453" s="103"/>
      <c r="C1453" s="100"/>
      <c r="D1453" s="39" t="s">
        <v>1082</v>
      </c>
      <c r="E1453" s="41" t="s">
        <v>1011</v>
      </c>
      <c r="F1453" s="41" t="s">
        <v>1011</v>
      </c>
      <c r="G1453" s="41">
        <v>2663.19</v>
      </c>
      <c r="H1453" s="24">
        <f t="shared" si="22"/>
        <v>0.5337054108216432</v>
      </c>
      <c r="I1453" s="41"/>
      <c r="J1453" s="42"/>
    </row>
    <row r="1454" spans="1:10" ht="15">
      <c r="A1454" s="120"/>
      <c r="B1454" s="103"/>
      <c r="C1454" s="98"/>
      <c r="D1454" s="10" t="s">
        <v>1084</v>
      </c>
      <c r="E1454" s="15" t="s">
        <v>1012</v>
      </c>
      <c r="F1454" s="15" t="s">
        <v>1012</v>
      </c>
      <c r="G1454" s="15">
        <v>3356.93</v>
      </c>
      <c r="H1454" s="24">
        <f t="shared" si="22"/>
        <v>0.9829956076134699</v>
      </c>
      <c r="I1454" s="15"/>
      <c r="J1454" s="21"/>
    </row>
    <row r="1455" spans="1:10" ht="15">
      <c r="A1455" s="120"/>
      <c r="B1455" s="103"/>
      <c r="C1455" s="98"/>
      <c r="D1455" s="10" t="s">
        <v>453</v>
      </c>
      <c r="E1455" s="15" t="s">
        <v>1013</v>
      </c>
      <c r="F1455" s="15" t="s">
        <v>1013</v>
      </c>
      <c r="G1455" s="15">
        <v>4181.38</v>
      </c>
      <c r="H1455" s="24">
        <f t="shared" si="22"/>
        <v>0.9724139534883721</v>
      </c>
      <c r="I1455" s="15"/>
      <c r="J1455" s="21"/>
    </row>
    <row r="1456" spans="1:10" ht="15">
      <c r="A1456" s="120"/>
      <c r="B1456" s="103"/>
      <c r="C1456" s="97" t="s">
        <v>218</v>
      </c>
      <c r="D1456" s="10" t="s">
        <v>219</v>
      </c>
      <c r="E1456" s="13">
        <f>E1457+E1458+E1459</f>
        <v>28977</v>
      </c>
      <c r="F1456" s="15" t="s">
        <v>1014</v>
      </c>
      <c r="G1456" s="15">
        <f>G1457+G1458+G1459</f>
        <v>12136.68</v>
      </c>
      <c r="H1456" s="24">
        <f t="shared" si="22"/>
        <v>0.41883838906719123</v>
      </c>
      <c r="I1456" s="15">
        <f>G1456</f>
        <v>12136.68</v>
      </c>
      <c r="J1456" s="21">
        <v>0</v>
      </c>
    </row>
    <row r="1457" spans="1:10" ht="15">
      <c r="A1457" s="120"/>
      <c r="B1457" s="103"/>
      <c r="C1457" s="98"/>
      <c r="D1457" s="10" t="s">
        <v>1082</v>
      </c>
      <c r="E1457" s="15" t="s">
        <v>1015</v>
      </c>
      <c r="F1457" s="15" t="s">
        <v>1015</v>
      </c>
      <c r="G1457" s="15">
        <v>4347.14</v>
      </c>
      <c r="H1457" s="24">
        <f t="shared" si="22"/>
        <v>0.4816241967649014</v>
      </c>
      <c r="I1457" s="15"/>
      <c r="J1457" s="21"/>
    </row>
    <row r="1458" spans="1:10" ht="15">
      <c r="A1458" s="120"/>
      <c r="B1458" s="103"/>
      <c r="C1458" s="98"/>
      <c r="D1458" s="10" t="s">
        <v>1084</v>
      </c>
      <c r="E1458" s="15" t="s">
        <v>1016</v>
      </c>
      <c r="F1458" s="15" t="s">
        <v>1016</v>
      </c>
      <c r="G1458" s="15">
        <v>2889.83</v>
      </c>
      <c r="H1458" s="24">
        <f t="shared" si="22"/>
        <v>0.3019360568383659</v>
      </c>
      <c r="I1458" s="15"/>
      <c r="J1458" s="21"/>
    </row>
    <row r="1459" spans="1:10" ht="15">
      <c r="A1459" s="120"/>
      <c r="B1459" s="103"/>
      <c r="C1459" s="98"/>
      <c r="D1459" s="10" t="s">
        <v>453</v>
      </c>
      <c r="E1459" s="15" t="s">
        <v>1017</v>
      </c>
      <c r="F1459" s="15" t="s">
        <v>1017</v>
      </c>
      <c r="G1459" s="15">
        <v>4899.71</v>
      </c>
      <c r="H1459" s="24">
        <f t="shared" si="22"/>
        <v>0.47203371868978805</v>
      </c>
      <c r="I1459" s="15"/>
      <c r="J1459" s="21"/>
    </row>
    <row r="1460" spans="1:10" ht="15">
      <c r="A1460" s="120"/>
      <c r="B1460" s="103"/>
      <c r="C1460" s="97" t="s">
        <v>221</v>
      </c>
      <c r="D1460" s="10" t="s">
        <v>222</v>
      </c>
      <c r="E1460" s="13">
        <f>E1461+E1462+E1463</f>
        <v>4157</v>
      </c>
      <c r="F1460" s="15" t="s">
        <v>1018</v>
      </c>
      <c r="G1460" s="15">
        <f>G1461+G1462+G1463</f>
        <v>1913.44</v>
      </c>
      <c r="H1460" s="24">
        <f t="shared" si="22"/>
        <v>0.4602934808756315</v>
      </c>
      <c r="I1460" s="15">
        <f>G1460</f>
        <v>1913.44</v>
      </c>
      <c r="J1460" s="21">
        <v>0</v>
      </c>
    </row>
    <row r="1461" spans="1:10" ht="15">
      <c r="A1461" s="120"/>
      <c r="B1461" s="103"/>
      <c r="C1461" s="98"/>
      <c r="D1461" s="10" t="s">
        <v>1082</v>
      </c>
      <c r="E1461" s="15" t="s">
        <v>1019</v>
      </c>
      <c r="F1461" s="15" t="s">
        <v>1019</v>
      </c>
      <c r="G1461" s="15">
        <v>606.32</v>
      </c>
      <c r="H1461" s="24">
        <f t="shared" si="22"/>
        <v>0.47147744945567654</v>
      </c>
      <c r="I1461" s="15"/>
      <c r="J1461" s="21"/>
    </row>
    <row r="1462" spans="1:10" ht="15">
      <c r="A1462" s="120"/>
      <c r="B1462" s="103"/>
      <c r="C1462" s="98"/>
      <c r="D1462" s="10" t="s">
        <v>1084</v>
      </c>
      <c r="E1462" s="15" t="s">
        <v>1020</v>
      </c>
      <c r="F1462" s="15" t="s">
        <v>1020</v>
      </c>
      <c r="G1462" s="15">
        <v>608.76</v>
      </c>
      <c r="H1462" s="24">
        <f t="shared" si="22"/>
        <v>0.44402625820568925</v>
      </c>
      <c r="I1462" s="15"/>
      <c r="J1462" s="21"/>
    </row>
    <row r="1463" spans="1:10" ht="15">
      <c r="A1463" s="120"/>
      <c r="B1463" s="103"/>
      <c r="C1463" s="98"/>
      <c r="D1463" s="10" t="s">
        <v>453</v>
      </c>
      <c r="E1463" s="15" t="s">
        <v>1509</v>
      </c>
      <c r="F1463" s="15" t="s">
        <v>1509</v>
      </c>
      <c r="G1463" s="15">
        <v>698.36</v>
      </c>
      <c r="H1463" s="24">
        <f t="shared" si="22"/>
        <v>0.46557333333333334</v>
      </c>
      <c r="I1463" s="15"/>
      <c r="J1463" s="21"/>
    </row>
    <row r="1464" spans="1:10" ht="15">
      <c r="A1464" s="120"/>
      <c r="B1464" s="103"/>
      <c r="C1464" s="97" t="s">
        <v>224</v>
      </c>
      <c r="D1464" s="10" t="s">
        <v>1958</v>
      </c>
      <c r="E1464" s="13">
        <f>E1465+E1466</f>
        <v>4582</v>
      </c>
      <c r="F1464" s="15" t="s">
        <v>1533</v>
      </c>
      <c r="G1464" s="15">
        <f>G1465+G1466</f>
        <v>2041.73</v>
      </c>
      <c r="H1464" s="24">
        <f t="shared" si="22"/>
        <v>0.4455979921431689</v>
      </c>
      <c r="I1464" s="15">
        <f>G1464</f>
        <v>2041.73</v>
      </c>
      <c r="J1464" s="21">
        <v>0</v>
      </c>
    </row>
    <row r="1465" spans="1:10" ht="15">
      <c r="A1465" s="120"/>
      <c r="B1465" s="103"/>
      <c r="C1465" s="98"/>
      <c r="D1465" s="10" t="s">
        <v>1082</v>
      </c>
      <c r="E1465" s="15" t="s">
        <v>1534</v>
      </c>
      <c r="F1465" s="15" t="s">
        <v>1534</v>
      </c>
      <c r="G1465" s="15">
        <v>0</v>
      </c>
      <c r="H1465" s="24">
        <f t="shared" si="22"/>
        <v>0</v>
      </c>
      <c r="I1465" s="15"/>
      <c r="J1465" s="21"/>
    </row>
    <row r="1466" spans="1:10" ht="15">
      <c r="A1466" s="120"/>
      <c r="B1466" s="103"/>
      <c r="C1466" s="98"/>
      <c r="D1466" s="10" t="s">
        <v>1084</v>
      </c>
      <c r="E1466" s="15" t="s">
        <v>1535</v>
      </c>
      <c r="F1466" s="15" t="s">
        <v>1535</v>
      </c>
      <c r="G1466" s="15">
        <v>2041.73</v>
      </c>
      <c r="H1466" s="24">
        <f t="shared" si="22"/>
        <v>0.9058251996450755</v>
      </c>
      <c r="I1466" s="15"/>
      <c r="J1466" s="21"/>
    </row>
    <row r="1467" spans="1:10" ht="15">
      <c r="A1467" s="120"/>
      <c r="B1467" s="103"/>
      <c r="C1467" s="97" t="s">
        <v>390</v>
      </c>
      <c r="D1467" s="10" t="s">
        <v>391</v>
      </c>
      <c r="E1467" s="13">
        <f>E1468</f>
        <v>679</v>
      </c>
      <c r="F1467" s="15" t="s">
        <v>1536</v>
      </c>
      <c r="G1467" s="15">
        <f>G1468</f>
        <v>0</v>
      </c>
      <c r="H1467" s="24">
        <f t="shared" si="22"/>
        <v>0</v>
      </c>
      <c r="I1467" s="15">
        <f>G1467</f>
        <v>0</v>
      </c>
      <c r="J1467" s="21">
        <v>0</v>
      </c>
    </row>
    <row r="1468" spans="1:10" ht="15">
      <c r="A1468" s="120"/>
      <c r="B1468" s="103"/>
      <c r="C1468" s="98"/>
      <c r="D1468" s="10" t="s">
        <v>1082</v>
      </c>
      <c r="E1468" s="13">
        <v>679</v>
      </c>
      <c r="F1468" s="15" t="s">
        <v>1536</v>
      </c>
      <c r="G1468" s="15">
        <v>0</v>
      </c>
      <c r="H1468" s="24">
        <f t="shared" si="22"/>
        <v>0</v>
      </c>
      <c r="I1468" s="15"/>
      <c r="J1468" s="21"/>
    </row>
    <row r="1469" spans="1:10" ht="15">
      <c r="A1469" s="120"/>
      <c r="B1469" s="103"/>
      <c r="C1469" s="97" t="s">
        <v>1752</v>
      </c>
      <c r="D1469" s="10" t="s">
        <v>1753</v>
      </c>
      <c r="E1469" s="13">
        <f>E1470</f>
        <v>26700</v>
      </c>
      <c r="F1469" s="15" t="s">
        <v>1537</v>
      </c>
      <c r="G1469" s="15">
        <f>G1470</f>
        <v>14571.33</v>
      </c>
      <c r="H1469" s="24">
        <f t="shared" si="22"/>
        <v>0.5457426966292135</v>
      </c>
      <c r="I1469" s="15">
        <f>G1469</f>
        <v>14571.33</v>
      </c>
      <c r="J1469" s="21">
        <v>0</v>
      </c>
    </row>
    <row r="1470" spans="1:10" ht="15">
      <c r="A1470" s="120"/>
      <c r="B1470" s="103"/>
      <c r="C1470" s="98"/>
      <c r="D1470" s="10" t="s">
        <v>1084</v>
      </c>
      <c r="E1470" s="13">
        <v>26700</v>
      </c>
      <c r="F1470" s="15" t="s">
        <v>1537</v>
      </c>
      <c r="G1470" s="15">
        <v>14571.33</v>
      </c>
      <c r="H1470" s="24">
        <f t="shared" si="22"/>
        <v>0.5457426966292135</v>
      </c>
      <c r="I1470" s="15"/>
      <c r="J1470" s="21"/>
    </row>
    <row r="1471" spans="1:10" ht="15">
      <c r="A1471" s="120"/>
      <c r="B1471" s="103"/>
      <c r="C1471" s="97" t="s">
        <v>1522</v>
      </c>
      <c r="D1471" s="10" t="s">
        <v>1523</v>
      </c>
      <c r="E1471" s="13">
        <f>E1472</f>
        <v>70</v>
      </c>
      <c r="F1471" s="15" t="s">
        <v>1538</v>
      </c>
      <c r="G1471" s="15">
        <f>G1472</f>
        <v>0</v>
      </c>
      <c r="H1471" s="24">
        <f t="shared" si="22"/>
        <v>0</v>
      </c>
      <c r="I1471" s="15">
        <f>G1471</f>
        <v>0</v>
      </c>
      <c r="J1471" s="21">
        <v>0</v>
      </c>
    </row>
    <row r="1472" spans="1:10" ht="15">
      <c r="A1472" s="120"/>
      <c r="B1472" s="103"/>
      <c r="C1472" s="98"/>
      <c r="D1472" s="10" t="s">
        <v>1082</v>
      </c>
      <c r="E1472" s="13">
        <v>70</v>
      </c>
      <c r="F1472" s="15" t="s">
        <v>1538</v>
      </c>
      <c r="G1472" s="15">
        <v>0</v>
      </c>
      <c r="H1472" s="24">
        <f t="shared" si="22"/>
        <v>0</v>
      </c>
      <c r="I1472" s="15"/>
      <c r="J1472" s="21"/>
    </row>
    <row r="1473" spans="1:10" ht="15">
      <c r="A1473" s="120"/>
      <c r="B1473" s="103"/>
      <c r="C1473" s="97" t="s">
        <v>1941</v>
      </c>
      <c r="D1473" s="10" t="s">
        <v>1942</v>
      </c>
      <c r="E1473" s="13">
        <f>E1474</f>
        <v>7188</v>
      </c>
      <c r="F1473" s="15" t="s">
        <v>1539</v>
      </c>
      <c r="G1473" s="15">
        <f>G1474</f>
        <v>4483.34</v>
      </c>
      <c r="H1473" s="24">
        <f t="shared" si="22"/>
        <v>0.6237256538675571</v>
      </c>
      <c r="I1473" s="15">
        <f>G1473</f>
        <v>4483.34</v>
      </c>
      <c r="J1473" s="21">
        <v>0</v>
      </c>
    </row>
    <row r="1474" spans="1:10" ht="15">
      <c r="A1474" s="120"/>
      <c r="B1474" s="103"/>
      <c r="C1474" s="98"/>
      <c r="D1474" s="10" t="s">
        <v>1084</v>
      </c>
      <c r="E1474" s="13">
        <v>7188</v>
      </c>
      <c r="F1474" s="15" t="s">
        <v>1539</v>
      </c>
      <c r="G1474" s="15">
        <v>4483.34</v>
      </c>
      <c r="H1474" s="24">
        <f t="shared" si="22"/>
        <v>0.6237256538675571</v>
      </c>
      <c r="I1474" s="15"/>
      <c r="J1474" s="21"/>
    </row>
    <row r="1475" spans="1:10" ht="15">
      <c r="A1475" s="120"/>
      <c r="B1475" s="103"/>
      <c r="C1475" s="97" t="s">
        <v>1720</v>
      </c>
      <c r="D1475" s="10" t="s">
        <v>1721</v>
      </c>
      <c r="E1475" s="13">
        <f>E1476</f>
        <v>550</v>
      </c>
      <c r="F1475" s="15" t="s">
        <v>419</v>
      </c>
      <c r="G1475" s="15">
        <f>G1476</f>
        <v>258.46</v>
      </c>
      <c r="H1475" s="24">
        <f t="shared" si="22"/>
        <v>0.4699272727272727</v>
      </c>
      <c r="I1475" s="15">
        <f>G1475</f>
        <v>258.46</v>
      </c>
      <c r="J1475" s="21">
        <v>0</v>
      </c>
    </row>
    <row r="1476" spans="1:10" ht="15">
      <c r="A1476" s="120"/>
      <c r="B1476" s="103"/>
      <c r="C1476" s="98"/>
      <c r="D1476" s="10" t="s">
        <v>1084</v>
      </c>
      <c r="E1476" s="13">
        <v>550</v>
      </c>
      <c r="F1476" s="15" t="s">
        <v>419</v>
      </c>
      <c r="G1476" s="15">
        <v>258.46</v>
      </c>
      <c r="H1476" s="24">
        <f t="shared" si="22"/>
        <v>0.4699272727272727</v>
      </c>
      <c r="I1476" s="15"/>
      <c r="J1476" s="21"/>
    </row>
    <row r="1477" spans="1:10" ht="45">
      <c r="A1477" s="120"/>
      <c r="B1477" s="103"/>
      <c r="C1477" s="97" t="s">
        <v>785</v>
      </c>
      <c r="D1477" s="10" t="s">
        <v>786</v>
      </c>
      <c r="E1477" s="13">
        <f>E1478</f>
        <v>780</v>
      </c>
      <c r="F1477" s="15" t="s">
        <v>906</v>
      </c>
      <c r="G1477" s="15">
        <f>G1478</f>
        <v>769.91</v>
      </c>
      <c r="H1477" s="24">
        <f t="shared" si="22"/>
        <v>0.9870641025641025</v>
      </c>
      <c r="I1477" s="15">
        <f>G1477</f>
        <v>769.91</v>
      </c>
      <c r="J1477" s="21">
        <v>0</v>
      </c>
    </row>
    <row r="1478" spans="1:10" ht="15">
      <c r="A1478" s="120"/>
      <c r="B1478" s="103"/>
      <c r="C1478" s="98"/>
      <c r="D1478" s="10" t="s">
        <v>1084</v>
      </c>
      <c r="E1478" s="13">
        <v>780</v>
      </c>
      <c r="F1478" s="15" t="s">
        <v>906</v>
      </c>
      <c r="G1478" s="15">
        <v>769.91</v>
      </c>
      <c r="H1478" s="24">
        <f t="shared" si="22"/>
        <v>0.9870641025641025</v>
      </c>
      <c r="I1478" s="15"/>
      <c r="J1478" s="21"/>
    </row>
    <row r="1479" spans="1:10" ht="15">
      <c r="A1479" s="120"/>
      <c r="B1479" s="103"/>
      <c r="C1479" s="97" t="s">
        <v>230</v>
      </c>
      <c r="D1479" s="10" t="s">
        <v>231</v>
      </c>
      <c r="E1479" s="13">
        <f>E1480</f>
        <v>1900</v>
      </c>
      <c r="F1479" s="15" t="s">
        <v>8</v>
      </c>
      <c r="G1479" s="15">
        <f>G1480</f>
        <v>0</v>
      </c>
      <c r="H1479" s="24">
        <f t="shared" si="22"/>
        <v>0</v>
      </c>
      <c r="I1479" s="15">
        <f>G1479</f>
        <v>0</v>
      </c>
      <c r="J1479" s="21">
        <v>0</v>
      </c>
    </row>
    <row r="1480" spans="1:10" ht="15">
      <c r="A1480" s="120"/>
      <c r="B1480" s="103"/>
      <c r="C1480" s="98"/>
      <c r="D1480" s="10" t="s">
        <v>1084</v>
      </c>
      <c r="E1480" s="13">
        <v>1900</v>
      </c>
      <c r="F1480" s="15" t="s">
        <v>8</v>
      </c>
      <c r="G1480" s="15">
        <v>0</v>
      </c>
      <c r="H1480" s="24">
        <f aca="true" t="shared" si="23" ref="H1480:H1543">G1480/F1480</f>
        <v>0</v>
      </c>
      <c r="I1480" s="15"/>
      <c r="J1480" s="21"/>
    </row>
    <row r="1481" spans="1:10" ht="15">
      <c r="A1481" s="120"/>
      <c r="B1481" s="103"/>
      <c r="C1481" s="97" t="s">
        <v>1605</v>
      </c>
      <c r="D1481" s="10" t="s">
        <v>1606</v>
      </c>
      <c r="E1481" s="13">
        <f>E1482+E1483+E1484</f>
        <v>20780</v>
      </c>
      <c r="F1481" s="15" t="s">
        <v>1540</v>
      </c>
      <c r="G1481" s="15">
        <f>G1482+G1483+G1484</f>
        <v>15825</v>
      </c>
      <c r="H1481" s="24">
        <f t="shared" si="23"/>
        <v>0.7615495668912415</v>
      </c>
      <c r="I1481" s="15">
        <f>G1481</f>
        <v>15825</v>
      </c>
      <c r="J1481" s="21">
        <v>0</v>
      </c>
    </row>
    <row r="1482" spans="1:10" ht="15">
      <c r="A1482" s="120"/>
      <c r="B1482" s="103"/>
      <c r="C1482" s="98"/>
      <c r="D1482" s="10" t="s">
        <v>1082</v>
      </c>
      <c r="E1482" s="15" t="s">
        <v>1835</v>
      </c>
      <c r="F1482" s="15" t="s">
        <v>1835</v>
      </c>
      <c r="G1482" s="15">
        <v>2400</v>
      </c>
      <c r="H1482" s="24">
        <f t="shared" si="23"/>
        <v>0.8333333333333334</v>
      </c>
      <c r="I1482" s="15"/>
      <c r="J1482" s="21"/>
    </row>
    <row r="1483" spans="1:10" ht="15">
      <c r="A1483" s="120"/>
      <c r="B1483" s="103"/>
      <c r="C1483" s="98"/>
      <c r="D1483" s="10" t="s">
        <v>1084</v>
      </c>
      <c r="E1483" s="15" t="s">
        <v>1541</v>
      </c>
      <c r="F1483" s="15" t="s">
        <v>1541</v>
      </c>
      <c r="G1483" s="15">
        <v>9900</v>
      </c>
      <c r="H1483" s="24">
        <f t="shared" si="23"/>
        <v>0.75</v>
      </c>
      <c r="I1483" s="15"/>
      <c r="J1483" s="21"/>
    </row>
    <row r="1484" spans="1:10" ht="15">
      <c r="A1484" s="120"/>
      <c r="B1484" s="104"/>
      <c r="C1484" s="99"/>
      <c r="D1484" s="34" t="s">
        <v>453</v>
      </c>
      <c r="E1484" s="36" t="s">
        <v>1542</v>
      </c>
      <c r="F1484" s="36" t="s">
        <v>1542</v>
      </c>
      <c r="G1484" s="36">
        <v>3525</v>
      </c>
      <c r="H1484" s="24">
        <f t="shared" si="23"/>
        <v>0.75</v>
      </c>
      <c r="I1484" s="36"/>
      <c r="J1484" s="37"/>
    </row>
    <row r="1485" spans="1:10" ht="15">
      <c r="A1485" s="103"/>
      <c r="B1485" s="121" t="s">
        <v>1543</v>
      </c>
      <c r="C1485" s="49"/>
      <c r="D1485" s="39" t="s">
        <v>1544</v>
      </c>
      <c r="E1485" s="40">
        <f>E1486+E1493</f>
        <v>81820</v>
      </c>
      <c r="F1485" s="41" t="s">
        <v>1545</v>
      </c>
      <c r="G1485" s="41">
        <f>G1486+G1493</f>
        <v>156897.05</v>
      </c>
      <c r="H1485" s="24">
        <f t="shared" si="23"/>
        <v>0.5401488966158294</v>
      </c>
      <c r="I1485" s="41">
        <f>I1486+I1493</f>
        <v>156897.05</v>
      </c>
      <c r="J1485" s="42">
        <f>J1486+J1493</f>
        <v>0</v>
      </c>
    </row>
    <row r="1486" spans="1:10" ht="15">
      <c r="A1486" s="103"/>
      <c r="B1486" s="98"/>
      <c r="C1486" s="8" t="s">
        <v>1546</v>
      </c>
      <c r="D1486" s="10" t="s">
        <v>1547</v>
      </c>
      <c r="E1486" s="13">
        <f>SUM(E1487:E1492)</f>
        <v>80820</v>
      </c>
      <c r="F1486" s="15" t="s">
        <v>1548</v>
      </c>
      <c r="G1486" s="15">
        <f>G1487+G1488+G1489+G1490+G1491+G1492</f>
        <v>156897.05</v>
      </c>
      <c r="H1486" s="24">
        <f t="shared" si="23"/>
        <v>0.5438938191146393</v>
      </c>
      <c r="I1486" s="15">
        <f>G1486</f>
        <v>156897.05</v>
      </c>
      <c r="J1486" s="21">
        <v>0</v>
      </c>
    </row>
    <row r="1487" spans="1:10" ht="15">
      <c r="A1487" s="103"/>
      <c r="B1487" s="98"/>
      <c r="C1487" s="32"/>
      <c r="D1487" s="10" t="s">
        <v>1549</v>
      </c>
      <c r="E1487" s="13">
        <v>0</v>
      </c>
      <c r="F1487" s="15" t="s">
        <v>1550</v>
      </c>
      <c r="G1487" s="15">
        <v>1729.86</v>
      </c>
      <c r="H1487" s="24">
        <f t="shared" si="23"/>
        <v>0.9999190751445086</v>
      </c>
      <c r="I1487" s="15"/>
      <c r="J1487" s="21"/>
    </row>
    <row r="1488" spans="1:10" ht="15">
      <c r="A1488" s="103"/>
      <c r="B1488" s="98"/>
      <c r="C1488" s="32"/>
      <c r="D1488" s="10" t="s">
        <v>1551</v>
      </c>
      <c r="E1488" s="13">
        <v>0</v>
      </c>
      <c r="F1488" s="15" t="s">
        <v>1552</v>
      </c>
      <c r="G1488" s="15">
        <v>1380</v>
      </c>
      <c r="H1488" s="24">
        <f t="shared" si="23"/>
        <v>1</v>
      </c>
      <c r="I1488" s="15"/>
      <c r="J1488" s="21"/>
    </row>
    <row r="1489" spans="1:10" ht="30">
      <c r="A1489" s="103"/>
      <c r="B1489" s="98"/>
      <c r="C1489" s="32"/>
      <c r="D1489" s="10" t="s">
        <v>472</v>
      </c>
      <c r="E1489" s="13">
        <v>0</v>
      </c>
      <c r="F1489" s="15" t="s">
        <v>473</v>
      </c>
      <c r="G1489" s="15">
        <v>121858.17</v>
      </c>
      <c r="H1489" s="24">
        <f t="shared" si="23"/>
        <v>0.6002865517241379</v>
      </c>
      <c r="I1489" s="15"/>
      <c r="J1489" s="21"/>
    </row>
    <row r="1490" spans="1:10" ht="30">
      <c r="A1490" s="103"/>
      <c r="B1490" s="98"/>
      <c r="C1490" s="32"/>
      <c r="D1490" s="10" t="s">
        <v>474</v>
      </c>
      <c r="E1490" s="13">
        <v>320</v>
      </c>
      <c r="F1490" s="15" t="s">
        <v>475</v>
      </c>
      <c r="G1490" s="15">
        <v>0</v>
      </c>
      <c r="H1490" s="24">
        <f t="shared" si="23"/>
        <v>0</v>
      </c>
      <c r="I1490" s="15"/>
      <c r="J1490" s="21"/>
    </row>
    <row r="1491" spans="1:10" ht="30">
      <c r="A1491" s="103"/>
      <c r="B1491" s="98"/>
      <c r="C1491" s="32"/>
      <c r="D1491" s="10" t="s">
        <v>476</v>
      </c>
      <c r="E1491" s="13">
        <v>80500</v>
      </c>
      <c r="F1491" s="15" t="s">
        <v>477</v>
      </c>
      <c r="G1491" s="15">
        <v>30389.02</v>
      </c>
      <c r="H1491" s="24">
        <f t="shared" si="23"/>
        <v>0.3775033540372671</v>
      </c>
      <c r="I1491" s="15"/>
      <c r="J1491" s="21"/>
    </row>
    <row r="1492" spans="1:10" ht="30">
      <c r="A1492" s="103"/>
      <c r="B1492" s="98"/>
      <c r="C1492" s="32"/>
      <c r="D1492" s="10" t="s">
        <v>478</v>
      </c>
      <c r="E1492" s="13">
        <v>0</v>
      </c>
      <c r="F1492" s="15" t="s">
        <v>479</v>
      </c>
      <c r="G1492" s="15">
        <v>1540</v>
      </c>
      <c r="H1492" s="24">
        <f t="shared" si="23"/>
        <v>1</v>
      </c>
      <c r="I1492" s="15"/>
      <c r="J1492" s="21"/>
    </row>
    <row r="1493" spans="1:10" ht="15">
      <c r="A1493" s="103"/>
      <c r="B1493" s="98"/>
      <c r="C1493" s="8" t="s">
        <v>480</v>
      </c>
      <c r="D1493" s="10" t="s">
        <v>481</v>
      </c>
      <c r="E1493" s="13">
        <f>SUM(E1494:E1495)</f>
        <v>1000</v>
      </c>
      <c r="F1493" s="15" t="s">
        <v>1479</v>
      </c>
      <c r="G1493" s="15">
        <f>G1494+G1495</f>
        <v>0</v>
      </c>
      <c r="H1493" s="24">
        <f t="shared" si="23"/>
        <v>0</v>
      </c>
      <c r="I1493" s="15">
        <f>G1493</f>
        <v>0</v>
      </c>
      <c r="J1493" s="21">
        <v>0</v>
      </c>
    </row>
    <row r="1494" spans="1:10" ht="30">
      <c r="A1494" s="103"/>
      <c r="B1494" s="98"/>
      <c r="C1494" s="32"/>
      <c r="D1494" s="10" t="s">
        <v>472</v>
      </c>
      <c r="E1494" s="13">
        <v>0</v>
      </c>
      <c r="F1494" s="15" t="s">
        <v>1705</v>
      </c>
      <c r="G1494" s="15">
        <v>0</v>
      </c>
      <c r="H1494" s="24">
        <f t="shared" si="23"/>
        <v>0</v>
      </c>
      <c r="I1494" s="15"/>
      <c r="J1494" s="21"/>
    </row>
    <row r="1495" spans="1:10" ht="30">
      <c r="A1495" s="104"/>
      <c r="B1495" s="98"/>
      <c r="C1495" s="32"/>
      <c r="D1495" s="10" t="s">
        <v>476</v>
      </c>
      <c r="E1495" s="13">
        <v>1000</v>
      </c>
      <c r="F1495" s="15" t="s">
        <v>1705</v>
      </c>
      <c r="G1495" s="15">
        <v>0</v>
      </c>
      <c r="H1495" s="24">
        <f t="shared" si="23"/>
        <v>0</v>
      </c>
      <c r="I1495" s="15"/>
      <c r="J1495" s="21"/>
    </row>
    <row r="1496" spans="1:11" s="78" customFormat="1" ht="31.5">
      <c r="A1496" s="112" t="s">
        <v>482</v>
      </c>
      <c r="B1496" s="72"/>
      <c r="C1496" s="72"/>
      <c r="D1496" s="73" t="s">
        <v>483</v>
      </c>
      <c r="E1496" s="74">
        <f>E1497+E1520+E1536+E1613+E1637+E1663</f>
        <v>6438643</v>
      </c>
      <c r="F1496" s="75" t="s">
        <v>484</v>
      </c>
      <c r="G1496" s="75">
        <f>G1497+G1520+G1536+G1613+G1637+G1663</f>
        <v>2946848.39</v>
      </c>
      <c r="H1496" s="76">
        <f t="shared" si="23"/>
        <v>0.42273995923010604</v>
      </c>
      <c r="I1496" s="75">
        <f>I1497+I1520+I1536+I1613+I1637+I1663</f>
        <v>2912719.5699999994</v>
      </c>
      <c r="J1496" s="77">
        <f>J1497+J1520+J1536+J1613+J1637+J1663</f>
        <v>34128.82</v>
      </c>
      <c r="K1496" s="85"/>
    </row>
    <row r="1497" spans="1:11" ht="15">
      <c r="A1497" s="102"/>
      <c r="B1497" s="109" t="s">
        <v>485</v>
      </c>
      <c r="C1497" s="8"/>
      <c r="D1497" s="10" t="s">
        <v>486</v>
      </c>
      <c r="E1497" s="13">
        <f>E1498+E1500+E1502+E1510+E1512+E1514+E1516</f>
        <v>654200</v>
      </c>
      <c r="F1497" s="15" t="s">
        <v>487</v>
      </c>
      <c r="G1497" s="15">
        <f>G1498+G1500+G1502+G1510+G1512+G1514+G1516</f>
        <v>238682.15</v>
      </c>
      <c r="H1497" s="24">
        <f t="shared" si="23"/>
        <v>0.3103165543575629</v>
      </c>
      <c r="I1497" s="15">
        <f>I1498+I1500+I1502+I1510+I1512+I1514+I1516</f>
        <v>238541.75</v>
      </c>
      <c r="J1497" s="21">
        <f>J1498+J1500+J1502+J1510+J1512+J1514+J1516</f>
        <v>140.4</v>
      </c>
      <c r="K1497" s="1"/>
    </row>
    <row r="1498" spans="1:10" ht="75">
      <c r="A1498" s="120"/>
      <c r="B1498" s="102"/>
      <c r="C1498" s="97" t="s">
        <v>847</v>
      </c>
      <c r="D1498" s="10" t="s">
        <v>2014</v>
      </c>
      <c r="E1498" s="13">
        <f>E1499</f>
        <v>0</v>
      </c>
      <c r="F1498" s="15" t="s">
        <v>488</v>
      </c>
      <c r="G1498" s="15">
        <f>G1499</f>
        <v>72603.09</v>
      </c>
      <c r="H1498" s="24">
        <f t="shared" si="23"/>
        <v>0.9999874662553027</v>
      </c>
      <c r="I1498" s="15">
        <f>G1498</f>
        <v>72603.09</v>
      </c>
      <c r="J1498" s="21">
        <v>0</v>
      </c>
    </row>
    <row r="1499" spans="1:10" ht="75">
      <c r="A1499" s="120"/>
      <c r="B1499" s="103"/>
      <c r="C1499" s="98"/>
      <c r="D1499" s="10" t="s">
        <v>489</v>
      </c>
      <c r="E1499" s="13">
        <v>0</v>
      </c>
      <c r="F1499" s="15" t="s">
        <v>488</v>
      </c>
      <c r="G1499" s="15">
        <v>72603.09</v>
      </c>
      <c r="H1499" s="24">
        <f t="shared" si="23"/>
        <v>0.9999874662553027</v>
      </c>
      <c r="I1499" s="15"/>
      <c r="J1499" s="21"/>
    </row>
    <row r="1500" spans="1:10" ht="15">
      <c r="A1500" s="120"/>
      <c r="B1500" s="103"/>
      <c r="C1500" s="97" t="s">
        <v>490</v>
      </c>
      <c r="D1500" s="10" t="s">
        <v>491</v>
      </c>
      <c r="E1500" s="13">
        <f>E1501</f>
        <v>250000</v>
      </c>
      <c r="F1500" s="15" t="s">
        <v>492</v>
      </c>
      <c r="G1500" s="15">
        <f>G1501</f>
        <v>75273.15</v>
      </c>
      <c r="H1500" s="24">
        <f t="shared" si="23"/>
        <v>0.3010926</v>
      </c>
      <c r="I1500" s="15">
        <f>G1500</f>
        <v>75273.15</v>
      </c>
      <c r="J1500" s="21">
        <v>0</v>
      </c>
    </row>
    <row r="1501" spans="1:10" ht="15">
      <c r="A1501" s="120"/>
      <c r="B1501" s="103"/>
      <c r="C1501" s="98"/>
      <c r="D1501" s="10" t="s">
        <v>493</v>
      </c>
      <c r="E1501" s="13">
        <v>250000</v>
      </c>
      <c r="F1501" s="15" t="s">
        <v>492</v>
      </c>
      <c r="G1501" s="15">
        <v>75273.15</v>
      </c>
      <c r="H1501" s="24">
        <f t="shared" si="23"/>
        <v>0.3010926</v>
      </c>
      <c r="I1501" s="15"/>
      <c r="J1501" s="21"/>
    </row>
    <row r="1502" spans="1:10" ht="15">
      <c r="A1502" s="120"/>
      <c r="B1502" s="103"/>
      <c r="C1502" s="97" t="s">
        <v>1941</v>
      </c>
      <c r="D1502" s="10" t="s">
        <v>1942</v>
      </c>
      <c r="E1502" s="13">
        <f>SUM(E1503:E1509)</f>
        <v>273500</v>
      </c>
      <c r="F1502" s="15" t="s">
        <v>494</v>
      </c>
      <c r="G1502" s="15">
        <f>SUM(G1503:G1509)</f>
        <v>63912.509999999995</v>
      </c>
      <c r="H1502" s="24">
        <f t="shared" si="23"/>
        <v>0.2344948523962224</v>
      </c>
      <c r="I1502" s="15">
        <f>G1502</f>
        <v>63912.509999999995</v>
      </c>
      <c r="J1502" s="21">
        <v>0</v>
      </c>
    </row>
    <row r="1503" spans="1:10" ht="15">
      <c r="A1503" s="120"/>
      <c r="B1503" s="103"/>
      <c r="C1503" s="99"/>
      <c r="D1503" s="34" t="s">
        <v>495</v>
      </c>
      <c r="E1503" s="35">
        <v>4000</v>
      </c>
      <c r="F1503" s="36" t="s">
        <v>1777</v>
      </c>
      <c r="G1503" s="36">
        <v>0</v>
      </c>
      <c r="H1503" s="24">
        <f t="shared" si="23"/>
        <v>0</v>
      </c>
      <c r="I1503" s="36"/>
      <c r="J1503" s="37"/>
    </row>
    <row r="1504" spans="1:10" ht="30">
      <c r="A1504" s="120"/>
      <c r="B1504" s="103"/>
      <c r="C1504" s="100"/>
      <c r="D1504" s="39" t="s">
        <v>496</v>
      </c>
      <c r="E1504" s="40">
        <v>257500</v>
      </c>
      <c r="F1504" s="41" t="s">
        <v>497</v>
      </c>
      <c r="G1504" s="41">
        <v>61377.38</v>
      </c>
      <c r="H1504" s="24">
        <f t="shared" si="23"/>
        <v>0.23973853400932746</v>
      </c>
      <c r="I1504" s="41"/>
      <c r="J1504" s="42"/>
    </row>
    <row r="1505" spans="1:10" ht="45">
      <c r="A1505" s="120"/>
      <c r="B1505" s="103"/>
      <c r="C1505" s="98"/>
      <c r="D1505" s="10" t="s">
        <v>498</v>
      </c>
      <c r="E1505" s="13">
        <v>0</v>
      </c>
      <c r="F1505" s="15" t="s">
        <v>1827</v>
      </c>
      <c r="G1505" s="15">
        <v>1041.53</v>
      </c>
      <c r="H1505" s="24">
        <f t="shared" si="23"/>
        <v>0.9995489443378118</v>
      </c>
      <c r="I1505" s="15"/>
      <c r="J1505" s="21"/>
    </row>
    <row r="1506" spans="1:10" ht="30">
      <c r="A1506" s="120"/>
      <c r="B1506" s="103"/>
      <c r="C1506" s="98"/>
      <c r="D1506" s="10" t="s">
        <v>499</v>
      </c>
      <c r="E1506" s="13">
        <v>2000</v>
      </c>
      <c r="F1506" s="15" t="s">
        <v>500</v>
      </c>
      <c r="G1506" s="15">
        <v>1482</v>
      </c>
      <c r="H1506" s="24">
        <f t="shared" si="23"/>
        <v>1</v>
      </c>
      <c r="I1506" s="15"/>
      <c r="J1506" s="21"/>
    </row>
    <row r="1507" spans="1:10" ht="30">
      <c r="A1507" s="120"/>
      <c r="B1507" s="103"/>
      <c r="C1507" s="98"/>
      <c r="D1507" s="10" t="s">
        <v>501</v>
      </c>
      <c r="E1507" s="13">
        <v>10000</v>
      </c>
      <c r="F1507" s="15" t="s">
        <v>1710</v>
      </c>
      <c r="G1507" s="15">
        <v>0</v>
      </c>
      <c r="H1507" s="24">
        <f t="shared" si="23"/>
        <v>0</v>
      </c>
      <c r="I1507" s="15"/>
      <c r="J1507" s="21"/>
    </row>
    <row r="1508" spans="1:10" ht="30">
      <c r="A1508" s="120"/>
      <c r="B1508" s="103"/>
      <c r="C1508" s="98"/>
      <c r="D1508" s="10" t="s">
        <v>502</v>
      </c>
      <c r="E1508" s="13">
        <v>0</v>
      </c>
      <c r="F1508" s="15" t="s">
        <v>1479</v>
      </c>
      <c r="G1508" s="15">
        <v>0</v>
      </c>
      <c r="H1508" s="24">
        <f t="shared" si="23"/>
        <v>0</v>
      </c>
      <c r="I1508" s="15"/>
      <c r="J1508" s="21"/>
    </row>
    <row r="1509" spans="1:10" ht="75">
      <c r="A1509" s="120"/>
      <c r="B1509" s="103"/>
      <c r="C1509" s="98"/>
      <c r="D1509" s="10" t="s">
        <v>489</v>
      </c>
      <c r="E1509" s="13">
        <v>0</v>
      </c>
      <c r="F1509" s="15" t="s">
        <v>1049</v>
      </c>
      <c r="G1509" s="15">
        <v>11.6</v>
      </c>
      <c r="H1509" s="24">
        <f t="shared" si="23"/>
        <v>0.9666666666666667</v>
      </c>
      <c r="I1509" s="15"/>
      <c r="J1509" s="21"/>
    </row>
    <row r="1510" spans="1:10" ht="30">
      <c r="A1510" s="120"/>
      <c r="B1510" s="103"/>
      <c r="C1510" s="97" t="s">
        <v>25</v>
      </c>
      <c r="D1510" s="10" t="s">
        <v>26</v>
      </c>
      <c r="E1510" s="13">
        <f>E1511</f>
        <v>0</v>
      </c>
      <c r="F1510" s="15" t="s">
        <v>1479</v>
      </c>
      <c r="G1510" s="15">
        <f>G1511</f>
        <v>0</v>
      </c>
      <c r="H1510" s="24">
        <f t="shared" si="23"/>
        <v>0</v>
      </c>
      <c r="I1510" s="15">
        <f>G1510</f>
        <v>0</v>
      </c>
      <c r="J1510" s="21">
        <v>0</v>
      </c>
    </row>
    <row r="1511" spans="1:10" ht="45">
      <c r="A1511" s="120"/>
      <c r="B1511" s="103"/>
      <c r="C1511" s="98"/>
      <c r="D1511" s="10" t="s">
        <v>503</v>
      </c>
      <c r="E1511" s="13">
        <v>0</v>
      </c>
      <c r="F1511" s="15" t="s">
        <v>1479</v>
      </c>
      <c r="G1511" s="15">
        <v>0</v>
      </c>
      <c r="H1511" s="24">
        <f t="shared" si="23"/>
        <v>0</v>
      </c>
      <c r="I1511" s="15"/>
      <c r="J1511" s="21"/>
    </row>
    <row r="1512" spans="1:10" ht="75">
      <c r="A1512" s="120"/>
      <c r="B1512" s="103"/>
      <c r="C1512" s="97" t="s">
        <v>2073</v>
      </c>
      <c r="D1512" s="10" t="s">
        <v>2074</v>
      </c>
      <c r="E1512" s="13">
        <f>E1513</f>
        <v>0</v>
      </c>
      <c r="F1512" s="15" t="s">
        <v>504</v>
      </c>
      <c r="G1512" s="15">
        <f>G1513</f>
        <v>24753</v>
      </c>
      <c r="H1512" s="24">
        <f t="shared" si="23"/>
        <v>0.9381822316555488</v>
      </c>
      <c r="I1512" s="15">
        <f>G1512</f>
        <v>24753</v>
      </c>
      <c r="J1512" s="21">
        <v>0</v>
      </c>
    </row>
    <row r="1513" spans="1:10" ht="75">
      <c r="A1513" s="120"/>
      <c r="B1513" s="103"/>
      <c r="C1513" s="98"/>
      <c r="D1513" s="10" t="s">
        <v>489</v>
      </c>
      <c r="E1513" s="13">
        <v>0</v>
      </c>
      <c r="F1513" s="15" t="s">
        <v>504</v>
      </c>
      <c r="G1513" s="15">
        <v>24753</v>
      </c>
      <c r="H1513" s="24">
        <f t="shared" si="23"/>
        <v>0.9381822316555488</v>
      </c>
      <c r="I1513" s="15"/>
      <c r="J1513" s="21"/>
    </row>
    <row r="1514" spans="1:10" ht="15">
      <c r="A1514" s="120"/>
      <c r="B1514" s="103"/>
      <c r="C1514" s="115" t="s">
        <v>1775</v>
      </c>
      <c r="D1514" s="34" t="s">
        <v>1776</v>
      </c>
      <c r="E1514" s="35">
        <f>E1515</f>
        <v>0</v>
      </c>
      <c r="F1514" s="36" t="s">
        <v>1479</v>
      </c>
      <c r="G1514" s="36">
        <f>G1515</f>
        <v>2000</v>
      </c>
      <c r="H1514" s="24">
        <f t="shared" si="23"/>
        <v>1</v>
      </c>
      <c r="I1514" s="36">
        <f>G1514</f>
        <v>2000</v>
      </c>
      <c r="J1514" s="37">
        <v>0</v>
      </c>
    </row>
    <row r="1515" spans="1:10" ht="45">
      <c r="A1515" s="120"/>
      <c r="B1515" s="103"/>
      <c r="C1515" s="100"/>
      <c r="D1515" s="39" t="s">
        <v>505</v>
      </c>
      <c r="E1515" s="40">
        <v>0</v>
      </c>
      <c r="F1515" s="41" t="s">
        <v>1479</v>
      </c>
      <c r="G1515" s="41">
        <v>2000</v>
      </c>
      <c r="H1515" s="24">
        <f t="shared" si="23"/>
        <v>1</v>
      </c>
      <c r="I1515" s="41"/>
      <c r="J1515" s="42"/>
    </row>
    <row r="1516" spans="1:10" ht="15">
      <c r="A1516" s="120"/>
      <c r="B1516" s="103"/>
      <c r="C1516" s="97" t="s">
        <v>251</v>
      </c>
      <c r="D1516" s="10" t="s">
        <v>196</v>
      </c>
      <c r="E1516" s="13">
        <f>E1517+E1518+E1519</f>
        <v>130700</v>
      </c>
      <c r="F1516" s="15" t="s">
        <v>506</v>
      </c>
      <c r="G1516" s="15">
        <f>G1517+G1518+G1519</f>
        <v>140.4</v>
      </c>
      <c r="H1516" s="24">
        <f t="shared" si="23"/>
        <v>0.0009776137590084603</v>
      </c>
      <c r="I1516" s="15">
        <v>0</v>
      </c>
      <c r="J1516" s="21">
        <f>G1516</f>
        <v>140.4</v>
      </c>
    </row>
    <row r="1517" spans="1:10" ht="15">
      <c r="A1517" s="120"/>
      <c r="B1517" s="103"/>
      <c r="C1517" s="98"/>
      <c r="D1517" s="10" t="s">
        <v>507</v>
      </c>
      <c r="E1517" s="13">
        <v>40700</v>
      </c>
      <c r="F1517" s="15" t="s">
        <v>508</v>
      </c>
      <c r="G1517" s="15">
        <v>0</v>
      </c>
      <c r="H1517" s="24">
        <f t="shared" si="23"/>
        <v>0</v>
      </c>
      <c r="I1517" s="15"/>
      <c r="J1517" s="21"/>
    </row>
    <row r="1518" spans="1:10" ht="45">
      <c r="A1518" s="120"/>
      <c r="B1518" s="103"/>
      <c r="C1518" s="98"/>
      <c r="D1518" s="10" t="s">
        <v>509</v>
      </c>
      <c r="E1518" s="13">
        <v>0</v>
      </c>
      <c r="F1518" s="15" t="s">
        <v>510</v>
      </c>
      <c r="G1518" s="15">
        <v>0</v>
      </c>
      <c r="H1518" s="24">
        <f t="shared" si="23"/>
        <v>0</v>
      </c>
      <c r="I1518" s="15"/>
      <c r="J1518" s="21"/>
    </row>
    <row r="1519" spans="1:10" ht="45">
      <c r="A1519" s="120"/>
      <c r="B1519" s="104"/>
      <c r="C1519" s="98"/>
      <c r="D1519" s="10" t="s">
        <v>555</v>
      </c>
      <c r="E1519" s="13">
        <v>90000</v>
      </c>
      <c r="F1519" s="15" t="s">
        <v>556</v>
      </c>
      <c r="G1519" s="15">
        <v>140.4</v>
      </c>
      <c r="H1519" s="24">
        <f t="shared" si="23"/>
        <v>0.00156</v>
      </c>
      <c r="I1519" s="15"/>
      <c r="J1519" s="21"/>
    </row>
    <row r="1520" spans="1:10" ht="30">
      <c r="A1520" s="103"/>
      <c r="B1520" s="116" t="s">
        <v>557</v>
      </c>
      <c r="C1520" s="8"/>
      <c r="D1520" s="10" t="s">
        <v>558</v>
      </c>
      <c r="E1520" s="13">
        <f>E1521+E1523+E1525+E1534</f>
        <v>3507115</v>
      </c>
      <c r="F1520" s="15" t="s">
        <v>559</v>
      </c>
      <c r="G1520" s="15">
        <f>G1521+G1523+G1525+G1534</f>
        <v>1912453.14</v>
      </c>
      <c r="H1520" s="24">
        <f t="shared" si="23"/>
        <v>0.5385116777534741</v>
      </c>
      <c r="I1520" s="15">
        <f>I1521+I1523+I1525+I1534</f>
        <v>1912453.14</v>
      </c>
      <c r="J1520" s="21">
        <f>J1521+J1523+J1525+J1534</f>
        <v>0</v>
      </c>
    </row>
    <row r="1521" spans="1:10" ht="15">
      <c r="A1521" s="120"/>
      <c r="B1521" s="102"/>
      <c r="C1521" s="97" t="s">
        <v>490</v>
      </c>
      <c r="D1521" s="10" t="s">
        <v>491</v>
      </c>
      <c r="E1521" s="13">
        <f>E1522</f>
        <v>0</v>
      </c>
      <c r="F1521" s="15" t="s">
        <v>560</v>
      </c>
      <c r="G1521" s="15">
        <f>G1522</f>
        <v>0</v>
      </c>
      <c r="H1521" s="24">
        <f t="shared" si="23"/>
        <v>0</v>
      </c>
      <c r="I1521" s="15">
        <f>G1521</f>
        <v>0</v>
      </c>
      <c r="J1521" s="21">
        <v>0</v>
      </c>
    </row>
    <row r="1522" spans="1:10" ht="30">
      <c r="A1522" s="120"/>
      <c r="B1522" s="103"/>
      <c r="C1522" s="98"/>
      <c r="D1522" s="10" t="s">
        <v>561</v>
      </c>
      <c r="E1522" s="13">
        <v>0</v>
      </c>
      <c r="F1522" s="15" t="s">
        <v>560</v>
      </c>
      <c r="G1522" s="15">
        <v>0</v>
      </c>
      <c r="H1522" s="24">
        <f t="shared" si="23"/>
        <v>0</v>
      </c>
      <c r="I1522" s="15"/>
      <c r="J1522" s="21"/>
    </row>
    <row r="1523" spans="1:10" ht="15">
      <c r="A1523" s="120"/>
      <c r="B1523" s="103"/>
      <c r="C1523" s="97" t="s">
        <v>562</v>
      </c>
      <c r="D1523" s="10" t="s">
        <v>491</v>
      </c>
      <c r="E1523" s="13">
        <f>E1524</f>
        <v>0</v>
      </c>
      <c r="F1523" s="15" t="s">
        <v>563</v>
      </c>
      <c r="G1523" s="15">
        <f>G1524</f>
        <v>356707.74</v>
      </c>
      <c r="H1523" s="24">
        <f t="shared" si="23"/>
        <v>0.9999992711125065</v>
      </c>
      <c r="I1523" s="15">
        <f>G1523</f>
        <v>356707.74</v>
      </c>
      <c r="J1523" s="21">
        <v>0</v>
      </c>
    </row>
    <row r="1524" spans="1:10" ht="75">
      <c r="A1524" s="120"/>
      <c r="B1524" s="103"/>
      <c r="C1524" s="98"/>
      <c r="D1524" s="10" t="s">
        <v>564</v>
      </c>
      <c r="E1524" s="13">
        <v>0</v>
      </c>
      <c r="F1524" s="15" t="s">
        <v>563</v>
      </c>
      <c r="G1524" s="15">
        <v>356707.74</v>
      </c>
      <c r="H1524" s="24">
        <f t="shared" si="23"/>
        <v>0.9999992711125065</v>
      </c>
      <c r="I1524" s="15"/>
      <c r="J1524" s="21"/>
    </row>
    <row r="1525" spans="1:10" ht="30">
      <c r="A1525" s="120"/>
      <c r="B1525" s="103"/>
      <c r="C1525" s="109" t="s">
        <v>1941</v>
      </c>
      <c r="D1525" s="10" t="s">
        <v>1942</v>
      </c>
      <c r="E1525" s="13">
        <f>SUM(E1526:E1533)</f>
        <v>3169400</v>
      </c>
      <c r="F1525" s="15" t="s">
        <v>565</v>
      </c>
      <c r="G1525" s="15">
        <f>SUM(G1526:G1533)</f>
        <v>1555745.4</v>
      </c>
      <c r="H1525" s="24">
        <f t="shared" si="23"/>
        <v>0.48881461908008633</v>
      </c>
      <c r="I1525" s="15">
        <f>G1525</f>
        <v>1555745.4</v>
      </c>
      <c r="J1525" s="21">
        <v>0</v>
      </c>
    </row>
    <row r="1526" spans="1:10" ht="30">
      <c r="A1526" s="120"/>
      <c r="B1526" s="120"/>
      <c r="C1526" s="102"/>
      <c r="D1526" s="51" t="s">
        <v>566</v>
      </c>
      <c r="E1526" s="13">
        <v>15000</v>
      </c>
      <c r="F1526" s="15" t="s">
        <v>184</v>
      </c>
      <c r="G1526" s="15">
        <v>0</v>
      </c>
      <c r="H1526" s="24"/>
      <c r="I1526" s="15"/>
      <c r="J1526" s="21"/>
    </row>
    <row r="1527" spans="1:10" ht="45">
      <c r="A1527" s="120"/>
      <c r="B1527" s="120"/>
      <c r="C1527" s="103"/>
      <c r="D1527" s="51" t="s">
        <v>567</v>
      </c>
      <c r="E1527" s="13">
        <v>0</v>
      </c>
      <c r="F1527" s="15" t="s">
        <v>780</v>
      </c>
      <c r="G1527" s="15">
        <v>0</v>
      </c>
      <c r="H1527" s="24">
        <f t="shared" si="23"/>
        <v>0</v>
      </c>
      <c r="I1527" s="15"/>
      <c r="J1527" s="21"/>
    </row>
    <row r="1528" spans="1:10" ht="45">
      <c r="A1528" s="120"/>
      <c r="B1528" s="120"/>
      <c r="C1528" s="103"/>
      <c r="D1528" s="51" t="s">
        <v>568</v>
      </c>
      <c r="E1528" s="13">
        <v>0</v>
      </c>
      <c r="F1528" s="15" t="s">
        <v>569</v>
      </c>
      <c r="G1528" s="15">
        <v>0</v>
      </c>
      <c r="H1528" s="24">
        <f t="shared" si="23"/>
        <v>0</v>
      </c>
      <c r="I1528" s="15"/>
      <c r="J1528" s="21"/>
    </row>
    <row r="1529" spans="1:10" ht="15">
      <c r="A1529" s="120"/>
      <c r="B1529" s="120"/>
      <c r="C1529" s="103"/>
      <c r="D1529" s="51" t="s">
        <v>570</v>
      </c>
      <c r="E1529" s="13">
        <v>4000</v>
      </c>
      <c r="F1529" s="15" t="s">
        <v>1777</v>
      </c>
      <c r="G1529" s="15">
        <v>545.4</v>
      </c>
      <c r="H1529" s="24">
        <f t="shared" si="23"/>
        <v>0.13635</v>
      </c>
      <c r="I1529" s="15"/>
      <c r="J1529" s="21"/>
    </row>
    <row r="1530" spans="1:10" ht="15">
      <c r="A1530" s="120"/>
      <c r="B1530" s="120"/>
      <c r="C1530" s="103"/>
      <c r="D1530" s="52" t="s">
        <v>571</v>
      </c>
      <c r="E1530" s="35">
        <v>0</v>
      </c>
      <c r="F1530" s="36" t="s">
        <v>1703</v>
      </c>
      <c r="G1530" s="36">
        <v>0</v>
      </c>
      <c r="H1530" s="24">
        <f t="shared" si="23"/>
        <v>0</v>
      </c>
      <c r="I1530" s="36"/>
      <c r="J1530" s="37"/>
    </row>
    <row r="1531" spans="1:10" ht="15">
      <c r="A1531" s="120"/>
      <c r="B1531" s="120"/>
      <c r="C1531" s="103"/>
      <c r="D1531" s="128" t="s">
        <v>572</v>
      </c>
      <c r="E1531" s="40">
        <v>0</v>
      </c>
      <c r="F1531" s="41" t="s">
        <v>1703</v>
      </c>
      <c r="G1531" s="41">
        <v>0</v>
      </c>
      <c r="H1531" s="24">
        <f t="shared" si="23"/>
        <v>0</v>
      </c>
      <c r="I1531" s="41"/>
      <c r="J1531" s="42"/>
    </row>
    <row r="1532" spans="1:10" ht="15">
      <c r="A1532" s="120"/>
      <c r="B1532" s="120"/>
      <c r="C1532" s="103"/>
      <c r="D1532" s="51" t="s">
        <v>573</v>
      </c>
      <c r="E1532" s="13">
        <v>0</v>
      </c>
      <c r="F1532" s="15" t="s">
        <v>235</v>
      </c>
      <c r="G1532" s="15">
        <v>0</v>
      </c>
      <c r="H1532" s="24">
        <f t="shared" si="23"/>
        <v>0</v>
      </c>
      <c r="I1532" s="15"/>
      <c r="J1532" s="21"/>
    </row>
    <row r="1533" spans="1:10" ht="30">
      <c r="A1533" s="120"/>
      <c r="B1533" s="120"/>
      <c r="C1533" s="104"/>
      <c r="D1533" s="51" t="s">
        <v>574</v>
      </c>
      <c r="E1533" s="13">
        <v>3150400</v>
      </c>
      <c r="F1533" s="15" t="s">
        <v>575</v>
      </c>
      <c r="G1533" s="15">
        <v>1555200</v>
      </c>
      <c r="H1533" s="24">
        <f t="shared" si="23"/>
        <v>0.4936515997968512</v>
      </c>
      <c r="I1533" s="15"/>
      <c r="J1533" s="21"/>
    </row>
    <row r="1534" spans="1:10" ht="15">
      <c r="A1534" s="120"/>
      <c r="B1534" s="103"/>
      <c r="C1534" s="121" t="s">
        <v>251</v>
      </c>
      <c r="D1534" s="10" t="s">
        <v>196</v>
      </c>
      <c r="E1534" s="13">
        <f>E1535</f>
        <v>337715</v>
      </c>
      <c r="F1534" s="15" t="s">
        <v>184</v>
      </c>
      <c r="G1534" s="15">
        <f>G1535</f>
        <v>0</v>
      </c>
      <c r="H1534" s="24"/>
      <c r="I1534" s="15">
        <v>0</v>
      </c>
      <c r="J1534" s="21">
        <f>G1534</f>
        <v>0</v>
      </c>
    </row>
    <row r="1535" spans="1:10" ht="45">
      <c r="A1535" s="120"/>
      <c r="B1535" s="104"/>
      <c r="C1535" s="98"/>
      <c r="D1535" s="10" t="s">
        <v>576</v>
      </c>
      <c r="E1535" s="13">
        <v>337715</v>
      </c>
      <c r="F1535" s="15" t="s">
        <v>184</v>
      </c>
      <c r="G1535" s="15">
        <v>0</v>
      </c>
      <c r="H1535" s="24"/>
      <c r="I1535" s="15"/>
      <c r="J1535" s="21"/>
    </row>
    <row r="1536" spans="1:11" ht="30">
      <c r="A1536" s="103"/>
      <c r="B1536" s="116" t="s">
        <v>577</v>
      </c>
      <c r="C1536" s="8"/>
      <c r="D1536" s="10" t="s">
        <v>578</v>
      </c>
      <c r="E1536" s="13">
        <f>E1537+E1541+E1547+E1549+E1553+E1557+E1561+E1590+E1592+E1595+E1604+E1608</f>
        <v>890574</v>
      </c>
      <c r="F1536" s="15" t="s">
        <v>579</v>
      </c>
      <c r="G1536" s="15">
        <f>G1537+G1541+G1547+G1549+G1553+G1557+G1561+G1590+G1592+G1595+G1604+G1608</f>
        <v>236140.24</v>
      </c>
      <c r="H1536" s="24">
        <f t="shared" si="23"/>
        <v>0.2283054808148759</v>
      </c>
      <c r="I1536" s="15">
        <f>I1537+I1541+I1547+I1549+I1553+I1557+I1561+I1590+I1592+I1595+I1604+I1608</f>
        <v>206700.25</v>
      </c>
      <c r="J1536" s="21">
        <f>J1537+J1541+J1547+J1549+J1553+J1557+J1561+J1590+J1592+J1595+J1604+J1608</f>
        <v>29439.989999999998</v>
      </c>
      <c r="K1536" s="1"/>
    </row>
    <row r="1537" spans="1:10" ht="15">
      <c r="A1537" s="120"/>
      <c r="B1537" s="102"/>
      <c r="C1537" s="97" t="s">
        <v>1477</v>
      </c>
      <c r="D1537" s="10" t="s">
        <v>1478</v>
      </c>
      <c r="E1537" s="13">
        <v>0</v>
      </c>
      <c r="F1537" s="15" t="s">
        <v>580</v>
      </c>
      <c r="G1537" s="15">
        <f>G1538+G1539+G1540</f>
        <v>3151.6400000000003</v>
      </c>
      <c r="H1537" s="24">
        <f t="shared" si="23"/>
        <v>0.5073470701867354</v>
      </c>
      <c r="I1537" s="15">
        <f>G1537</f>
        <v>3151.6400000000003</v>
      </c>
      <c r="J1537" s="21">
        <v>0</v>
      </c>
    </row>
    <row r="1538" spans="1:10" ht="45">
      <c r="A1538" s="120"/>
      <c r="B1538" s="103"/>
      <c r="C1538" s="98"/>
      <c r="D1538" s="10" t="s">
        <v>581</v>
      </c>
      <c r="E1538" s="13">
        <v>0</v>
      </c>
      <c r="F1538" s="15" t="s">
        <v>238</v>
      </c>
      <c r="G1538" s="15">
        <v>0</v>
      </c>
      <c r="H1538" s="24">
        <f t="shared" si="23"/>
        <v>0</v>
      </c>
      <c r="I1538" s="15"/>
      <c r="J1538" s="21"/>
    </row>
    <row r="1539" spans="1:10" ht="75">
      <c r="A1539" s="120"/>
      <c r="B1539" s="103"/>
      <c r="C1539" s="98"/>
      <c r="D1539" s="10" t="s">
        <v>582</v>
      </c>
      <c r="E1539" s="13">
        <v>0</v>
      </c>
      <c r="F1539" s="15" t="s">
        <v>583</v>
      </c>
      <c r="G1539" s="15">
        <v>1868.4</v>
      </c>
      <c r="H1539" s="24">
        <f t="shared" si="23"/>
        <v>0.9938297872340426</v>
      </c>
      <c r="I1539" s="15"/>
      <c r="J1539" s="21"/>
    </row>
    <row r="1540" spans="1:10" ht="15">
      <c r="A1540" s="120"/>
      <c r="B1540" s="103"/>
      <c r="C1540" s="98"/>
      <c r="D1540" s="10" t="s">
        <v>584</v>
      </c>
      <c r="E1540" s="13">
        <v>0</v>
      </c>
      <c r="F1540" s="15" t="s">
        <v>585</v>
      </c>
      <c r="G1540" s="15">
        <v>1283.24</v>
      </c>
      <c r="H1540" s="24">
        <f t="shared" si="23"/>
        <v>0.9633933933933934</v>
      </c>
      <c r="I1540" s="15"/>
      <c r="J1540" s="21"/>
    </row>
    <row r="1541" spans="1:10" ht="15">
      <c r="A1541" s="120"/>
      <c r="B1541" s="103"/>
      <c r="C1541" s="97" t="s">
        <v>214</v>
      </c>
      <c r="D1541" s="10" t="s">
        <v>215</v>
      </c>
      <c r="E1541" s="13">
        <f>E1542+E1543+E1544+E1545+E1546</f>
        <v>7000</v>
      </c>
      <c r="F1541" s="15" t="s">
        <v>586</v>
      </c>
      <c r="G1541" s="15">
        <f>SUM(G1542:G1546)</f>
        <v>42255.060000000005</v>
      </c>
      <c r="H1541" s="24">
        <f t="shared" si="23"/>
        <v>0.2773424260125889</v>
      </c>
      <c r="I1541" s="15">
        <f>G1541</f>
        <v>42255.060000000005</v>
      </c>
      <c r="J1541" s="21">
        <v>0</v>
      </c>
    </row>
    <row r="1542" spans="1:10" ht="15">
      <c r="A1542" s="120"/>
      <c r="B1542" s="103"/>
      <c r="C1542" s="98"/>
      <c r="D1542" s="10" t="s">
        <v>587</v>
      </c>
      <c r="E1542" s="13">
        <v>0</v>
      </c>
      <c r="F1542" s="15" t="s">
        <v>588</v>
      </c>
      <c r="G1542" s="15">
        <v>21283.46</v>
      </c>
      <c r="H1542" s="24">
        <f t="shared" si="23"/>
        <v>0.9789099438874068</v>
      </c>
      <c r="I1542" s="15"/>
      <c r="J1542" s="21"/>
    </row>
    <row r="1543" spans="1:10" ht="45">
      <c r="A1543" s="120"/>
      <c r="B1543" s="103"/>
      <c r="C1543" s="98"/>
      <c r="D1543" s="10" t="s">
        <v>581</v>
      </c>
      <c r="E1543" s="13">
        <v>0</v>
      </c>
      <c r="F1543" s="15" t="s">
        <v>589</v>
      </c>
      <c r="G1543" s="15">
        <v>7351.25</v>
      </c>
      <c r="H1543" s="24">
        <f t="shared" si="23"/>
        <v>0.1093936011904762</v>
      </c>
      <c r="I1543" s="15"/>
      <c r="J1543" s="21"/>
    </row>
    <row r="1544" spans="1:10" ht="75">
      <c r="A1544" s="120"/>
      <c r="B1544" s="103"/>
      <c r="C1544" s="98"/>
      <c r="D1544" s="10" t="s">
        <v>582</v>
      </c>
      <c r="E1544" s="13">
        <v>0</v>
      </c>
      <c r="F1544" s="15" t="s">
        <v>590</v>
      </c>
      <c r="G1544" s="15">
        <v>9006.68</v>
      </c>
      <c r="H1544" s="24">
        <f aca="true" t="shared" si="24" ref="H1544:H1607">G1544/F1544</f>
        <v>0.1531748299319728</v>
      </c>
      <c r="I1544" s="15"/>
      <c r="J1544" s="21"/>
    </row>
    <row r="1545" spans="1:10" ht="45">
      <c r="A1545" s="120"/>
      <c r="B1545" s="103"/>
      <c r="C1545" s="99"/>
      <c r="D1545" s="34" t="s">
        <v>591</v>
      </c>
      <c r="E1545" s="35">
        <v>0</v>
      </c>
      <c r="F1545" s="36" t="s">
        <v>592</v>
      </c>
      <c r="G1545" s="36">
        <v>2448.62</v>
      </c>
      <c r="H1545" s="24">
        <f t="shared" si="24"/>
        <v>0.9998448346263781</v>
      </c>
      <c r="I1545" s="36"/>
      <c r="J1545" s="37"/>
    </row>
    <row r="1546" spans="1:10" ht="15">
      <c r="A1546" s="120"/>
      <c r="B1546" s="103"/>
      <c r="C1546" s="100"/>
      <c r="D1546" s="39" t="s">
        <v>584</v>
      </c>
      <c r="E1546" s="40">
        <v>7000</v>
      </c>
      <c r="F1546" s="41" t="s">
        <v>593</v>
      </c>
      <c r="G1546" s="41">
        <v>2165.05</v>
      </c>
      <c r="H1546" s="24">
        <f t="shared" si="24"/>
        <v>0.999561403508772</v>
      </c>
      <c r="I1546" s="41"/>
      <c r="J1546" s="42"/>
    </row>
    <row r="1547" spans="1:10" ht="15">
      <c r="A1547" s="120"/>
      <c r="B1547" s="103"/>
      <c r="C1547" s="97" t="s">
        <v>1482</v>
      </c>
      <c r="D1547" s="10" t="s">
        <v>1483</v>
      </c>
      <c r="E1547" s="13">
        <f>E1548</f>
        <v>3200</v>
      </c>
      <c r="F1547" s="15" t="s">
        <v>594</v>
      </c>
      <c r="G1547" s="15">
        <f>G1548</f>
        <v>2968.52</v>
      </c>
      <c r="H1547" s="24">
        <f t="shared" si="24"/>
        <v>0.9998383294038397</v>
      </c>
      <c r="I1547" s="15">
        <f>G1547</f>
        <v>2968.52</v>
      </c>
      <c r="J1547" s="21">
        <v>0</v>
      </c>
    </row>
    <row r="1548" spans="1:10" ht="15">
      <c r="A1548" s="120"/>
      <c r="B1548" s="103"/>
      <c r="C1548" s="98"/>
      <c r="D1548" s="10" t="s">
        <v>584</v>
      </c>
      <c r="E1548" s="13">
        <v>3200</v>
      </c>
      <c r="F1548" s="15" t="s">
        <v>594</v>
      </c>
      <c r="G1548" s="15">
        <v>2968.52</v>
      </c>
      <c r="H1548" s="24">
        <f t="shared" si="24"/>
        <v>0.9998383294038397</v>
      </c>
      <c r="I1548" s="15"/>
      <c r="J1548" s="21"/>
    </row>
    <row r="1549" spans="1:10" ht="15">
      <c r="A1549" s="120"/>
      <c r="B1549" s="103"/>
      <c r="C1549" s="97" t="s">
        <v>218</v>
      </c>
      <c r="D1549" s="10" t="s">
        <v>219</v>
      </c>
      <c r="E1549" s="13">
        <f>E1550+E1551+E1552</f>
        <v>1716</v>
      </c>
      <c r="F1549" s="15" t="s">
        <v>595</v>
      </c>
      <c r="G1549" s="15">
        <f>G1550+G1551+G1552</f>
        <v>4274.64</v>
      </c>
      <c r="H1549" s="24">
        <f t="shared" si="24"/>
        <v>0.16783038869257952</v>
      </c>
      <c r="I1549" s="15">
        <f>G1549</f>
        <v>4274.64</v>
      </c>
      <c r="J1549" s="21">
        <v>0</v>
      </c>
    </row>
    <row r="1550" spans="1:10" ht="45">
      <c r="A1550" s="120"/>
      <c r="B1550" s="103"/>
      <c r="C1550" s="98"/>
      <c r="D1550" s="10" t="s">
        <v>581</v>
      </c>
      <c r="E1550" s="13">
        <v>0</v>
      </c>
      <c r="F1550" s="15" t="s">
        <v>596</v>
      </c>
      <c r="G1550" s="15">
        <v>0</v>
      </c>
      <c r="H1550" s="24">
        <f t="shared" si="24"/>
        <v>0</v>
      </c>
      <c r="I1550" s="15"/>
      <c r="J1550" s="21"/>
    </row>
    <row r="1551" spans="1:10" ht="75">
      <c r="A1551" s="120"/>
      <c r="B1551" s="103"/>
      <c r="C1551" s="98"/>
      <c r="D1551" s="10" t="s">
        <v>582</v>
      </c>
      <c r="E1551" s="13">
        <v>0</v>
      </c>
      <c r="F1551" s="15" t="s">
        <v>597</v>
      </c>
      <c r="G1551" s="15">
        <v>0</v>
      </c>
      <c r="H1551" s="24">
        <f t="shared" si="24"/>
        <v>0</v>
      </c>
      <c r="I1551" s="15"/>
      <c r="J1551" s="21"/>
    </row>
    <row r="1552" spans="1:10" ht="15">
      <c r="A1552" s="120"/>
      <c r="B1552" s="103"/>
      <c r="C1552" s="98"/>
      <c r="D1552" s="10" t="s">
        <v>584</v>
      </c>
      <c r="E1552" s="13">
        <v>1716</v>
      </c>
      <c r="F1552" s="15" t="s">
        <v>598</v>
      </c>
      <c r="G1552" s="15">
        <v>4274.64</v>
      </c>
      <c r="H1552" s="24">
        <f t="shared" si="24"/>
        <v>1.0724134470647266</v>
      </c>
      <c r="I1552" s="15"/>
      <c r="J1552" s="21"/>
    </row>
    <row r="1553" spans="1:10" ht="15">
      <c r="A1553" s="120"/>
      <c r="B1553" s="103"/>
      <c r="C1553" s="97" t="s">
        <v>221</v>
      </c>
      <c r="D1553" s="10" t="s">
        <v>222</v>
      </c>
      <c r="E1553" s="13">
        <f>E1554+E1555+E1556</f>
        <v>244</v>
      </c>
      <c r="F1553" s="15" t="s">
        <v>599</v>
      </c>
      <c r="G1553" s="15">
        <f>G1554+G1555+G1556</f>
        <v>113.9</v>
      </c>
      <c r="H1553" s="24">
        <f t="shared" si="24"/>
        <v>0.0341631673665267</v>
      </c>
      <c r="I1553" s="15">
        <f>G1553</f>
        <v>113.9</v>
      </c>
      <c r="J1553" s="21">
        <v>0</v>
      </c>
    </row>
    <row r="1554" spans="1:10" ht="45">
      <c r="A1554" s="120"/>
      <c r="B1554" s="103"/>
      <c r="C1554" s="98"/>
      <c r="D1554" s="10" t="s">
        <v>581</v>
      </c>
      <c r="E1554" s="13">
        <v>0</v>
      </c>
      <c r="F1554" s="15" t="s">
        <v>600</v>
      </c>
      <c r="G1554" s="15">
        <v>0</v>
      </c>
      <c r="H1554" s="24">
        <f t="shared" si="24"/>
        <v>0</v>
      </c>
      <c r="I1554" s="15"/>
      <c r="J1554" s="21"/>
    </row>
    <row r="1555" spans="1:10" ht="75">
      <c r="A1555" s="120"/>
      <c r="B1555" s="103"/>
      <c r="C1555" s="98"/>
      <c r="D1555" s="10" t="s">
        <v>582</v>
      </c>
      <c r="E1555" s="13">
        <v>0</v>
      </c>
      <c r="F1555" s="15" t="s">
        <v>1289</v>
      </c>
      <c r="G1555" s="15">
        <v>0</v>
      </c>
      <c r="H1555" s="24">
        <f t="shared" si="24"/>
        <v>0</v>
      </c>
      <c r="I1555" s="15"/>
      <c r="J1555" s="21"/>
    </row>
    <row r="1556" spans="1:10" ht="15">
      <c r="A1556" s="120"/>
      <c r="B1556" s="103"/>
      <c r="C1556" s="98"/>
      <c r="D1556" s="10" t="s">
        <v>584</v>
      </c>
      <c r="E1556" s="13">
        <v>244</v>
      </c>
      <c r="F1556" s="15" t="s">
        <v>601</v>
      </c>
      <c r="G1556" s="15">
        <v>113.9</v>
      </c>
      <c r="H1556" s="24">
        <f t="shared" si="24"/>
        <v>0.4668032786885246</v>
      </c>
      <c r="I1556" s="15"/>
      <c r="J1556" s="21"/>
    </row>
    <row r="1557" spans="1:10" ht="30">
      <c r="A1557" s="120"/>
      <c r="B1557" s="103"/>
      <c r="C1557" s="97" t="s">
        <v>807</v>
      </c>
      <c r="D1557" s="10" t="s">
        <v>808</v>
      </c>
      <c r="E1557" s="13">
        <f>E1558+E1559+E1560</f>
        <v>80</v>
      </c>
      <c r="F1557" s="15" t="s">
        <v>602</v>
      </c>
      <c r="G1557" s="15">
        <f>G1558+G1559+G1560</f>
        <v>377</v>
      </c>
      <c r="H1557" s="24">
        <f t="shared" si="24"/>
        <v>0.1682284694332887</v>
      </c>
      <c r="I1557" s="15">
        <f>G1557</f>
        <v>377</v>
      </c>
      <c r="J1557" s="21">
        <v>0</v>
      </c>
    </row>
    <row r="1558" spans="1:10" ht="45">
      <c r="A1558" s="120"/>
      <c r="B1558" s="103"/>
      <c r="C1558" s="98"/>
      <c r="D1558" s="10" t="s">
        <v>581</v>
      </c>
      <c r="E1558" s="13">
        <v>0</v>
      </c>
      <c r="F1558" s="15" t="s">
        <v>603</v>
      </c>
      <c r="G1558" s="15">
        <v>0</v>
      </c>
      <c r="H1558" s="24">
        <f t="shared" si="24"/>
        <v>0</v>
      </c>
      <c r="I1558" s="15"/>
      <c r="J1558" s="21"/>
    </row>
    <row r="1559" spans="1:10" ht="75">
      <c r="A1559" s="120"/>
      <c r="B1559" s="103"/>
      <c r="C1559" s="98"/>
      <c r="D1559" s="10" t="s">
        <v>582</v>
      </c>
      <c r="E1559" s="13">
        <v>0</v>
      </c>
      <c r="F1559" s="15" t="s">
        <v>604</v>
      </c>
      <c r="G1559" s="15">
        <v>27</v>
      </c>
      <c r="H1559" s="24">
        <f t="shared" si="24"/>
        <v>0.02967032967032967</v>
      </c>
      <c r="I1559" s="15"/>
      <c r="J1559" s="21"/>
    </row>
    <row r="1560" spans="1:10" ht="15">
      <c r="A1560" s="120"/>
      <c r="B1560" s="103"/>
      <c r="C1560" s="99"/>
      <c r="D1560" s="34" t="s">
        <v>584</v>
      </c>
      <c r="E1560" s="35">
        <v>80</v>
      </c>
      <c r="F1560" s="36" t="s">
        <v>605</v>
      </c>
      <c r="G1560" s="36">
        <v>350</v>
      </c>
      <c r="H1560" s="24">
        <f t="shared" si="24"/>
        <v>1</v>
      </c>
      <c r="I1560" s="36"/>
      <c r="J1560" s="37"/>
    </row>
    <row r="1561" spans="1:10" ht="15">
      <c r="A1561" s="120"/>
      <c r="B1561" s="103"/>
      <c r="C1561" s="122" t="s">
        <v>224</v>
      </c>
      <c r="D1561" s="39" t="s">
        <v>1958</v>
      </c>
      <c r="E1561" s="40">
        <f>SUM(E1562:E1589)</f>
        <v>40009</v>
      </c>
      <c r="F1561" s="41" t="s">
        <v>606</v>
      </c>
      <c r="G1561" s="41">
        <f>SUM(G1562:G1589)</f>
        <v>23304</v>
      </c>
      <c r="H1561" s="24">
        <f t="shared" si="24"/>
        <v>0.41426387456891955</v>
      </c>
      <c r="I1561" s="41">
        <f>G1561</f>
        <v>23304</v>
      </c>
      <c r="J1561" s="42">
        <v>0</v>
      </c>
    </row>
    <row r="1562" spans="1:10" ht="45">
      <c r="A1562" s="120"/>
      <c r="B1562" s="120"/>
      <c r="C1562" s="102"/>
      <c r="D1562" s="51" t="s">
        <v>581</v>
      </c>
      <c r="E1562" s="13">
        <v>0</v>
      </c>
      <c r="F1562" s="15" t="s">
        <v>235</v>
      </c>
      <c r="G1562" s="15">
        <v>883.26</v>
      </c>
      <c r="H1562" s="24">
        <f t="shared" si="24"/>
        <v>0.088326</v>
      </c>
      <c r="I1562" s="15"/>
      <c r="J1562" s="21"/>
    </row>
    <row r="1563" spans="1:10" ht="75">
      <c r="A1563" s="120"/>
      <c r="B1563" s="120"/>
      <c r="C1563" s="103"/>
      <c r="D1563" s="51" t="s">
        <v>582</v>
      </c>
      <c r="E1563" s="13">
        <v>0</v>
      </c>
      <c r="F1563" s="15" t="s">
        <v>235</v>
      </c>
      <c r="G1563" s="15">
        <v>5782.35</v>
      </c>
      <c r="H1563" s="24">
        <f t="shared" si="24"/>
        <v>0.578235</v>
      </c>
      <c r="I1563" s="15"/>
      <c r="J1563" s="21"/>
    </row>
    <row r="1564" spans="1:10" ht="30">
      <c r="A1564" s="120"/>
      <c r="B1564" s="120"/>
      <c r="C1564" s="103"/>
      <c r="D1564" s="51" t="s">
        <v>607</v>
      </c>
      <c r="E1564" s="13">
        <v>2520</v>
      </c>
      <c r="F1564" s="15" t="s">
        <v>608</v>
      </c>
      <c r="G1564" s="15">
        <v>1992.8</v>
      </c>
      <c r="H1564" s="24">
        <f t="shared" si="24"/>
        <v>0.7907936507936508</v>
      </c>
      <c r="I1564" s="15"/>
      <c r="J1564" s="21"/>
    </row>
    <row r="1565" spans="1:10" ht="45">
      <c r="A1565" s="120"/>
      <c r="B1565" s="120"/>
      <c r="C1565" s="103"/>
      <c r="D1565" s="51" t="s">
        <v>609</v>
      </c>
      <c r="E1565" s="13">
        <v>409</v>
      </c>
      <c r="F1565" s="15" t="s">
        <v>610</v>
      </c>
      <c r="G1565" s="15">
        <v>0</v>
      </c>
      <c r="H1565" s="24">
        <f t="shared" si="24"/>
        <v>0</v>
      </c>
      <c r="I1565" s="15"/>
      <c r="J1565" s="21"/>
    </row>
    <row r="1566" spans="1:10" ht="30">
      <c r="A1566" s="120"/>
      <c r="B1566" s="120"/>
      <c r="C1566" s="103"/>
      <c r="D1566" s="51" t="s">
        <v>611</v>
      </c>
      <c r="E1566" s="13">
        <v>12000</v>
      </c>
      <c r="F1566" s="15">
        <v>4930</v>
      </c>
      <c r="G1566" s="15">
        <v>3448.48</v>
      </c>
      <c r="H1566" s="24">
        <f t="shared" si="24"/>
        <v>0.6994888438133874</v>
      </c>
      <c r="I1566" s="15"/>
      <c r="J1566" s="21"/>
    </row>
    <row r="1567" spans="1:10" ht="45">
      <c r="A1567" s="120"/>
      <c r="B1567" s="120"/>
      <c r="C1567" s="103"/>
      <c r="D1567" s="51" t="s">
        <v>612</v>
      </c>
      <c r="E1567" s="13">
        <v>3000</v>
      </c>
      <c r="F1567" s="15" t="s">
        <v>238</v>
      </c>
      <c r="G1567" s="15">
        <v>470.6</v>
      </c>
      <c r="H1567" s="24">
        <f t="shared" si="24"/>
        <v>0.15686666666666668</v>
      </c>
      <c r="I1567" s="15"/>
      <c r="J1567" s="21"/>
    </row>
    <row r="1568" spans="1:10" ht="30">
      <c r="A1568" s="120"/>
      <c r="B1568" s="120"/>
      <c r="C1568" s="103"/>
      <c r="D1568" s="51" t="s">
        <v>613</v>
      </c>
      <c r="E1568" s="13">
        <v>0</v>
      </c>
      <c r="F1568" s="15" t="s">
        <v>614</v>
      </c>
      <c r="G1568" s="15">
        <v>3325</v>
      </c>
      <c r="H1568" s="24">
        <f t="shared" si="24"/>
        <v>1</v>
      </c>
      <c r="I1568" s="15"/>
      <c r="J1568" s="21"/>
    </row>
    <row r="1569" spans="1:10" ht="30">
      <c r="A1569" s="120"/>
      <c r="B1569" s="120"/>
      <c r="C1569" s="103"/>
      <c r="D1569" s="51" t="s">
        <v>615</v>
      </c>
      <c r="E1569" s="13">
        <v>350</v>
      </c>
      <c r="F1569" s="15" t="s">
        <v>605</v>
      </c>
      <c r="G1569" s="15">
        <v>0</v>
      </c>
      <c r="H1569" s="24">
        <f t="shared" si="24"/>
        <v>0</v>
      </c>
      <c r="I1569" s="15"/>
      <c r="J1569" s="21"/>
    </row>
    <row r="1570" spans="1:10" ht="30">
      <c r="A1570" s="120"/>
      <c r="B1570" s="120"/>
      <c r="C1570" s="103"/>
      <c r="D1570" s="51" t="s">
        <v>616</v>
      </c>
      <c r="E1570" s="13">
        <v>1000</v>
      </c>
      <c r="F1570" s="15" t="s">
        <v>1705</v>
      </c>
      <c r="G1570" s="15">
        <v>0</v>
      </c>
      <c r="H1570" s="24">
        <f t="shared" si="24"/>
        <v>0</v>
      </c>
      <c r="I1570" s="15"/>
      <c r="J1570" s="21"/>
    </row>
    <row r="1571" spans="1:10" ht="15">
      <c r="A1571" s="120"/>
      <c r="B1571" s="120"/>
      <c r="C1571" s="103"/>
      <c r="D1571" s="51" t="s">
        <v>617</v>
      </c>
      <c r="E1571" s="13">
        <v>509</v>
      </c>
      <c r="F1571" s="15" t="s">
        <v>618</v>
      </c>
      <c r="G1571" s="15">
        <v>0</v>
      </c>
      <c r="H1571" s="24">
        <f t="shared" si="24"/>
        <v>0</v>
      </c>
      <c r="I1571" s="15"/>
      <c r="J1571" s="21"/>
    </row>
    <row r="1572" spans="1:10" ht="15">
      <c r="A1572" s="120"/>
      <c r="B1572" s="120"/>
      <c r="C1572" s="103"/>
      <c r="D1572" s="51" t="s">
        <v>619</v>
      </c>
      <c r="E1572" s="13">
        <v>3035</v>
      </c>
      <c r="F1572" s="15" t="s">
        <v>620</v>
      </c>
      <c r="G1572" s="15">
        <v>485</v>
      </c>
      <c r="H1572" s="24">
        <f t="shared" si="24"/>
        <v>0.15980230642504117</v>
      </c>
      <c r="I1572" s="15"/>
      <c r="J1572" s="21"/>
    </row>
    <row r="1573" spans="1:10" ht="45">
      <c r="A1573" s="120"/>
      <c r="B1573" s="120"/>
      <c r="C1573" s="103"/>
      <c r="D1573" s="51" t="s">
        <v>621</v>
      </c>
      <c r="E1573" s="13">
        <v>1500</v>
      </c>
      <c r="F1573" s="15" t="s">
        <v>1509</v>
      </c>
      <c r="G1573" s="15">
        <v>1001.18</v>
      </c>
      <c r="H1573" s="24">
        <f t="shared" si="24"/>
        <v>0.6674533333333333</v>
      </c>
      <c r="I1573" s="15"/>
      <c r="J1573" s="21"/>
    </row>
    <row r="1574" spans="1:10" ht="30">
      <c r="A1574" s="120"/>
      <c r="B1574" s="120"/>
      <c r="C1574" s="103"/>
      <c r="D1574" s="52" t="s">
        <v>622</v>
      </c>
      <c r="E1574" s="35">
        <v>1009</v>
      </c>
      <c r="F1574" s="36" t="s">
        <v>623</v>
      </c>
      <c r="G1574" s="36">
        <v>62.9</v>
      </c>
      <c r="H1574" s="24">
        <f t="shared" si="24"/>
        <v>0.06233894945490585</v>
      </c>
      <c r="I1574" s="36"/>
      <c r="J1574" s="37"/>
    </row>
    <row r="1575" spans="1:10" ht="30">
      <c r="A1575" s="120"/>
      <c r="B1575" s="120"/>
      <c r="C1575" s="103"/>
      <c r="D1575" s="128" t="s">
        <v>624</v>
      </c>
      <c r="E1575" s="40">
        <v>2000</v>
      </c>
      <c r="F1575" s="41" t="s">
        <v>1479</v>
      </c>
      <c r="G1575" s="41">
        <v>1000.02</v>
      </c>
      <c r="H1575" s="24">
        <f t="shared" si="24"/>
        <v>0.50001</v>
      </c>
      <c r="I1575" s="41"/>
      <c r="J1575" s="42"/>
    </row>
    <row r="1576" spans="1:10" ht="30">
      <c r="A1576" s="120"/>
      <c r="B1576" s="120"/>
      <c r="C1576" s="103"/>
      <c r="D1576" s="51" t="s">
        <v>625</v>
      </c>
      <c r="E1576" s="13">
        <v>730</v>
      </c>
      <c r="F1576" s="15" t="s">
        <v>626</v>
      </c>
      <c r="G1576" s="15">
        <v>534.76</v>
      </c>
      <c r="H1576" s="24">
        <f t="shared" si="24"/>
        <v>0.7325479452054794</v>
      </c>
      <c r="I1576" s="15"/>
      <c r="J1576" s="21"/>
    </row>
    <row r="1577" spans="1:10" ht="30">
      <c r="A1577" s="120"/>
      <c r="B1577" s="120"/>
      <c r="C1577" s="103"/>
      <c r="D1577" s="51" t="s">
        <v>627</v>
      </c>
      <c r="E1577" s="13">
        <v>1463</v>
      </c>
      <c r="F1577" s="15" t="s">
        <v>628</v>
      </c>
      <c r="G1577" s="15">
        <v>404.99</v>
      </c>
      <c r="H1577" s="24">
        <f t="shared" si="24"/>
        <v>0.2768215994531784</v>
      </c>
      <c r="I1577" s="15"/>
      <c r="J1577" s="21"/>
    </row>
    <row r="1578" spans="1:10" ht="15">
      <c r="A1578" s="120"/>
      <c r="B1578" s="120"/>
      <c r="C1578" s="103"/>
      <c r="D1578" s="51" t="s">
        <v>629</v>
      </c>
      <c r="E1578" s="13">
        <v>451</v>
      </c>
      <c r="F1578" s="15" t="s">
        <v>630</v>
      </c>
      <c r="G1578" s="15">
        <v>197.99</v>
      </c>
      <c r="H1578" s="24">
        <f t="shared" si="24"/>
        <v>0.43900221729490024</v>
      </c>
      <c r="I1578" s="15"/>
      <c r="J1578" s="21"/>
    </row>
    <row r="1579" spans="1:10" ht="15">
      <c r="A1579" s="120"/>
      <c r="B1579" s="120"/>
      <c r="C1579" s="103"/>
      <c r="D1579" s="51" t="s">
        <v>631</v>
      </c>
      <c r="E1579" s="13">
        <v>500</v>
      </c>
      <c r="F1579" s="15" t="s">
        <v>632</v>
      </c>
      <c r="G1579" s="15">
        <v>308.21</v>
      </c>
      <c r="H1579" s="24">
        <f t="shared" si="24"/>
        <v>0.629</v>
      </c>
      <c r="I1579" s="15"/>
      <c r="J1579" s="21"/>
    </row>
    <row r="1580" spans="1:10" ht="30">
      <c r="A1580" s="120"/>
      <c r="B1580" s="120"/>
      <c r="C1580" s="103"/>
      <c r="D1580" s="51" t="s">
        <v>633</v>
      </c>
      <c r="E1580" s="13">
        <v>500</v>
      </c>
      <c r="F1580" s="15" t="s">
        <v>1714</v>
      </c>
      <c r="G1580" s="15">
        <v>497.43</v>
      </c>
      <c r="H1580" s="24">
        <f t="shared" si="24"/>
        <v>0.99486</v>
      </c>
      <c r="I1580" s="15"/>
      <c r="J1580" s="21"/>
    </row>
    <row r="1581" spans="1:10" ht="30">
      <c r="A1581" s="120"/>
      <c r="B1581" s="120"/>
      <c r="C1581" s="103"/>
      <c r="D1581" s="51" t="s">
        <v>634</v>
      </c>
      <c r="E1581" s="13">
        <v>2500</v>
      </c>
      <c r="F1581" s="15" t="s">
        <v>780</v>
      </c>
      <c r="G1581" s="15">
        <v>2494</v>
      </c>
      <c r="H1581" s="24">
        <f t="shared" si="24"/>
        <v>0.9976</v>
      </c>
      <c r="I1581" s="15"/>
      <c r="J1581" s="21"/>
    </row>
    <row r="1582" spans="1:10" ht="30">
      <c r="A1582" s="120"/>
      <c r="B1582" s="120"/>
      <c r="C1582" s="103"/>
      <c r="D1582" s="51" t="s">
        <v>635</v>
      </c>
      <c r="E1582" s="13">
        <v>1800</v>
      </c>
      <c r="F1582" s="15" t="s">
        <v>636</v>
      </c>
      <c r="G1582" s="15">
        <v>100.03</v>
      </c>
      <c r="H1582" s="24">
        <f t="shared" si="24"/>
        <v>0.055572222222222224</v>
      </c>
      <c r="I1582" s="15"/>
      <c r="J1582" s="21"/>
    </row>
    <row r="1583" spans="1:10" ht="30">
      <c r="A1583" s="120"/>
      <c r="B1583" s="120"/>
      <c r="C1583" s="103"/>
      <c r="D1583" s="51" t="s">
        <v>637</v>
      </c>
      <c r="E1583" s="13">
        <v>1853</v>
      </c>
      <c r="F1583" s="15" t="s">
        <v>638</v>
      </c>
      <c r="G1583" s="15">
        <v>0</v>
      </c>
      <c r="H1583" s="24">
        <f t="shared" si="24"/>
        <v>0</v>
      </c>
      <c r="I1583" s="15"/>
      <c r="J1583" s="21"/>
    </row>
    <row r="1584" spans="1:10" ht="15">
      <c r="A1584" s="120"/>
      <c r="B1584" s="120"/>
      <c r="C1584" s="103"/>
      <c r="D1584" s="51" t="s">
        <v>639</v>
      </c>
      <c r="E1584" s="13">
        <v>500</v>
      </c>
      <c r="F1584" s="15" t="s">
        <v>1714</v>
      </c>
      <c r="G1584" s="15">
        <v>0</v>
      </c>
      <c r="H1584" s="24">
        <f t="shared" si="24"/>
        <v>0</v>
      </c>
      <c r="I1584" s="15"/>
      <c r="J1584" s="21"/>
    </row>
    <row r="1585" spans="1:10" ht="30">
      <c r="A1585" s="120"/>
      <c r="B1585" s="120"/>
      <c r="C1585" s="103"/>
      <c r="D1585" s="51" t="s">
        <v>640</v>
      </c>
      <c r="E1585" s="13">
        <v>1000</v>
      </c>
      <c r="F1585" s="15" t="s">
        <v>1705</v>
      </c>
      <c r="G1585" s="15">
        <v>0</v>
      </c>
      <c r="H1585" s="24">
        <f t="shared" si="24"/>
        <v>0</v>
      </c>
      <c r="I1585" s="15"/>
      <c r="J1585" s="21"/>
    </row>
    <row r="1586" spans="1:10" ht="15">
      <c r="A1586" s="120"/>
      <c r="B1586" s="120"/>
      <c r="C1586" s="103"/>
      <c r="D1586" s="51" t="s">
        <v>641</v>
      </c>
      <c r="E1586" s="13">
        <v>200</v>
      </c>
      <c r="F1586" s="15" t="s">
        <v>1722</v>
      </c>
      <c r="G1586" s="15">
        <v>0</v>
      </c>
      <c r="H1586" s="24">
        <f t="shared" si="24"/>
        <v>0</v>
      </c>
      <c r="I1586" s="15"/>
      <c r="J1586" s="21"/>
    </row>
    <row r="1587" spans="1:10" ht="30">
      <c r="A1587" s="120"/>
      <c r="B1587" s="120"/>
      <c r="C1587" s="103"/>
      <c r="D1587" s="51" t="s">
        <v>642</v>
      </c>
      <c r="E1587" s="13">
        <v>400</v>
      </c>
      <c r="F1587" s="15" t="s">
        <v>1678</v>
      </c>
      <c r="G1587" s="15">
        <v>182</v>
      </c>
      <c r="H1587" s="24">
        <f t="shared" si="24"/>
        <v>0.455</v>
      </c>
      <c r="I1587" s="15"/>
      <c r="J1587" s="21"/>
    </row>
    <row r="1588" spans="1:10" ht="15">
      <c r="A1588" s="120"/>
      <c r="B1588" s="120"/>
      <c r="C1588" s="103"/>
      <c r="D1588" s="51" t="s">
        <v>643</v>
      </c>
      <c r="E1588" s="13">
        <v>166</v>
      </c>
      <c r="F1588" s="15" t="s">
        <v>644</v>
      </c>
      <c r="G1588" s="15">
        <v>0</v>
      </c>
      <c r="H1588" s="24">
        <f t="shared" si="24"/>
        <v>0</v>
      </c>
      <c r="I1588" s="15"/>
      <c r="J1588" s="21"/>
    </row>
    <row r="1589" spans="1:10" ht="30">
      <c r="A1589" s="120"/>
      <c r="B1589" s="120"/>
      <c r="C1589" s="104"/>
      <c r="D1589" s="51" t="s">
        <v>12</v>
      </c>
      <c r="E1589" s="13">
        <v>614</v>
      </c>
      <c r="F1589" s="15" t="s">
        <v>13</v>
      </c>
      <c r="G1589" s="15">
        <v>133</v>
      </c>
      <c r="H1589" s="24">
        <f t="shared" si="24"/>
        <v>0.21661237785016288</v>
      </c>
      <c r="I1589" s="15"/>
      <c r="J1589" s="21"/>
    </row>
    <row r="1590" spans="1:10" ht="15">
      <c r="A1590" s="120"/>
      <c r="B1590" s="103"/>
      <c r="C1590" s="121" t="s">
        <v>1968</v>
      </c>
      <c r="D1590" s="10" t="s">
        <v>1969</v>
      </c>
      <c r="E1590" s="13">
        <f>E1591</f>
        <v>0</v>
      </c>
      <c r="F1590" s="15" t="s">
        <v>1705</v>
      </c>
      <c r="G1590" s="15">
        <f>G1591</f>
        <v>0</v>
      </c>
      <c r="H1590" s="24">
        <f t="shared" si="24"/>
        <v>0</v>
      </c>
      <c r="I1590" s="15">
        <f>G1590</f>
        <v>0</v>
      </c>
      <c r="J1590" s="21">
        <v>0</v>
      </c>
    </row>
    <row r="1591" spans="1:10" ht="45">
      <c r="A1591" s="120"/>
      <c r="B1591" s="103"/>
      <c r="C1591" s="98"/>
      <c r="D1591" s="10" t="s">
        <v>581</v>
      </c>
      <c r="E1591" s="13">
        <v>0</v>
      </c>
      <c r="F1591" s="15" t="s">
        <v>1705</v>
      </c>
      <c r="G1591" s="15">
        <v>0</v>
      </c>
      <c r="H1591" s="24">
        <f t="shared" si="24"/>
        <v>0</v>
      </c>
      <c r="I1591" s="15"/>
      <c r="J1591" s="21"/>
    </row>
    <row r="1592" spans="1:10" ht="15">
      <c r="A1592" s="120"/>
      <c r="B1592" s="103"/>
      <c r="C1592" s="109" t="s">
        <v>1522</v>
      </c>
      <c r="D1592" s="10" t="s">
        <v>1523</v>
      </c>
      <c r="E1592" s="13">
        <v>0</v>
      </c>
      <c r="F1592" s="15" t="s">
        <v>1398</v>
      </c>
      <c r="G1592" s="15">
        <f>G1593+G1594</f>
        <v>400</v>
      </c>
      <c r="H1592" s="24">
        <f t="shared" si="24"/>
        <v>0.7142857142857143</v>
      </c>
      <c r="I1592" s="15">
        <f>G1592</f>
        <v>400</v>
      </c>
      <c r="J1592" s="21">
        <v>0</v>
      </c>
    </row>
    <row r="1593" spans="1:10" ht="45">
      <c r="A1593" s="120"/>
      <c r="B1593" s="120"/>
      <c r="C1593" s="102"/>
      <c r="D1593" s="52" t="s">
        <v>581</v>
      </c>
      <c r="E1593" s="35">
        <v>0</v>
      </c>
      <c r="F1593" s="36" t="s">
        <v>475</v>
      </c>
      <c r="G1593" s="36">
        <v>320</v>
      </c>
      <c r="H1593" s="24">
        <f t="shared" si="24"/>
        <v>1</v>
      </c>
      <c r="I1593" s="36"/>
      <c r="J1593" s="37"/>
    </row>
    <row r="1594" spans="1:10" ht="75">
      <c r="A1594" s="120"/>
      <c r="B1594" s="120"/>
      <c r="C1594" s="104"/>
      <c r="D1594" s="128" t="s">
        <v>582</v>
      </c>
      <c r="E1594" s="40">
        <v>0</v>
      </c>
      <c r="F1594" s="41" t="s">
        <v>434</v>
      </c>
      <c r="G1594" s="41">
        <v>80</v>
      </c>
      <c r="H1594" s="24">
        <f t="shared" si="24"/>
        <v>0.3333333333333333</v>
      </c>
      <c r="I1594" s="41"/>
      <c r="J1594" s="42"/>
    </row>
    <row r="1595" spans="1:10" ht="15">
      <c r="A1595" s="120"/>
      <c r="B1595" s="103"/>
      <c r="C1595" s="121" t="s">
        <v>1941</v>
      </c>
      <c r="D1595" s="10" t="s">
        <v>1942</v>
      </c>
      <c r="E1595" s="13">
        <f>SUM(E1596:E1603)</f>
        <v>810460</v>
      </c>
      <c r="F1595" s="15" t="s">
        <v>14</v>
      </c>
      <c r="G1595" s="15">
        <f>SUM(G1596:G1603)</f>
        <v>124450.48999999999</v>
      </c>
      <c r="H1595" s="24">
        <f t="shared" si="24"/>
        <v>0.16691544950978418</v>
      </c>
      <c r="I1595" s="15">
        <f>G1595</f>
        <v>124450.48999999999</v>
      </c>
      <c r="J1595" s="21">
        <v>0</v>
      </c>
    </row>
    <row r="1596" spans="1:10" ht="15">
      <c r="A1596" s="120"/>
      <c r="B1596" s="103"/>
      <c r="C1596" s="98"/>
      <c r="D1596" s="10" t="s">
        <v>15</v>
      </c>
      <c r="E1596" s="13">
        <v>5000</v>
      </c>
      <c r="F1596" s="15" t="s">
        <v>184</v>
      </c>
      <c r="G1596" s="15">
        <v>0</v>
      </c>
      <c r="H1596" s="24"/>
      <c r="I1596" s="15"/>
      <c r="J1596" s="21"/>
    </row>
    <row r="1597" spans="1:10" ht="15">
      <c r="A1597" s="120"/>
      <c r="B1597" s="103"/>
      <c r="C1597" s="98"/>
      <c r="D1597" s="10" t="s">
        <v>16</v>
      </c>
      <c r="E1597" s="13">
        <v>460000</v>
      </c>
      <c r="F1597" s="15" t="s">
        <v>1786</v>
      </c>
      <c r="G1597" s="15">
        <v>92959.51</v>
      </c>
      <c r="H1597" s="24">
        <f t="shared" si="24"/>
        <v>0.23239877499999997</v>
      </c>
      <c r="I1597" s="15"/>
      <c r="J1597" s="21"/>
    </row>
    <row r="1598" spans="1:10" ht="15">
      <c r="A1598" s="120"/>
      <c r="B1598" s="103"/>
      <c r="C1598" s="98"/>
      <c r="D1598" s="10" t="s">
        <v>1787</v>
      </c>
      <c r="E1598" s="13">
        <v>342360</v>
      </c>
      <c r="F1598" s="15" t="s">
        <v>1788</v>
      </c>
      <c r="G1598" s="15">
        <v>31360.98</v>
      </c>
      <c r="H1598" s="24">
        <f t="shared" si="24"/>
        <v>0.09160234840518752</v>
      </c>
      <c r="I1598" s="15"/>
      <c r="J1598" s="21"/>
    </row>
    <row r="1599" spans="1:10" ht="15">
      <c r="A1599" s="120"/>
      <c r="B1599" s="103"/>
      <c r="C1599" s="98"/>
      <c r="D1599" s="10" t="s">
        <v>4</v>
      </c>
      <c r="E1599" s="13">
        <v>1100</v>
      </c>
      <c r="F1599" s="15" t="s">
        <v>909</v>
      </c>
      <c r="G1599" s="15">
        <v>0</v>
      </c>
      <c r="H1599" s="24">
        <f t="shared" si="24"/>
        <v>0</v>
      </c>
      <c r="I1599" s="15"/>
      <c r="J1599" s="21"/>
    </row>
    <row r="1600" spans="1:10" ht="30">
      <c r="A1600" s="120"/>
      <c r="B1600" s="103"/>
      <c r="C1600" s="98"/>
      <c r="D1600" s="10" t="s">
        <v>611</v>
      </c>
      <c r="E1600" s="13">
        <v>0</v>
      </c>
      <c r="F1600" s="15" t="s">
        <v>1789</v>
      </c>
      <c r="G1600" s="15">
        <v>120</v>
      </c>
      <c r="H1600" s="24">
        <f t="shared" si="24"/>
        <v>1</v>
      </c>
      <c r="I1600" s="15"/>
      <c r="J1600" s="21"/>
    </row>
    <row r="1601" spans="1:10" ht="15">
      <c r="A1601" s="120"/>
      <c r="B1601" s="103"/>
      <c r="C1601" s="98"/>
      <c r="D1601" s="10" t="s">
        <v>631</v>
      </c>
      <c r="E1601" s="13">
        <v>0</v>
      </c>
      <c r="F1601" s="15" t="s">
        <v>1790</v>
      </c>
      <c r="G1601" s="15">
        <v>10</v>
      </c>
      <c r="H1601" s="24">
        <f t="shared" si="24"/>
        <v>1</v>
      </c>
      <c r="I1601" s="15"/>
      <c r="J1601" s="21"/>
    </row>
    <row r="1602" spans="1:10" ht="15">
      <c r="A1602" s="120"/>
      <c r="B1602" s="103"/>
      <c r="C1602" s="98"/>
      <c r="D1602" s="10" t="s">
        <v>1791</v>
      </c>
      <c r="E1602" s="13">
        <v>1700</v>
      </c>
      <c r="F1602" s="15" t="s">
        <v>1390</v>
      </c>
      <c r="G1602" s="15">
        <v>0</v>
      </c>
      <c r="H1602" s="24">
        <f t="shared" si="24"/>
        <v>0</v>
      </c>
      <c r="I1602" s="15"/>
      <c r="J1602" s="21"/>
    </row>
    <row r="1603" spans="1:10" ht="30">
      <c r="A1603" s="120"/>
      <c r="B1603" s="103"/>
      <c r="C1603" s="98"/>
      <c r="D1603" s="10" t="s">
        <v>1792</v>
      </c>
      <c r="E1603" s="13">
        <v>300</v>
      </c>
      <c r="F1603" s="15" t="s">
        <v>228</v>
      </c>
      <c r="G1603" s="15">
        <v>0</v>
      </c>
      <c r="H1603" s="24">
        <f t="shared" si="24"/>
        <v>0</v>
      </c>
      <c r="I1603" s="15"/>
      <c r="J1603" s="21"/>
    </row>
    <row r="1604" spans="1:10" ht="15">
      <c r="A1604" s="120"/>
      <c r="B1604" s="103"/>
      <c r="C1604" s="97" t="s">
        <v>1605</v>
      </c>
      <c r="D1604" s="10" t="s">
        <v>1606</v>
      </c>
      <c r="E1604" s="13">
        <f>E1605+E1606+E1607</f>
        <v>365</v>
      </c>
      <c r="F1604" s="15" t="s">
        <v>1793</v>
      </c>
      <c r="G1604" s="15">
        <f>G1605+G1606+G1607</f>
        <v>5405</v>
      </c>
      <c r="H1604" s="24">
        <f t="shared" si="24"/>
        <v>0.7501734906315058</v>
      </c>
      <c r="I1604" s="15">
        <f>G1604</f>
        <v>5405</v>
      </c>
      <c r="J1604" s="21">
        <v>0</v>
      </c>
    </row>
    <row r="1605" spans="1:10" ht="45">
      <c r="A1605" s="120"/>
      <c r="B1605" s="103"/>
      <c r="C1605" s="98"/>
      <c r="D1605" s="10" t="s">
        <v>581</v>
      </c>
      <c r="E1605" s="13">
        <v>0</v>
      </c>
      <c r="F1605" s="15" t="s">
        <v>1794</v>
      </c>
      <c r="G1605" s="15">
        <v>2738</v>
      </c>
      <c r="H1605" s="24">
        <f t="shared" si="24"/>
        <v>0.7501369863013698</v>
      </c>
      <c r="I1605" s="15"/>
      <c r="J1605" s="21"/>
    </row>
    <row r="1606" spans="1:10" ht="75">
      <c r="A1606" s="120"/>
      <c r="B1606" s="103"/>
      <c r="C1606" s="98"/>
      <c r="D1606" s="10" t="s">
        <v>582</v>
      </c>
      <c r="E1606" s="13">
        <v>0</v>
      </c>
      <c r="F1606" s="15" t="s">
        <v>1372</v>
      </c>
      <c r="G1606" s="15">
        <v>2393</v>
      </c>
      <c r="H1606" s="24">
        <f t="shared" si="24"/>
        <v>0.7501567398119122</v>
      </c>
      <c r="I1606" s="15"/>
      <c r="J1606" s="21"/>
    </row>
    <row r="1607" spans="1:10" ht="15">
      <c r="A1607" s="120"/>
      <c r="B1607" s="103"/>
      <c r="C1607" s="98"/>
      <c r="D1607" s="10" t="s">
        <v>584</v>
      </c>
      <c r="E1607" s="13">
        <v>365</v>
      </c>
      <c r="F1607" s="15" t="s">
        <v>1795</v>
      </c>
      <c r="G1607" s="15">
        <v>274</v>
      </c>
      <c r="H1607" s="24">
        <f t="shared" si="24"/>
        <v>0.7506849315068493</v>
      </c>
      <c r="I1607" s="15"/>
      <c r="J1607" s="21"/>
    </row>
    <row r="1608" spans="1:10" ht="30">
      <c r="A1608" s="120"/>
      <c r="B1608" s="103"/>
      <c r="C1608" s="109" t="s">
        <v>1691</v>
      </c>
      <c r="D1608" s="10" t="s">
        <v>207</v>
      </c>
      <c r="E1608" s="13">
        <f>E1609+E1610+E1611+E1612</f>
        <v>27500</v>
      </c>
      <c r="F1608" s="15" t="s">
        <v>1796</v>
      </c>
      <c r="G1608" s="15">
        <f>SUM(G1609:G1612)</f>
        <v>29439.989999999998</v>
      </c>
      <c r="H1608" s="24">
        <f aca="true" t="shared" si="25" ref="H1608:H1671">G1608/F1608</f>
        <v>0.9458631325301204</v>
      </c>
      <c r="I1608" s="15">
        <v>0</v>
      </c>
      <c r="J1608" s="21">
        <f>G1608</f>
        <v>29439.989999999998</v>
      </c>
    </row>
    <row r="1609" spans="1:10" ht="30">
      <c r="A1609" s="120"/>
      <c r="B1609" s="120"/>
      <c r="C1609" s="102"/>
      <c r="D1609" s="51" t="s">
        <v>611</v>
      </c>
      <c r="E1609" s="13">
        <v>0</v>
      </c>
      <c r="F1609" s="15" t="s">
        <v>1797</v>
      </c>
      <c r="G1609" s="15">
        <v>6949.99</v>
      </c>
      <c r="H1609" s="24">
        <f t="shared" si="25"/>
        <v>0.9999985611510791</v>
      </c>
      <c r="I1609" s="15"/>
      <c r="J1609" s="21"/>
    </row>
    <row r="1610" spans="1:10" ht="30">
      <c r="A1610" s="120"/>
      <c r="B1610" s="120"/>
      <c r="C1610" s="103"/>
      <c r="D1610" s="51" t="s">
        <v>613</v>
      </c>
      <c r="E1610" s="13">
        <v>5000</v>
      </c>
      <c r="F1610" s="15" t="s">
        <v>1798</v>
      </c>
      <c r="G1610" s="15">
        <v>0</v>
      </c>
      <c r="H1610" s="24">
        <f t="shared" si="25"/>
        <v>0</v>
      </c>
      <c r="I1610" s="15"/>
      <c r="J1610" s="21"/>
    </row>
    <row r="1611" spans="1:10" ht="15">
      <c r="A1611" s="120"/>
      <c r="B1611" s="120"/>
      <c r="C1611" s="103"/>
      <c r="D1611" s="52" t="s">
        <v>1799</v>
      </c>
      <c r="E1611" s="35">
        <v>10000</v>
      </c>
      <c r="F1611" s="36" t="s">
        <v>235</v>
      </c>
      <c r="G1611" s="36">
        <v>9990</v>
      </c>
      <c r="H1611" s="24">
        <f t="shared" si="25"/>
        <v>0.999</v>
      </c>
      <c r="I1611" s="36"/>
      <c r="J1611" s="37"/>
    </row>
    <row r="1612" spans="1:10" ht="30">
      <c r="A1612" s="120"/>
      <c r="B1612" s="123"/>
      <c r="C1612" s="104"/>
      <c r="D1612" s="128" t="s">
        <v>1800</v>
      </c>
      <c r="E1612" s="40">
        <v>12500</v>
      </c>
      <c r="F1612" s="41" t="s">
        <v>1801</v>
      </c>
      <c r="G1612" s="41">
        <v>12500</v>
      </c>
      <c r="H1612" s="24">
        <f t="shared" si="25"/>
        <v>1</v>
      </c>
      <c r="I1612" s="41"/>
      <c r="J1612" s="42"/>
    </row>
    <row r="1613" spans="1:10" ht="15">
      <c r="A1613" s="103"/>
      <c r="B1613" s="116" t="s">
        <v>1802</v>
      </c>
      <c r="C1613" s="43"/>
      <c r="D1613" s="10" t="s">
        <v>1803</v>
      </c>
      <c r="E1613" s="13">
        <f>E1614+E1616+E1618+E1627+E1629+E1635</f>
        <v>68350</v>
      </c>
      <c r="F1613" s="15" t="s">
        <v>1804</v>
      </c>
      <c r="G1613" s="15">
        <f>G1614+G1616+G1618+G1627+G1629+G1635</f>
        <v>44584.55</v>
      </c>
      <c r="H1613" s="24">
        <f t="shared" si="25"/>
        <v>0.4732967091295117</v>
      </c>
      <c r="I1613" s="15">
        <f>I1614+I1616+I1618+I1627+I1629+I1635</f>
        <v>44584.55</v>
      </c>
      <c r="J1613" s="21">
        <f>J1614+J1616+J1618+J1627+J1629+J1635</f>
        <v>0</v>
      </c>
    </row>
    <row r="1614" spans="1:10" ht="15">
      <c r="A1614" s="120"/>
      <c r="B1614" s="102"/>
      <c r="C1614" s="97" t="s">
        <v>218</v>
      </c>
      <c r="D1614" s="10" t="s">
        <v>219</v>
      </c>
      <c r="E1614" s="13">
        <f>E1615</f>
        <v>500</v>
      </c>
      <c r="F1614" s="15" t="s">
        <v>1714</v>
      </c>
      <c r="G1614" s="15">
        <f>G1615</f>
        <v>92.83</v>
      </c>
      <c r="H1614" s="24">
        <f t="shared" si="25"/>
        <v>0.18566</v>
      </c>
      <c r="I1614" s="15">
        <f>G1614</f>
        <v>92.83</v>
      </c>
      <c r="J1614" s="21">
        <v>0</v>
      </c>
    </row>
    <row r="1615" spans="1:10" ht="30">
      <c r="A1615" s="120"/>
      <c r="B1615" s="103"/>
      <c r="C1615" s="98"/>
      <c r="D1615" s="10" t="s">
        <v>1805</v>
      </c>
      <c r="E1615" s="13">
        <v>500</v>
      </c>
      <c r="F1615" s="15" t="s">
        <v>1714</v>
      </c>
      <c r="G1615" s="15">
        <v>92.83</v>
      </c>
      <c r="H1615" s="24">
        <f t="shared" si="25"/>
        <v>0.18566</v>
      </c>
      <c r="I1615" s="15"/>
      <c r="J1615" s="21"/>
    </row>
    <row r="1616" spans="1:10" ht="15">
      <c r="A1616" s="120"/>
      <c r="B1616" s="103"/>
      <c r="C1616" s="97" t="s">
        <v>1487</v>
      </c>
      <c r="D1616" s="10" t="s">
        <v>1488</v>
      </c>
      <c r="E1616" s="13">
        <f>E1617</f>
        <v>2000</v>
      </c>
      <c r="F1616" s="15" t="s">
        <v>1703</v>
      </c>
      <c r="G1616" s="15">
        <f>G1617</f>
        <v>1405.64</v>
      </c>
      <c r="H1616" s="24">
        <f t="shared" si="25"/>
        <v>0.28112800000000004</v>
      </c>
      <c r="I1616" s="15">
        <f>G1616</f>
        <v>1405.64</v>
      </c>
      <c r="J1616" s="21">
        <v>0</v>
      </c>
    </row>
    <row r="1617" spans="1:10" ht="30">
      <c r="A1617" s="120"/>
      <c r="B1617" s="103"/>
      <c r="C1617" s="98"/>
      <c r="D1617" s="10" t="s">
        <v>1805</v>
      </c>
      <c r="E1617" s="13">
        <v>2000</v>
      </c>
      <c r="F1617" s="15" t="s">
        <v>1703</v>
      </c>
      <c r="G1617" s="15">
        <v>1405.64</v>
      </c>
      <c r="H1617" s="24">
        <f t="shared" si="25"/>
        <v>0.28112800000000004</v>
      </c>
      <c r="I1617" s="15"/>
      <c r="J1617" s="21"/>
    </row>
    <row r="1618" spans="1:10" ht="15">
      <c r="A1618" s="120"/>
      <c r="B1618" s="103"/>
      <c r="C1618" s="97" t="s">
        <v>224</v>
      </c>
      <c r="D1618" s="10" t="s">
        <v>1958</v>
      </c>
      <c r="E1618" s="13">
        <f>SUM(E1619:E1626)</f>
        <v>32650</v>
      </c>
      <c r="F1618" s="15" t="s">
        <v>1806</v>
      </c>
      <c r="G1618" s="15">
        <f>SUM(G1619:G1626)</f>
        <v>16436.85</v>
      </c>
      <c r="H1618" s="24">
        <f t="shared" si="25"/>
        <v>0.43948796791443845</v>
      </c>
      <c r="I1618" s="15">
        <f>G1618</f>
        <v>16436.85</v>
      </c>
      <c r="J1618" s="21">
        <v>0</v>
      </c>
    </row>
    <row r="1619" spans="1:10" ht="15">
      <c r="A1619" s="120"/>
      <c r="B1619" s="103"/>
      <c r="C1619" s="98"/>
      <c r="D1619" s="10" t="s">
        <v>1807</v>
      </c>
      <c r="E1619" s="13">
        <v>25000</v>
      </c>
      <c r="F1619" s="15" t="s">
        <v>1808</v>
      </c>
      <c r="G1619" s="15">
        <v>6625.04</v>
      </c>
      <c r="H1619" s="24">
        <f t="shared" si="25"/>
        <v>0.3011381818181818</v>
      </c>
      <c r="I1619" s="15"/>
      <c r="J1619" s="21"/>
    </row>
    <row r="1620" spans="1:10" ht="45">
      <c r="A1620" s="120"/>
      <c r="B1620" s="103"/>
      <c r="C1620" s="98"/>
      <c r="D1620" s="10" t="s">
        <v>1809</v>
      </c>
      <c r="E1620" s="13">
        <v>0</v>
      </c>
      <c r="F1620" s="15" t="s">
        <v>1703</v>
      </c>
      <c r="G1620" s="15">
        <v>0</v>
      </c>
      <c r="H1620" s="24">
        <f t="shared" si="25"/>
        <v>0</v>
      </c>
      <c r="I1620" s="15"/>
      <c r="J1620" s="21"/>
    </row>
    <row r="1621" spans="1:10" ht="45">
      <c r="A1621" s="120"/>
      <c r="B1621" s="103"/>
      <c r="C1621" s="98"/>
      <c r="D1621" s="10" t="s">
        <v>1810</v>
      </c>
      <c r="E1621" s="13">
        <v>1500</v>
      </c>
      <c r="F1621" s="15" t="s">
        <v>1509</v>
      </c>
      <c r="G1621" s="15">
        <v>1500</v>
      </c>
      <c r="H1621" s="24">
        <f t="shared" si="25"/>
        <v>1</v>
      </c>
      <c r="I1621" s="15"/>
      <c r="J1621" s="21"/>
    </row>
    <row r="1622" spans="1:10" ht="15">
      <c r="A1622" s="120"/>
      <c r="B1622" s="103"/>
      <c r="C1622" s="98"/>
      <c r="D1622" s="10" t="s">
        <v>36</v>
      </c>
      <c r="E1622" s="13">
        <v>150</v>
      </c>
      <c r="F1622" s="15" t="s">
        <v>37</v>
      </c>
      <c r="G1622" s="15">
        <v>145.25</v>
      </c>
      <c r="H1622" s="24">
        <f t="shared" si="25"/>
        <v>0.9683333333333334</v>
      </c>
      <c r="I1622" s="15"/>
      <c r="J1622" s="21"/>
    </row>
    <row r="1623" spans="1:10" ht="30">
      <c r="A1623" s="120"/>
      <c r="B1623" s="103"/>
      <c r="C1623" s="98"/>
      <c r="D1623" s="10" t="s">
        <v>38</v>
      </c>
      <c r="E1623" s="13">
        <v>0</v>
      </c>
      <c r="F1623" s="15" t="s">
        <v>1509</v>
      </c>
      <c r="G1623" s="15">
        <v>1499.99</v>
      </c>
      <c r="H1623" s="24">
        <f t="shared" si="25"/>
        <v>0.9999933333333333</v>
      </c>
      <c r="I1623" s="15"/>
      <c r="J1623" s="21"/>
    </row>
    <row r="1624" spans="1:10" ht="60">
      <c r="A1624" s="120"/>
      <c r="B1624" s="103"/>
      <c r="C1624" s="98"/>
      <c r="D1624" s="10" t="s">
        <v>39</v>
      </c>
      <c r="E1624" s="13">
        <v>0</v>
      </c>
      <c r="F1624" s="15" t="s">
        <v>1705</v>
      </c>
      <c r="G1624" s="15">
        <v>666.57</v>
      </c>
      <c r="H1624" s="24">
        <f t="shared" si="25"/>
        <v>0.66657</v>
      </c>
      <c r="I1624" s="15"/>
      <c r="J1624" s="21"/>
    </row>
    <row r="1625" spans="1:10" ht="30">
      <c r="A1625" s="120"/>
      <c r="B1625" s="103"/>
      <c r="C1625" s="98"/>
      <c r="D1625" s="10" t="s">
        <v>40</v>
      </c>
      <c r="E1625" s="13">
        <v>0</v>
      </c>
      <c r="F1625" s="15" t="s">
        <v>41</v>
      </c>
      <c r="G1625" s="15">
        <v>0</v>
      </c>
      <c r="H1625" s="24">
        <f t="shared" si="25"/>
        <v>0</v>
      </c>
      <c r="I1625" s="15"/>
      <c r="J1625" s="21"/>
    </row>
    <row r="1626" spans="1:10" ht="30">
      <c r="A1626" s="120"/>
      <c r="B1626" s="103"/>
      <c r="C1626" s="98"/>
      <c r="D1626" s="10" t="s">
        <v>42</v>
      </c>
      <c r="E1626" s="13">
        <v>6000</v>
      </c>
      <c r="F1626" s="15" t="s">
        <v>1515</v>
      </c>
      <c r="G1626" s="15">
        <v>6000</v>
      </c>
      <c r="H1626" s="24">
        <f t="shared" si="25"/>
        <v>1</v>
      </c>
      <c r="I1626" s="15"/>
      <c r="J1626" s="21"/>
    </row>
    <row r="1627" spans="1:10" ht="15">
      <c r="A1627" s="120"/>
      <c r="B1627" s="103"/>
      <c r="C1627" s="97" t="s">
        <v>1752</v>
      </c>
      <c r="D1627" s="10" t="s">
        <v>1753</v>
      </c>
      <c r="E1627" s="13">
        <f>E1628</f>
        <v>2100</v>
      </c>
      <c r="F1627" s="15" t="s">
        <v>10</v>
      </c>
      <c r="G1627" s="15">
        <f>G1628</f>
        <v>350.65</v>
      </c>
      <c r="H1627" s="24">
        <f t="shared" si="25"/>
        <v>0.16697619047619047</v>
      </c>
      <c r="I1627" s="15">
        <f>G1627</f>
        <v>350.65</v>
      </c>
      <c r="J1627" s="21">
        <v>0</v>
      </c>
    </row>
    <row r="1628" spans="1:10" ht="15">
      <c r="A1628" s="120"/>
      <c r="B1628" s="103"/>
      <c r="C1628" s="98"/>
      <c r="D1628" s="10" t="s">
        <v>1807</v>
      </c>
      <c r="E1628" s="13">
        <v>2100</v>
      </c>
      <c r="F1628" s="15" t="s">
        <v>10</v>
      </c>
      <c r="G1628" s="15">
        <v>350.65</v>
      </c>
      <c r="H1628" s="24">
        <f t="shared" si="25"/>
        <v>0.16697619047619047</v>
      </c>
      <c r="I1628" s="15"/>
      <c r="J1628" s="21"/>
    </row>
    <row r="1629" spans="1:10" ht="15">
      <c r="A1629" s="120"/>
      <c r="B1629" s="103"/>
      <c r="C1629" s="109" t="s">
        <v>1941</v>
      </c>
      <c r="D1629" s="10" t="s">
        <v>1942</v>
      </c>
      <c r="E1629" s="13">
        <f>SUM(E1630:E1634)</f>
        <v>31100</v>
      </c>
      <c r="F1629" s="15" t="s">
        <v>904</v>
      </c>
      <c r="G1629" s="15">
        <f>SUM(G1630:G1634)</f>
        <v>24798.58</v>
      </c>
      <c r="H1629" s="24">
        <f t="shared" si="25"/>
        <v>0.5198863731656185</v>
      </c>
      <c r="I1629" s="15">
        <f>G1629</f>
        <v>24798.58</v>
      </c>
      <c r="J1629" s="21">
        <v>0</v>
      </c>
    </row>
    <row r="1630" spans="1:10" ht="15">
      <c r="A1630" s="120"/>
      <c r="B1630" s="120"/>
      <c r="C1630" s="102"/>
      <c r="D1630" s="51" t="s">
        <v>1807</v>
      </c>
      <c r="E1630" s="13">
        <v>5100</v>
      </c>
      <c r="F1630" s="15" t="s">
        <v>43</v>
      </c>
      <c r="G1630" s="15">
        <v>202.95</v>
      </c>
      <c r="H1630" s="24">
        <f t="shared" si="25"/>
        <v>0.03979411764705882</v>
      </c>
      <c r="I1630" s="15"/>
      <c r="J1630" s="21"/>
    </row>
    <row r="1631" spans="1:10" ht="15">
      <c r="A1631" s="120"/>
      <c r="B1631" s="120"/>
      <c r="C1631" s="103"/>
      <c r="D1631" s="52" t="s">
        <v>44</v>
      </c>
      <c r="E1631" s="35">
        <v>21000</v>
      </c>
      <c r="F1631" s="36" t="s">
        <v>1772</v>
      </c>
      <c r="G1631" s="36">
        <v>15048</v>
      </c>
      <c r="H1631" s="24">
        <f t="shared" si="25"/>
        <v>0.7165714285714285</v>
      </c>
      <c r="I1631" s="36"/>
      <c r="J1631" s="37"/>
    </row>
    <row r="1632" spans="1:10" ht="30">
      <c r="A1632" s="120"/>
      <c r="B1632" s="120"/>
      <c r="C1632" s="103"/>
      <c r="D1632" s="128" t="s">
        <v>45</v>
      </c>
      <c r="E1632" s="40">
        <v>0</v>
      </c>
      <c r="F1632" s="41" t="s">
        <v>46</v>
      </c>
      <c r="G1632" s="41">
        <v>0</v>
      </c>
      <c r="H1632" s="24">
        <f t="shared" si="25"/>
        <v>0</v>
      </c>
      <c r="I1632" s="41"/>
      <c r="J1632" s="42"/>
    </row>
    <row r="1633" spans="1:10" ht="15">
      <c r="A1633" s="120"/>
      <c r="B1633" s="120"/>
      <c r="C1633" s="103"/>
      <c r="D1633" s="51" t="s">
        <v>47</v>
      </c>
      <c r="E1633" s="13">
        <v>5000</v>
      </c>
      <c r="F1633" s="15" t="s">
        <v>413</v>
      </c>
      <c r="G1633" s="15">
        <v>6210</v>
      </c>
      <c r="H1633" s="24">
        <f t="shared" si="25"/>
        <v>0.7481927710843373</v>
      </c>
      <c r="I1633" s="15"/>
      <c r="J1633" s="21"/>
    </row>
    <row r="1634" spans="1:10" ht="45">
      <c r="A1634" s="120"/>
      <c r="B1634" s="120"/>
      <c r="C1634" s="104"/>
      <c r="D1634" s="51" t="s">
        <v>48</v>
      </c>
      <c r="E1634" s="13">
        <v>0</v>
      </c>
      <c r="F1634" s="15" t="s">
        <v>49</v>
      </c>
      <c r="G1634" s="15">
        <v>3337.63</v>
      </c>
      <c r="H1634" s="24">
        <f t="shared" si="25"/>
        <v>1.0001887923284387</v>
      </c>
      <c r="I1634" s="15"/>
      <c r="J1634" s="21"/>
    </row>
    <row r="1635" spans="1:10" ht="15">
      <c r="A1635" s="120"/>
      <c r="B1635" s="103"/>
      <c r="C1635" s="121" t="s">
        <v>1770</v>
      </c>
      <c r="D1635" s="10" t="s">
        <v>1771</v>
      </c>
      <c r="E1635" s="13">
        <f>E1636</f>
        <v>0</v>
      </c>
      <c r="F1635" s="15" t="s">
        <v>1509</v>
      </c>
      <c r="G1635" s="15">
        <f>G1636</f>
        <v>1500</v>
      </c>
      <c r="H1635" s="24">
        <f t="shared" si="25"/>
        <v>1</v>
      </c>
      <c r="I1635" s="15">
        <f>G1635</f>
        <v>1500</v>
      </c>
      <c r="J1635" s="21">
        <v>0</v>
      </c>
    </row>
    <row r="1636" spans="1:10" ht="30">
      <c r="A1636" s="120"/>
      <c r="B1636" s="104"/>
      <c r="C1636" s="98"/>
      <c r="D1636" s="10" t="s">
        <v>50</v>
      </c>
      <c r="E1636" s="13">
        <v>0</v>
      </c>
      <c r="F1636" s="15" t="s">
        <v>1509</v>
      </c>
      <c r="G1636" s="15">
        <v>1500</v>
      </c>
      <c r="H1636" s="24">
        <f t="shared" si="25"/>
        <v>1</v>
      </c>
      <c r="I1636" s="15"/>
      <c r="J1636" s="21"/>
    </row>
    <row r="1637" spans="1:11" ht="30">
      <c r="A1637" s="103"/>
      <c r="B1637" s="116" t="s">
        <v>51</v>
      </c>
      <c r="C1637" s="8"/>
      <c r="D1637" s="10" t="s">
        <v>52</v>
      </c>
      <c r="E1637" s="13">
        <f>E1638+E1641+E1643+E1646+E1649</f>
        <v>1146629</v>
      </c>
      <c r="F1637" s="15" t="s">
        <v>53</v>
      </c>
      <c r="G1637" s="15">
        <f>G1638+G1641+G1643+G1646+G1649</f>
        <v>478875.64</v>
      </c>
      <c r="H1637" s="24">
        <f t="shared" si="25"/>
        <v>0.39046499416188857</v>
      </c>
      <c r="I1637" s="15">
        <f>I1638+I1641+I1643+I1646+I1649</f>
        <v>474634.71</v>
      </c>
      <c r="J1637" s="21">
        <f>J1638+J1641+J1643+J1646+J1649</f>
        <v>4240.93</v>
      </c>
      <c r="K1637" s="1"/>
    </row>
    <row r="1638" spans="1:10" ht="15">
      <c r="A1638" s="120"/>
      <c r="B1638" s="102"/>
      <c r="C1638" s="97" t="s">
        <v>224</v>
      </c>
      <c r="D1638" s="10" t="s">
        <v>1958</v>
      </c>
      <c r="E1638" s="13">
        <f>E1639+E1640</f>
        <v>105400</v>
      </c>
      <c r="F1638" s="15" t="s">
        <v>924</v>
      </c>
      <c r="G1638" s="15">
        <f>G1639+G1640</f>
        <v>437.31</v>
      </c>
      <c r="H1638" s="24">
        <f t="shared" si="25"/>
        <v>0.9938863636363636</v>
      </c>
      <c r="I1638" s="15">
        <f>G1638</f>
        <v>437.31</v>
      </c>
      <c r="J1638" s="21">
        <v>0</v>
      </c>
    </row>
    <row r="1639" spans="1:10" ht="30">
      <c r="A1639" s="120"/>
      <c r="B1639" s="103"/>
      <c r="C1639" s="98"/>
      <c r="D1639" s="10" t="s">
        <v>733</v>
      </c>
      <c r="E1639" s="13">
        <v>85400</v>
      </c>
      <c r="F1639" s="15" t="s">
        <v>924</v>
      </c>
      <c r="G1639" s="15">
        <v>437.31</v>
      </c>
      <c r="H1639" s="24">
        <f t="shared" si="25"/>
        <v>0.9938863636363636</v>
      </c>
      <c r="I1639" s="15"/>
      <c r="J1639" s="21"/>
    </row>
    <row r="1640" spans="1:10" ht="15">
      <c r="A1640" s="120"/>
      <c r="B1640" s="103"/>
      <c r="C1640" s="98"/>
      <c r="D1640" s="10" t="s">
        <v>734</v>
      </c>
      <c r="E1640" s="13">
        <v>20000</v>
      </c>
      <c r="F1640" s="15" t="s">
        <v>184</v>
      </c>
      <c r="G1640" s="15">
        <v>0</v>
      </c>
      <c r="H1640" s="24"/>
      <c r="I1640" s="15"/>
      <c r="J1640" s="21"/>
    </row>
    <row r="1641" spans="1:10" ht="15">
      <c r="A1641" s="120"/>
      <c r="B1641" s="103"/>
      <c r="C1641" s="97" t="s">
        <v>1752</v>
      </c>
      <c r="D1641" s="10" t="s">
        <v>1753</v>
      </c>
      <c r="E1641" s="13">
        <f>E1642</f>
        <v>659602</v>
      </c>
      <c r="F1641" s="15" t="s">
        <v>735</v>
      </c>
      <c r="G1641" s="15">
        <f>G1642</f>
        <v>359750.34</v>
      </c>
      <c r="H1641" s="24">
        <f t="shared" si="25"/>
        <v>0.5573955591226084</v>
      </c>
      <c r="I1641" s="15">
        <f>G1641</f>
        <v>359750.34</v>
      </c>
      <c r="J1641" s="21">
        <v>0</v>
      </c>
    </row>
    <row r="1642" spans="1:10" ht="15">
      <c r="A1642" s="120"/>
      <c r="B1642" s="103"/>
      <c r="C1642" s="98"/>
      <c r="D1642" s="10" t="s">
        <v>736</v>
      </c>
      <c r="E1642" s="13">
        <v>659602</v>
      </c>
      <c r="F1642" s="15" t="s">
        <v>735</v>
      </c>
      <c r="G1642" s="15">
        <v>359750.34</v>
      </c>
      <c r="H1642" s="24">
        <f t="shared" si="25"/>
        <v>0.5573955591226084</v>
      </c>
      <c r="I1642" s="15"/>
      <c r="J1642" s="21"/>
    </row>
    <row r="1643" spans="1:10" ht="15">
      <c r="A1643" s="120"/>
      <c r="B1643" s="103"/>
      <c r="C1643" s="97" t="s">
        <v>1968</v>
      </c>
      <c r="D1643" s="10" t="s">
        <v>1969</v>
      </c>
      <c r="E1643" s="13">
        <f>E1644+E1645</f>
        <v>68000</v>
      </c>
      <c r="F1643" s="15" t="s">
        <v>737</v>
      </c>
      <c r="G1643" s="15">
        <f>G1644+G1645</f>
        <v>111909.24</v>
      </c>
      <c r="H1643" s="24">
        <f t="shared" si="25"/>
        <v>0.6470238205365403</v>
      </c>
      <c r="I1643" s="15">
        <f>G1643</f>
        <v>111909.24</v>
      </c>
      <c r="J1643" s="21">
        <v>0</v>
      </c>
    </row>
    <row r="1644" spans="1:10" ht="15">
      <c r="A1644" s="120"/>
      <c r="B1644" s="103"/>
      <c r="C1644" s="98"/>
      <c r="D1644" s="10" t="s">
        <v>738</v>
      </c>
      <c r="E1644" s="13">
        <v>68000</v>
      </c>
      <c r="F1644" s="15" t="s">
        <v>184</v>
      </c>
      <c r="G1644" s="15">
        <v>0</v>
      </c>
      <c r="H1644" s="24"/>
      <c r="I1644" s="15"/>
      <c r="J1644" s="21"/>
    </row>
    <row r="1645" spans="1:10" ht="15">
      <c r="A1645" s="120"/>
      <c r="B1645" s="103"/>
      <c r="C1645" s="98"/>
      <c r="D1645" s="10" t="s">
        <v>739</v>
      </c>
      <c r="E1645" s="13">
        <v>0</v>
      </c>
      <c r="F1645" s="15" t="s">
        <v>737</v>
      </c>
      <c r="G1645" s="15">
        <v>111909.24</v>
      </c>
      <c r="H1645" s="24">
        <f t="shared" si="25"/>
        <v>0.6470238205365403</v>
      </c>
      <c r="I1645" s="15"/>
      <c r="J1645" s="21"/>
    </row>
    <row r="1646" spans="1:10" ht="15">
      <c r="A1646" s="120"/>
      <c r="B1646" s="103"/>
      <c r="C1646" s="97" t="s">
        <v>1941</v>
      </c>
      <c r="D1646" s="10" t="s">
        <v>1942</v>
      </c>
      <c r="E1646" s="13">
        <f>E1647+E1648</f>
        <v>30100</v>
      </c>
      <c r="F1646" s="15" t="s">
        <v>740</v>
      </c>
      <c r="G1646" s="15">
        <f>G1647+G1648</f>
        <v>2537.82</v>
      </c>
      <c r="H1646" s="24">
        <f t="shared" si="25"/>
        <v>0.2512693069306931</v>
      </c>
      <c r="I1646" s="15">
        <f>G1646</f>
        <v>2537.82</v>
      </c>
      <c r="J1646" s="21">
        <v>0</v>
      </c>
    </row>
    <row r="1647" spans="1:10" ht="30">
      <c r="A1647" s="120"/>
      <c r="B1647" s="103"/>
      <c r="C1647" s="98"/>
      <c r="D1647" s="10" t="s">
        <v>741</v>
      </c>
      <c r="E1647" s="13">
        <v>5100</v>
      </c>
      <c r="F1647" s="15" t="s">
        <v>43</v>
      </c>
      <c r="G1647" s="15">
        <v>2537.82</v>
      </c>
      <c r="H1647" s="24">
        <f t="shared" si="25"/>
        <v>0.49761176470588236</v>
      </c>
      <c r="I1647" s="15"/>
      <c r="J1647" s="21"/>
    </row>
    <row r="1648" spans="1:10" ht="30">
      <c r="A1648" s="120"/>
      <c r="B1648" s="103"/>
      <c r="C1648" s="98"/>
      <c r="D1648" s="10" t="s">
        <v>742</v>
      </c>
      <c r="E1648" s="13">
        <v>25000</v>
      </c>
      <c r="F1648" s="15" t="s">
        <v>1703</v>
      </c>
      <c r="G1648" s="15">
        <v>0</v>
      </c>
      <c r="H1648" s="24">
        <f t="shared" si="25"/>
        <v>0</v>
      </c>
      <c r="I1648" s="15"/>
      <c r="J1648" s="21"/>
    </row>
    <row r="1649" spans="1:10" ht="15">
      <c r="A1649" s="120"/>
      <c r="B1649" s="103"/>
      <c r="C1649" s="109" t="s">
        <v>251</v>
      </c>
      <c r="D1649" s="10" t="s">
        <v>196</v>
      </c>
      <c r="E1649" s="13">
        <f>SUM(E1650:E1662)</f>
        <v>283527</v>
      </c>
      <c r="F1649" s="15" t="s">
        <v>743</v>
      </c>
      <c r="G1649" s="15">
        <f>SUM(G1650:G1662)</f>
        <v>4240.93</v>
      </c>
      <c r="H1649" s="24">
        <f t="shared" si="25"/>
        <v>0.010668711054536857</v>
      </c>
      <c r="I1649" s="15">
        <v>0</v>
      </c>
      <c r="J1649" s="21">
        <f>G1649</f>
        <v>4240.93</v>
      </c>
    </row>
    <row r="1650" spans="1:10" ht="15">
      <c r="A1650" s="120"/>
      <c r="B1650" s="120"/>
      <c r="C1650" s="102"/>
      <c r="D1650" s="51" t="s">
        <v>744</v>
      </c>
      <c r="E1650" s="13">
        <v>5227</v>
      </c>
      <c r="F1650" s="15" t="s">
        <v>745</v>
      </c>
      <c r="G1650" s="15">
        <v>294.48</v>
      </c>
      <c r="H1650" s="24">
        <f t="shared" si="25"/>
        <v>0.056338243734455715</v>
      </c>
      <c r="I1650" s="15"/>
      <c r="J1650" s="21"/>
    </row>
    <row r="1651" spans="1:10" ht="30">
      <c r="A1651" s="120"/>
      <c r="B1651" s="120"/>
      <c r="C1651" s="103"/>
      <c r="D1651" s="51" t="s">
        <v>1189</v>
      </c>
      <c r="E1651" s="13">
        <v>10568</v>
      </c>
      <c r="F1651" s="15" t="s">
        <v>1190</v>
      </c>
      <c r="G1651" s="15">
        <v>307.5</v>
      </c>
      <c r="H1651" s="24">
        <f t="shared" si="25"/>
        <v>0.029097274791824376</v>
      </c>
      <c r="I1651" s="15"/>
      <c r="J1651" s="21"/>
    </row>
    <row r="1652" spans="1:10" ht="30">
      <c r="A1652" s="120"/>
      <c r="B1652" s="120"/>
      <c r="C1652" s="103"/>
      <c r="D1652" s="52" t="s">
        <v>1191</v>
      </c>
      <c r="E1652" s="35">
        <v>8000</v>
      </c>
      <c r="F1652" s="36" t="s">
        <v>1710</v>
      </c>
      <c r="G1652" s="36">
        <v>0</v>
      </c>
      <c r="H1652" s="24">
        <f t="shared" si="25"/>
        <v>0</v>
      </c>
      <c r="I1652" s="36"/>
      <c r="J1652" s="37"/>
    </row>
    <row r="1653" spans="1:10" ht="45">
      <c r="A1653" s="120"/>
      <c r="B1653" s="120"/>
      <c r="C1653" s="103"/>
      <c r="D1653" s="128" t="s">
        <v>1192</v>
      </c>
      <c r="E1653" s="40">
        <v>0</v>
      </c>
      <c r="F1653" s="41" t="s">
        <v>706</v>
      </c>
      <c r="G1653" s="41">
        <v>780</v>
      </c>
      <c r="H1653" s="24">
        <f t="shared" si="25"/>
        <v>0.1</v>
      </c>
      <c r="I1653" s="41"/>
      <c r="J1653" s="42"/>
    </row>
    <row r="1654" spans="1:10" ht="45">
      <c r="A1654" s="120"/>
      <c r="B1654" s="120"/>
      <c r="C1654" s="103"/>
      <c r="D1654" s="51" t="s">
        <v>1193</v>
      </c>
      <c r="E1654" s="13">
        <v>0</v>
      </c>
      <c r="F1654" s="15" t="s">
        <v>1194</v>
      </c>
      <c r="G1654" s="15">
        <v>0</v>
      </c>
      <c r="H1654" s="24">
        <f t="shared" si="25"/>
        <v>0</v>
      </c>
      <c r="I1654" s="15"/>
      <c r="J1654" s="21"/>
    </row>
    <row r="1655" spans="1:10" ht="30">
      <c r="A1655" s="120"/>
      <c r="B1655" s="120"/>
      <c r="C1655" s="103"/>
      <c r="D1655" s="51" t="s">
        <v>1195</v>
      </c>
      <c r="E1655" s="13">
        <v>36500</v>
      </c>
      <c r="F1655" s="15" t="s">
        <v>1458</v>
      </c>
      <c r="G1655" s="15">
        <v>0</v>
      </c>
      <c r="H1655" s="24">
        <f t="shared" si="25"/>
        <v>0</v>
      </c>
      <c r="I1655" s="15"/>
      <c r="J1655" s="21"/>
    </row>
    <row r="1656" spans="1:10" ht="45">
      <c r="A1656" s="120"/>
      <c r="B1656" s="120"/>
      <c r="C1656" s="103"/>
      <c r="D1656" s="51" t="s">
        <v>1196</v>
      </c>
      <c r="E1656" s="13">
        <v>18681</v>
      </c>
      <c r="F1656" s="15" t="s">
        <v>1197</v>
      </c>
      <c r="G1656" s="15">
        <v>424.55</v>
      </c>
      <c r="H1656" s="24">
        <f t="shared" si="25"/>
        <v>0.01947834465039457</v>
      </c>
      <c r="I1656" s="15"/>
      <c r="J1656" s="21"/>
    </row>
    <row r="1657" spans="1:10" ht="30">
      <c r="A1657" s="120"/>
      <c r="B1657" s="120"/>
      <c r="C1657" s="103"/>
      <c r="D1657" s="51" t="s">
        <v>1198</v>
      </c>
      <c r="E1657" s="13">
        <v>0</v>
      </c>
      <c r="F1657" s="15" t="s">
        <v>1199</v>
      </c>
      <c r="G1657" s="15">
        <v>860</v>
      </c>
      <c r="H1657" s="24">
        <f t="shared" si="25"/>
        <v>0.01008348184973267</v>
      </c>
      <c r="I1657" s="15"/>
      <c r="J1657" s="21"/>
    </row>
    <row r="1658" spans="1:10" ht="30">
      <c r="A1658" s="120"/>
      <c r="B1658" s="120"/>
      <c r="C1658" s="103"/>
      <c r="D1658" s="51" t="s">
        <v>1200</v>
      </c>
      <c r="E1658" s="13">
        <v>20500</v>
      </c>
      <c r="F1658" s="15" t="s">
        <v>1201</v>
      </c>
      <c r="G1658" s="15">
        <v>0</v>
      </c>
      <c r="H1658" s="24">
        <f t="shared" si="25"/>
        <v>0</v>
      </c>
      <c r="I1658" s="15"/>
      <c r="J1658" s="21"/>
    </row>
    <row r="1659" spans="1:10" ht="15">
      <c r="A1659" s="120"/>
      <c r="B1659" s="120"/>
      <c r="C1659" s="103"/>
      <c r="D1659" s="51" t="s">
        <v>1202</v>
      </c>
      <c r="E1659" s="13">
        <v>75000</v>
      </c>
      <c r="F1659" s="15" t="s">
        <v>1203</v>
      </c>
      <c r="G1659" s="15">
        <v>0</v>
      </c>
      <c r="H1659" s="24">
        <f t="shared" si="25"/>
        <v>0</v>
      </c>
      <c r="I1659" s="15"/>
      <c r="J1659" s="21"/>
    </row>
    <row r="1660" spans="1:10" ht="45">
      <c r="A1660" s="120"/>
      <c r="B1660" s="120"/>
      <c r="C1660" s="103"/>
      <c r="D1660" s="51" t="s">
        <v>1204</v>
      </c>
      <c r="E1660" s="13">
        <v>59051</v>
      </c>
      <c r="F1660" s="15" t="s">
        <v>1205</v>
      </c>
      <c r="G1660" s="15">
        <v>713.4</v>
      </c>
      <c r="H1660" s="24">
        <f t="shared" si="25"/>
        <v>0.013701313666743488</v>
      </c>
      <c r="I1660" s="15"/>
      <c r="J1660" s="21"/>
    </row>
    <row r="1661" spans="1:10" ht="45">
      <c r="A1661" s="120"/>
      <c r="B1661" s="120"/>
      <c r="C1661" s="103"/>
      <c r="D1661" s="51" t="s">
        <v>1206</v>
      </c>
      <c r="E1661" s="13">
        <v>0</v>
      </c>
      <c r="F1661" s="15" t="s">
        <v>34</v>
      </c>
      <c r="G1661" s="15">
        <v>861</v>
      </c>
      <c r="H1661" s="24">
        <f t="shared" si="25"/>
        <v>0.0538125</v>
      </c>
      <c r="I1661" s="15"/>
      <c r="J1661" s="21"/>
    </row>
    <row r="1662" spans="1:10" ht="30">
      <c r="A1662" s="120"/>
      <c r="B1662" s="123"/>
      <c r="C1662" s="104"/>
      <c r="D1662" s="51" t="s">
        <v>1207</v>
      </c>
      <c r="E1662" s="13">
        <v>50000</v>
      </c>
      <c r="F1662" s="15" t="s">
        <v>1208</v>
      </c>
      <c r="G1662" s="15">
        <v>0</v>
      </c>
      <c r="H1662" s="24">
        <f t="shared" si="25"/>
        <v>0</v>
      </c>
      <c r="I1662" s="15"/>
      <c r="J1662" s="21"/>
    </row>
    <row r="1663" spans="1:11" ht="15">
      <c r="A1663" s="103"/>
      <c r="B1663" s="116" t="s">
        <v>1209</v>
      </c>
      <c r="C1663" s="43"/>
      <c r="D1663" s="10" t="s">
        <v>212</v>
      </c>
      <c r="E1663" s="13">
        <f>E1664+E1676+E1679+E1683+E1692+E1694</f>
        <v>171775</v>
      </c>
      <c r="F1663" s="15" t="s">
        <v>1210</v>
      </c>
      <c r="G1663" s="15">
        <f>G1664+G1676+G1679+G1683+G1692+G1694</f>
        <v>36112.67</v>
      </c>
      <c r="H1663" s="24">
        <f t="shared" si="25"/>
        <v>0.12226496797172302</v>
      </c>
      <c r="I1663" s="15">
        <f>I1664+I1676+I1679+I1683+I1692+I1694</f>
        <v>35805.17</v>
      </c>
      <c r="J1663" s="21">
        <f>J1664+J1676+J1679+J1683+J1692+J1694</f>
        <v>307.5</v>
      </c>
      <c r="K1663" s="1"/>
    </row>
    <row r="1664" spans="1:10" ht="15">
      <c r="A1664" s="120"/>
      <c r="B1664" s="102"/>
      <c r="C1664" s="109" t="s">
        <v>224</v>
      </c>
      <c r="D1664" s="10" t="s">
        <v>1958</v>
      </c>
      <c r="E1664" s="13">
        <f>SUM(E1665:E1675)</f>
        <v>34200</v>
      </c>
      <c r="F1664" s="15" t="s">
        <v>1211</v>
      </c>
      <c r="G1664" s="15">
        <f>SUM(G1665:G1675)</f>
        <v>6134.02</v>
      </c>
      <c r="H1664" s="24">
        <f t="shared" si="25"/>
        <v>0.14608635595036795</v>
      </c>
      <c r="I1664" s="15">
        <f>G1664</f>
        <v>6134.02</v>
      </c>
      <c r="J1664" s="21">
        <v>0</v>
      </c>
    </row>
    <row r="1665" spans="1:10" ht="45">
      <c r="A1665" s="120"/>
      <c r="B1665" s="120"/>
      <c r="C1665" s="102"/>
      <c r="D1665" s="51" t="s">
        <v>1212</v>
      </c>
      <c r="E1665" s="13">
        <v>0</v>
      </c>
      <c r="F1665" s="15" t="s">
        <v>1213</v>
      </c>
      <c r="G1665" s="15">
        <v>4327.5</v>
      </c>
      <c r="H1665" s="24">
        <f t="shared" si="25"/>
        <v>0.562012987012987</v>
      </c>
      <c r="I1665" s="15"/>
      <c r="J1665" s="21"/>
    </row>
    <row r="1666" spans="1:10" ht="15">
      <c r="A1666" s="120"/>
      <c r="B1666" s="120"/>
      <c r="C1666" s="103"/>
      <c r="D1666" s="51" t="s">
        <v>1525</v>
      </c>
      <c r="E1666" s="13">
        <v>5000</v>
      </c>
      <c r="F1666" s="15" t="s">
        <v>1703</v>
      </c>
      <c r="G1666" s="15">
        <v>909.95</v>
      </c>
      <c r="H1666" s="24">
        <f t="shared" si="25"/>
        <v>0.18199</v>
      </c>
      <c r="I1666" s="15"/>
      <c r="J1666" s="21"/>
    </row>
    <row r="1667" spans="1:10" ht="30">
      <c r="A1667" s="120"/>
      <c r="B1667" s="120"/>
      <c r="C1667" s="103"/>
      <c r="D1667" s="51" t="s">
        <v>1214</v>
      </c>
      <c r="E1667" s="13">
        <v>2500</v>
      </c>
      <c r="F1667" s="15" t="s">
        <v>780</v>
      </c>
      <c r="G1667" s="15">
        <v>0</v>
      </c>
      <c r="H1667" s="24">
        <f t="shared" si="25"/>
        <v>0</v>
      </c>
      <c r="I1667" s="15"/>
      <c r="J1667" s="21"/>
    </row>
    <row r="1668" spans="1:10" ht="30">
      <c r="A1668" s="120"/>
      <c r="B1668" s="120"/>
      <c r="C1668" s="103"/>
      <c r="D1668" s="52" t="s">
        <v>1215</v>
      </c>
      <c r="E1668" s="35">
        <v>0</v>
      </c>
      <c r="F1668" s="36" t="s">
        <v>1216</v>
      </c>
      <c r="G1668" s="36">
        <v>99</v>
      </c>
      <c r="H1668" s="24">
        <f t="shared" si="25"/>
        <v>1</v>
      </c>
      <c r="I1668" s="36"/>
      <c r="J1668" s="37"/>
    </row>
    <row r="1669" spans="1:10" ht="30">
      <c r="A1669" s="120"/>
      <c r="B1669" s="120"/>
      <c r="C1669" s="103"/>
      <c r="D1669" s="128" t="s">
        <v>1217</v>
      </c>
      <c r="E1669" s="40">
        <v>2300</v>
      </c>
      <c r="F1669" s="41" t="s">
        <v>2093</v>
      </c>
      <c r="G1669" s="41">
        <v>208.6</v>
      </c>
      <c r="H1669" s="24">
        <f t="shared" si="25"/>
        <v>0.09069565217391304</v>
      </c>
      <c r="I1669" s="41"/>
      <c r="J1669" s="42"/>
    </row>
    <row r="1670" spans="1:10" ht="30">
      <c r="A1670" s="120"/>
      <c r="B1670" s="120"/>
      <c r="C1670" s="103"/>
      <c r="D1670" s="51" t="s">
        <v>1218</v>
      </c>
      <c r="E1670" s="13">
        <v>4300</v>
      </c>
      <c r="F1670" s="15" t="s">
        <v>1013</v>
      </c>
      <c r="G1670" s="15">
        <v>0</v>
      </c>
      <c r="H1670" s="24">
        <f t="shared" si="25"/>
        <v>0</v>
      </c>
      <c r="I1670" s="15"/>
      <c r="J1670" s="21"/>
    </row>
    <row r="1671" spans="1:10" ht="15">
      <c r="A1671" s="120"/>
      <c r="B1671" s="120"/>
      <c r="C1671" s="103"/>
      <c r="D1671" s="51" t="s">
        <v>1219</v>
      </c>
      <c r="E1671" s="13">
        <v>7000</v>
      </c>
      <c r="F1671" s="15" t="s">
        <v>240</v>
      </c>
      <c r="G1671" s="15">
        <v>0</v>
      </c>
      <c r="H1671" s="24">
        <f t="shared" si="25"/>
        <v>0</v>
      </c>
      <c r="I1671" s="15"/>
      <c r="J1671" s="21"/>
    </row>
    <row r="1672" spans="1:10" ht="30">
      <c r="A1672" s="120"/>
      <c r="B1672" s="120"/>
      <c r="C1672" s="103"/>
      <c r="D1672" s="51" t="s">
        <v>1348</v>
      </c>
      <c r="E1672" s="13">
        <v>4000</v>
      </c>
      <c r="F1672" s="15" t="s">
        <v>1777</v>
      </c>
      <c r="G1672" s="15">
        <v>0</v>
      </c>
      <c r="H1672" s="24">
        <f aca="true" t="shared" si="26" ref="H1672:H1735">G1672/F1672</f>
        <v>0</v>
      </c>
      <c r="I1672" s="15"/>
      <c r="J1672" s="21"/>
    </row>
    <row r="1673" spans="1:10" ht="30">
      <c r="A1673" s="120"/>
      <c r="B1673" s="120"/>
      <c r="C1673" s="103"/>
      <c r="D1673" s="51" t="s">
        <v>1349</v>
      </c>
      <c r="E1673" s="13">
        <v>7000</v>
      </c>
      <c r="F1673" s="15" t="s">
        <v>240</v>
      </c>
      <c r="G1673" s="15">
        <v>0</v>
      </c>
      <c r="H1673" s="24">
        <f t="shared" si="26"/>
        <v>0</v>
      </c>
      <c r="I1673" s="15"/>
      <c r="J1673" s="21"/>
    </row>
    <row r="1674" spans="1:10" ht="15">
      <c r="A1674" s="120"/>
      <c r="B1674" s="120"/>
      <c r="C1674" s="103"/>
      <c r="D1674" s="51" t="s">
        <v>1350</v>
      </c>
      <c r="E1674" s="13">
        <v>100</v>
      </c>
      <c r="F1674" s="15" t="s">
        <v>1532</v>
      </c>
      <c r="G1674" s="15">
        <v>99.63</v>
      </c>
      <c r="H1674" s="24">
        <f t="shared" si="26"/>
        <v>0.9963</v>
      </c>
      <c r="I1674" s="15"/>
      <c r="J1674" s="21"/>
    </row>
    <row r="1675" spans="1:10" ht="15">
      <c r="A1675" s="120"/>
      <c r="B1675" s="120"/>
      <c r="C1675" s="104"/>
      <c r="D1675" s="51" t="s">
        <v>1351</v>
      </c>
      <c r="E1675" s="13">
        <v>2000</v>
      </c>
      <c r="F1675" s="15" t="s">
        <v>1352</v>
      </c>
      <c r="G1675" s="15">
        <v>489.34</v>
      </c>
      <c r="H1675" s="24">
        <f t="shared" si="26"/>
        <v>0.24589949748743717</v>
      </c>
      <c r="I1675" s="15"/>
      <c r="J1675" s="21"/>
    </row>
    <row r="1676" spans="1:10" ht="15">
      <c r="A1676" s="120"/>
      <c r="B1676" s="103"/>
      <c r="C1676" s="121" t="s">
        <v>1752</v>
      </c>
      <c r="D1676" s="10" t="s">
        <v>1753</v>
      </c>
      <c r="E1676" s="13">
        <f>E1677+E1678</f>
        <v>1700</v>
      </c>
      <c r="F1676" s="15" t="s">
        <v>1353</v>
      </c>
      <c r="G1676" s="15">
        <f>G1677+G1678</f>
        <v>2749.1</v>
      </c>
      <c r="H1676" s="24">
        <f t="shared" si="26"/>
        <v>0.2569252336448598</v>
      </c>
      <c r="I1676" s="15">
        <f>G1676</f>
        <v>2749.1</v>
      </c>
      <c r="J1676" s="21">
        <v>0</v>
      </c>
    </row>
    <row r="1677" spans="1:10" ht="45">
      <c r="A1677" s="120"/>
      <c r="B1677" s="103"/>
      <c r="C1677" s="98"/>
      <c r="D1677" s="10" t="s">
        <v>1212</v>
      </c>
      <c r="E1677" s="13">
        <v>0</v>
      </c>
      <c r="F1677" s="15" t="s">
        <v>1940</v>
      </c>
      <c r="G1677" s="15">
        <v>1686.31</v>
      </c>
      <c r="H1677" s="24">
        <f t="shared" si="26"/>
        <v>0.18736777777777777</v>
      </c>
      <c r="I1677" s="15"/>
      <c r="J1677" s="21"/>
    </row>
    <row r="1678" spans="1:10" ht="15">
      <c r="A1678" s="120"/>
      <c r="B1678" s="103"/>
      <c r="C1678" s="98"/>
      <c r="D1678" s="10" t="s">
        <v>1525</v>
      </c>
      <c r="E1678" s="13">
        <v>1700</v>
      </c>
      <c r="F1678" s="15" t="s">
        <v>1390</v>
      </c>
      <c r="G1678" s="15">
        <v>1062.79</v>
      </c>
      <c r="H1678" s="24">
        <f t="shared" si="26"/>
        <v>0.6251705882352941</v>
      </c>
      <c r="I1678" s="15"/>
      <c r="J1678" s="21"/>
    </row>
    <row r="1679" spans="1:10" ht="15">
      <c r="A1679" s="120"/>
      <c r="B1679" s="103"/>
      <c r="C1679" s="97" t="s">
        <v>1968</v>
      </c>
      <c r="D1679" s="10" t="s">
        <v>1969</v>
      </c>
      <c r="E1679" s="13">
        <f>E1680+E1681+E1682</f>
        <v>5000</v>
      </c>
      <c r="F1679" s="15" t="s">
        <v>1096</v>
      </c>
      <c r="G1679" s="15">
        <f>G1680+G1681+G1682</f>
        <v>20765.49</v>
      </c>
      <c r="H1679" s="24">
        <f t="shared" si="26"/>
        <v>0.2185841052631579</v>
      </c>
      <c r="I1679" s="15">
        <f>G1679</f>
        <v>20765.49</v>
      </c>
      <c r="J1679" s="21">
        <v>0</v>
      </c>
    </row>
    <row r="1680" spans="1:10" ht="30">
      <c r="A1680" s="120"/>
      <c r="B1680" s="103"/>
      <c r="C1680" s="98"/>
      <c r="D1680" s="10" t="s">
        <v>1354</v>
      </c>
      <c r="E1680" s="13">
        <v>0</v>
      </c>
      <c r="F1680" s="15" t="s">
        <v>821</v>
      </c>
      <c r="G1680" s="15">
        <v>0</v>
      </c>
      <c r="H1680" s="24">
        <f t="shared" si="26"/>
        <v>0</v>
      </c>
      <c r="I1680" s="15"/>
      <c r="J1680" s="21"/>
    </row>
    <row r="1681" spans="1:10" ht="45">
      <c r="A1681" s="120"/>
      <c r="B1681" s="103"/>
      <c r="C1681" s="98"/>
      <c r="D1681" s="10" t="s">
        <v>1355</v>
      </c>
      <c r="E1681" s="13">
        <v>0</v>
      </c>
      <c r="F1681" s="15" t="s">
        <v>1356</v>
      </c>
      <c r="G1681" s="15">
        <v>0</v>
      </c>
      <c r="H1681" s="24">
        <f t="shared" si="26"/>
        <v>0</v>
      </c>
      <c r="I1681" s="15"/>
      <c r="J1681" s="21"/>
    </row>
    <row r="1682" spans="1:10" ht="15">
      <c r="A1682" s="120"/>
      <c r="B1682" s="103"/>
      <c r="C1682" s="98"/>
      <c r="D1682" s="10" t="s">
        <v>1525</v>
      </c>
      <c r="E1682" s="13">
        <v>5000</v>
      </c>
      <c r="F1682" s="15" t="s">
        <v>1961</v>
      </c>
      <c r="G1682" s="15">
        <v>20765.49</v>
      </c>
      <c r="H1682" s="24">
        <f t="shared" si="26"/>
        <v>0.8306196</v>
      </c>
      <c r="I1682" s="15"/>
      <c r="J1682" s="21"/>
    </row>
    <row r="1683" spans="1:10" ht="15">
      <c r="A1683" s="120"/>
      <c r="B1683" s="103"/>
      <c r="C1683" s="109" t="s">
        <v>1941</v>
      </c>
      <c r="D1683" s="10" t="s">
        <v>1942</v>
      </c>
      <c r="E1683" s="13">
        <f>SUM(E1684:E1691)</f>
        <v>34430</v>
      </c>
      <c r="F1683" s="15" t="s">
        <v>1357</v>
      </c>
      <c r="G1683" s="15">
        <f>SUM(G1684:G1691)</f>
        <v>6152.56</v>
      </c>
      <c r="H1683" s="24">
        <f t="shared" si="26"/>
        <v>0.16565412886028918</v>
      </c>
      <c r="I1683" s="15">
        <f>G1683</f>
        <v>6152.56</v>
      </c>
      <c r="J1683" s="21">
        <v>0</v>
      </c>
    </row>
    <row r="1684" spans="1:10" ht="45">
      <c r="A1684" s="120"/>
      <c r="B1684" s="120"/>
      <c r="C1684" s="102"/>
      <c r="D1684" s="51" t="s">
        <v>1212</v>
      </c>
      <c r="E1684" s="13">
        <v>0</v>
      </c>
      <c r="F1684" s="15" t="s">
        <v>636</v>
      </c>
      <c r="G1684" s="15">
        <v>613.7</v>
      </c>
      <c r="H1684" s="24">
        <f t="shared" si="26"/>
        <v>0.3409444444444445</v>
      </c>
      <c r="I1684" s="15"/>
      <c r="J1684" s="21"/>
    </row>
    <row r="1685" spans="1:10" ht="15">
      <c r="A1685" s="120"/>
      <c r="B1685" s="120"/>
      <c r="C1685" s="103"/>
      <c r="D1685" s="51" t="s">
        <v>1525</v>
      </c>
      <c r="E1685" s="13">
        <v>4900</v>
      </c>
      <c r="F1685" s="15" t="s">
        <v>1410</v>
      </c>
      <c r="G1685" s="15">
        <v>2278.51</v>
      </c>
      <c r="H1685" s="24">
        <f t="shared" si="26"/>
        <v>0.46500204081632657</v>
      </c>
      <c r="I1685" s="15"/>
      <c r="J1685" s="21"/>
    </row>
    <row r="1686" spans="1:10" ht="30">
      <c r="A1686" s="120"/>
      <c r="B1686" s="120"/>
      <c r="C1686" s="103"/>
      <c r="D1686" s="51" t="s">
        <v>1215</v>
      </c>
      <c r="E1686" s="13">
        <v>2000</v>
      </c>
      <c r="F1686" s="15" t="s">
        <v>1358</v>
      </c>
      <c r="G1686" s="15">
        <v>0</v>
      </c>
      <c r="H1686" s="24">
        <f t="shared" si="26"/>
        <v>0</v>
      </c>
      <c r="I1686" s="15"/>
      <c r="J1686" s="21"/>
    </row>
    <row r="1687" spans="1:10" ht="30">
      <c r="A1687" s="120"/>
      <c r="B1687" s="120"/>
      <c r="C1687" s="103"/>
      <c r="D1687" s="51" t="s">
        <v>1359</v>
      </c>
      <c r="E1687" s="13">
        <v>3330</v>
      </c>
      <c r="F1687" s="15" t="s">
        <v>1370</v>
      </c>
      <c r="G1687" s="15">
        <v>0</v>
      </c>
      <c r="H1687" s="24">
        <f t="shared" si="26"/>
        <v>0</v>
      </c>
      <c r="I1687" s="15"/>
      <c r="J1687" s="21"/>
    </row>
    <row r="1688" spans="1:10" ht="30">
      <c r="A1688" s="120"/>
      <c r="B1688" s="120"/>
      <c r="C1688" s="103"/>
      <c r="D1688" s="52" t="s">
        <v>1360</v>
      </c>
      <c r="E1688" s="35">
        <v>6200</v>
      </c>
      <c r="F1688" s="36" t="s">
        <v>1361</v>
      </c>
      <c r="G1688" s="36">
        <v>0</v>
      </c>
      <c r="H1688" s="24">
        <f t="shared" si="26"/>
        <v>0</v>
      </c>
      <c r="I1688" s="36"/>
      <c r="J1688" s="37"/>
    </row>
    <row r="1689" spans="1:10" ht="30">
      <c r="A1689" s="120"/>
      <c r="B1689" s="120"/>
      <c r="C1689" s="103"/>
      <c r="D1689" s="128" t="s">
        <v>1362</v>
      </c>
      <c r="E1689" s="40">
        <v>0</v>
      </c>
      <c r="F1689" s="41" t="s">
        <v>1705</v>
      </c>
      <c r="G1689" s="41">
        <v>0</v>
      </c>
      <c r="H1689" s="24">
        <f t="shared" si="26"/>
        <v>0</v>
      </c>
      <c r="I1689" s="41"/>
      <c r="J1689" s="42"/>
    </row>
    <row r="1690" spans="1:10" ht="45">
      <c r="A1690" s="120"/>
      <c r="B1690" s="120"/>
      <c r="C1690" s="103"/>
      <c r="D1690" s="51" t="s">
        <v>1363</v>
      </c>
      <c r="E1690" s="13">
        <v>18000</v>
      </c>
      <c r="F1690" s="15" t="s">
        <v>1364</v>
      </c>
      <c r="G1690" s="15">
        <v>3107.8</v>
      </c>
      <c r="H1690" s="24">
        <f t="shared" si="26"/>
        <v>0.17403819230553846</v>
      </c>
      <c r="I1690" s="15"/>
      <c r="J1690" s="21"/>
    </row>
    <row r="1691" spans="1:10" ht="15">
      <c r="A1691" s="120"/>
      <c r="B1691" s="120"/>
      <c r="C1691" s="104"/>
      <c r="D1691" s="51" t="s">
        <v>1350</v>
      </c>
      <c r="E1691" s="13">
        <v>0</v>
      </c>
      <c r="F1691" s="15" t="s">
        <v>1365</v>
      </c>
      <c r="G1691" s="15">
        <v>152.55</v>
      </c>
      <c r="H1691" s="24">
        <f t="shared" si="26"/>
        <v>0.9970588235294119</v>
      </c>
      <c r="I1691" s="15"/>
      <c r="J1691" s="21"/>
    </row>
    <row r="1692" spans="1:10" ht="15">
      <c r="A1692" s="120"/>
      <c r="B1692" s="103"/>
      <c r="C1692" s="121" t="s">
        <v>230</v>
      </c>
      <c r="D1692" s="10" t="s">
        <v>231</v>
      </c>
      <c r="E1692" s="13">
        <f>E1693</f>
        <v>45</v>
      </c>
      <c r="F1692" s="15" t="s">
        <v>1528</v>
      </c>
      <c r="G1692" s="15">
        <f>G1693</f>
        <v>4</v>
      </c>
      <c r="H1692" s="24">
        <f t="shared" si="26"/>
        <v>0.08888888888888889</v>
      </c>
      <c r="I1692" s="15">
        <f>G1692</f>
        <v>4</v>
      </c>
      <c r="J1692" s="21">
        <v>0</v>
      </c>
    </row>
    <row r="1693" spans="1:10" ht="15">
      <c r="A1693" s="120"/>
      <c r="B1693" s="103"/>
      <c r="C1693" s="98"/>
      <c r="D1693" s="10" t="s">
        <v>1525</v>
      </c>
      <c r="E1693" s="13">
        <v>45</v>
      </c>
      <c r="F1693" s="15" t="s">
        <v>1528</v>
      </c>
      <c r="G1693" s="15">
        <v>4</v>
      </c>
      <c r="H1693" s="24">
        <f t="shared" si="26"/>
        <v>0.08888888888888889</v>
      </c>
      <c r="I1693" s="15"/>
      <c r="J1693" s="21"/>
    </row>
    <row r="1694" spans="1:10" ht="15">
      <c r="A1694" s="120"/>
      <c r="B1694" s="103"/>
      <c r="C1694" s="97" t="s">
        <v>251</v>
      </c>
      <c r="D1694" s="10" t="s">
        <v>196</v>
      </c>
      <c r="E1694" s="13">
        <f>SUM(E1695:E1698)</f>
        <v>96400</v>
      </c>
      <c r="F1694" s="15" t="s">
        <v>1366</v>
      </c>
      <c r="G1694" s="15">
        <f>G1695+G1696+G1697+G1698</f>
        <v>307.5</v>
      </c>
      <c r="H1694" s="24">
        <f t="shared" si="26"/>
        <v>0.0027830824787987945</v>
      </c>
      <c r="I1694" s="15">
        <v>0</v>
      </c>
      <c r="J1694" s="21">
        <f>G1694</f>
        <v>307.5</v>
      </c>
    </row>
    <row r="1695" spans="1:10" ht="30">
      <c r="A1695" s="120"/>
      <c r="B1695" s="103"/>
      <c r="C1695" s="98"/>
      <c r="D1695" s="10" t="s">
        <v>1367</v>
      </c>
      <c r="E1695" s="13">
        <v>8200</v>
      </c>
      <c r="F1695" s="15" t="s">
        <v>1368</v>
      </c>
      <c r="G1695" s="15">
        <v>0</v>
      </c>
      <c r="H1695" s="24">
        <f t="shared" si="26"/>
        <v>0</v>
      </c>
      <c r="I1695" s="15"/>
      <c r="J1695" s="21"/>
    </row>
    <row r="1696" spans="1:10" ht="30">
      <c r="A1696" s="120"/>
      <c r="B1696" s="103"/>
      <c r="C1696" s="98"/>
      <c r="D1696" s="10" t="s">
        <v>1369</v>
      </c>
      <c r="E1696" s="13">
        <v>10000</v>
      </c>
      <c r="F1696" s="15" t="s">
        <v>235</v>
      </c>
      <c r="G1696" s="15">
        <v>0</v>
      </c>
      <c r="H1696" s="24">
        <f t="shared" si="26"/>
        <v>0</v>
      </c>
      <c r="I1696" s="15"/>
      <c r="J1696" s="21"/>
    </row>
    <row r="1697" spans="1:10" ht="30">
      <c r="A1697" s="120"/>
      <c r="B1697" s="103"/>
      <c r="C1697" s="98"/>
      <c r="D1697" s="10" t="s">
        <v>54</v>
      </c>
      <c r="E1697" s="13">
        <v>0</v>
      </c>
      <c r="F1697" s="15" t="s">
        <v>55</v>
      </c>
      <c r="G1697" s="15">
        <v>0</v>
      </c>
      <c r="H1697" s="24">
        <f t="shared" si="26"/>
        <v>0</v>
      </c>
      <c r="I1697" s="15"/>
      <c r="J1697" s="21"/>
    </row>
    <row r="1698" spans="1:10" ht="45">
      <c r="A1698" s="123"/>
      <c r="B1698" s="104"/>
      <c r="C1698" s="98"/>
      <c r="D1698" s="10" t="s">
        <v>56</v>
      </c>
      <c r="E1698" s="13">
        <v>78200</v>
      </c>
      <c r="F1698" s="15" t="s">
        <v>57</v>
      </c>
      <c r="G1698" s="15">
        <v>307.5</v>
      </c>
      <c r="H1698" s="24">
        <f t="shared" si="26"/>
        <v>0.003544505152500173</v>
      </c>
      <c r="I1698" s="15"/>
      <c r="J1698" s="21"/>
    </row>
    <row r="1699" spans="1:11" s="78" customFormat="1" ht="31.5">
      <c r="A1699" s="112" t="s">
        <v>58</v>
      </c>
      <c r="B1699" s="124"/>
      <c r="C1699" s="72"/>
      <c r="D1699" s="73" t="s">
        <v>59</v>
      </c>
      <c r="E1699" s="74">
        <f>E1700+E1722+E1725+E1794+E1800+E1808+E1844</f>
        <v>5259689</v>
      </c>
      <c r="F1699" s="75" t="s">
        <v>60</v>
      </c>
      <c r="G1699" s="75">
        <f>G1700+G1722+G1725+G1794+G1800+G1808+G1844</f>
        <v>1946354.5299999998</v>
      </c>
      <c r="H1699" s="76">
        <f t="shared" si="26"/>
        <v>0.3094334789917676</v>
      </c>
      <c r="I1699" s="75">
        <f>I1700+I1722+I1725+I1794+I1800+I1808+I1844</f>
        <v>1134189.42</v>
      </c>
      <c r="J1699" s="77">
        <f>J1700+J1722+J1725+J1794+J1800+J1808+J1844</f>
        <v>812165.11</v>
      </c>
      <c r="K1699" s="85"/>
    </row>
    <row r="1700" spans="1:11" ht="15">
      <c r="A1700" s="102"/>
      <c r="B1700" s="109" t="s">
        <v>61</v>
      </c>
      <c r="C1700" s="8"/>
      <c r="D1700" s="10" t="s">
        <v>62</v>
      </c>
      <c r="E1700" s="13">
        <f>E1701+E1703+E1716</f>
        <v>40000</v>
      </c>
      <c r="F1700" s="15" t="s">
        <v>63</v>
      </c>
      <c r="G1700" s="15">
        <f>G1701+G1703+G1716</f>
        <v>56431.83</v>
      </c>
      <c r="H1700" s="24">
        <f t="shared" si="26"/>
        <v>0.8222378773749854</v>
      </c>
      <c r="I1700" s="15">
        <f>I1701+I1703+I1716</f>
        <v>56431.83</v>
      </c>
      <c r="J1700" s="21">
        <f>J1701+J1703+J1716</f>
        <v>0</v>
      </c>
      <c r="K1700" s="1"/>
    </row>
    <row r="1701" spans="1:10" ht="15">
      <c r="A1701" s="120"/>
      <c r="B1701" s="102"/>
      <c r="C1701" s="97" t="s">
        <v>1487</v>
      </c>
      <c r="D1701" s="10" t="s">
        <v>1488</v>
      </c>
      <c r="E1701" s="13">
        <f>E1702</f>
        <v>500</v>
      </c>
      <c r="F1701" s="15" t="s">
        <v>64</v>
      </c>
      <c r="G1701" s="15">
        <f>G1702</f>
        <v>1643.01</v>
      </c>
      <c r="H1701" s="24">
        <f t="shared" si="26"/>
        <v>0.9541289198606272</v>
      </c>
      <c r="I1701" s="15">
        <f>G1701</f>
        <v>1643.01</v>
      </c>
      <c r="J1701" s="21">
        <v>0</v>
      </c>
    </row>
    <row r="1702" spans="1:10" ht="15">
      <c r="A1702" s="120"/>
      <c r="B1702" s="103"/>
      <c r="C1702" s="98"/>
      <c r="D1702" s="10" t="s">
        <v>65</v>
      </c>
      <c r="E1702" s="13">
        <v>500</v>
      </c>
      <c r="F1702" s="15" t="s">
        <v>64</v>
      </c>
      <c r="G1702" s="15">
        <v>1643.01</v>
      </c>
      <c r="H1702" s="24">
        <f t="shared" si="26"/>
        <v>0.9541289198606272</v>
      </c>
      <c r="I1702" s="15"/>
      <c r="J1702" s="21"/>
    </row>
    <row r="1703" spans="1:10" ht="15">
      <c r="A1703" s="120"/>
      <c r="B1703" s="103"/>
      <c r="C1703" s="109" t="s">
        <v>224</v>
      </c>
      <c r="D1703" s="10" t="s">
        <v>1958</v>
      </c>
      <c r="E1703" s="13">
        <f>SUM(E1704:E1715)</f>
        <v>11200</v>
      </c>
      <c r="F1703" s="15" t="s">
        <v>66</v>
      </c>
      <c r="G1703" s="15">
        <f>SUM(G1704:G1715)</f>
        <v>13562.74</v>
      </c>
      <c r="H1703" s="24">
        <f t="shared" si="26"/>
        <v>0.6517414704469006</v>
      </c>
      <c r="I1703" s="15">
        <f>G1703</f>
        <v>13562.74</v>
      </c>
      <c r="J1703" s="21">
        <v>0</v>
      </c>
    </row>
    <row r="1704" spans="1:10" ht="60">
      <c r="A1704" s="120"/>
      <c r="B1704" s="120"/>
      <c r="C1704" s="102"/>
      <c r="D1704" s="51" t="s">
        <v>67</v>
      </c>
      <c r="E1704" s="13">
        <v>0</v>
      </c>
      <c r="F1704" s="15" t="s">
        <v>1509</v>
      </c>
      <c r="G1704" s="15">
        <v>0</v>
      </c>
      <c r="H1704" s="24">
        <f t="shared" si="26"/>
        <v>0</v>
      </c>
      <c r="I1704" s="15"/>
      <c r="J1704" s="21"/>
    </row>
    <row r="1705" spans="1:10" ht="15">
      <c r="A1705" s="120"/>
      <c r="B1705" s="120"/>
      <c r="C1705" s="103"/>
      <c r="D1705" s="51" t="s">
        <v>68</v>
      </c>
      <c r="E1705" s="13">
        <v>1600</v>
      </c>
      <c r="F1705" s="15" t="s">
        <v>908</v>
      </c>
      <c r="G1705" s="15">
        <v>107.23</v>
      </c>
      <c r="H1705" s="24">
        <f t="shared" si="26"/>
        <v>0.06701875</v>
      </c>
      <c r="I1705" s="15"/>
      <c r="J1705" s="21"/>
    </row>
    <row r="1706" spans="1:10" ht="30">
      <c r="A1706" s="120"/>
      <c r="B1706" s="120"/>
      <c r="C1706" s="103"/>
      <c r="D1706" s="51" t="s">
        <v>69</v>
      </c>
      <c r="E1706" s="13">
        <v>0</v>
      </c>
      <c r="F1706" s="15" t="s">
        <v>70</v>
      </c>
      <c r="G1706" s="15">
        <v>776.19</v>
      </c>
      <c r="H1706" s="24">
        <f t="shared" si="26"/>
        <v>0.998957528957529</v>
      </c>
      <c r="I1706" s="15"/>
      <c r="J1706" s="21"/>
    </row>
    <row r="1707" spans="1:10" ht="30">
      <c r="A1707" s="120"/>
      <c r="B1707" s="120"/>
      <c r="C1707" s="103"/>
      <c r="D1707" s="52" t="s">
        <v>71</v>
      </c>
      <c r="E1707" s="35">
        <v>1000</v>
      </c>
      <c r="F1707" s="36" t="s">
        <v>1705</v>
      </c>
      <c r="G1707" s="36">
        <v>0</v>
      </c>
      <c r="H1707" s="24">
        <f t="shared" si="26"/>
        <v>0</v>
      </c>
      <c r="I1707" s="36"/>
      <c r="J1707" s="37"/>
    </row>
    <row r="1708" spans="1:10" ht="30">
      <c r="A1708" s="120"/>
      <c r="B1708" s="120"/>
      <c r="C1708" s="103"/>
      <c r="D1708" s="128" t="s">
        <v>72</v>
      </c>
      <c r="E1708" s="40">
        <v>1400</v>
      </c>
      <c r="F1708" s="41" t="s">
        <v>659</v>
      </c>
      <c r="G1708" s="41">
        <v>0</v>
      </c>
      <c r="H1708" s="24">
        <f t="shared" si="26"/>
        <v>0</v>
      </c>
      <c r="I1708" s="41"/>
      <c r="J1708" s="42"/>
    </row>
    <row r="1709" spans="1:10" ht="30">
      <c r="A1709" s="120"/>
      <c r="B1709" s="120"/>
      <c r="C1709" s="103"/>
      <c r="D1709" s="51" t="s">
        <v>73</v>
      </c>
      <c r="E1709" s="13">
        <v>500</v>
      </c>
      <c r="F1709" s="15" t="s">
        <v>1714</v>
      </c>
      <c r="G1709" s="15">
        <v>496.99</v>
      </c>
      <c r="H1709" s="24">
        <f t="shared" si="26"/>
        <v>0.99398</v>
      </c>
      <c r="I1709" s="15"/>
      <c r="J1709" s="21"/>
    </row>
    <row r="1710" spans="1:10" ht="30">
      <c r="A1710" s="120"/>
      <c r="B1710" s="120"/>
      <c r="C1710" s="103"/>
      <c r="D1710" s="51" t="s">
        <v>74</v>
      </c>
      <c r="E1710" s="13">
        <v>1900</v>
      </c>
      <c r="F1710" s="15" t="s">
        <v>8</v>
      </c>
      <c r="G1710" s="15">
        <v>1899.56</v>
      </c>
      <c r="H1710" s="24">
        <f t="shared" si="26"/>
        <v>0.9997684210526315</v>
      </c>
      <c r="I1710" s="15"/>
      <c r="J1710" s="21"/>
    </row>
    <row r="1711" spans="1:10" ht="30">
      <c r="A1711" s="120"/>
      <c r="B1711" s="120"/>
      <c r="C1711" s="103"/>
      <c r="D1711" s="51" t="s">
        <v>75</v>
      </c>
      <c r="E1711" s="13">
        <v>500</v>
      </c>
      <c r="F1711" s="15" t="s">
        <v>1714</v>
      </c>
      <c r="G1711" s="15">
        <v>249.95</v>
      </c>
      <c r="H1711" s="24">
        <f t="shared" si="26"/>
        <v>0.49989999999999996</v>
      </c>
      <c r="I1711" s="15"/>
      <c r="J1711" s="21"/>
    </row>
    <row r="1712" spans="1:10" ht="45">
      <c r="A1712" s="120"/>
      <c r="B1712" s="120"/>
      <c r="C1712" s="103"/>
      <c r="D1712" s="51" t="s">
        <v>76</v>
      </c>
      <c r="E1712" s="13">
        <v>1800</v>
      </c>
      <c r="F1712" s="15" t="s">
        <v>1524</v>
      </c>
      <c r="G1712" s="15">
        <v>0</v>
      </c>
      <c r="H1712" s="24">
        <f t="shared" si="26"/>
        <v>0</v>
      </c>
      <c r="I1712" s="15"/>
      <c r="J1712" s="21"/>
    </row>
    <row r="1713" spans="1:10" ht="30">
      <c r="A1713" s="120"/>
      <c r="B1713" s="120"/>
      <c r="C1713" s="103"/>
      <c r="D1713" s="51" t="s">
        <v>77</v>
      </c>
      <c r="E1713" s="13">
        <v>1000</v>
      </c>
      <c r="F1713" s="15" t="s">
        <v>1705</v>
      </c>
      <c r="G1713" s="15">
        <v>0</v>
      </c>
      <c r="H1713" s="24">
        <f t="shared" si="26"/>
        <v>0</v>
      </c>
      <c r="I1713" s="15"/>
      <c r="J1713" s="21"/>
    </row>
    <row r="1714" spans="1:10" ht="15">
      <c r="A1714" s="120"/>
      <c r="B1714" s="120"/>
      <c r="C1714" s="103"/>
      <c r="D1714" s="51" t="s">
        <v>65</v>
      </c>
      <c r="E1714" s="13">
        <v>1500</v>
      </c>
      <c r="F1714" s="15" t="s">
        <v>78</v>
      </c>
      <c r="G1714" s="15">
        <v>4971.98</v>
      </c>
      <c r="H1714" s="24">
        <f t="shared" si="26"/>
        <v>0.9999959774738535</v>
      </c>
      <c r="I1714" s="15"/>
      <c r="J1714" s="21"/>
    </row>
    <row r="1715" spans="1:10" ht="15">
      <c r="A1715" s="120"/>
      <c r="B1715" s="120"/>
      <c r="C1715" s="104"/>
      <c r="D1715" s="51" t="s">
        <v>79</v>
      </c>
      <c r="E1715" s="13">
        <v>0</v>
      </c>
      <c r="F1715" s="15" t="s">
        <v>80</v>
      </c>
      <c r="G1715" s="15">
        <v>5060.84</v>
      </c>
      <c r="H1715" s="24">
        <f t="shared" si="26"/>
        <v>0.9999683856945268</v>
      </c>
      <c r="I1715" s="15"/>
      <c r="J1715" s="21"/>
    </row>
    <row r="1716" spans="1:10" ht="15">
      <c r="A1716" s="120"/>
      <c r="B1716" s="103"/>
      <c r="C1716" s="121" t="s">
        <v>1941</v>
      </c>
      <c r="D1716" s="10" t="s">
        <v>1942</v>
      </c>
      <c r="E1716" s="13">
        <f>E1717+E1718+E1719+E1720+E1721</f>
        <v>28300</v>
      </c>
      <c r="F1716" s="15" t="s">
        <v>81</v>
      </c>
      <c r="G1716" s="15">
        <f>SUM(G1717:G1721)</f>
        <v>41226.08</v>
      </c>
      <c r="H1716" s="24">
        <f t="shared" si="26"/>
        <v>0.8942750542299349</v>
      </c>
      <c r="I1716" s="15">
        <f>G1716</f>
        <v>41226.08</v>
      </c>
      <c r="J1716" s="21">
        <v>0</v>
      </c>
    </row>
    <row r="1717" spans="1:10" ht="30">
      <c r="A1717" s="120"/>
      <c r="B1717" s="103"/>
      <c r="C1717" s="98"/>
      <c r="D1717" s="10" t="s">
        <v>69</v>
      </c>
      <c r="E1717" s="13">
        <v>4000</v>
      </c>
      <c r="F1717" s="15" t="s">
        <v>82</v>
      </c>
      <c r="G1717" s="15">
        <v>1350</v>
      </c>
      <c r="H1717" s="24">
        <f t="shared" si="26"/>
        <v>0.41886441203847347</v>
      </c>
      <c r="I1717" s="15"/>
      <c r="J1717" s="21"/>
    </row>
    <row r="1718" spans="1:10" ht="45">
      <c r="A1718" s="120"/>
      <c r="B1718" s="103"/>
      <c r="C1718" s="98"/>
      <c r="D1718" s="10" t="s">
        <v>76</v>
      </c>
      <c r="E1718" s="13">
        <v>0</v>
      </c>
      <c r="F1718" s="15" t="s">
        <v>328</v>
      </c>
      <c r="G1718" s="15">
        <v>1200</v>
      </c>
      <c r="H1718" s="24">
        <f t="shared" si="26"/>
        <v>1</v>
      </c>
      <c r="I1718" s="15"/>
      <c r="J1718" s="21"/>
    </row>
    <row r="1719" spans="1:10" ht="15">
      <c r="A1719" s="120"/>
      <c r="B1719" s="103"/>
      <c r="C1719" s="98"/>
      <c r="D1719" s="10" t="s">
        <v>65</v>
      </c>
      <c r="E1719" s="13">
        <v>10500</v>
      </c>
      <c r="F1719" s="15" t="s">
        <v>83</v>
      </c>
      <c r="G1719" s="15">
        <v>25046.15</v>
      </c>
      <c r="H1719" s="24">
        <f t="shared" si="26"/>
        <v>0.9999660638000559</v>
      </c>
      <c r="I1719" s="15"/>
      <c r="J1719" s="21"/>
    </row>
    <row r="1720" spans="1:10" ht="30">
      <c r="A1720" s="120"/>
      <c r="B1720" s="103"/>
      <c r="C1720" s="98"/>
      <c r="D1720" s="10" t="s">
        <v>84</v>
      </c>
      <c r="E1720" s="13">
        <v>0</v>
      </c>
      <c r="F1720" s="15" t="s">
        <v>238</v>
      </c>
      <c r="G1720" s="15">
        <v>0</v>
      </c>
      <c r="H1720" s="24">
        <f t="shared" si="26"/>
        <v>0</v>
      </c>
      <c r="I1720" s="15"/>
      <c r="J1720" s="21"/>
    </row>
    <row r="1721" spans="1:10" ht="30">
      <c r="A1721" s="120"/>
      <c r="B1721" s="104"/>
      <c r="C1721" s="98"/>
      <c r="D1721" s="10" t="s">
        <v>1612</v>
      </c>
      <c r="E1721" s="13">
        <v>13800</v>
      </c>
      <c r="F1721" s="15" t="s">
        <v>85</v>
      </c>
      <c r="G1721" s="15">
        <v>13629.93</v>
      </c>
      <c r="H1721" s="24">
        <f t="shared" si="26"/>
        <v>0.9999948642699927</v>
      </c>
      <c r="I1721" s="15"/>
      <c r="J1721" s="21"/>
    </row>
    <row r="1722" spans="1:10" ht="15">
      <c r="A1722" s="103"/>
      <c r="B1722" s="121" t="s">
        <v>86</v>
      </c>
      <c r="C1722" s="8"/>
      <c r="D1722" s="10" t="s">
        <v>87</v>
      </c>
      <c r="E1722" s="13">
        <f>E1723</f>
        <v>25476</v>
      </c>
      <c r="F1722" s="15" t="s">
        <v>88</v>
      </c>
      <c r="G1722" s="15">
        <f>G1723</f>
        <v>12108</v>
      </c>
      <c r="H1722" s="24">
        <f t="shared" si="26"/>
        <v>0.4752708431464908</v>
      </c>
      <c r="I1722" s="15">
        <f>I1723</f>
        <v>12108</v>
      </c>
      <c r="J1722" s="21">
        <f>J1723</f>
        <v>0</v>
      </c>
    </row>
    <row r="1723" spans="1:10" ht="15">
      <c r="A1723" s="103"/>
      <c r="B1723" s="98"/>
      <c r="C1723" s="8" t="s">
        <v>1487</v>
      </c>
      <c r="D1723" s="10" t="s">
        <v>1488</v>
      </c>
      <c r="E1723" s="13">
        <f>E1724</f>
        <v>25476</v>
      </c>
      <c r="F1723" s="15" t="s">
        <v>88</v>
      </c>
      <c r="G1723" s="15">
        <f>G1724</f>
        <v>12108</v>
      </c>
      <c r="H1723" s="24">
        <f t="shared" si="26"/>
        <v>0.4752708431464908</v>
      </c>
      <c r="I1723" s="15">
        <f>G1723</f>
        <v>12108</v>
      </c>
      <c r="J1723" s="21">
        <v>0</v>
      </c>
    </row>
    <row r="1724" spans="1:10" ht="15">
      <c r="A1724" s="103"/>
      <c r="B1724" s="98"/>
      <c r="C1724" s="32"/>
      <c r="D1724" s="10" t="s">
        <v>89</v>
      </c>
      <c r="E1724" s="13">
        <v>25476</v>
      </c>
      <c r="F1724" s="15" t="s">
        <v>88</v>
      </c>
      <c r="G1724" s="15">
        <v>12108</v>
      </c>
      <c r="H1724" s="24">
        <f t="shared" si="26"/>
        <v>0.4752708431464908</v>
      </c>
      <c r="I1724" s="15"/>
      <c r="J1724" s="21"/>
    </row>
    <row r="1725" spans="1:11" ht="30">
      <c r="A1725" s="103"/>
      <c r="B1725" s="109" t="s">
        <v>90</v>
      </c>
      <c r="C1725" s="8"/>
      <c r="D1725" s="10" t="s">
        <v>91</v>
      </c>
      <c r="E1725" s="13">
        <f>E1726+E1753+E1767+E1773+E1782+E1787+E1789+E1791</f>
        <v>3877343</v>
      </c>
      <c r="F1725" s="15" t="s">
        <v>92</v>
      </c>
      <c r="G1725" s="15">
        <f>G1726+G1753+G1767+G1773+G1782+G1787+G1789+G1791</f>
        <v>1410674.6599999997</v>
      </c>
      <c r="H1725" s="24">
        <f t="shared" si="26"/>
        <v>0.3482531631444909</v>
      </c>
      <c r="I1725" s="15">
        <f>I1726+I1753+I1767+I1773+I1782+I1787+I1789+I1791</f>
        <v>607736.7999999999</v>
      </c>
      <c r="J1725" s="21">
        <f>J1726+J1753+J1767+J1773+J1782+J1787+J1789+J1791</f>
        <v>802937.86</v>
      </c>
      <c r="K1725" s="1"/>
    </row>
    <row r="1726" spans="1:10" ht="30">
      <c r="A1726" s="120"/>
      <c r="B1726" s="102"/>
      <c r="C1726" s="109" t="s">
        <v>93</v>
      </c>
      <c r="D1726" s="10" t="s">
        <v>1954</v>
      </c>
      <c r="E1726" s="13">
        <f>E1727+E1728+E1729+E1730+E1731+E1732+E1733+E1734+E1735+E1736+E1737+E1738+E1739+E1740+E1741+E1742+E1743+E1744+E1745+E1746+E1747+E1748+E1749+E1750++E1752</f>
        <v>945566</v>
      </c>
      <c r="F1726" s="15" t="s">
        <v>94</v>
      </c>
      <c r="G1726" s="15">
        <f>SUM(G1727:G1752)</f>
        <v>591988.46</v>
      </c>
      <c r="H1726" s="24">
        <f t="shared" si="26"/>
        <v>0.5834450737845724</v>
      </c>
      <c r="I1726" s="15">
        <f>G1726</f>
        <v>591988.46</v>
      </c>
      <c r="J1726" s="21">
        <v>0</v>
      </c>
    </row>
    <row r="1727" spans="1:10" ht="15">
      <c r="A1727" s="120"/>
      <c r="B1727" s="120"/>
      <c r="C1727" s="102"/>
      <c r="D1727" s="52" t="s">
        <v>95</v>
      </c>
      <c r="E1727" s="36" t="s">
        <v>96</v>
      </c>
      <c r="F1727" s="36" t="s">
        <v>96</v>
      </c>
      <c r="G1727" s="36">
        <v>15696</v>
      </c>
      <c r="H1727" s="24">
        <f t="shared" si="26"/>
        <v>0.49987261146496814</v>
      </c>
      <c r="I1727" s="36"/>
      <c r="J1727" s="37"/>
    </row>
    <row r="1728" spans="1:10" ht="15">
      <c r="A1728" s="120"/>
      <c r="B1728" s="120"/>
      <c r="C1728" s="103"/>
      <c r="D1728" s="128" t="s">
        <v>97</v>
      </c>
      <c r="E1728" s="41" t="s">
        <v>98</v>
      </c>
      <c r="F1728" s="41" t="s">
        <v>98</v>
      </c>
      <c r="G1728" s="41">
        <v>34002</v>
      </c>
      <c r="H1728" s="24">
        <f t="shared" si="26"/>
        <v>0.5000294117647058</v>
      </c>
      <c r="I1728" s="41"/>
      <c r="J1728" s="42"/>
    </row>
    <row r="1729" spans="1:10" ht="15">
      <c r="A1729" s="120"/>
      <c r="B1729" s="120"/>
      <c r="C1729" s="103"/>
      <c r="D1729" s="51" t="s">
        <v>99</v>
      </c>
      <c r="E1729" s="15" t="s">
        <v>100</v>
      </c>
      <c r="F1729" s="15" t="s">
        <v>100</v>
      </c>
      <c r="G1729" s="15">
        <v>120330</v>
      </c>
      <c r="H1729" s="24">
        <f t="shared" si="26"/>
        <v>0.4999875345915086</v>
      </c>
      <c r="I1729" s="15"/>
      <c r="J1729" s="21"/>
    </row>
    <row r="1730" spans="1:10" ht="15">
      <c r="A1730" s="120"/>
      <c r="B1730" s="120"/>
      <c r="C1730" s="103"/>
      <c r="D1730" s="51" t="s">
        <v>101</v>
      </c>
      <c r="E1730" s="15" t="s">
        <v>102</v>
      </c>
      <c r="F1730" s="15" t="s">
        <v>102</v>
      </c>
      <c r="G1730" s="15">
        <v>325097</v>
      </c>
      <c r="H1730" s="24">
        <f t="shared" si="26"/>
        <v>0.6902271762208068</v>
      </c>
      <c r="I1730" s="15"/>
      <c r="J1730" s="21"/>
    </row>
    <row r="1731" spans="1:10" ht="30">
      <c r="A1731" s="120"/>
      <c r="B1731" s="120"/>
      <c r="C1731" s="103"/>
      <c r="D1731" s="51" t="s">
        <v>103</v>
      </c>
      <c r="E1731" s="15" t="s">
        <v>1710</v>
      </c>
      <c r="F1731" s="15" t="s">
        <v>1710</v>
      </c>
      <c r="G1731" s="15">
        <v>0</v>
      </c>
      <c r="H1731" s="24">
        <f t="shared" si="26"/>
        <v>0</v>
      </c>
      <c r="I1731" s="15"/>
      <c r="J1731" s="21"/>
    </row>
    <row r="1732" spans="1:10" ht="15">
      <c r="A1732" s="120"/>
      <c r="B1732" s="120"/>
      <c r="C1732" s="103"/>
      <c r="D1732" s="51" t="s">
        <v>104</v>
      </c>
      <c r="E1732" s="15" t="s">
        <v>1703</v>
      </c>
      <c r="F1732" s="15" t="s">
        <v>1703</v>
      </c>
      <c r="G1732" s="15">
        <v>5000</v>
      </c>
      <c r="H1732" s="24">
        <f t="shared" si="26"/>
        <v>1</v>
      </c>
      <c r="I1732" s="15"/>
      <c r="J1732" s="21"/>
    </row>
    <row r="1733" spans="1:10" ht="15">
      <c r="A1733" s="120"/>
      <c r="B1733" s="120"/>
      <c r="C1733" s="103"/>
      <c r="D1733" s="51" t="s">
        <v>105</v>
      </c>
      <c r="E1733" s="15" t="s">
        <v>1703</v>
      </c>
      <c r="F1733" s="15" t="s">
        <v>1703</v>
      </c>
      <c r="G1733" s="15">
        <v>0</v>
      </c>
      <c r="H1733" s="24">
        <f t="shared" si="26"/>
        <v>0</v>
      </c>
      <c r="I1733" s="15"/>
      <c r="J1733" s="21"/>
    </row>
    <row r="1734" spans="1:10" ht="30">
      <c r="A1734" s="120"/>
      <c r="B1734" s="120"/>
      <c r="C1734" s="103"/>
      <c r="D1734" s="51" t="s">
        <v>106</v>
      </c>
      <c r="E1734" s="13">
        <v>40500</v>
      </c>
      <c r="F1734" s="15" t="s">
        <v>107</v>
      </c>
      <c r="G1734" s="15">
        <v>40500</v>
      </c>
      <c r="H1734" s="24">
        <f t="shared" si="26"/>
        <v>0.5637370897246736</v>
      </c>
      <c r="I1734" s="15"/>
      <c r="J1734" s="21"/>
    </row>
    <row r="1735" spans="1:10" ht="15">
      <c r="A1735" s="120"/>
      <c r="B1735" s="120"/>
      <c r="C1735" s="103"/>
      <c r="D1735" s="51" t="s">
        <v>108</v>
      </c>
      <c r="E1735" s="15" t="s">
        <v>520</v>
      </c>
      <c r="F1735" s="15" t="s">
        <v>520</v>
      </c>
      <c r="G1735" s="15">
        <v>0</v>
      </c>
      <c r="H1735" s="24">
        <f t="shared" si="26"/>
        <v>0</v>
      </c>
      <c r="I1735" s="15"/>
      <c r="J1735" s="21"/>
    </row>
    <row r="1736" spans="1:10" ht="15">
      <c r="A1736" s="120"/>
      <c r="B1736" s="120"/>
      <c r="C1736" s="103"/>
      <c r="D1736" s="51" t="s">
        <v>109</v>
      </c>
      <c r="E1736" s="15" t="s">
        <v>1777</v>
      </c>
      <c r="F1736" s="15" t="s">
        <v>1777</v>
      </c>
      <c r="G1736" s="15">
        <v>0</v>
      </c>
      <c r="H1736" s="24">
        <f aca="true" t="shared" si="27" ref="H1736:H1799">G1736/F1736</f>
        <v>0</v>
      </c>
      <c r="I1736" s="15"/>
      <c r="J1736" s="21"/>
    </row>
    <row r="1737" spans="1:10" ht="30">
      <c r="A1737" s="120"/>
      <c r="B1737" s="120"/>
      <c r="C1737" s="103"/>
      <c r="D1737" s="51" t="s">
        <v>110</v>
      </c>
      <c r="E1737" s="13">
        <v>0</v>
      </c>
      <c r="F1737" s="15" t="s">
        <v>780</v>
      </c>
      <c r="G1737" s="15">
        <v>2500</v>
      </c>
      <c r="H1737" s="24">
        <f t="shared" si="27"/>
        <v>1</v>
      </c>
      <c r="I1737" s="15"/>
      <c r="J1737" s="21"/>
    </row>
    <row r="1738" spans="1:10" ht="30">
      <c r="A1738" s="120"/>
      <c r="B1738" s="120"/>
      <c r="C1738" s="103"/>
      <c r="D1738" s="51" t="s">
        <v>111</v>
      </c>
      <c r="E1738" s="15" t="s">
        <v>238</v>
      </c>
      <c r="F1738" s="15" t="s">
        <v>238</v>
      </c>
      <c r="G1738" s="15">
        <v>1500</v>
      </c>
      <c r="H1738" s="24">
        <f t="shared" si="27"/>
        <v>0.5</v>
      </c>
      <c r="I1738" s="15"/>
      <c r="J1738" s="21"/>
    </row>
    <row r="1739" spans="1:10" ht="30">
      <c r="A1739" s="120"/>
      <c r="B1739" s="120"/>
      <c r="C1739" s="103"/>
      <c r="D1739" s="51" t="s">
        <v>112</v>
      </c>
      <c r="E1739" s="15" t="s">
        <v>1710</v>
      </c>
      <c r="F1739" s="15" t="s">
        <v>1710</v>
      </c>
      <c r="G1739" s="15">
        <v>0</v>
      </c>
      <c r="H1739" s="24">
        <f t="shared" si="27"/>
        <v>0</v>
      </c>
      <c r="I1739" s="15"/>
      <c r="J1739" s="21"/>
    </row>
    <row r="1740" spans="1:10" ht="15">
      <c r="A1740" s="120"/>
      <c r="B1740" s="120"/>
      <c r="C1740" s="103"/>
      <c r="D1740" s="51" t="s">
        <v>113</v>
      </c>
      <c r="E1740" s="15" t="s">
        <v>238</v>
      </c>
      <c r="F1740" s="15" t="s">
        <v>238</v>
      </c>
      <c r="G1740" s="15">
        <v>1500</v>
      </c>
      <c r="H1740" s="24">
        <f t="shared" si="27"/>
        <v>0.5</v>
      </c>
      <c r="I1740" s="15"/>
      <c r="J1740" s="21"/>
    </row>
    <row r="1741" spans="1:10" ht="30">
      <c r="A1741" s="120"/>
      <c r="B1741" s="120"/>
      <c r="C1741" s="103"/>
      <c r="D1741" s="51" t="s">
        <v>114</v>
      </c>
      <c r="E1741" s="15" t="s">
        <v>1703</v>
      </c>
      <c r="F1741" s="15" t="s">
        <v>1703</v>
      </c>
      <c r="G1741" s="15">
        <v>0</v>
      </c>
      <c r="H1741" s="24">
        <f t="shared" si="27"/>
        <v>0</v>
      </c>
      <c r="I1741" s="15"/>
      <c r="J1741" s="21"/>
    </row>
    <row r="1742" spans="1:10" ht="30">
      <c r="A1742" s="120"/>
      <c r="B1742" s="120"/>
      <c r="C1742" s="103"/>
      <c r="D1742" s="51" t="s">
        <v>115</v>
      </c>
      <c r="E1742" s="13">
        <v>0</v>
      </c>
      <c r="F1742" s="15" t="s">
        <v>116</v>
      </c>
      <c r="G1742" s="15">
        <v>0</v>
      </c>
      <c r="H1742" s="24">
        <f t="shared" si="27"/>
        <v>0</v>
      </c>
      <c r="I1742" s="15"/>
      <c r="J1742" s="21"/>
    </row>
    <row r="1743" spans="1:10" ht="15">
      <c r="A1743" s="120"/>
      <c r="B1743" s="120"/>
      <c r="C1743" s="103"/>
      <c r="D1743" s="51" t="s">
        <v>117</v>
      </c>
      <c r="E1743" s="15" t="s">
        <v>1777</v>
      </c>
      <c r="F1743" s="15" t="s">
        <v>1777</v>
      </c>
      <c r="G1743" s="15">
        <v>0</v>
      </c>
      <c r="H1743" s="24">
        <f t="shared" si="27"/>
        <v>0</v>
      </c>
      <c r="I1743" s="15"/>
      <c r="J1743" s="21"/>
    </row>
    <row r="1744" spans="1:10" ht="15">
      <c r="A1744" s="120"/>
      <c r="B1744" s="120"/>
      <c r="C1744" s="103"/>
      <c r="D1744" s="51" t="s">
        <v>118</v>
      </c>
      <c r="E1744" s="15" t="s">
        <v>1703</v>
      </c>
      <c r="F1744" s="15" t="s">
        <v>1703</v>
      </c>
      <c r="G1744" s="15">
        <v>0</v>
      </c>
      <c r="H1744" s="24">
        <f t="shared" si="27"/>
        <v>0</v>
      </c>
      <c r="I1744" s="15"/>
      <c r="J1744" s="21"/>
    </row>
    <row r="1745" spans="1:10" ht="15">
      <c r="A1745" s="120"/>
      <c r="B1745" s="120"/>
      <c r="C1745" s="103"/>
      <c r="D1745" s="51" t="s">
        <v>1930</v>
      </c>
      <c r="E1745" s="15" t="s">
        <v>240</v>
      </c>
      <c r="F1745" s="15" t="s">
        <v>240</v>
      </c>
      <c r="G1745" s="15">
        <v>0</v>
      </c>
      <c r="H1745" s="24">
        <f t="shared" si="27"/>
        <v>0</v>
      </c>
      <c r="I1745" s="15"/>
      <c r="J1745" s="21"/>
    </row>
    <row r="1746" spans="1:10" ht="30">
      <c r="A1746" s="120"/>
      <c r="B1746" s="120"/>
      <c r="C1746" s="103"/>
      <c r="D1746" s="51" t="s">
        <v>1931</v>
      </c>
      <c r="E1746" s="15" t="s">
        <v>238</v>
      </c>
      <c r="F1746" s="15" t="s">
        <v>238</v>
      </c>
      <c r="G1746" s="15">
        <v>0</v>
      </c>
      <c r="H1746" s="24">
        <f t="shared" si="27"/>
        <v>0</v>
      </c>
      <c r="I1746" s="15"/>
      <c r="J1746" s="21"/>
    </row>
    <row r="1747" spans="1:10" ht="15">
      <c r="A1747" s="120"/>
      <c r="B1747" s="120"/>
      <c r="C1747" s="103"/>
      <c r="D1747" s="51" t="s">
        <v>1932</v>
      </c>
      <c r="E1747" s="13">
        <v>0</v>
      </c>
      <c r="F1747" s="15" t="s">
        <v>1808</v>
      </c>
      <c r="G1747" s="15">
        <v>21683.46</v>
      </c>
      <c r="H1747" s="24">
        <f t="shared" si="27"/>
        <v>0.9856118181818181</v>
      </c>
      <c r="I1747" s="15"/>
      <c r="J1747" s="21"/>
    </row>
    <row r="1748" spans="1:10" ht="15">
      <c r="A1748" s="120"/>
      <c r="B1748" s="120"/>
      <c r="C1748" s="103"/>
      <c r="D1748" s="51" t="s">
        <v>1933</v>
      </c>
      <c r="E1748" s="13">
        <v>6000</v>
      </c>
      <c r="F1748" s="15" t="s">
        <v>1515</v>
      </c>
      <c r="G1748" s="15">
        <v>0</v>
      </c>
      <c r="H1748" s="24">
        <f t="shared" si="27"/>
        <v>0</v>
      </c>
      <c r="I1748" s="15"/>
      <c r="J1748" s="21"/>
    </row>
    <row r="1749" spans="1:10" ht="15">
      <c r="A1749" s="120"/>
      <c r="B1749" s="120"/>
      <c r="C1749" s="103"/>
      <c r="D1749" s="51" t="s">
        <v>1934</v>
      </c>
      <c r="E1749" s="13">
        <v>7000</v>
      </c>
      <c r="F1749" s="15" t="s">
        <v>404</v>
      </c>
      <c r="G1749" s="15">
        <v>12000</v>
      </c>
      <c r="H1749" s="24">
        <f t="shared" si="27"/>
        <v>1</v>
      </c>
      <c r="I1749" s="15"/>
      <c r="J1749" s="21"/>
    </row>
    <row r="1750" spans="1:10" ht="15">
      <c r="A1750" s="120"/>
      <c r="B1750" s="120"/>
      <c r="C1750" s="103"/>
      <c r="D1750" s="51" t="s">
        <v>1935</v>
      </c>
      <c r="E1750" s="13">
        <v>6000</v>
      </c>
      <c r="F1750" s="15" t="s">
        <v>1515</v>
      </c>
      <c r="G1750" s="15">
        <v>0</v>
      </c>
      <c r="H1750" s="24">
        <f t="shared" si="27"/>
        <v>0</v>
      </c>
      <c r="I1750" s="15"/>
      <c r="J1750" s="21"/>
    </row>
    <row r="1751" spans="1:10" ht="15">
      <c r="A1751" s="120"/>
      <c r="B1751" s="120"/>
      <c r="C1751" s="103"/>
      <c r="D1751" s="52" t="s">
        <v>261</v>
      </c>
      <c r="E1751" s="35"/>
      <c r="F1751" s="36"/>
      <c r="G1751" s="36">
        <v>12180</v>
      </c>
      <c r="H1751" s="24"/>
      <c r="I1751" s="36"/>
      <c r="J1751" s="37"/>
    </row>
    <row r="1752" spans="1:10" ht="30">
      <c r="A1752" s="120"/>
      <c r="B1752" s="120"/>
      <c r="C1752" s="104"/>
      <c r="D1752" s="128" t="s">
        <v>665</v>
      </c>
      <c r="E1752" s="40">
        <v>0</v>
      </c>
      <c r="F1752" s="41" t="s">
        <v>1710</v>
      </c>
      <c r="G1752" s="41">
        <v>0</v>
      </c>
      <c r="H1752" s="24">
        <f t="shared" si="27"/>
        <v>0</v>
      </c>
      <c r="I1752" s="41"/>
      <c r="J1752" s="42"/>
    </row>
    <row r="1753" spans="1:10" ht="15">
      <c r="A1753" s="120"/>
      <c r="B1753" s="103"/>
      <c r="C1753" s="121" t="s">
        <v>224</v>
      </c>
      <c r="D1753" s="10" t="s">
        <v>1958</v>
      </c>
      <c r="E1753" s="13">
        <f>E1754+E1755+E1756+E1757+E1758+E1759+E1760+E1761+E1762+E1763+E1764+E1765+E1766</f>
        <v>45871</v>
      </c>
      <c r="F1753" s="15" t="s">
        <v>666</v>
      </c>
      <c r="G1753" s="15">
        <f>SUM(G1754:G1766)</f>
        <v>9453.33</v>
      </c>
      <c r="H1753" s="24">
        <f t="shared" si="27"/>
        <v>0.20971980654893957</v>
      </c>
      <c r="I1753" s="15">
        <f>G1753</f>
        <v>9453.33</v>
      </c>
      <c r="J1753" s="21">
        <v>0</v>
      </c>
    </row>
    <row r="1754" spans="1:10" ht="30">
      <c r="A1754" s="120"/>
      <c r="B1754" s="103"/>
      <c r="C1754" s="98"/>
      <c r="D1754" s="10" t="s">
        <v>667</v>
      </c>
      <c r="E1754" s="15" t="s">
        <v>1777</v>
      </c>
      <c r="F1754" s="15" t="s">
        <v>1777</v>
      </c>
      <c r="G1754" s="15">
        <v>0</v>
      </c>
      <c r="H1754" s="24">
        <f t="shared" si="27"/>
        <v>0</v>
      </c>
      <c r="I1754" s="15"/>
      <c r="J1754" s="21"/>
    </row>
    <row r="1755" spans="1:10" ht="30">
      <c r="A1755" s="120"/>
      <c r="B1755" s="103"/>
      <c r="C1755" s="98"/>
      <c r="D1755" s="10" t="s">
        <v>668</v>
      </c>
      <c r="E1755" s="15" t="s">
        <v>1509</v>
      </c>
      <c r="F1755" s="15" t="s">
        <v>1509</v>
      </c>
      <c r="G1755" s="15">
        <v>0</v>
      </c>
      <c r="H1755" s="24">
        <f t="shared" si="27"/>
        <v>0</v>
      </c>
      <c r="I1755" s="15"/>
      <c r="J1755" s="21"/>
    </row>
    <row r="1756" spans="1:10" ht="30">
      <c r="A1756" s="120"/>
      <c r="B1756" s="103"/>
      <c r="C1756" s="98"/>
      <c r="D1756" s="10" t="s">
        <v>669</v>
      </c>
      <c r="E1756" s="15" t="s">
        <v>670</v>
      </c>
      <c r="F1756" s="15" t="s">
        <v>670</v>
      </c>
      <c r="G1756" s="15">
        <v>975</v>
      </c>
      <c r="H1756" s="24">
        <f t="shared" si="27"/>
        <v>1</v>
      </c>
      <c r="I1756" s="15"/>
      <c r="J1756" s="21"/>
    </row>
    <row r="1757" spans="1:10" ht="30">
      <c r="A1757" s="120"/>
      <c r="B1757" s="103"/>
      <c r="C1757" s="98"/>
      <c r="D1757" s="10" t="s">
        <v>1411</v>
      </c>
      <c r="E1757" s="15" t="s">
        <v>909</v>
      </c>
      <c r="F1757" s="15" t="s">
        <v>909</v>
      </c>
      <c r="G1757" s="15">
        <v>1099</v>
      </c>
      <c r="H1757" s="24">
        <f t="shared" si="27"/>
        <v>0.9990909090909091</v>
      </c>
      <c r="I1757" s="15"/>
      <c r="J1757" s="21"/>
    </row>
    <row r="1758" spans="1:10" ht="30">
      <c r="A1758" s="120"/>
      <c r="B1758" s="103"/>
      <c r="C1758" s="98"/>
      <c r="D1758" s="10" t="s">
        <v>1412</v>
      </c>
      <c r="E1758" s="15" t="s">
        <v>1808</v>
      </c>
      <c r="F1758" s="15" t="s">
        <v>1808</v>
      </c>
      <c r="G1758" s="15">
        <v>0</v>
      </c>
      <c r="H1758" s="24">
        <f t="shared" si="27"/>
        <v>0</v>
      </c>
      <c r="I1758" s="15"/>
      <c r="J1758" s="21"/>
    </row>
    <row r="1759" spans="1:10" ht="30">
      <c r="A1759" s="120"/>
      <c r="B1759" s="103"/>
      <c r="C1759" s="98"/>
      <c r="D1759" s="10" t="s">
        <v>1413</v>
      </c>
      <c r="E1759" s="15" t="s">
        <v>1414</v>
      </c>
      <c r="F1759" s="15" t="s">
        <v>1414</v>
      </c>
      <c r="G1759" s="15">
        <v>0</v>
      </c>
      <c r="H1759" s="24">
        <f t="shared" si="27"/>
        <v>0</v>
      </c>
      <c r="I1759" s="15"/>
      <c r="J1759" s="21"/>
    </row>
    <row r="1760" spans="1:10" ht="15">
      <c r="A1760" s="120"/>
      <c r="B1760" s="103"/>
      <c r="C1760" s="98"/>
      <c r="D1760" s="10" t="s">
        <v>1415</v>
      </c>
      <c r="E1760" s="15" t="s">
        <v>780</v>
      </c>
      <c r="F1760" s="15" t="s">
        <v>780</v>
      </c>
      <c r="G1760" s="15">
        <v>0</v>
      </c>
      <c r="H1760" s="24">
        <f t="shared" si="27"/>
        <v>0</v>
      </c>
      <c r="I1760" s="15"/>
      <c r="J1760" s="21"/>
    </row>
    <row r="1761" spans="1:10" ht="15">
      <c r="A1761" s="120"/>
      <c r="B1761" s="103"/>
      <c r="C1761" s="98"/>
      <c r="D1761" s="10" t="s">
        <v>1416</v>
      </c>
      <c r="E1761" s="15" t="s">
        <v>659</v>
      </c>
      <c r="F1761" s="15" t="s">
        <v>659</v>
      </c>
      <c r="G1761" s="15">
        <v>0</v>
      </c>
      <c r="H1761" s="24">
        <f t="shared" si="27"/>
        <v>0</v>
      </c>
      <c r="I1761" s="15"/>
      <c r="J1761" s="21"/>
    </row>
    <row r="1762" spans="1:10" ht="30">
      <c r="A1762" s="120"/>
      <c r="B1762" s="103"/>
      <c r="C1762" s="98"/>
      <c r="D1762" s="10" t="s">
        <v>1417</v>
      </c>
      <c r="E1762" s="15" t="s">
        <v>1509</v>
      </c>
      <c r="F1762" s="15" t="s">
        <v>1509</v>
      </c>
      <c r="G1762" s="15">
        <v>1500</v>
      </c>
      <c r="H1762" s="24">
        <f t="shared" si="27"/>
        <v>1</v>
      </c>
      <c r="I1762" s="15"/>
      <c r="J1762" s="21"/>
    </row>
    <row r="1763" spans="1:10" ht="15">
      <c r="A1763" s="120"/>
      <c r="B1763" s="103"/>
      <c r="C1763" s="98"/>
      <c r="D1763" s="10" t="s">
        <v>1418</v>
      </c>
      <c r="E1763" s="15" t="s">
        <v>328</v>
      </c>
      <c r="F1763" s="15" t="s">
        <v>328</v>
      </c>
      <c r="G1763" s="15">
        <v>0</v>
      </c>
      <c r="H1763" s="24">
        <f t="shared" si="27"/>
        <v>0</v>
      </c>
      <c r="I1763" s="15"/>
      <c r="J1763" s="21"/>
    </row>
    <row r="1764" spans="1:10" ht="45">
      <c r="A1764" s="120"/>
      <c r="B1764" s="103"/>
      <c r="C1764" s="98"/>
      <c r="D1764" s="10" t="s">
        <v>1419</v>
      </c>
      <c r="E1764" s="13">
        <v>4416</v>
      </c>
      <c r="F1764" s="15" t="s">
        <v>184</v>
      </c>
      <c r="G1764" s="15">
        <v>0</v>
      </c>
      <c r="H1764" s="24"/>
      <c r="I1764" s="15"/>
      <c r="J1764" s="21"/>
    </row>
    <row r="1765" spans="1:10" ht="30">
      <c r="A1765" s="120"/>
      <c r="B1765" s="103"/>
      <c r="C1765" s="98"/>
      <c r="D1765" s="10" t="s">
        <v>1420</v>
      </c>
      <c r="E1765" s="13">
        <v>4012</v>
      </c>
      <c r="F1765" s="15" t="s">
        <v>1421</v>
      </c>
      <c r="G1765" s="15">
        <v>2272.33</v>
      </c>
      <c r="H1765" s="24">
        <f t="shared" si="27"/>
        <v>0.5663833499501495</v>
      </c>
      <c r="I1765" s="15"/>
      <c r="J1765" s="21"/>
    </row>
    <row r="1766" spans="1:10" ht="15">
      <c r="A1766" s="120"/>
      <c r="B1766" s="103"/>
      <c r="C1766" s="98"/>
      <c r="D1766" s="10" t="s">
        <v>1422</v>
      </c>
      <c r="E1766" s="13">
        <v>0</v>
      </c>
      <c r="F1766" s="15" t="s">
        <v>1423</v>
      </c>
      <c r="G1766" s="15">
        <v>3607</v>
      </c>
      <c r="H1766" s="24">
        <f t="shared" si="27"/>
        <v>0.9961336647334991</v>
      </c>
      <c r="I1766" s="15"/>
      <c r="J1766" s="21"/>
    </row>
    <row r="1767" spans="1:10" ht="15">
      <c r="A1767" s="120"/>
      <c r="B1767" s="103"/>
      <c r="C1767" s="109" t="s">
        <v>1968</v>
      </c>
      <c r="D1767" s="10" t="s">
        <v>1969</v>
      </c>
      <c r="E1767" s="13">
        <f>SUM(E1768:E1772)</f>
        <v>4500</v>
      </c>
      <c r="F1767" s="15" t="s">
        <v>1424</v>
      </c>
      <c r="G1767" s="15">
        <f>SUM(G1768:G1772)</f>
        <v>5916.01</v>
      </c>
      <c r="H1767" s="24">
        <f t="shared" si="27"/>
        <v>0.11417342133703876</v>
      </c>
      <c r="I1767" s="15">
        <f>G1767</f>
        <v>5916.01</v>
      </c>
      <c r="J1767" s="21">
        <v>0</v>
      </c>
    </row>
    <row r="1768" spans="1:10" ht="30">
      <c r="A1768" s="120"/>
      <c r="B1768" s="120"/>
      <c r="C1768" s="102"/>
      <c r="D1768" s="51" t="s">
        <v>1425</v>
      </c>
      <c r="E1768" s="13">
        <v>3000</v>
      </c>
      <c r="F1768" s="15" t="s">
        <v>238</v>
      </c>
      <c r="G1768" s="15">
        <v>0</v>
      </c>
      <c r="H1768" s="24">
        <f t="shared" si="27"/>
        <v>0</v>
      </c>
      <c r="I1768" s="15"/>
      <c r="J1768" s="21"/>
    </row>
    <row r="1769" spans="1:10" ht="30">
      <c r="A1769" s="120"/>
      <c r="B1769" s="120"/>
      <c r="C1769" s="103"/>
      <c r="D1769" s="51" t="s">
        <v>1426</v>
      </c>
      <c r="E1769" s="13">
        <v>1500</v>
      </c>
      <c r="F1769" s="15" t="s">
        <v>1509</v>
      </c>
      <c r="G1769" s="15">
        <v>1500</v>
      </c>
      <c r="H1769" s="24">
        <f t="shared" si="27"/>
        <v>1</v>
      </c>
      <c r="I1769" s="15"/>
      <c r="J1769" s="21"/>
    </row>
    <row r="1770" spans="1:10" ht="15">
      <c r="A1770" s="120"/>
      <c r="B1770" s="120"/>
      <c r="C1770" s="103"/>
      <c r="D1770" s="52" t="s">
        <v>1427</v>
      </c>
      <c r="E1770" s="35">
        <v>0</v>
      </c>
      <c r="F1770" s="36" t="s">
        <v>1515</v>
      </c>
      <c r="G1770" s="36">
        <v>0</v>
      </c>
      <c r="H1770" s="24">
        <f t="shared" si="27"/>
        <v>0</v>
      </c>
      <c r="I1770" s="36"/>
      <c r="J1770" s="37"/>
    </row>
    <row r="1771" spans="1:10" ht="45">
      <c r="A1771" s="120"/>
      <c r="B1771" s="120"/>
      <c r="C1771" s="103"/>
      <c r="D1771" s="128" t="s">
        <v>1419</v>
      </c>
      <c r="E1771" s="40">
        <v>0</v>
      </c>
      <c r="F1771" s="41" t="s">
        <v>1428</v>
      </c>
      <c r="G1771" s="41">
        <v>4416.01</v>
      </c>
      <c r="H1771" s="24">
        <f t="shared" si="27"/>
        <v>1.0000022644927538</v>
      </c>
      <c r="I1771" s="41"/>
      <c r="J1771" s="42"/>
    </row>
    <row r="1772" spans="1:10" ht="45">
      <c r="A1772" s="120"/>
      <c r="B1772" s="120"/>
      <c r="C1772" s="104"/>
      <c r="D1772" s="51" t="s">
        <v>1429</v>
      </c>
      <c r="E1772" s="13">
        <v>0</v>
      </c>
      <c r="F1772" s="15" t="s">
        <v>1430</v>
      </c>
      <c r="G1772" s="15">
        <v>0</v>
      </c>
      <c r="H1772" s="24">
        <f t="shared" si="27"/>
        <v>0</v>
      </c>
      <c r="I1772" s="15"/>
      <c r="J1772" s="21"/>
    </row>
    <row r="1773" spans="1:10" ht="15">
      <c r="A1773" s="120"/>
      <c r="B1773" s="103"/>
      <c r="C1773" s="121" t="s">
        <v>1941</v>
      </c>
      <c r="D1773" s="10" t="s">
        <v>1942</v>
      </c>
      <c r="E1773" s="13">
        <f>SUM(E1774:E1781)</f>
        <v>29385</v>
      </c>
      <c r="F1773" s="15" t="s">
        <v>1431</v>
      </c>
      <c r="G1773" s="15">
        <f>SUM(G1774:G1781)</f>
        <v>379</v>
      </c>
      <c r="H1773" s="24">
        <f t="shared" si="27"/>
        <v>0.009271263974167665</v>
      </c>
      <c r="I1773" s="15">
        <f>G1773</f>
        <v>379</v>
      </c>
      <c r="J1773" s="21">
        <v>0</v>
      </c>
    </row>
    <row r="1774" spans="1:10" ht="30">
      <c r="A1774" s="120"/>
      <c r="B1774" s="103"/>
      <c r="C1774" s="98"/>
      <c r="D1774" s="10" t="s">
        <v>1432</v>
      </c>
      <c r="E1774" s="13">
        <v>400</v>
      </c>
      <c r="F1774" s="15" t="s">
        <v>1678</v>
      </c>
      <c r="G1774" s="15">
        <v>0</v>
      </c>
      <c r="H1774" s="24">
        <f t="shared" si="27"/>
        <v>0</v>
      </c>
      <c r="I1774" s="15"/>
      <c r="J1774" s="21"/>
    </row>
    <row r="1775" spans="1:10" ht="30">
      <c r="A1775" s="120"/>
      <c r="B1775" s="103"/>
      <c r="C1775" s="98"/>
      <c r="D1775" s="10" t="s">
        <v>119</v>
      </c>
      <c r="E1775" s="13">
        <v>6500</v>
      </c>
      <c r="F1775" s="15" t="s">
        <v>120</v>
      </c>
      <c r="G1775" s="15">
        <v>0</v>
      </c>
      <c r="H1775" s="24">
        <f t="shared" si="27"/>
        <v>0</v>
      </c>
      <c r="I1775" s="15"/>
      <c r="J1775" s="21"/>
    </row>
    <row r="1776" spans="1:10" ht="15">
      <c r="A1776" s="120"/>
      <c r="B1776" s="103"/>
      <c r="C1776" s="98"/>
      <c r="D1776" s="10" t="s">
        <v>1427</v>
      </c>
      <c r="E1776" s="13">
        <v>6000</v>
      </c>
      <c r="F1776" s="15" t="s">
        <v>184</v>
      </c>
      <c r="G1776" s="15">
        <v>0</v>
      </c>
      <c r="H1776" s="24"/>
      <c r="I1776" s="15"/>
      <c r="J1776" s="21"/>
    </row>
    <row r="1777" spans="1:10" ht="45">
      <c r="A1777" s="120"/>
      <c r="B1777" s="103"/>
      <c r="C1777" s="98"/>
      <c r="D1777" s="10" t="s">
        <v>1419</v>
      </c>
      <c r="E1777" s="13">
        <v>0</v>
      </c>
      <c r="F1777" s="15" t="s">
        <v>184</v>
      </c>
      <c r="G1777" s="15">
        <v>0</v>
      </c>
      <c r="H1777" s="24"/>
      <c r="I1777" s="15"/>
      <c r="J1777" s="21"/>
    </row>
    <row r="1778" spans="1:10" ht="15">
      <c r="A1778" s="120"/>
      <c r="B1778" s="103"/>
      <c r="C1778" s="98"/>
      <c r="D1778" s="10" t="s">
        <v>121</v>
      </c>
      <c r="E1778" s="13">
        <v>235</v>
      </c>
      <c r="F1778" s="15" t="s">
        <v>184</v>
      </c>
      <c r="G1778" s="15">
        <v>0</v>
      </c>
      <c r="H1778" s="24"/>
      <c r="I1778" s="15"/>
      <c r="J1778" s="21"/>
    </row>
    <row r="1779" spans="1:10" ht="15">
      <c r="A1779" s="120"/>
      <c r="B1779" s="103"/>
      <c r="C1779" s="98"/>
      <c r="D1779" s="10" t="s">
        <v>1422</v>
      </c>
      <c r="E1779" s="13">
        <v>0</v>
      </c>
      <c r="F1779" s="15" t="s">
        <v>122</v>
      </c>
      <c r="G1779" s="15">
        <v>379</v>
      </c>
      <c r="H1779" s="24">
        <f t="shared" si="27"/>
        <v>1</v>
      </c>
      <c r="I1779" s="15"/>
      <c r="J1779" s="21"/>
    </row>
    <row r="1780" spans="1:10" ht="45">
      <c r="A1780" s="120"/>
      <c r="B1780" s="103"/>
      <c r="C1780" s="98"/>
      <c r="D1780" s="10" t="s">
        <v>123</v>
      </c>
      <c r="E1780" s="13">
        <v>0</v>
      </c>
      <c r="F1780" s="15" t="s">
        <v>124</v>
      </c>
      <c r="G1780" s="15">
        <v>0</v>
      </c>
      <c r="H1780" s="24">
        <f t="shared" si="27"/>
        <v>0</v>
      </c>
      <c r="I1780" s="15"/>
      <c r="J1780" s="21"/>
    </row>
    <row r="1781" spans="1:10" ht="30">
      <c r="A1781" s="120"/>
      <c r="B1781" s="103"/>
      <c r="C1781" s="98"/>
      <c r="D1781" s="10" t="s">
        <v>125</v>
      </c>
      <c r="E1781" s="13">
        <v>16250</v>
      </c>
      <c r="F1781" s="15" t="s">
        <v>126</v>
      </c>
      <c r="G1781" s="15">
        <v>0</v>
      </c>
      <c r="H1781" s="24">
        <f t="shared" si="27"/>
        <v>0</v>
      </c>
      <c r="I1781" s="15"/>
      <c r="J1781" s="21"/>
    </row>
    <row r="1782" spans="1:10" ht="15">
      <c r="A1782" s="120"/>
      <c r="B1782" s="103"/>
      <c r="C1782" s="97" t="s">
        <v>251</v>
      </c>
      <c r="D1782" s="10" t="s">
        <v>196</v>
      </c>
      <c r="E1782" s="13">
        <f>SUM(E1783:E1786)</f>
        <v>20595</v>
      </c>
      <c r="F1782" s="15" t="s">
        <v>127</v>
      </c>
      <c r="G1782" s="15">
        <f>SUM(G1783:G1786)</f>
        <v>11536.29</v>
      </c>
      <c r="H1782" s="24">
        <f t="shared" si="27"/>
        <v>0.022017333251902804</v>
      </c>
      <c r="I1782" s="15">
        <v>0</v>
      </c>
      <c r="J1782" s="21">
        <f>G1782</f>
        <v>11536.29</v>
      </c>
    </row>
    <row r="1783" spans="1:10" ht="30">
      <c r="A1783" s="120"/>
      <c r="B1783" s="103"/>
      <c r="C1783" s="98"/>
      <c r="D1783" s="10" t="s">
        <v>128</v>
      </c>
      <c r="E1783" s="13">
        <v>3540</v>
      </c>
      <c r="F1783" s="15" t="s">
        <v>129</v>
      </c>
      <c r="G1783" s="15">
        <v>0</v>
      </c>
      <c r="H1783" s="24">
        <f t="shared" si="27"/>
        <v>0</v>
      </c>
      <c r="I1783" s="15"/>
      <c r="J1783" s="21"/>
    </row>
    <row r="1784" spans="1:10" ht="30">
      <c r="A1784" s="120"/>
      <c r="B1784" s="103"/>
      <c r="C1784" s="98"/>
      <c r="D1784" s="10" t="s">
        <v>130</v>
      </c>
      <c r="E1784" s="13">
        <v>8000</v>
      </c>
      <c r="F1784" s="15" t="s">
        <v>1710</v>
      </c>
      <c r="G1784" s="15">
        <v>8000</v>
      </c>
      <c r="H1784" s="24">
        <f t="shared" si="27"/>
        <v>1</v>
      </c>
      <c r="I1784" s="15"/>
      <c r="J1784" s="21"/>
    </row>
    <row r="1785" spans="1:10" ht="30">
      <c r="A1785" s="120"/>
      <c r="B1785" s="103"/>
      <c r="C1785" s="98"/>
      <c r="D1785" s="10" t="s">
        <v>131</v>
      </c>
      <c r="E1785" s="13">
        <v>9055</v>
      </c>
      <c r="F1785" s="15" t="s">
        <v>132</v>
      </c>
      <c r="G1785" s="15">
        <v>3167.29</v>
      </c>
      <c r="H1785" s="24">
        <f t="shared" si="27"/>
        <v>0.3497835450027609</v>
      </c>
      <c r="I1785" s="15"/>
      <c r="J1785" s="21"/>
    </row>
    <row r="1786" spans="1:10" ht="30">
      <c r="A1786" s="120"/>
      <c r="B1786" s="103"/>
      <c r="C1786" s="98"/>
      <c r="D1786" s="10" t="s">
        <v>133</v>
      </c>
      <c r="E1786" s="13">
        <v>0</v>
      </c>
      <c r="F1786" s="15" t="s">
        <v>134</v>
      </c>
      <c r="G1786" s="15">
        <v>369</v>
      </c>
      <c r="H1786" s="24">
        <f t="shared" si="27"/>
        <v>0.0007330606374250302</v>
      </c>
      <c r="I1786" s="15"/>
      <c r="J1786" s="21"/>
    </row>
    <row r="1787" spans="1:10" ht="30">
      <c r="A1787" s="120"/>
      <c r="B1787" s="103"/>
      <c r="C1787" s="115" t="s">
        <v>195</v>
      </c>
      <c r="D1787" s="34" t="s">
        <v>196</v>
      </c>
      <c r="E1787" s="35">
        <f>E1788</f>
        <v>2389712</v>
      </c>
      <c r="F1787" s="36" t="s">
        <v>135</v>
      </c>
      <c r="G1787" s="36">
        <f>G1788</f>
        <v>556228.69</v>
      </c>
      <c r="H1787" s="24">
        <f t="shared" si="27"/>
        <v>0.27269962131908815</v>
      </c>
      <c r="I1787" s="36">
        <v>0</v>
      </c>
      <c r="J1787" s="37">
        <f>G1787</f>
        <v>556228.69</v>
      </c>
    </row>
    <row r="1788" spans="1:10" ht="45">
      <c r="A1788" s="120"/>
      <c r="B1788" s="103"/>
      <c r="C1788" s="100"/>
      <c r="D1788" s="39" t="s">
        <v>136</v>
      </c>
      <c r="E1788" s="40">
        <v>2389712</v>
      </c>
      <c r="F1788" s="41" t="s">
        <v>135</v>
      </c>
      <c r="G1788" s="41">
        <v>556228.69</v>
      </c>
      <c r="H1788" s="24">
        <f t="shared" si="27"/>
        <v>0.27269962131908815</v>
      </c>
      <c r="I1788" s="41"/>
      <c r="J1788" s="42"/>
    </row>
    <row r="1789" spans="1:10" ht="15">
      <c r="A1789" s="120"/>
      <c r="B1789" s="103"/>
      <c r="C1789" s="97" t="s">
        <v>202</v>
      </c>
      <c r="D1789" s="10" t="s">
        <v>196</v>
      </c>
      <c r="E1789" s="13">
        <f>E1790</f>
        <v>421714</v>
      </c>
      <c r="F1789" s="15" t="s">
        <v>137</v>
      </c>
      <c r="G1789" s="15">
        <f>G1790</f>
        <v>215172.88</v>
      </c>
      <c r="H1789" s="24">
        <f t="shared" si="27"/>
        <v>0.7919094341844733</v>
      </c>
      <c r="I1789" s="15">
        <v>0</v>
      </c>
      <c r="J1789" s="21">
        <f>G1789</f>
        <v>215172.88</v>
      </c>
    </row>
    <row r="1790" spans="1:10" ht="45">
      <c r="A1790" s="120"/>
      <c r="B1790" s="103"/>
      <c r="C1790" s="98"/>
      <c r="D1790" s="10" t="s">
        <v>136</v>
      </c>
      <c r="E1790" s="13">
        <v>421714</v>
      </c>
      <c r="F1790" s="15" t="s">
        <v>137</v>
      </c>
      <c r="G1790" s="15">
        <v>215172.88</v>
      </c>
      <c r="H1790" s="24">
        <f t="shared" si="27"/>
        <v>0.7919094341844733</v>
      </c>
      <c r="I1790" s="15"/>
      <c r="J1790" s="21"/>
    </row>
    <row r="1791" spans="1:10" ht="60">
      <c r="A1791" s="120"/>
      <c r="B1791" s="103"/>
      <c r="C1791" s="97" t="s">
        <v>138</v>
      </c>
      <c r="D1791" s="10" t="s">
        <v>139</v>
      </c>
      <c r="E1791" s="13">
        <f>E1792+E1793</f>
        <v>20000</v>
      </c>
      <c r="F1791" s="15" t="s">
        <v>140</v>
      </c>
      <c r="G1791" s="15">
        <f>G1792+G1793</f>
        <v>20000</v>
      </c>
      <c r="H1791" s="24">
        <f t="shared" si="27"/>
        <v>0.3179043743641913</v>
      </c>
      <c r="I1791" s="15">
        <v>0</v>
      </c>
      <c r="J1791" s="21">
        <f>G1791</f>
        <v>20000</v>
      </c>
    </row>
    <row r="1792" spans="1:10" ht="45">
      <c r="A1792" s="120"/>
      <c r="B1792" s="103"/>
      <c r="C1792" s="98"/>
      <c r="D1792" s="10" t="s">
        <v>141</v>
      </c>
      <c r="E1792" s="13">
        <v>0</v>
      </c>
      <c r="F1792" s="15" t="s">
        <v>142</v>
      </c>
      <c r="G1792" s="15">
        <v>0</v>
      </c>
      <c r="H1792" s="24">
        <f t="shared" si="27"/>
        <v>0</v>
      </c>
      <c r="I1792" s="15"/>
      <c r="J1792" s="21"/>
    </row>
    <row r="1793" spans="1:10" ht="30">
      <c r="A1793" s="120"/>
      <c r="B1793" s="104"/>
      <c r="C1793" s="98"/>
      <c r="D1793" s="10" t="s">
        <v>143</v>
      </c>
      <c r="E1793" s="13">
        <v>20000</v>
      </c>
      <c r="F1793" s="15" t="s">
        <v>6</v>
      </c>
      <c r="G1793" s="15">
        <v>20000</v>
      </c>
      <c r="H1793" s="24">
        <f t="shared" si="27"/>
        <v>1</v>
      </c>
      <c r="I1793" s="15"/>
      <c r="J1793" s="21"/>
    </row>
    <row r="1794" spans="1:10" ht="15">
      <c r="A1794" s="103"/>
      <c r="B1794" s="121" t="s">
        <v>144</v>
      </c>
      <c r="C1794" s="8"/>
      <c r="D1794" s="10" t="s">
        <v>145</v>
      </c>
      <c r="E1794" s="13">
        <f>E1795</f>
        <v>591000</v>
      </c>
      <c r="F1794" s="15" t="s">
        <v>146</v>
      </c>
      <c r="G1794" s="15">
        <f>G1795</f>
        <v>300998</v>
      </c>
      <c r="H1794" s="24">
        <f t="shared" si="27"/>
        <v>0.5093028764805414</v>
      </c>
      <c r="I1794" s="15">
        <f>I1795</f>
        <v>300998</v>
      </c>
      <c r="J1794" s="21">
        <f>J1795</f>
        <v>0</v>
      </c>
    </row>
    <row r="1795" spans="1:10" ht="30">
      <c r="A1795" s="103"/>
      <c r="B1795" s="98"/>
      <c r="C1795" s="8" t="s">
        <v>93</v>
      </c>
      <c r="D1795" s="10" t="s">
        <v>1954</v>
      </c>
      <c r="E1795" s="13">
        <f>E1796+E1797+E1798+E1799</f>
        <v>591000</v>
      </c>
      <c r="F1795" s="15" t="s">
        <v>146</v>
      </c>
      <c r="G1795" s="15">
        <f>SUM(G1796:G1799)</f>
        <v>300998</v>
      </c>
      <c r="H1795" s="24">
        <f t="shared" si="27"/>
        <v>0.5093028764805414</v>
      </c>
      <c r="I1795" s="15">
        <f>G1795</f>
        <v>300998</v>
      </c>
      <c r="J1795" s="21">
        <v>0</v>
      </c>
    </row>
    <row r="1796" spans="1:10" ht="15">
      <c r="A1796" s="103"/>
      <c r="B1796" s="98"/>
      <c r="C1796" s="32"/>
      <c r="D1796" s="10" t="s">
        <v>147</v>
      </c>
      <c r="E1796" s="15" t="s">
        <v>148</v>
      </c>
      <c r="F1796" s="15" t="s">
        <v>148</v>
      </c>
      <c r="G1796" s="15">
        <v>289998</v>
      </c>
      <c r="H1796" s="24">
        <f t="shared" si="27"/>
        <v>0.4999965517241379</v>
      </c>
      <c r="I1796" s="15"/>
      <c r="J1796" s="21"/>
    </row>
    <row r="1797" spans="1:10" ht="15">
      <c r="A1797" s="103"/>
      <c r="B1797" s="98"/>
      <c r="C1797" s="32"/>
      <c r="D1797" s="10" t="s">
        <v>149</v>
      </c>
      <c r="E1797" s="15" t="s">
        <v>240</v>
      </c>
      <c r="F1797" s="15" t="s">
        <v>240</v>
      </c>
      <c r="G1797" s="15">
        <v>7000</v>
      </c>
      <c r="H1797" s="24">
        <f t="shared" si="27"/>
        <v>1</v>
      </c>
      <c r="I1797" s="15"/>
      <c r="J1797" s="21"/>
    </row>
    <row r="1798" spans="1:10" ht="30">
      <c r="A1798" s="103"/>
      <c r="B1798" s="98"/>
      <c r="C1798" s="32"/>
      <c r="D1798" s="10" t="s">
        <v>150</v>
      </c>
      <c r="E1798" s="15" t="s">
        <v>1705</v>
      </c>
      <c r="F1798" s="15" t="s">
        <v>1705</v>
      </c>
      <c r="G1798" s="15">
        <v>1000</v>
      </c>
      <c r="H1798" s="24">
        <f t="shared" si="27"/>
        <v>1</v>
      </c>
      <c r="I1798" s="15"/>
      <c r="J1798" s="21"/>
    </row>
    <row r="1799" spans="1:10" ht="15">
      <c r="A1799" s="103"/>
      <c r="B1799" s="98"/>
      <c r="C1799" s="32"/>
      <c r="D1799" s="10" t="s">
        <v>151</v>
      </c>
      <c r="E1799" s="15" t="s">
        <v>238</v>
      </c>
      <c r="F1799" s="15" t="s">
        <v>238</v>
      </c>
      <c r="G1799" s="15">
        <v>3000</v>
      </c>
      <c r="H1799" s="24">
        <f t="shared" si="27"/>
        <v>1</v>
      </c>
      <c r="I1799" s="15"/>
      <c r="J1799" s="21"/>
    </row>
    <row r="1800" spans="1:10" ht="15">
      <c r="A1800" s="103"/>
      <c r="B1800" s="109" t="s">
        <v>152</v>
      </c>
      <c r="C1800" s="8"/>
      <c r="D1800" s="10" t="s">
        <v>153</v>
      </c>
      <c r="E1800" s="13">
        <f>E1801</f>
        <v>265000</v>
      </c>
      <c r="F1800" s="15" t="s">
        <v>154</v>
      </c>
      <c r="G1800" s="15">
        <f>G1801</f>
        <v>130914</v>
      </c>
      <c r="H1800" s="24">
        <f aca="true" t="shared" si="28" ref="H1800:H1863">G1800/F1800</f>
        <v>0.29452432321768846</v>
      </c>
      <c r="I1800" s="15">
        <f>I1801</f>
        <v>130914</v>
      </c>
      <c r="J1800" s="21">
        <f>J1801</f>
        <v>0</v>
      </c>
    </row>
    <row r="1801" spans="1:10" ht="30">
      <c r="A1801" s="120"/>
      <c r="B1801" s="102"/>
      <c r="C1801" s="109" t="s">
        <v>93</v>
      </c>
      <c r="D1801" s="10" t="s">
        <v>1954</v>
      </c>
      <c r="E1801" s="13">
        <f>SUM(E1802:E1807)</f>
        <v>265000</v>
      </c>
      <c r="F1801" s="15" t="s">
        <v>154</v>
      </c>
      <c r="G1801" s="15">
        <f>SUM(G1802:G1807)</f>
        <v>130914</v>
      </c>
      <c r="H1801" s="24">
        <f t="shared" si="28"/>
        <v>0.29452432321768846</v>
      </c>
      <c r="I1801" s="15">
        <f>G1801</f>
        <v>130914</v>
      </c>
      <c r="J1801" s="21">
        <v>0</v>
      </c>
    </row>
    <row r="1802" spans="1:10" ht="15">
      <c r="A1802" s="120"/>
      <c r="B1802" s="120"/>
      <c r="C1802" s="102"/>
      <c r="D1802" s="51" t="s">
        <v>155</v>
      </c>
      <c r="E1802" s="13">
        <v>240000</v>
      </c>
      <c r="F1802" s="15" t="s">
        <v>156</v>
      </c>
      <c r="G1802" s="15">
        <v>128000</v>
      </c>
      <c r="H1802" s="24">
        <f t="shared" si="28"/>
        <v>0.5333333333333333</v>
      </c>
      <c r="I1802" s="15"/>
      <c r="J1802" s="21"/>
    </row>
    <row r="1803" spans="1:10" ht="45">
      <c r="A1803" s="120"/>
      <c r="B1803" s="120"/>
      <c r="C1803" s="103"/>
      <c r="D1803" s="51" t="s">
        <v>157</v>
      </c>
      <c r="E1803" s="13">
        <v>0</v>
      </c>
      <c r="F1803" s="15" t="s">
        <v>158</v>
      </c>
      <c r="G1803" s="15">
        <v>0</v>
      </c>
      <c r="H1803" s="24">
        <f t="shared" si="28"/>
        <v>0</v>
      </c>
      <c r="I1803" s="15"/>
      <c r="J1803" s="21"/>
    </row>
    <row r="1804" spans="1:10" ht="30">
      <c r="A1804" s="120"/>
      <c r="B1804" s="120"/>
      <c r="C1804" s="103"/>
      <c r="D1804" s="52" t="s">
        <v>159</v>
      </c>
      <c r="E1804" s="35">
        <v>0</v>
      </c>
      <c r="F1804" s="36" t="s">
        <v>404</v>
      </c>
      <c r="G1804" s="36">
        <v>0</v>
      </c>
      <c r="H1804" s="24">
        <f t="shared" si="28"/>
        <v>0</v>
      </c>
      <c r="I1804" s="36"/>
      <c r="J1804" s="37"/>
    </row>
    <row r="1805" spans="1:10" ht="60">
      <c r="A1805" s="120"/>
      <c r="B1805" s="120"/>
      <c r="C1805" s="103"/>
      <c r="D1805" s="128" t="s">
        <v>160</v>
      </c>
      <c r="E1805" s="40">
        <v>0</v>
      </c>
      <c r="F1805" s="41" t="s">
        <v>161</v>
      </c>
      <c r="G1805" s="41">
        <v>0</v>
      </c>
      <c r="H1805" s="24">
        <f t="shared" si="28"/>
        <v>0</v>
      </c>
      <c r="I1805" s="41"/>
      <c r="J1805" s="42"/>
    </row>
    <row r="1806" spans="1:10" ht="15">
      <c r="A1806" s="120"/>
      <c r="B1806" s="120"/>
      <c r="C1806" s="103"/>
      <c r="D1806" s="51" t="s">
        <v>162</v>
      </c>
      <c r="E1806" s="13">
        <v>10000</v>
      </c>
      <c r="F1806" s="15" t="s">
        <v>235</v>
      </c>
      <c r="G1806" s="15">
        <v>2914</v>
      </c>
      <c r="H1806" s="24">
        <f t="shared" si="28"/>
        <v>0.2914</v>
      </c>
      <c r="I1806" s="15"/>
      <c r="J1806" s="21"/>
    </row>
    <row r="1807" spans="1:10" ht="15">
      <c r="A1807" s="120"/>
      <c r="B1807" s="123"/>
      <c r="C1807" s="104"/>
      <c r="D1807" s="51" t="s">
        <v>163</v>
      </c>
      <c r="E1807" s="13">
        <v>15000</v>
      </c>
      <c r="F1807" s="15" t="s">
        <v>184</v>
      </c>
      <c r="G1807" s="15">
        <v>0</v>
      </c>
      <c r="H1807" s="24"/>
      <c r="I1807" s="15"/>
      <c r="J1807" s="21"/>
    </row>
    <row r="1808" spans="1:11" ht="30">
      <c r="A1808" s="103"/>
      <c r="B1808" s="116" t="s">
        <v>164</v>
      </c>
      <c r="C1808" s="43"/>
      <c r="D1808" s="10" t="s">
        <v>165</v>
      </c>
      <c r="E1808" s="13">
        <f>E1809+E1821+E1823+E1827+E1833+E1838+E1840</f>
        <v>458740</v>
      </c>
      <c r="F1808" s="15" t="s">
        <v>166</v>
      </c>
      <c r="G1808" s="15">
        <f>G1809+G1821+G1823+G1827+G1833+G1838+G1840</f>
        <v>34228.03999999999</v>
      </c>
      <c r="H1808" s="24">
        <f t="shared" si="28"/>
        <v>0.032607108051644684</v>
      </c>
      <c r="I1808" s="15">
        <f>I1809+I1821+I1823+I1827+I1833+I1838+I1840</f>
        <v>25000.789999999997</v>
      </c>
      <c r="J1808" s="21">
        <f>J1809+J1821+J1823+J1827+J1833+J1838+J1840</f>
        <v>9227.25</v>
      </c>
      <c r="K1808" s="1"/>
    </row>
    <row r="1809" spans="1:10" ht="75">
      <c r="A1809" s="120"/>
      <c r="B1809" s="102"/>
      <c r="C1809" s="109" t="s">
        <v>167</v>
      </c>
      <c r="D1809" s="10" t="s">
        <v>2008</v>
      </c>
      <c r="E1809" s="13">
        <f>E1810</f>
        <v>270000</v>
      </c>
      <c r="F1809" s="15" t="s">
        <v>2009</v>
      </c>
      <c r="G1809" s="15">
        <f>SUM(G1810:G1820)</f>
        <v>11000</v>
      </c>
      <c r="H1809" s="24">
        <f t="shared" si="28"/>
        <v>0.040740740740740744</v>
      </c>
      <c r="I1809" s="15">
        <f>G1809</f>
        <v>11000</v>
      </c>
      <c r="J1809" s="21">
        <v>0</v>
      </c>
    </row>
    <row r="1810" spans="1:10" ht="15">
      <c r="A1810" s="120"/>
      <c r="B1810" s="120"/>
      <c r="C1810" s="102"/>
      <c r="D1810" s="51" t="s">
        <v>2010</v>
      </c>
      <c r="E1810" s="13">
        <v>270000</v>
      </c>
      <c r="F1810" s="15" t="s">
        <v>184</v>
      </c>
      <c r="G1810" s="15">
        <v>0</v>
      </c>
      <c r="H1810" s="24"/>
      <c r="I1810" s="15"/>
      <c r="J1810" s="21"/>
    </row>
    <row r="1811" spans="1:10" ht="45">
      <c r="A1811" s="120"/>
      <c r="B1811" s="120"/>
      <c r="C1811" s="103"/>
      <c r="D1811" s="51" t="s">
        <v>2011</v>
      </c>
      <c r="E1811" s="13">
        <v>0</v>
      </c>
      <c r="F1811" s="15" t="s">
        <v>1777</v>
      </c>
      <c r="G1811" s="15">
        <v>4000</v>
      </c>
      <c r="H1811" s="24">
        <f t="shared" si="28"/>
        <v>1</v>
      </c>
      <c r="I1811" s="15"/>
      <c r="J1811" s="21"/>
    </row>
    <row r="1812" spans="1:10" ht="60">
      <c r="A1812" s="120"/>
      <c r="B1812" s="120"/>
      <c r="C1812" s="103"/>
      <c r="D1812" s="51" t="s">
        <v>2012</v>
      </c>
      <c r="E1812" s="13">
        <v>0</v>
      </c>
      <c r="F1812" s="15" t="s">
        <v>6</v>
      </c>
      <c r="G1812" s="15">
        <v>0</v>
      </c>
      <c r="H1812" s="24">
        <f t="shared" si="28"/>
        <v>0</v>
      </c>
      <c r="I1812" s="15"/>
      <c r="J1812" s="21"/>
    </row>
    <row r="1813" spans="1:10" ht="45">
      <c r="A1813" s="120"/>
      <c r="B1813" s="120"/>
      <c r="C1813" s="103"/>
      <c r="D1813" s="51" t="s">
        <v>2013</v>
      </c>
      <c r="E1813" s="13">
        <v>0</v>
      </c>
      <c r="F1813" s="15" t="s">
        <v>1772</v>
      </c>
      <c r="G1813" s="15">
        <v>0</v>
      </c>
      <c r="H1813" s="24">
        <f t="shared" si="28"/>
        <v>0</v>
      </c>
      <c r="I1813" s="15"/>
      <c r="J1813" s="21"/>
    </row>
    <row r="1814" spans="1:10" ht="90">
      <c r="A1814" s="120"/>
      <c r="B1814" s="120"/>
      <c r="C1814" s="103"/>
      <c r="D1814" s="51" t="s">
        <v>304</v>
      </c>
      <c r="E1814" s="13">
        <v>0</v>
      </c>
      <c r="F1814" s="15" t="s">
        <v>751</v>
      </c>
      <c r="G1814" s="15">
        <v>0</v>
      </c>
      <c r="H1814" s="24">
        <f t="shared" si="28"/>
        <v>0</v>
      </c>
      <c r="I1814" s="15"/>
      <c r="J1814" s="21"/>
    </row>
    <row r="1815" spans="1:10" ht="45">
      <c r="A1815" s="120"/>
      <c r="B1815" s="120"/>
      <c r="C1815" s="103"/>
      <c r="D1815" s="52" t="s">
        <v>305</v>
      </c>
      <c r="E1815" s="35">
        <v>0</v>
      </c>
      <c r="F1815" s="36" t="s">
        <v>1503</v>
      </c>
      <c r="G1815" s="36">
        <v>0</v>
      </c>
      <c r="H1815" s="24">
        <f t="shared" si="28"/>
        <v>0</v>
      </c>
      <c r="I1815" s="36"/>
      <c r="J1815" s="37"/>
    </row>
    <row r="1816" spans="1:10" ht="45">
      <c r="A1816" s="120"/>
      <c r="B1816" s="120"/>
      <c r="C1816" s="103"/>
      <c r="D1816" s="128" t="s">
        <v>1114</v>
      </c>
      <c r="E1816" s="40">
        <v>0</v>
      </c>
      <c r="F1816" s="41" t="s">
        <v>1103</v>
      </c>
      <c r="G1816" s="41">
        <v>0</v>
      </c>
      <c r="H1816" s="24">
        <f t="shared" si="28"/>
        <v>0</v>
      </c>
      <c r="I1816" s="41"/>
      <c r="J1816" s="42"/>
    </row>
    <row r="1817" spans="1:10" ht="75">
      <c r="A1817" s="120"/>
      <c r="B1817" s="120"/>
      <c r="C1817" s="103"/>
      <c r="D1817" s="51" t="s">
        <v>1115</v>
      </c>
      <c r="E1817" s="13">
        <v>0</v>
      </c>
      <c r="F1817" s="15" t="s">
        <v>684</v>
      </c>
      <c r="G1817" s="15">
        <v>0</v>
      </c>
      <c r="H1817" s="24">
        <f t="shared" si="28"/>
        <v>0</v>
      </c>
      <c r="I1817" s="15"/>
      <c r="J1817" s="21"/>
    </row>
    <row r="1818" spans="1:10" ht="45">
      <c r="A1818" s="120"/>
      <c r="B1818" s="120"/>
      <c r="C1818" s="103"/>
      <c r="D1818" s="51" t="s">
        <v>1116</v>
      </c>
      <c r="E1818" s="13">
        <v>0</v>
      </c>
      <c r="F1818" s="15" t="s">
        <v>240</v>
      </c>
      <c r="G1818" s="15">
        <v>7000</v>
      </c>
      <c r="H1818" s="24">
        <f t="shared" si="28"/>
        <v>1</v>
      </c>
      <c r="I1818" s="15"/>
      <c r="J1818" s="21"/>
    </row>
    <row r="1819" spans="1:10" ht="45">
      <c r="A1819" s="120"/>
      <c r="B1819" s="120"/>
      <c r="C1819" s="103"/>
      <c r="D1819" s="51" t="s">
        <v>1117</v>
      </c>
      <c r="E1819" s="13">
        <v>0</v>
      </c>
      <c r="F1819" s="15" t="s">
        <v>1305</v>
      </c>
      <c r="G1819" s="15">
        <v>0</v>
      </c>
      <c r="H1819" s="24">
        <f t="shared" si="28"/>
        <v>0</v>
      </c>
      <c r="I1819" s="15"/>
      <c r="J1819" s="21"/>
    </row>
    <row r="1820" spans="1:10" ht="45">
      <c r="A1820" s="120"/>
      <c r="B1820" s="120"/>
      <c r="C1820" s="104"/>
      <c r="D1820" s="51" t="s">
        <v>1118</v>
      </c>
      <c r="E1820" s="13">
        <v>0</v>
      </c>
      <c r="F1820" s="15" t="s">
        <v>6</v>
      </c>
      <c r="G1820" s="15">
        <v>0</v>
      </c>
      <c r="H1820" s="24">
        <f t="shared" si="28"/>
        <v>0</v>
      </c>
      <c r="I1820" s="15"/>
      <c r="J1820" s="21"/>
    </row>
    <row r="1821" spans="1:10" ht="15">
      <c r="A1821" s="120"/>
      <c r="B1821" s="103"/>
      <c r="C1821" s="121" t="s">
        <v>1487</v>
      </c>
      <c r="D1821" s="10" t="s">
        <v>1488</v>
      </c>
      <c r="E1821" s="13">
        <f>E1822</f>
        <v>1000</v>
      </c>
      <c r="F1821" s="15" t="s">
        <v>1705</v>
      </c>
      <c r="G1821" s="15">
        <f>G1822</f>
        <v>0</v>
      </c>
      <c r="H1821" s="24">
        <f t="shared" si="28"/>
        <v>0</v>
      </c>
      <c r="I1821" s="15">
        <f>G1821</f>
        <v>0</v>
      </c>
      <c r="J1821" s="21">
        <v>0</v>
      </c>
    </row>
    <row r="1822" spans="1:10" ht="15">
      <c r="A1822" s="120"/>
      <c r="B1822" s="103"/>
      <c r="C1822" s="98"/>
      <c r="D1822" s="10" t="s">
        <v>1314</v>
      </c>
      <c r="E1822" s="13">
        <v>1000</v>
      </c>
      <c r="F1822" s="15" t="s">
        <v>1705</v>
      </c>
      <c r="G1822" s="15">
        <v>0</v>
      </c>
      <c r="H1822" s="24">
        <f t="shared" si="28"/>
        <v>0</v>
      </c>
      <c r="I1822" s="15"/>
      <c r="J1822" s="21"/>
    </row>
    <row r="1823" spans="1:10" ht="15">
      <c r="A1823" s="120"/>
      <c r="B1823" s="103"/>
      <c r="C1823" s="97" t="s">
        <v>224</v>
      </c>
      <c r="D1823" s="10" t="s">
        <v>1958</v>
      </c>
      <c r="E1823" s="13">
        <f>E1824+E1825+E1826</f>
        <v>1500</v>
      </c>
      <c r="F1823" s="15" t="s">
        <v>1119</v>
      </c>
      <c r="G1823" s="15">
        <f>G1824+G1825+G1826</f>
        <v>1046.99</v>
      </c>
      <c r="H1823" s="24">
        <f t="shared" si="28"/>
        <v>0.6897167325428195</v>
      </c>
      <c r="I1823" s="15">
        <f>G1823</f>
        <v>1046.99</v>
      </c>
      <c r="J1823" s="21">
        <v>0</v>
      </c>
    </row>
    <row r="1824" spans="1:10" ht="15">
      <c r="A1824" s="120"/>
      <c r="B1824" s="103"/>
      <c r="C1824" s="98"/>
      <c r="D1824" s="10" t="s">
        <v>1314</v>
      </c>
      <c r="E1824" s="13">
        <v>1000</v>
      </c>
      <c r="F1824" s="15" t="s">
        <v>1705</v>
      </c>
      <c r="G1824" s="15">
        <v>650</v>
      </c>
      <c r="H1824" s="24">
        <f t="shared" si="28"/>
        <v>0.65</v>
      </c>
      <c r="I1824" s="15"/>
      <c r="J1824" s="21"/>
    </row>
    <row r="1825" spans="1:10" ht="60">
      <c r="A1825" s="120"/>
      <c r="B1825" s="103"/>
      <c r="C1825" s="98"/>
      <c r="D1825" s="10" t="s">
        <v>1120</v>
      </c>
      <c r="E1825" s="13">
        <v>0</v>
      </c>
      <c r="F1825" s="15" t="s">
        <v>1121</v>
      </c>
      <c r="G1825" s="15">
        <v>18</v>
      </c>
      <c r="H1825" s="24">
        <f t="shared" si="28"/>
        <v>1</v>
      </c>
      <c r="I1825" s="15"/>
      <c r="J1825" s="21"/>
    </row>
    <row r="1826" spans="1:10" ht="15">
      <c r="A1826" s="120"/>
      <c r="B1826" s="103"/>
      <c r="C1826" s="98"/>
      <c r="D1826" s="10" t="s">
        <v>1122</v>
      </c>
      <c r="E1826" s="13">
        <v>500</v>
      </c>
      <c r="F1826" s="15" t="s">
        <v>1714</v>
      </c>
      <c r="G1826" s="15">
        <v>378.99</v>
      </c>
      <c r="H1826" s="24">
        <f t="shared" si="28"/>
        <v>0.75798</v>
      </c>
      <c r="I1826" s="15"/>
      <c r="J1826" s="21"/>
    </row>
    <row r="1827" spans="1:10" ht="15">
      <c r="A1827" s="120"/>
      <c r="B1827" s="103"/>
      <c r="C1827" s="109" t="s">
        <v>1968</v>
      </c>
      <c r="D1827" s="10" t="s">
        <v>1969</v>
      </c>
      <c r="E1827" s="13">
        <f>SUM(E1828:E1832)</f>
        <v>129000</v>
      </c>
      <c r="F1827" s="15" t="s">
        <v>1123</v>
      </c>
      <c r="G1827" s="15">
        <f>G1828+G1829+G1830+G1831+G1832</f>
        <v>10514.43</v>
      </c>
      <c r="H1827" s="24">
        <f t="shared" si="28"/>
        <v>0.049950498106861384</v>
      </c>
      <c r="I1827" s="15">
        <f>G1827</f>
        <v>10514.43</v>
      </c>
      <c r="J1827" s="21">
        <v>0</v>
      </c>
    </row>
    <row r="1828" spans="1:10" ht="15">
      <c r="A1828" s="120"/>
      <c r="B1828" s="120"/>
      <c r="C1828" s="102"/>
      <c r="D1828" s="51" t="s">
        <v>1314</v>
      </c>
      <c r="E1828" s="13">
        <v>5000</v>
      </c>
      <c r="F1828" s="15" t="s">
        <v>1703</v>
      </c>
      <c r="G1828" s="15">
        <v>4000</v>
      </c>
      <c r="H1828" s="24">
        <f t="shared" si="28"/>
        <v>0.8</v>
      </c>
      <c r="I1828" s="15"/>
      <c r="J1828" s="21"/>
    </row>
    <row r="1829" spans="1:10" ht="30">
      <c r="A1829" s="120"/>
      <c r="B1829" s="120"/>
      <c r="C1829" s="103"/>
      <c r="D1829" s="51" t="s">
        <v>1124</v>
      </c>
      <c r="E1829" s="13">
        <v>0</v>
      </c>
      <c r="F1829" s="15" t="s">
        <v>1125</v>
      </c>
      <c r="G1829" s="15">
        <v>6514.43</v>
      </c>
      <c r="H1829" s="24">
        <f t="shared" si="28"/>
        <v>0.9999125095932464</v>
      </c>
      <c r="I1829" s="15"/>
      <c r="J1829" s="21"/>
    </row>
    <row r="1830" spans="1:10" ht="60">
      <c r="A1830" s="120"/>
      <c r="B1830" s="120"/>
      <c r="C1830" s="103"/>
      <c r="D1830" s="52" t="s">
        <v>1120</v>
      </c>
      <c r="E1830" s="35">
        <v>68000</v>
      </c>
      <c r="F1830" s="36" t="s">
        <v>1126</v>
      </c>
      <c r="G1830" s="36">
        <v>0</v>
      </c>
      <c r="H1830" s="24">
        <f t="shared" si="28"/>
        <v>0</v>
      </c>
      <c r="I1830" s="36"/>
      <c r="J1830" s="37"/>
    </row>
    <row r="1831" spans="1:10" ht="30">
      <c r="A1831" s="120"/>
      <c r="B1831" s="120"/>
      <c r="C1831" s="103"/>
      <c r="D1831" s="128" t="s">
        <v>1127</v>
      </c>
      <c r="E1831" s="40">
        <v>56000</v>
      </c>
      <c r="F1831" s="41" t="s">
        <v>1128</v>
      </c>
      <c r="G1831" s="41">
        <v>0</v>
      </c>
      <c r="H1831" s="24">
        <f t="shared" si="28"/>
        <v>0</v>
      </c>
      <c r="I1831" s="41"/>
      <c r="J1831" s="42"/>
    </row>
    <row r="1832" spans="1:10" ht="60">
      <c r="A1832" s="120"/>
      <c r="B1832" s="120"/>
      <c r="C1832" s="104"/>
      <c r="D1832" s="51" t="s">
        <v>1129</v>
      </c>
      <c r="E1832" s="13">
        <v>0</v>
      </c>
      <c r="F1832" s="15" t="s">
        <v>1037</v>
      </c>
      <c r="G1832" s="15">
        <v>0</v>
      </c>
      <c r="H1832" s="24">
        <f t="shared" si="28"/>
        <v>0</v>
      </c>
      <c r="I1832" s="15"/>
      <c r="J1832" s="21"/>
    </row>
    <row r="1833" spans="1:10" ht="15">
      <c r="A1833" s="120"/>
      <c r="B1833" s="103"/>
      <c r="C1833" s="121" t="s">
        <v>1941</v>
      </c>
      <c r="D1833" s="10" t="s">
        <v>1942</v>
      </c>
      <c r="E1833" s="13">
        <f>SUM(E1834:E1837)</f>
        <v>57000</v>
      </c>
      <c r="F1833" s="15" t="s">
        <v>1130</v>
      </c>
      <c r="G1833" s="15">
        <f>SUM(G1834:G1837)</f>
        <v>2199.37</v>
      </c>
      <c r="H1833" s="24">
        <f t="shared" si="28"/>
        <v>0.038585438596491224</v>
      </c>
      <c r="I1833" s="15">
        <f>G1833</f>
        <v>2199.37</v>
      </c>
      <c r="J1833" s="21">
        <v>0</v>
      </c>
    </row>
    <row r="1834" spans="1:10" ht="15">
      <c r="A1834" s="120"/>
      <c r="B1834" s="103"/>
      <c r="C1834" s="98"/>
      <c r="D1834" s="10" t="s">
        <v>1131</v>
      </c>
      <c r="E1834" s="13">
        <v>20000</v>
      </c>
      <c r="F1834" s="15" t="s">
        <v>6</v>
      </c>
      <c r="G1834" s="15">
        <v>0</v>
      </c>
      <c r="H1834" s="24">
        <f t="shared" si="28"/>
        <v>0</v>
      </c>
      <c r="I1834" s="15"/>
      <c r="J1834" s="21"/>
    </row>
    <row r="1835" spans="1:10" ht="15">
      <c r="A1835" s="120"/>
      <c r="B1835" s="103"/>
      <c r="C1835" s="98"/>
      <c r="D1835" s="10" t="s">
        <v>1132</v>
      </c>
      <c r="E1835" s="13">
        <v>5000</v>
      </c>
      <c r="F1835" s="15" t="s">
        <v>1703</v>
      </c>
      <c r="G1835" s="15">
        <v>300</v>
      </c>
      <c r="H1835" s="24">
        <f t="shared" si="28"/>
        <v>0.06</v>
      </c>
      <c r="I1835" s="15"/>
      <c r="J1835" s="21"/>
    </row>
    <row r="1836" spans="1:10" ht="15">
      <c r="A1836" s="120"/>
      <c r="B1836" s="103"/>
      <c r="C1836" s="98"/>
      <c r="D1836" s="10" t="s">
        <v>1314</v>
      </c>
      <c r="E1836" s="13">
        <v>29000</v>
      </c>
      <c r="F1836" s="15" t="s">
        <v>1133</v>
      </c>
      <c r="G1836" s="15">
        <v>330</v>
      </c>
      <c r="H1836" s="24">
        <f t="shared" si="28"/>
        <v>0.011379310344827587</v>
      </c>
      <c r="I1836" s="15"/>
      <c r="J1836" s="21"/>
    </row>
    <row r="1837" spans="1:10" ht="15">
      <c r="A1837" s="120"/>
      <c r="B1837" s="103"/>
      <c r="C1837" s="98"/>
      <c r="D1837" s="10" t="s">
        <v>1122</v>
      </c>
      <c r="E1837" s="13">
        <v>3000</v>
      </c>
      <c r="F1837" s="15" t="s">
        <v>238</v>
      </c>
      <c r="G1837" s="15">
        <v>1569.37</v>
      </c>
      <c r="H1837" s="24">
        <f t="shared" si="28"/>
        <v>0.5231233333333333</v>
      </c>
      <c r="I1837" s="15"/>
      <c r="J1837" s="21"/>
    </row>
    <row r="1838" spans="1:10" ht="15">
      <c r="A1838" s="120"/>
      <c r="B1838" s="103"/>
      <c r="C1838" s="97" t="s">
        <v>1770</v>
      </c>
      <c r="D1838" s="10" t="s">
        <v>1771</v>
      </c>
      <c r="E1838" s="13">
        <f>E1839</f>
        <v>240</v>
      </c>
      <c r="F1838" s="15" t="s">
        <v>434</v>
      </c>
      <c r="G1838" s="15">
        <f>G1839</f>
        <v>240</v>
      </c>
      <c r="H1838" s="24">
        <f t="shared" si="28"/>
        <v>1</v>
      </c>
      <c r="I1838" s="15">
        <f>G1838</f>
        <v>240</v>
      </c>
      <c r="J1838" s="21">
        <v>0</v>
      </c>
    </row>
    <row r="1839" spans="1:10" ht="15">
      <c r="A1839" s="120"/>
      <c r="B1839" s="103"/>
      <c r="C1839" s="98"/>
      <c r="D1839" s="10" t="s">
        <v>1122</v>
      </c>
      <c r="E1839" s="13">
        <v>240</v>
      </c>
      <c r="F1839" s="15" t="s">
        <v>434</v>
      </c>
      <c r="G1839" s="15">
        <v>240</v>
      </c>
      <c r="H1839" s="24">
        <f t="shared" si="28"/>
        <v>1</v>
      </c>
      <c r="I1839" s="15"/>
      <c r="J1839" s="21"/>
    </row>
    <row r="1840" spans="1:10" ht="15">
      <c r="A1840" s="120"/>
      <c r="B1840" s="103"/>
      <c r="C1840" s="97" t="s">
        <v>251</v>
      </c>
      <c r="D1840" s="10" t="s">
        <v>196</v>
      </c>
      <c r="E1840" s="13">
        <v>0</v>
      </c>
      <c r="F1840" s="15" t="s">
        <v>1134</v>
      </c>
      <c r="G1840" s="15">
        <f>SUM(G1841:G1843)</f>
        <v>9227.25</v>
      </c>
      <c r="H1840" s="24">
        <f t="shared" si="28"/>
        <v>0.018111966489745925</v>
      </c>
      <c r="I1840" s="15">
        <v>0</v>
      </c>
      <c r="J1840" s="21">
        <f>G1840</f>
        <v>9227.25</v>
      </c>
    </row>
    <row r="1841" spans="1:10" ht="75">
      <c r="A1841" s="120"/>
      <c r="B1841" s="103"/>
      <c r="C1841" s="98"/>
      <c r="D1841" s="10" t="s">
        <v>1648</v>
      </c>
      <c r="E1841" s="13">
        <v>0</v>
      </c>
      <c r="F1841" s="15" t="s">
        <v>1500</v>
      </c>
      <c r="G1841" s="15">
        <v>0</v>
      </c>
      <c r="H1841" s="24">
        <f t="shared" si="28"/>
        <v>0</v>
      </c>
      <c r="I1841" s="15"/>
      <c r="J1841" s="21"/>
    </row>
    <row r="1842" spans="1:10" ht="45">
      <c r="A1842" s="120"/>
      <c r="B1842" s="103"/>
      <c r="C1842" s="98"/>
      <c r="D1842" s="10" t="s">
        <v>1649</v>
      </c>
      <c r="E1842" s="13">
        <v>0</v>
      </c>
      <c r="F1842" s="15" t="s">
        <v>1650</v>
      </c>
      <c r="G1842" s="15">
        <v>0</v>
      </c>
      <c r="H1842" s="24">
        <f t="shared" si="28"/>
        <v>0</v>
      </c>
      <c r="I1842" s="15"/>
      <c r="J1842" s="21"/>
    </row>
    <row r="1843" spans="1:10" ht="45">
      <c r="A1843" s="120"/>
      <c r="B1843" s="104"/>
      <c r="C1843" s="98"/>
      <c r="D1843" s="10" t="s">
        <v>1651</v>
      </c>
      <c r="E1843" s="13">
        <v>0</v>
      </c>
      <c r="F1843" s="15" t="s">
        <v>1652</v>
      </c>
      <c r="G1843" s="15">
        <v>9227.25</v>
      </c>
      <c r="H1843" s="24">
        <f t="shared" si="28"/>
        <v>0.9999187256176854</v>
      </c>
      <c r="I1843" s="15"/>
      <c r="J1843" s="21"/>
    </row>
    <row r="1844" spans="1:10" ht="15">
      <c r="A1844" s="103"/>
      <c r="B1844" s="116" t="s">
        <v>1653</v>
      </c>
      <c r="C1844" s="8"/>
      <c r="D1844" s="10" t="s">
        <v>212</v>
      </c>
      <c r="E1844" s="13">
        <f>E1845+E1847+E1849+E1854+E1858+E1860</f>
        <v>2130</v>
      </c>
      <c r="F1844" s="15" t="s">
        <v>1654</v>
      </c>
      <c r="G1844" s="15">
        <f>G1845+G1847+G1849+G1854+G1858+G1860</f>
        <v>1000</v>
      </c>
      <c r="H1844" s="24">
        <f t="shared" si="28"/>
        <v>0.01665833749791771</v>
      </c>
      <c r="I1844" s="15">
        <f>I1845+I1847+I1849+I1854+I1858+I1860</f>
        <v>1000</v>
      </c>
      <c r="J1844" s="21">
        <f>J1845+J1847+J1849+J1854+J1858+J1860</f>
        <v>0</v>
      </c>
    </row>
    <row r="1845" spans="1:10" ht="60">
      <c r="A1845" s="120"/>
      <c r="B1845" s="102"/>
      <c r="C1845" s="97" t="s">
        <v>1655</v>
      </c>
      <c r="D1845" s="10" t="s">
        <v>1656</v>
      </c>
      <c r="E1845" s="13">
        <f>E1846</f>
        <v>0</v>
      </c>
      <c r="F1845" s="15" t="s">
        <v>1678</v>
      </c>
      <c r="G1845" s="15">
        <f>G1846</f>
        <v>0</v>
      </c>
      <c r="H1845" s="24">
        <f t="shared" si="28"/>
        <v>0</v>
      </c>
      <c r="I1845" s="15">
        <f>G1845</f>
        <v>0</v>
      </c>
      <c r="J1845" s="21">
        <v>0</v>
      </c>
    </row>
    <row r="1846" spans="1:10" ht="30">
      <c r="A1846" s="120"/>
      <c r="B1846" s="103"/>
      <c r="C1846" s="98"/>
      <c r="D1846" s="10" t="s">
        <v>1657</v>
      </c>
      <c r="E1846" s="13">
        <v>0</v>
      </c>
      <c r="F1846" s="15" t="s">
        <v>1678</v>
      </c>
      <c r="G1846" s="15">
        <v>0</v>
      </c>
      <c r="H1846" s="24">
        <f t="shared" si="28"/>
        <v>0</v>
      </c>
      <c r="I1846" s="15"/>
      <c r="J1846" s="21"/>
    </row>
    <row r="1847" spans="1:10" ht="15">
      <c r="A1847" s="120"/>
      <c r="B1847" s="103"/>
      <c r="C1847" s="115" t="s">
        <v>1487</v>
      </c>
      <c r="D1847" s="34" t="s">
        <v>1488</v>
      </c>
      <c r="E1847" s="35">
        <f>E1848</f>
        <v>0</v>
      </c>
      <c r="F1847" s="36" t="s">
        <v>228</v>
      </c>
      <c r="G1847" s="36">
        <f>G1848</f>
        <v>0</v>
      </c>
      <c r="H1847" s="24">
        <f t="shared" si="28"/>
        <v>0</v>
      </c>
      <c r="I1847" s="36">
        <f>G1847</f>
        <v>0</v>
      </c>
      <c r="J1847" s="37">
        <v>0</v>
      </c>
    </row>
    <row r="1848" spans="1:10" ht="45">
      <c r="A1848" s="120"/>
      <c r="B1848" s="103"/>
      <c r="C1848" s="100"/>
      <c r="D1848" s="39" t="s">
        <v>1658</v>
      </c>
      <c r="E1848" s="40">
        <v>0</v>
      </c>
      <c r="F1848" s="41" t="s">
        <v>228</v>
      </c>
      <c r="G1848" s="41">
        <v>0</v>
      </c>
      <c r="H1848" s="24">
        <f t="shared" si="28"/>
        <v>0</v>
      </c>
      <c r="I1848" s="41"/>
      <c r="J1848" s="42"/>
    </row>
    <row r="1849" spans="1:10" ht="15">
      <c r="A1849" s="120"/>
      <c r="B1849" s="103"/>
      <c r="C1849" s="97" t="s">
        <v>224</v>
      </c>
      <c r="D1849" s="10" t="s">
        <v>1958</v>
      </c>
      <c r="E1849" s="13">
        <f>E1850+E1851+E1852+E1853</f>
        <v>2000</v>
      </c>
      <c r="F1849" s="15" t="s">
        <v>778</v>
      </c>
      <c r="G1849" s="15">
        <f>G1850+G1851+G1852+G1853</f>
        <v>1000</v>
      </c>
      <c r="H1849" s="24">
        <f t="shared" si="28"/>
        <v>0.2222222222222222</v>
      </c>
      <c r="I1849" s="15">
        <f>G1849</f>
        <v>1000</v>
      </c>
      <c r="J1849" s="21">
        <v>0</v>
      </c>
    </row>
    <row r="1850" spans="1:10" ht="45">
      <c r="A1850" s="120"/>
      <c r="B1850" s="103"/>
      <c r="C1850" s="98"/>
      <c r="D1850" s="10" t="s">
        <v>1658</v>
      </c>
      <c r="E1850" s="13">
        <v>0</v>
      </c>
      <c r="F1850" s="15" t="s">
        <v>659</v>
      </c>
      <c r="G1850" s="15">
        <v>1000</v>
      </c>
      <c r="H1850" s="24">
        <f t="shared" si="28"/>
        <v>0.7142857142857143</v>
      </c>
      <c r="I1850" s="15"/>
      <c r="J1850" s="21"/>
    </row>
    <row r="1851" spans="1:10" ht="90">
      <c r="A1851" s="120"/>
      <c r="B1851" s="103"/>
      <c r="C1851" s="98"/>
      <c r="D1851" s="10" t="s">
        <v>1659</v>
      </c>
      <c r="E1851" s="13">
        <v>0</v>
      </c>
      <c r="F1851" s="15" t="s">
        <v>1532</v>
      </c>
      <c r="G1851" s="15">
        <v>0</v>
      </c>
      <c r="H1851" s="24">
        <f t="shared" si="28"/>
        <v>0</v>
      </c>
      <c r="I1851" s="15"/>
      <c r="J1851" s="21"/>
    </row>
    <row r="1852" spans="1:10" ht="15">
      <c r="A1852" s="120"/>
      <c r="B1852" s="103"/>
      <c r="C1852" s="98"/>
      <c r="D1852" s="10" t="s">
        <v>1350</v>
      </c>
      <c r="E1852" s="13">
        <v>2000</v>
      </c>
      <c r="F1852" s="15" t="s">
        <v>1479</v>
      </c>
      <c r="G1852" s="15">
        <v>0</v>
      </c>
      <c r="H1852" s="24">
        <f t="shared" si="28"/>
        <v>0</v>
      </c>
      <c r="I1852" s="15"/>
      <c r="J1852" s="21"/>
    </row>
    <row r="1853" spans="1:10" ht="15">
      <c r="A1853" s="120"/>
      <c r="B1853" s="103"/>
      <c r="C1853" s="98"/>
      <c r="D1853" s="10" t="s">
        <v>1660</v>
      </c>
      <c r="E1853" s="13">
        <v>0</v>
      </c>
      <c r="F1853" s="15" t="s">
        <v>1705</v>
      </c>
      <c r="G1853" s="15">
        <v>0</v>
      </c>
      <c r="H1853" s="24">
        <f t="shared" si="28"/>
        <v>0</v>
      </c>
      <c r="I1853" s="15"/>
      <c r="J1853" s="21"/>
    </row>
    <row r="1854" spans="1:10" ht="15">
      <c r="A1854" s="120"/>
      <c r="B1854" s="103"/>
      <c r="C1854" s="97" t="s">
        <v>1941</v>
      </c>
      <c r="D1854" s="10" t="s">
        <v>1942</v>
      </c>
      <c r="E1854" s="13">
        <f>E1855+E1856+E1857</f>
        <v>130</v>
      </c>
      <c r="F1854" s="15" t="s">
        <v>1661</v>
      </c>
      <c r="G1854" s="15">
        <f>G1855+G1856+G1857</f>
        <v>0</v>
      </c>
      <c r="H1854" s="24">
        <f t="shared" si="28"/>
        <v>0</v>
      </c>
      <c r="I1854" s="15">
        <f>G1854</f>
        <v>0</v>
      </c>
      <c r="J1854" s="21">
        <v>0</v>
      </c>
    </row>
    <row r="1855" spans="1:10" ht="45">
      <c r="A1855" s="120"/>
      <c r="B1855" s="103"/>
      <c r="C1855" s="98"/>
      <c r="D1855" s="10" t="s">
        <v>1658</v>
      </c>
      <c r="E1855" s="13">
        <v>0</v>
      </c>
      <c r="F1855" s="15" t="s">
        <v>228</v>
      </c>
      <c r="G1855" s="15">
        <v>0</v>
      </c>
      <c r="H1855" s="24">
        <f t="shared" si="28"/>
        <v>0</v>
      </c>
      <c r="I1855" s="15"/>
      <c r="J1855" s="21"/>
    </row>
    <row r="1856" spans="1:10" ht="90">
      <c r="A1856" s="120"/>
      <c r="B1856" s="103"/>
      <c r="C1856" s="98"/>
      <c r="D1856" s="10" t="s">
        <v>1659</v>
      </c>
      <c r="E1856" s="13">
        <v>0</v>
      </c>
      <c r="F1856" s="15" t="s">
        <v>1777</v>
      </c>
      <c r="G1856" s="15">
        <v>0</v>
      </c>
      <c r="H1856" s="24">
        <f t="shared" si="28"/>
        <v>0</v>
      </c>
      <c r="I1856" s="15"/>
      <c r="J1856" s="21"/>
    </row>
    <row r="1857" spans="1:10" ht="30">
      <c r="A1857" s="120"/>
      <c r="B1857" s="103"/>
      <c r="C1857" s="98"/>
      <c r="D1857" s="10" t="s">
        <v>1662</v>
      </c>
      <c r="E1857" s="13">
        <v>130</v>
      </c>
      <c r="F1857" s="15" t="s">
        <v>1663</v>
      </c>
      <c r="G1857" s="15">
        <v>0</v>
      </c>
      <c r="H1857" s="24">
        <f t="shared" si="28"/>
        <v>0</v>
      </c>
      <c r="I1857" s="15"/>
      <c r="J1857" s="21"/>
    </row>
    <row r="1858" spans="1:10" ht="15">
      <c r="A1858" s="120"/>
      <c r="B1858" s="103"/>
      <c r="C1858" s="97" t="s">
        <v>230</v>
      </c>
      <c r="D1858" s="10" t="s">
        <v>231</v>
      </c>
      <c r="E1858" s="13">
        <f>E1859</f>
        <v>0</v>
      </c>
      <c r="F1858" s="15" t="s">
        <v>1678</v>
      </c>
      <c r="G1858" s="15">
        <f>G1859</f>
        <v>0</v>
      </c>
      <c r="H1858" s="24">
        <f t="shared" si="28"/>
        <v>0</v>
      </c>
      <c r="I1858" s="15">
        <f>G1858</f>
        <v>0</v>
      </c>
      <c r="J1858" s="21">
        <v>0</v>
      </c>
    </row>
    <row r="1859" spans="1:10" ht="90">
      <c r="A1859" s="120"/>
      <c r="B1859" s="103"/>
      <c r="C1859" s="99"/>
      <c r="D1859" s="34" t="s">
        <v>1659</v>
      </c>
      <c r="E1859" s="35">
        <v>0</v>
      </c>
      <c r="F1859" s="36" t="s">
        <v>1678</v>
      </c>
      <c r="G1859" s="36">
        <v>0</v>
      </c>
      <c r="H1859" s="24">
        <f t="shared" si="28"/>
        <v>0</v>
      </c>
      <c r="I1859" s="36"/>
      <c r="J1859" s="37"/>
    </row>
    <row r="1860" spans="1:10" ht="30">
      <c r="A1860" s="120"/>
      <c r="B1860" s="103"/>
      <c r="C1860" s="110" t="s">
        <v>1691</v>
      </c>
      <c r="D1860" s="39" t="s">
        <v>207</v>
      </c>
      <c r="E1860" s="40">
        <f>E1861</f>
        <v>0</v>
      </c>
      <c r="F1860" s="41" t="s">
        <v>1103</v>
      </c>
      <c r="G1860" s="41">
        <f>G1861</f>
        <v>0</v>
      </c>
      <c r="H1860" s="24">
        <f t="shared" si="28"/>
        <v>0</v>
      </c>
      <c r="I1860" s="41">
        <v>0</v>
      </c>
      <c r="J1860" s="42">
        <f>G1860</f>
        <v>0</v>
      </c>
    </row>
    <row r="1861" spans="1:10" ht="30">
      <c r="A1861" s="123"/>
      <c r="B1861" s="104"/>
      <c r="C1861" s="98"/>
      <c r="D1861" s="10" t="s">
        <v>1664</v>
      </c>
      <c r="E1861" s="13">
        <v>0</v>
      </c>
      <c r="F1861" s="15" t="s">
        <v>1103</v>
      </c>
      <c r="G1861" s="15">
        <v>0</v>
      </c>
      <c r="H1861" s="24">
        <f t="shared" si="28"/>
        <v>0</v>
      </c>
      <c r="I1861" s="15"/>
      <c r="J1861" s="21"/>
    </row>
    <row r="1862" spans="1:11" s="78" customFormat="1" ht="15.75">
      <c r="A1862" s="112" t="s">
        <v>1665</v>
      </c>
      <c r="B1862" s="124"/>
      <c r="C1862" s="72"/>
      <c r="D1862" s="73" t="s">
        <v>1666</v>
      </c>
      <c r="E1862" s="74">
        <f>E1863+E1938+E2014</f>
        <v>647212</v>
      </c>
      <c r="F1862" s="75" t="s">
        <v>1667</v>
      </c>
      <c r="G1862" s="75">
        <f>G1863+G1938+G2014</f>
        <v>301450.92000000004</v>
      </c>
      <c r="H1862" s="76">
        <f t="shared" si="28"/>
        <v>0.42549207030301667</v>
      </c>
      <c r="I1862" s="75">
        <f>I1863+I1938+I2014</f>
        <v>301450.92000000004</v>
      </c>
      <c r="J1862" s="77">
        <f>J1863+J1938+J2014</f>
        <v>0</v>
      </c>
      <c r="K1862" s="85"/>
    </row>
    <row r="1863" spans="1:11" ht="15">
      <c r="A1863" s="102"/>
      <c r="B1863" s="109" t="s">
        <v>1668</v>
      </c>
      <c r="C1863" s="8"/>
      <c r="D1863" s="10" t="s">
        <v>1669</v>
      </c>
      <c r="E1863" s="13">
        <f>E1864+E1866+E1869+E1872+E1875+E1878+E1880+E1885+E1898+E1901+E1904+E1906+E1915+E1917+E1919+E1921+E1925+E1927+E1930+E1932+E1934</f>
        <v>233884</v>
      </c>
      <c r="F1863" s="15" t="s">
        <v>1670</v>
      </c>
      <c r="G1863" s="15">
        <f>G1864+G1866+G1869+G1872+G1875+G1878+G1880+G1885+G1898+G1901+G1904+G1906+G1915+G1917+G1919+G1921+G1925+G1927+G1930+G1932+G1934</f>
        <v>91140.13</v>
      </c>
      <c r="H1863" s="24">
        <f t="shared" si="28"/>
        <v>0.3339200190518063</v>
      </c>
      <c r="I1863" s="15">
        <f>I1864+I1866+I1869+I1872+I1875+I1878+I1880+I1885+I1898+I1901+I1904+I1906+I1915+I1917+I1919+I1921+I1925+I1927+I1930+I1932+I1934</f>
        <v>91140.13</v>
      </c>
      <c r="J1863" s="21">
        <f>J1864+J1866+J1869+J1872+J1875+J1878+J1880+J1885+J1898+J1901+J1904+J1906+J1915+J1917+J1919+J1921+J1925+J1927+J1930+J1932+J1934</f>
        <v>0</v>
      </c>
      <c r="K1863" s="1"/>
    </row>
    <row r="1864" spans="1:10" ht="15">
      <c r="A1864" s="120"/>
      <c r="B1864" s="102"/>
      <c r="C1864" s="97" t="s">
        <v>1477</v>
      </c>
      <c r="D1864" s="10" t="s">
        <v>1478</v>
      </c>
      <c r="E1864" s="13">
        <f>E1865</f>
        <v>300</v>
      </c>
      <c r="F1864" s="15" t="s">
        <v>1175</v>
      </c>
      <c r="G1864" s="15">
        <f>G1865</f>
        <v>477.74</v>
      </c>
      <c r="H1864" s="24">
        <f aca="true" t="shared" si="29" ref="H1864:H1927">G1864/F1864</f>
        <v>0.9994560669456067</v>
      </c>
      <c r="I1864" s="15">
        <f>G1864</f>
        <v>477.74</v>
      </c>
      <c r="J1864" s="21"/>
    </row>
    <row r="1865" spans="1:10" ht="15">
      <c r="A1865" s="120"/>
      <c r="B1865" s="103"/>
      <c r="C1865" s="98"/>
      <c r="D1865" s="10" t="s">
        <v>1671</v>
      </c>
      <c r="E1865" s="13">
        <v>300</v>
      </c>
      <c r="F1865" s="15" t="s">
        <v>1175</v>
      </c>
      <c r="G1865" s="15">
        <v>477.74</v>
      </c>
      <c r="H1865" s="24">
        <f t="shared" si="29"/>
        <v>0.9994560669456067</v>
      </c>
      <c r="I1865" s="15"/>
      <c r="J1865" s="21"/>
    </row>
    <row r="1866" spans="1:10" ht="15">
      <c r="A1866" s="120"/>
      <c r="B1866" s="103"/>
      <c r="C1866" s="97" t="s">
        <v>214</v>
      </c>
      <c r="D1866" s="10" t="s">
        <v>215</v>
      </c>
      <c r="E1866" s="13">
        <f>E1867+E1868</f>
        <v>47760</v>
      </c>
      <c r="F1866" s="15" t="s">
        <v>1672</v>
      </c>
      <c r="G1866" s="15">
        <f>G1867+G1868</f>
        <v>14088.15</v>
      </c>
      <c r="H1866" s="24">
        <f t="shared" si="29"/>
        <v>0.29497801507537685</v>
      </c>
      <c r="I1866" s="15">
        <f>G1866</f>
        <v>14088.15</v>
      </c>
      <c r="J1866" s="21"/>
    </row>
    <row r="1867" spans="1:10" ht="15">
      <c r="A1867" s="120"/>
      <c r="B1867" s="103"/>
      <c r="C1867" s="98"/>
      <c r="D1867" s="10" t="s">
        <v>1622</v>
      </c>
      <c r="E1867" s="13">
        <v>20160</v>
      </c>
      <c r="F1867" s="15" t="s">
        <v>1623</v>
      </c>
      <c r="G1867" s="15">
        <v>65</v>
      </c>
      <c r="H1867" s="24">
        <f t="shared" si="29"/>
        <v>0.003224206349206349</v>
      </c>
      <c r="I1867" s="15"/>
      <c r="J1867" s="21"/>
    </row>
    <row r="1868" spans="1:10" ht="15">
      <c r="A1868" s="120"/>
      <c r="B1868" s="103"/>
      <c r="C1868" s="98"/>
      <c r="D1868" s="10" t="s">
        <v>1671</v>
      </c>
      <c r="E1868" s="13">
        <v>27600</v>
      </c>
      <c r="F1868" s="15" t="s">
        <v>1624</v>
      </c>
      <c r="G1868" s="15">
        <v>14023.15</v>
      </c>
      <c r="H1868" s="24">
        <f t="shared" si="29"/>
        <v>0.5080851449275362</v>
      </c>
      <c r="I1868" s="15"/>
      <c r="J1868" s="21"/>
    </row>
    <row r="1869" spans="1:10" ht="15">
      <c r="A1869" s="120"/>
      <c r="B1869" s="103"/>
      <c r="C1869" s="97" t="s">
        <v>1482</v>
      </c>
      <c r="D1869" s="10" t="s">
        <v>1483</v>
      </c>
      <c r="E1869" s="13">
        <f>E1870+E1871</f>
        <v>4060</v>
      </c>
      <c r="F1869" s="15" t="s">
        <v>1625</v>
      </c>
      <c r="G1869" s="15">
        <f>G1870+G1871</f>
        <v>3486.23</v>
      </c>
      <c r="H1869" s="24">
        <f t="shared" si="29"/>
        <v>0.8586773399014779</v>
      </c>
      <c r="I1869" s="15">
        <f>G1869</f>
        <v>3486.23</v>
      </c>
      <c r="J1869" s="21"/>
    </row>
    <row r="1870" spans="1:10" ht="15">
      <c r="A1870" s="120"/>
      <c r="B1870" s="103"/>
      <c r="C1870" s="98"/>
      <c r="D1870" s="10" t="s">
        <v>1622</v>
      </c>
      <c r="E1870" s="13">
        <v>1714</v>
      </c>
      <c r="F1870" s="15" t="s">
        <v>1625</v>
      </c>
      <c r="G1870" s="15">
        <v>3486.23</v>
      </c>
      <c r="H1870" s="24">
        <f t="shared" si="29"/>
        <v>0.8586773399014779</v>
      </c>
      <c r="I1870" s="15"/>
      <c r="J1870" s="21"/>
    </row>
    <row r="1871" spans="1:10" ht="15">
      <c r="A1871" s="120"/>
      <c r="B1871" s="103"/>
      <c r="C1871" s="98"/>
      <c r="D1871" s="10" t="s">
        <v>1671</v>
      </c>
      <c r="E1871" s="13">
        <v>2346</v>
      </c>
      <c r="F1871" s="15" t="s">
        <v>184</v>
      </c>
      <c r="G1871" s="15">
        <v>0</v>
      </c>
      <c r="H1871" s="24"/>
      <c r="I1871" s="15"/>
      <c r="J1871" s="21"/>
    </row>
    <row r="1872" spans="1:10" ht="15">
      <c r="A1872" s="120"/>
      <c r="B1872" s="103"/>
      <c r="C1872" s="97" t="s">
        <v>218</v>
      </c>
      <c r="D1872" s="10" t="s">
        <v>219</v>
      </c>
      <c r="E1872" s="13">
        <f>E1873+E1874</f>
        <v>12298</v>
      </c>
      <c r="F1872" s="15" t="s">
        <v>1626</v>
      </c>
      <c r="G1872" s="15">
        <f>G1873+G1874</f>
        <v>3942.68</v>
      </c>
      <c r="H1872" s="24">
        <f t="shared" si="29"/>
        <v>0.3205952187347536</v>
      </c>
      <c r="I1872" s="15">
        <f>G1872</f>
        <v>3942.68</v>
      </c>
      <c r="J1872" s="21"/>
    </row>
    <row r="1873" spans="1:10" ht="15">
      <c r="A1873" s="120"/>
      <c r="B1873" s="103"/>
      <c r="C1873" s="98"/>
      <c r="D1873" s="10" t="s">
        <v>1622</v>
      </c>
      <c r="E1873" s="13">
        <v>7123</v>
      </c>
      <c r="F1873" s="15" t="s">
        <v>1627</v>
      </c>
      <c r="G1873" s="15">
        <v>1749.62</v>
      </c>
      <c r="H1873" s="24">
        <f t="shared" si="29"/>
        <v>0.24562965042819035</v>
      </c>
      <c r="I1873" s="15"/>
      <c r="J1873" s="21"/>
    </row>
    <row r="1874" spans="1:10" ht="15">
      <c r="A1874" s="120"/>
      <c r="B1874" s="103"/>
      <c r="C1874" s="98"/>
      <c r="D1874" s="10" t="s">
        <v>1671</v>
      </c>
      <c r="E1874" s="13">
        <v>5175</v>
      </c>
      <c r="F1874" s="15" t="s">
        <v>1628</v>
      </c>
      <c r="G1874" s="15">
        <v>2193.06</v>
      </c>
      <c r="H1874" s="24">
        <f t="shared" si="29"/>
        <v>0.42377971014492755</v>
      </c>
      <c r="I1874" s="15"/>
      <c r="J1874" s="21"/>
    </row>
    <row r="1875" spans="1:10" ht="15">
      <c r="A1875" s="120"/>
      <c r="B1875" s="103"/>
      <c r="C1875" s="97" t="s">
        <v>221</v>
      </c>
      <c r="D1875" s="10" t="s">
        <v>222</v>
      </c>
      <c r="E1875" s="13">
        <f>E1876+E1877</f>
        <v>1832</v>
      </c>
      <c r="F1875" s="15" t="s">
        <v>1629</v>
      </c>
      <c r="G1875" s="15">
        <f>G1876+G1877</f>
        <v>549.93</v>
      </c>
      <c r="H1875" s="24">
        <f t="shared" si="29"/>
        <v>0.3001801310043668</v>
      </c>
      <c r="I1875" s="15">
        <f>G1875</f>
        <v>549.93</v>
      </c>
      <c r="J1875" s="21"/>
    </row>
    <row r="1876" spans="1:10" ht="15">
      <c r="A1876" s="120"/>
      <c r="B1876" s="103"/>
      <c r="C1876" s="98"/>
      <c r="D1876" s="10" t="s">
        <v>1622</v>
      </c>
      <c r="E1876" s="13">
        <v>1010</v>
      </c>
      <c r="F1876" s="15" t="s">
        <v>1630</v>
      </c>
      <c r="G1876" s="15">
        <v>167.73</v>
      </c>
      <c r="H1876" s="24">
        <f t="shared" si="29"/>
        <v>0.16606930693069305</v>
      </c>
      <c r="I1876" s="15"/>
      <c r="J1876" s="21"/>
    </row>
    <row r="1877" spans="1:10" ht="15">
      <c r="A1877" s="120"/>
      <c r="B1877" s="103"/>
      <c r="C1877" s="98"/>
      <c r="D1877" s="10" t="s">
        <v>1671</v>
      </c>
      <c r="E1877" s="13">
        <v>822</v>
      </c>
      <c r="F1877" s="15" t="s">
        <v>1631</v>
      </c>
      <c r="G1877" s="15">
        <v>382.2</v>
      </c>
      <c r="H1877" s="24">
        <f t="shared" si="29"/>
        <v>0.464963503649635</v>
      </c>
      <c r="I1877" s="15"/>
      <c r="J1877" s="21"/>
    </row>
    <row r="1878" spans="1:10" ht="30">
      <c r="A1878" s="120"/>
      <c r="B1878" s="103"/>
      <c r="C1878" s="97" t="s">
        <v>807</v>
      </c>
      <c r="D1878" s="10" t="s">
        <v>808</v>
      </c>
      <c r="E1878" s="13">
        <f>E1879</f>
        <v>0</v>
      </c>
      <c r="F1878" s="15" t="s">
        <v>883</v>
      </c>
      <c r="G1878" s="15">
        <f>G1879</f>
        <v>31</v>
      </c>
      <c r="H1878" s="24">
        <f t="shared" si="29"/>
        <v>0.06458333333333334</v>
      </c>
      <c r="I1878" s="15">
        <f>G1878</f>
        <v>31</v>
      </c>
      <c r="J1878" s="21"/>
    </row>
    <row r="1879" spans="1:10" ht="15">
      <c r="A1879" s="120"/>
      <c r="B1879" s="103"/>
      <c r="C1879" s="98"/>
      <c r="D1879" s="10" t="s">
        <v>1671</v>
      </c>
      <c r="E1879" s="13">
        <v>0</v>
      </c>
      <c r="F1879" s="15" t="s">
        <v>883</v>
      </c>
      <c r="G1879" s="15">
        <v>31</v>
      </c>
      <c r="H1879" s="24">
        <f t="shared" si="29"/>
        <v>0.06458333333333334</v>
      </c>
      <c r="I1879" s="15"/>
      <c r="J1879" s="21"/>
    </row>
    <row r="1880" spans="1:10" ht="15">
      <c r="A1880" s="120"/>
      <c r="B1880" s="103"/>
      <c r="C1880" s="97" t="s">
        <v>1487</v>
      </c>
      <c r="D1880" s="10" t="s">
        <v>1488</v>
      </c>
      <c r="E1880" s="13">
        <f>SUM(E1881:E1884)</f>
        <v>21405</v>
      </c>
      <c r="F1880" s="15" t="s">
        <v>1632</v>
      </c>
      <c r="G1880" s="15">
        <f>SUM(G1881:G1884)</f>
        <v>9820.13</v>
      </c>
      <c r="H1880" s="24">
        <f t="shared" si="29"/>
        <v>0.2736250661762657</v>
      </c>
      <c r="I1880" s="15">
        <f>G1880</f>
        <v>9820.13</v>
      </c>
      <c r="J1880" s="21"/>
    </row>
    <row r="1881" spans="1:10" ht="15">
      <c r="A1881" s="120"/>
      <c r="B1881" s="103"/>
      <c r="C1881" s="98"/>
      <c r="D1881" s="10" t="s">
        <v>1622</v>
      </c>
      <c r="E1881" s="13">
        <v>17805</v>
      </c>
      <c r="F1881" s="15" t="s">
        <v>1633</v>
      </c>
      <c r="G1881" s="15">
        <v>8388.63</v>
      </c>
      <c r="H1881" s="24">
        <f t="shared" si="29"/>
        <v>0.5168276754358943</v>
      </c>
      <c r="I1881" s="15"/>
      <c r="J1881" s="21"/>
    </row>
    <row r="1882" spans="1:10" ht="15">
      <c r="A1882" s="120"/>
      <c r="B1882" s="103"/>
      <c r="C1882" s="98"/>
      <c r="D1882" s="10" t="s">
        <v>1671</v>
      </c>
      <c r="E1882" s="13">
        <v>3600</v>
      </c>
      <c r="F1882" s="15" t="s">
        <v>1692</v>
      </c>
      <c r="G1882" s="15">
        <v>1274</v>
      </c>
      <c r="H1882" s="24">
        <f t="shared" si="29"/>
        <v>0.35388888888888886</v>
      </c>
      <c r="I1882" s="15"/>
      <c r="J1882" s="21"/>
    </row>
    <row r="1883" spans="1:10" ht="15">
      <c r="A1883" s="120"/>
      <c r="B1883" s="103"/>
      <c r="C1883" s="98"/>
      <c r="D1883" s="10" t="s">
        <v>1634</v>
      </c>
      <c r="E1883" s="13">
        <v>0</v>
      </c>
      <c r="F1883" s="15" t="s">
        <v>1635</v>
      </c>
      <c r="G1883" s="15">
        <v>157.5</v>
      </c>
      <c r="H1883" s="24">
        <f t="shared" si="29"/>
        <v>0.9968354430379747</v>
      </c>
      <c r="I1883" s="15"/>
      <c r="J1883" s="21"/>
    </row>
    <row r="1884" spans="1:10" ht="30">
      <c r="A1884" s="120"/>
      <c r="B1884" s="103"/>
      <c r="C1884" s="98"/>
      <c r="D1884" s="10" t="s">
        <v>1636</v>
      </c>
      <c r="E1884" s="13">
        <v>0</v>
      </c>
      <c r="F1884" s="15" t="s">
        <v>1583</v>
      </c>
      <c r="G1884" s="15">
        <v>0</v>
      </c>
      <c r="H1884" s="24">
        <f t="shared" si="29"/>
        <v>0</v>
      </c>
      <c r="I1884" s="15"/>
      <c r="J1884" s="21"/>
    </row>
    <row r="1885" spans="1:10" ht="15">
      <c r="A1885" s="120"/>
      <c r="B1885" s="103"/>
      <c r="C1885" s="109" t="s">
        <v>224</v>
      </c>
      <c r="D1885" s="10" t="s">
        <v>1958</v>
      </c>
      <c r="E1885" s="13">
        <f>SUM(E1886:E1897)</f>
        <v>7937</v>
      </c>
      <c r="F1885" s="15" t="s">
        <v>1584</v>
      </c>
      <c r="G1885" s="15">
        <f>SUM(G1886:G1897)</f>
        <v>12139.649999999998</v>
      </c>
      <c r="H1885" s="24">
        <f t="shared" si="29"/>
        <v>0.6375866596638654</v>
      </c>
      <c r="I1885" s="15">
        <f>G1885</f>
        <v>12139.649999999998</v>
      </c>
      <c r="J1885" s="21"/>
    </row>
    <row r="1886" spans="1:10" ht="15">
      <c r="A1886" s="120"/>
      <c r="B1886" s="120"/>
      <c r="C1886" s="102"/>
      <c r="D1886" s="51" t="s">
        <v>1622</v>
      </c>
      <c r="E1886" s="13">
        <v>2000</v>
      </c>
      <c r="F1886" s="15" t="s">
        <v>1479</v>
      </c>
      <c r="G1886" s="15">
        <v>819.85</v>
      </c>
      <c r="H1886" s="24">
        <f t="shared" si="29"/>
        <v>0.409925</v>
      </c>
      <c r="I1886" s="15"/>
      <c r="J1886" s="21"/>
    </row>
    <row r="1887" spans="1:10" ht="30">
      <c r="A1887" s="120"/>
      <c r="B1887" s="120"/>
      <c r="C1887" s="103"/>
      <c r="D1887" s="51" t="s">
        <v>1613</v>
      </c>
      <c r="E1887" s="13">
        <v>1320</v>
      </c>
      <c r="F1887" s="15">
        <v>5112</v>
      </c>
      <c r="G1887" s="15">
        <v>2661.22</v>
      </c>
      <c r="H1887" s="24">
        <f t="shared" si="29"/>
        <v>0.5205829420970266</v>
      </c>
      <c r="I1887" s="15"/>
      <c r="J1887" s="21"/>
    </row>
    <row r="1888" spans="1:10" ht="15">
      <c r="A1888" s="120"/>
      <c r="B1888" s="120"/>
      <c r="C1888" s="103"/>
      <c r="D1888" s="52" t="s">
        <v>1585</v>
      </c>
      <c r="E1888" s="35">
        <v>0</v>
      </c>
      <c r="F1888" s="36" t="s">
        <v>1586</v>
      </c>
      <c r="G1888" s="36">
        <v>95.99</v>
      </c>
      <c r="H1888" s="24">
        <f t="shared" si="29"/>
        <v>0.7868032786885245</v>
      </c>
      <c r="I1888" s="36"/>
      <c r="J1888" s="37"/>
    </row>
    <row r="1889" spans="1:10" ht="15">
      <c r="A1889" s="120"/>
      <c r="B1889" s="120"/>
      <c r="C1889" s="103"/>
      <c r="D1889" s="128" t="s">
        <v>1634</v>
      </c>
      <c r="E1889" s="40">
        <v>4000</v>
      </c>
      <c r="F1889" s="41" t="s">
        <v>909</v>
      </c>
      <c r="G1889" s="41">
        <v>1025.61</v>
      </c>
      <c r="H1889" s="24">
        <f t="shared" si="29"/>
        <v>0.9323727272727271</v>
      </c>
      <c r="I1889" s="41"/>
      <c r="J1889" s="42"/>
    </row>
    <row r="1890" spans="1:10" ht="30">
      <c r="A1890" s="120"/>
      <c r="B1890" s="120"/>
      <c r="C1890" s="103"/>
      <c r="D1890" s="51" t="s">
        <v>1587</v>
      </c>
      <c r="E1890" s="13">
        <v>0</v>
      </c>
      <c r="F1890" s="15" t="s">
        <v>1588</v>
      </c>
      <c r="G1890" s="15">
        <v>880.07</v>
      </c>
      <c r="H1890" s="24">
        <f t="shared" si="29"/>
        <v>0.99894438138479</v>
      </c>
      <c r="I1890" s="15"/>
      <c r="J1890" s="21"/>
    </row>
    <row r="1891" spans="1:10" ht="30">
      <c r="A1891" s="120"/>
      <c r="B1891" s="120"/>
      <c r="C1891" s="103"/>
      <c r="D1891" s="51" t="s">
        <v>1589</v>
      </c>
      <c r="E1891" s="13">
        <v>0</v>
      </c>
      <c r="F1891" s="15" t="s">
        <v>659</v>
      </c>
      <c r="G1891" s="15">
        <v>0</v>
      </c>
      <c r="H1891" s="24">
        <f t="shared" si="29"/>
        <v>0</v>
      </c>
      <c r="I1891" s="15"/>
      <c r="J1891" s="21"/>
    </row>
    <row r="1892" spans="1:10" ht="15">
      <c r="A1892" s="120"/>
      <c r="B1892" s="120"/>
      <c r="C1892" s="103"/>
      <c r="D1892" s="51" t="s">
        <v>1590</v>
      </c>
      <c r="E1892" s="13">
        <v>0</v>
      </c>
      <c r="F1892" s="15" t="s">
        <v>1705</v>
      </c>
      <c r="G1892" s="15">
        <v>0</v>
      </c>
      <c r="H1892" s="24">
        <f t="shared" si="29"/>
        <v>0</v>
      </c>
      <c r="I1892" s="15"/>
      <c r="J1892" s="21"/>
    </row>
    <row r="1893" spans="1:10" ht="30">
      <c r="A1893" s="120"/>
      <c r="B1893" s="120"/>
      <c r="C1893" s="103"/>
      <c r="D1893" s="51" t="s">
        <v>1591</v>
      </c>
      <c r="E1893" s="13">
        <v>0</v>
      </c>
      <c r="F1893" s="15">
        <v>2473</v>
      </c>
      <c r="G1893" s="15">
        <v>2472.91</v>
      </c>
      <c r="H1893" s="24">
        <f t="shared" si="29"/>
        <v>0.9999636069551152</v>
      </c>
      <c r="I1893" s="15"/>
      <c r="J1893" s="21"/>
    </row>
    <row r="1894" spans="1:10" ht="30">
      <c r="A1894" s="120"/>
      <c r="B1894" s="120"/>
      <c r="C1894" s="103"/>
      <c r="D1894" s="51" t="s">
        <v>1593</v>
      </c>
      <c r="E1894" s="13">
        <v>0</v>
      </c>
      <c r="F1894" s="15" t="s">
        <v>1158</v>
      </c>
      <c r="G1894" s="15">
        <v>2349</v>
      </c>
      <c r="H1894" s="24">
        <f t="shared" si="29"/>
        <v>0.97875</v>
      </c>
      <c r="I1894" s="15"/>
      <c r="J1894" s="21"/>
    </row>
    <row r="1895" spans="1:10" ht="30">
      <c r="A1895" s="120"/>
      <c r="B1895" s="120"/>
      <c r="C1895" s="103"/>
      <c r="D1895" s="51" t="s">
        <v>1594</v>
      </c>
      <c r="E1895" s="13">
        <v>0</v>
      </c>
      <c r="F1895" s="15" t="s">
        <v>1595</v>
      </c>
      <c r="G1895" s="15">
        <v>1835</v>
      </c>
      <c r="H1895" s="24">
        <f t="shared" si="29"/>
        <v>1</v>
      </c>
      <c r="I1895" s="15"/>
      <c r="J1895" s="21"/>
    </row>
    <row r="1896" spans="1:10" ht="30">
      <c r="A1896" s="120"/>
      <c r="B1896" s="120"/>
      <c r="C1896" s="103"/>
      <c r="D1896" s="51" t="s">
        <v>1596</v>
      </c>
      <c r="E1896" s="13">
        <v>617</v>
      </c>
      <c r="F1896" s="15" t="s">
        <v>1597</v>
      </c>
      <c r="G1896" s="15">
        <v>0</v>
      </c>
      <c r="H1896" s="24">
        <f t="shared" si="29"/>
        <v>0</v>
      </c>
      <c r="I1896" s="15"/>
      <c r="J1896" s="21"/>
    </row>
    <row r="1897" spans="1:10" ht="15">
      <c r="A1897" s="120"/>
      <c r="B1897" s="120"/>
      <c r="C1897" s="104"/>
      <c r="D1897" s="51" t="s">
        <v>1598</v>
      </c>
      <c r="E1897" s="13">
        <v>0</v>
      </c>
      <c r="F1897" s="15" t="s">
        <v>1532</v>
      </c>
      <c r="G1897" s="15">
        <v>0</v>
      </c>
      <c r="H1897" s="24">
        <f t="shared" si="29"/>
        <v>0</v>
      </c>
      <c r="I1897" s="15"/>
      <c r="J1897" s="21"/>
    </row>
    <row r="1898" spans="1:10" ht="15">
      <c r="A1898" s="120"/>
      <c r="B1898" s="103"/>
      <c r="C1898" s="121" t="s">
        <v>1752</v>
      </c>
      <c r="D1898" s="10" t="s">
        <v>1753</v>
      </c>
      <c r="E1898" s="13">
        <f>E1899+E1900</f>
        <v>4400</v>
      </c>
      <c r="F1898" s="15" t="s">
        <v>870</v>
      </c>
      <c r="G1898" s="15">
        <f>G1899+G1900</f>
        <v>2250.85</v>
      </c>
      <c r="H1898" s="24">
        <f t="shared" si="29"/>
        <v>0.5115568181818182</v>
      </c>
      <c r="I1898" s="15">
        <f>G1898</f>
        <v>2250.85</v>
      </c>
      <c r="J1898" s="21"/>
    </row>
    <row r="1899" spans="1:10" ht="15">
      <c r="A1899" s="120"/>
      <c r="B1899" s="103"/>
      <c r="C1899" s="98"/>
      <c r="D1899" s="10" t="s">
        <v>1622</v>
      </c>
      <c r="E1899" s="13">
        <v>2000</v>
      </c>
      <c r="F1899" s="15" t="s">
        <v>1479</v>
      </c>
      <c r="G1899" s="15">
        <v>197.16</v>
      </c>
      <c r="H1899" s="24">
        <f t="shared" si="29"/>
        <v>0.09858</v>
      </c>
      <c r="I1899" s="15"/>
      <c r="J1899" s="21"/>
    </row>
    <row r="1900" spans="1:10" ht="15">
      <c r="A1900" s="120"/>
      <c r="B1900" s="103"/>
      <c r="C1900" s="98"/>
      <c r="D1900" s="10" t="s">
        <v>1671</v>
      </c>
      <c r="E1900" s="13">
        <v>2400</v>
      </c>
      <c r="F1900" s="15" t="s">
        <v>1158</v>
      </c>
      <c r="G1900" s="15">
        <v>2053.69</v>
      </c>
      <c r="H1900" s="24">
        <f t="shared" si="29"/>
        <v>0.8557041666666667</v>
      </c>
      <c r="I1900" s="15"/>
      <c r="J1900" s="21"/>
    </row>
    <row r="1901" spans="1:10" ht="15">
      <c r="A1901" s="120"/>
      <c r="B1901" s="103"/>
      <c r="C1901" s="97" t="s">
        <v>1968</v>
      </c>
      <c r="D1901" s="10" t="s">
        <v>1969</v>
      </c>
      <c r="E1901" s="13">
        <f>E1902+E1903</f>
        <v>100000</v>
      </c>
      <c r="F1901" s="15" t="s">
        <v>1599</v>
      </c>
      <c r="G1901" s="15">
        <f>G1902+G1903</f>
        <v>860</v>
      </c>
      <c r="H1901" s="24">
        <f t="shared" si="29"/>
        <v>0.03481922345034212</v>
      </c>
      <c r="I1901" s="15">
        <f>G1901</f>
        <v>860</v>
      </c>
      <c r="J1901" s="21"/>
    </row>
    <row r="1902" spans="1:10" ht="15">
      <c r="A1902" s="120"/>
      <c r="B1902" s="103"/>
      <c r="C1902" s="98"/>
      <c r="D1902" s="10" t="s">
        <v>1671</v>
      </c>
      <c r="E1902" s="13">
        <v>0</v>
      </c>
      <c r="F1902" s="15" t="s">
        <v>1524</v>
      </c>
      <c r="G1902" s="15">
        <v>260</v>
      </c>
      <c r="H1902" s="24">
        <f t="shared" si="29"/>
        <v>0.43333333333333335</v>
      </c>
      <c r="I1902" s="15"/>
      <c r="J1902" s="21"/>
    </row>
    <row r="1903" spans="1:10" ht="15">
      <c r="A1903" s="120"/>
      <c r="B1903" s="103"/>
      <c r="C1903" s="98"/>
      <c r="D1903" s="10" t="s">
        <v>1598</v>
      </c>
      <c r="E1903" s="13">
        <v>100000</v>
      </c>
      <c r="F1903" s="15" t="s">
        <v>1600</v>
      </c>
      <c r="G1903" s="15">
        <v>600</v>
      </c>
      <c r="H1903" s="24">
        <f t="shared" si="29"/>
        <v>0.024897298643097223</v>
      </c>
      <c r="I1903" s="15"/>
      <c r="J1903" s="21"/>
    </row>
    <row r="1904" spans="1:10" ht="15">
      <c r="A1904" s="120"/>
      <c r="B1904" s="103"/>
      <c r="C1904" s="97" t="s">
        <v>1522</v>
      </c>
      <c r="D1904" s="10" t="s">
        <v>1523</v>
      </c>
      <c r="E1904" s="13">
        <f>E1905</f>
        <v>0</v>
      </c>
      <c r="F1904" s="15" t="s">
        <v>342</v>
      </c>
      <c r="G1904" s="15">
        <f>G1905</f>
        <v>180</v>
      </c>
      <c r="H1904" s="24">
        <f t="shared" si="29"/>
        <v>1</v>
      </c>
      <c r="I1904" s="15">
        <f>G1904</f>
        <v>180</v>
      </c>
      <c r="J1904" s="21"/>
    </row>
    <row r="1905" spans="1:10" ht="15">
      <c r="A1905" s="120"/>
      <c r="B1905" s="103"/>
      <c r="C1905" s="98"/>
      <c r="D1905" s="10" t="s">
        <v>1601</v>
      </c>
      <c r="E1905" s="13">
        <v>0</v>
      </c>
      <c r="F1905" s="15" t="s">
        <v>342</v>
      </c>
      <c r="G1905" s="15">
        <v>180</v>
      </c>
      <c r="H1905" s="24">
        <f t="shared" si="29"/>
        <v>1</v>
      </c>
      <c r="I1905" s="15"/>
      <c r="J1905" s="21"/>
    </row>
    <row r="1906" spans="1:10" ht="15">
      <c r="A1906" s="120"/>
      <c r="B1906" s="103"/>
      <c r="C1906" s="109" t="s">
        <v>1941</v>
      </c>
      <c r="D1906" s="10" t="s">
        <v>1942</v>
      </c>
      <c r="E1906" s="13">
        <f>SUM(E1907:E1914)</f>
        <v>20546</v>
      </c>
      <c r="F1906" s="15" t="s">
        <v>1602</v>
      </c>
      <c r="G1906" s="15">
        <f>SUM(G1907:G1914)</f>
        <v>38546.61</v>
      </c>
      <c r="H1906" s="24">
        <f t="shared" si="29"/>
        <v>0.6666656866136285</v>
      </c>
      <c r="I1906" s="15">
        <f>G1906</f>
        <v>38546.61</v>
      </c>
      <c r="J1906" s="21"/>
    </row>
    <row r="1907" spans="1:10" ht="15">
      <c r="A1907" s="120"/>
      <c r="B1907" s="120"/>
      <c r="C1907" s="102"/>
      <c r="D1907" s="51" t="s">
        <v>1622</v>
      </c>
      <c r="E1907" s="13">
        <v>3960</v>
      </c>
      <c r="F1907" s="15" t="s">
        <v>1603</v>
      </c>
      <c r="G1907" s="15">
        <v>1481.86</v>
      </c>
      <c r="H1907" s="24">
        <f t="shared" si="29"/>
        <v>0.45736419753086416</v>
      </c>
      <c r="I1907" s="15"/>
      <c r="J1907" s="21"/>
    </row>
    <row r="1908" spans="1:10" ht="15">
      <c r="A1908" s="120"/>
      <c r="B1908" s="120"/>
      <c r="C1908" s="103"/>
      <c r="D1908" s="51" t="s">
        <v>1671</v>
      </c>
      <c r="E1908" s="13">
        <v>1770</v>
      </c>
      <c r="F1908" s="15" t="s">
        <v>1842</v>
      </c>
      <c r="G1908" s="15">
        <v>3446</v>
      </c>
      <c r="H1908" s="24">
        <f t="shared" si="29"/>
        <v>0.9189333333333334</v>
      </c>
      <c r="I1908" s="15"/>
      <c r="J1908" s="21"/>
    </row>
    <row r="1909" spans="1:10" ht="15">
      <c r="A1909" s="120"/>
      <c r="B1909" s="120"/>
      <c r="C1909" s="103"/>
      <c r="D1909" s="51" t="s">
        <v>1634</v>
      </c>
      <c r="E1909" s="13">
        <v>3000</v>
      </c>
      <c r="F1909" s="15" t="s">
        <v>1479</v>
      </c>
      <c r="G1909" s="15">
        <v>975.44</v>
      </c>
      <c r="H1909" s="24">
        <f t="shared" si="29"/>
        <v>0.48772000000000004</v>
      </c>
      <c r="I1909" s="15"/>
      <c r="J1909" s="21"/>
    </row>
    <row r="1910" spans="1:10" ht="30">
      <c r="A1910" s="120"/>
      <c r="B1910" s="120"/>
      <c r="C1910" s="103"/>
      <c r="D1910" s="51" t="s">
        <v>1587</v>
      </c>
      <c r="E1910" s="13">
        <v>0</v>
      </c>
      <c r="F1910" s="15" t="s">
        <v>1843</v>
      </c>
      <c r="G1910" s="15">
        <v>1599</v>
      </c>
      <c r="H1910" s="24">
        <f t="shared" si="29"/>
        <v>0.5126643154857327</v>
      </c>
      <c r="I1910" s="15"/>
      <c r="J1910" s="21"/>
    </row>
    <row r="1911" spans="1:10" ht="30">
      <c r="A1911" s="120"/>
      <c r="B1911" s="120"/>
      <c r="C1911" s="103"/>
      <c r="D1911" s="52" t="s">
        <v>1844</v>
      </c>
      <c r="E1911" s="35">
        <v>0</v>
      </c>
      <c r="F1911" s="36" t="s">
        <v>1705</v>
      </c>
      <c r="G1911" s="36">
        <v>0</v>
      </c>
      <c r="H1911" s="24">
        <f t="shared" si="29"/>
        <v>0</v>
      </c>
      <c r="I1911" s="36"/>
      <c r="J1911" s="37"/>
    </row>
    <row r="1912" spans="1:10" ht="60">
      <c r="A1912" s="120"/>
      <c r="B1912" s="120"/>
      <c r="C1912" s="103"/>
      <c r="D1912" s="128" t="s">
        <v>1845</v>
      </c>
      <c r="E1912" s="40">
        <v>0</v>
      </c>
      <c r="F1912" s="41" t="s">
        <v>1479</v>
      </c>
      <c r="G1912" s="41">
        <v>0</v>
      </c>
      <c r="H1912" s="24">
        <f t="shared" si="29"/>
        <v>0</v>
      </c>
      <c r="I1912" s="41"/>
      <c r="J1912" s="42"/>
    </row>
    <row r="1913" spans="1:10" ht="30">
      <c r="A1913" s="120"/>
      <c r="B1913" s="120"/>
      <c r="C1913" s="103"/>
      <c r="D1913" s="51" t="s">
        <v>1846</v>
      </c>
      <c r="E1913" s="13">
        <v>11816</v>
      </c>
      <c r="F1913" s="15" t="s">
        <v>1847</v>
      </c>
      <c r="G1913" s="15">
        <v>0</v>
      </c>
      <c r="H1913" s="24">
        <f t="shared" si="29"/>
        <v>0</v>
      </c>
      <c r="I1913" s="15"/>
      <c r="J1913" s="21"/>
    </row>
    <row r="1914" spans="1:10" ht="15">
      <c r="A1914" s="120"/>
      <c r="B1914" s="120"/>
      <c r="C1914" s="104"/>
      <c r="D1914" s="51" t="s">
        <v>1598</v>
      </c>
      <c r="E1914" s="13">
        <v>0</v>
      </c>
      <c r="F1914" s="15" t="s">
        <v>1848</v>
      </c>
      <c r="G1914" s="15">
        <v>31044.31</v>
      </c>
      <c r="H1914" s="24">
        <f t="shared" si="29"/>
        <v>1.004832820844797</v>
      </c>
      <c r="I1914" s="15"/>
      <c r="J1914" s="21"/>
    </row>
    <row r="1915" spans="1:10" ht="45">
      <c r="A1915" s="120"/>
      <c r="B1915" s="103"/>
      <c r="C1915" s="121" t="s">
        <v>782</v>
      </c>
      <c r="D1915" s="10" t="s">
        <v>783</v>
      </c>
      <c r="E1915" s="13">
        <f>E1916</f>
        <v>600</v>
      </c>
      <c r="F1915" s="15" t="s">
        <v>1524</v>
      </c>
      <c r="G1915" s="15">
        <f>G1916</f>
        <v>228.78</v>
      </c>
      <c r="H1915" s="24">
        <f t="shared" si="29"/>
        <v>0.38130000000000003</v>
      </c>
      <c r="I1915" s="15">
        <f>G1915</f>
        <v>228.78</v>
      </c>
      <c r="J1915" s="21"/>
    </row>
    <row r="1916" spans="1:10" ht="15">
      <c r="A1916" s="120"/>
      <c r="B1916" s="103"/>
      <c r="C1916" s="98"/>
      <c r="D1916" s="10" t="s">
        <v>1622</v>
      </c>
      <c r="E1916" s="13">
        <v>600</v>
      </c>
      <c r="F1916" s="15" t="s">
        <v>1524</v>
      </c>
      <c r="G1916" s="15">
        <v>228.78</v>
      </c>
      <c r="H1916" s="24">
        <f t="shared" si="29"/>
        <v>0.38130000000000003</v>
      </c>
      <c r="I1916" s="15"/>
      <c r="J1916" s="21"/>
    </row>
    <row r="1917" spans="1:10" ht="45">
      <c r="A1917" s="120"/>
      <c r="B1917" s="103"/>
      <c r="C1917" s="97" t="s">
        <v>785</v>
      </c>
      <c r="D1917" s="10" t="s">
        <v>786</v>
      </c>
      <c r="E1917" s="13">
        <f>E1918</f>
        <v>720</v>
      </c>
      <c r="F1917" s="15" t="s">
        <v>1849</v>
      </c>
      <c r="G1917" s="15">
        <f>G1918</f>
        <v>385.2</v>
      </c>
      <c r="H1917" s="24">
        <f t="shared" si="29"/>
        <v>0.535</v>
      </c>
      <c r="I1917" s="15">
        <f>G1917</f>
        <v>385.2</v>
      </c>
      <c r="J1917" s="21"/>
    </row>
    <row r="1918" spans="1:10" ht="15">
      <c r="A1918" s="120"/>
      <c r="B1918" s="103"/>
      <c r="C1918" s="98"/>
      <c r="D1918" s="10" t="s">
        <v>1671</v>
      </c>
      <c r="E1918" s="13">
        <v>720</v>
      </c>
      <c r="F1918" s="15" t="s">
        <v>1849</v>
      </c>
      <c r="G1918" s="15">
        <v>385.2</v>
      </c>
      <c r="H1918" s="24">
        <f t="shared" si="29"/>
        <v>0.535</v>
      </c>
      <c r="I1918" s="15"/>
      <c r="J1918" s="21"/>
    </row>
    <row r="1919" spans="1:10" ht="30">
      <c r="A1919" s="120"/>
      <c r="B1919" s="103"/>
      <c r="C1919" s="97" t="s">
        <v>1766</v>
      </c>
      <c r="D1919" s="10" t="s">
        <v>1767</v>
      </c>
      <c r="E1919" s="13">
        <f>E1920</f>
        <v>3000</v>
      </c>
      <c r="F1919" s="15" t="s">
        <v>1733</v>
      </c>
      <c r="G1919" s="15">
        <f>G1920</f>
        <v>0</v>
      </c>
      <c r="H1919" s="24">
        <f t="shared" si="29"/>
        <v>0</v>
      </c>
      <c r="I1919" s="15">
        <f>G1919</f>
        <v>0</v>
      </c>
      <c r="J1919" s="21"/>
    </row>
    <row r="1920" spans="1:10" ht="15">
      <c r="A1920" s="120"/>
      <c r="B1920" s="103"/>
      <c r="C1920" s="98"/>
      <c r="D1920" s="10" t="s">
        <v>1634</v>
      </c>
      <c r="E1920" s="13">
        <v>3000</v>
      </c>
      <c r="F1920" s="15" t="s">
        <v>1733</v>
      </c>
      <c r="G1920" s="15">
        <v>0</v>
      </c>
      <c r="H1920" s="24">
        <f t="shared" si="29"/>
        <v>0</v>
      </c>
      <c r="I1920" s="15"/>
      <c r="J1920" s="21"/>
    </row>
    <row r="1921" spans="1:10" ht="15">
      <c r="A1921" s="120"/>
      <c r="B1921" s="103"/>
      <c r="C1921" s="97" t="s">
        <v>230</v>
      </c>
      <c r="D1921" s="10" t="s">
        <v>231</v>
      </c>
      <c r="E1921" s="13">
        <f>SUM(E1922:E1924)</f>
        <v>9026</v>
      </c>
      <c r="F1921" s="15" t="s">
        <v>1015</v>
      </c>
      <c r="G1921" s="15">
        <f>G1922+G1923+G1924</f>
        <v>2183.38</v>
      </c>
      <c r="H1921" s="24">
        <f t="shared" si="29"/>
        <v>0.24189895856414803</v>
      </c>
      <c r="I1921" s="15">
        <f>G1921</f>
        <v>2183.38</v>
      </c>
      <c r="J1921" s="21"/>
    </row>
    <row r="1922" spans="1:10" ht="15">
      <c r="A1922" s="120"/>
      <c r="B1922" s="103"/>
      <c r="C1922" s="98"/>
      <c r="D1922" s="10" t="s">
        <v>1622</v>
      </c>
      <c r="E1922" s="13">
        <v>2300</v>
      </c>
      <c r="F1922" s="15" t="s">
        <v>2093</v>
      </c>
      <c r="G1922" s="15">
        <v>300.18</v>
      </c>
      <c r="H1922" s="24">
        <f t="shared" si="29"/>
        <v>0.13051304347826087</v>
      </c>
      <c r="I1922" s="15"/>
      <c r="J1922" s="21"/>
    </row>
    <row r="1923" spans="1:10" ht="15">
      <c r="A1923" s="120"/>
      <c r="B1923" s="103"/>
      <c r="C1923" s="98"/>
      <c r="D1923" s="10" t="s">
        <v>1671</v>
      </c>
      <c r="E1923" s="13">
        <v>2746</v>
      </c>
      <c r="F1923" s="15" t="s">
        <v>1850</v>
      </c>
      <c r="G1923" s="15">
        <v>499.2</v>
      </c>
      <c r="H1923" s="24">
        <f t="shared" si="29"/>
        <v>0.1817916970138383</v>
      </c>
      <c r="I1923" s="15"/>
      <c r="J1923" s="21"/>
    </row>
    <row r="1924" spans="1:10" ht="15">
      <c r="A1924" s="120"/>
      <c r="B1924" s="103"/>
      <c r="C1924" s="98"/>
      <c r="D1924" s="10" t="s">
        <v>1634</v>
      </c>
      <c r="E1924" s="13">
        <v>3980</v>
      </c>
      <c r="F1924" s="15" t="s">
        <v>1851</v>
      </c>
      <c r="G1924" s="15">
        <v>1384</v>
      </c>
      <c r="H1924" s="24">
        <f t="shared" si="29"/>
        <v>0.34773869346733666</v>
      </c>
      <c r="I1924" s="15"/>
      <c r="J1924" s="21"/>
    </row>
    <row r="1925" spans="1:10" ht="15">
      <c r="A1925" s="120"/>
      <c r="B1925" s="103"/>
      <c r="C1925" s="97" t="s">
        <v>1605</v>
      </c>
      <c r="D1925" s="10" t="s">
        <v>1606</v>
      </c>
      <c r="E1925" s="13">
        <f>E1926</f>
        <v>0</v>
      </c>
      <c r="F1925" s="15" t="s">
        <v>930</v>
      </c>
      <c r="G1925" s="15">
        <f>G1926</f>
        <v>821</v>
      </c>
      <c r="H1925" s="24">
        <f t="shared" si="29"/>
        <v>0.7504570383912249</v>
      </c>
      <c r="I1925" s="15">
        <f>G1925</f>
        <v>821</v>
      </c>
      <c r="J1925" s="21"/>
    </row>
    <row r="1926" spans="1:10" ht="15">
      <c r="A1926" s="120"/>
      <c r="B1926" s="103"/>
      <c r="C1926" s="98"/>
      <c r="D1926" s="10" t="s">
        <v>1671</v>
      </c>
      <c r="E1926" s="13">
        <v>0</v>
      </c>
      <c r="F1926" s="15" t="s">
        <v>930</v>
      </c>
      <c r="G1926" s="15">
        <v>821</v>
      </c>
      <c r="H1926" s="24">
        <f t="shared" si="29"/>
        <v>0.7504570383912249</v>
      </c>
      <c r="I1926" s="15"/>
      <c r="J1926" s="21"/>
    </row>
    <row r="1927" spans="1:10" ht="30">
      <c r="A1927" s="120"/>
      <c r="B1927" s="103"/>
      <c r="C1927" s="97" t="s">
        <v>25</v>
      </c>
      <c r="D1927" s="10" t="s">
        <v>26</v>
      </c>
      <c r="E1927" s="13">
        <v>0</v>
      </c>
      <c r="F1927" s="15" t="s">
        <v>1852</v>
      </c>
      <c r="G1927" s="15">
        <f>G1928+G1929</f>
        <v>870</v>
      </c>
      <c r="H1927" s="24">
        <f t="shared" si="29"/>
        <v>0.5</v>
      </c>
      <c r="I1927" s="15">
        <f>G1927</f>
        <v>870</v>
      </c>
      <c r="J1927" s="21"/>
    </row>
    <row r="1928" spans="1:10" ht="15">
      <c r="A1928" s="120"/>
      <c r="B1928" s="103"/>
      <c r="C1928" s="98"/>
      <c r="D1928" s="10" t="s">
        <v>1622</v>
      </c>
      <c r="E1928" s="13">
        <v>0</v>
      </c>
      <c r="F1928" s="15" t="s">
        <v>1849</v>
      </c>
      <c r="G1928" s="15">
        <v>360</v>
      </c>
      <c r="H1928" s="24">
        <f aca="true" t="shared" si="30" ref="H1928:H1991">G1928/F1928</f>
        <v>0.5</v>
      </c>
      <c r="I1928" s="15"/>
      <c r="J1928" s="21"/>
    </row>
    <row r="1929" spans="1:10" ht="15">
      <c r="A1929" s="120"/>
      <c r="B1929" s="103"/>
      <c r="C1929" s="98"/>
      <c r="D1929" s="10" t="s">
        <v>1671</v>
      </c>
      <c r="E1929" s="13">
        <v>0</v>
      </c>
      <c r="F1929" s="15" t="s">
        <v>411</v>
      </c>
      <c r="G1929" s="15">
        <v>510</v>
      </c>
      <c r="H1929" s="24">
        <f t="shared" si="30"/>
        <v>0.5</v>
      </c>
      <c r="I1929" s="15"/>
      <c r="J1929" s="21"/>
    </row>
    <row r="1930" spans="1:10" ht="15">
      <c r="A1930" s="120"/>
      <c r="B1930" s="103"/>
      <c r="C1930" s="97" t="s">
        <v>1688</v>
      </c>
      <c r="D1930" s="10" t="s">
        <v>1689</v>
      </c>
      <c r="E1930" s="13">
        <f>E1931</f>
        <v>0</v>
      </c>
      <c r="F1930" s="15" t="s">
        <v>1853</v>
      </c>
      <c r="G1930" s="15">
        <f>G1931</f>
        <v>278.8</v>
      </c>
      <c r="H1930" s="24">
        <f t="shared" si="30"/>
        <v>0.03618899273104881</v>
      </c>
      <c r="I1930" s="15">
        <f>G1930</f>
        <v>278.8</v>
      </c>
      <c r="J1930" s="21"/>
    </row>
    <row r="1931" spans="1:10" ht="15">
      <c r="A1931" s="120"/>
      <c r="B1931" s="103"/>
      <c r="C1931" s="98"/>
      <c r="D1931" s="10" t="s">
        <v>1854</v>
      </c>
      <c r="E1931" s="13">
        <v>0</v>
      </c>
      <c r="F1931" s="15" t="s">
        <v>1853</v>
      </c>
      <c r="G1931" s="15">
        <v>278.8</v>
      </c>
      <c r="H1931" s="24">
        <f t="shared" si="30"/>
        <v>0.03618899273104881</v>
      </c>
      <c r="I1931" s="15"/>
      <c r="J1931" s="21"/>
    </row>
    <row r="1932" spans="1:10" ht="15">
      <c r="A1932" s="120"/>
      <c r="B1932" s="103"/>
      <c r="C1932" s="97" t="s">
        <v>251</v>
      </c>
      <c r="D1932" s="10" t="s">
        <v>196</v>
      </c>
      <c r="E1932" s="13">
        <v>0</v>
      </c>
      <c r="F1932" s="15" t="s">
        <v>235</v>
      </c>
      <c r="G1932" s="15">
        <f>G1933</f>
        <v>0</v>
      </c>
      <c r="H1932" s="24">
        <f t="shared" si="30"/>
        <v>0</v>
      </c>
      <c r="I1932" s="15">
        <v>0</v>
      </c>
      <c r="J1932" s="21">
        <f>G1932</f>
        <v>0</v>
      </c>
    </row>
    <row r="1933" spans="1:10" ht="30">
      <c r="A1933" s="120"/>
      <c r="B1933" s="103"/>
      <c r="C1933" s="99"/>
      <c r="D1933" s="34" t="s">
        <v>1855</v>
      </c>
      <c r="E1933" s="35">
        <v>0</v>
      </c>
      <c r="F1933" s="36" t="s">
        <v>235</v>
      </c>
      <c r="G1933" s="36">
        <v>0</v>
      </c>
      <c r="H1933" s="24">
        <f t="shared" si="30"/>
        <v>0</v>
      </c>
      <c r="I1933" s="36"/>
      <c r="J1933" s="37"/>
    </row>
    <row r="1934" spans="1:10" ht="30">
      <c r="A1934" s="120"/>
      <c r="B1934" s="103"/>
      <c r="C1934" s="110" t="s">
        <v>1691</v>
      </c>
      <c r="D1934" s="39" t="s">
        <v>207</v>
      </c>
      <c r="E1934" s="40">
        <v>0</v>
      </c>
      <c r="F1934" s="41" t="s">
        <v>1856</v>
      </c>
      <c r="G1934" s="41">
        <f>G1935+G1936+G1937</f>
        <v>0</v>
      </c>
      <c r="H1934" s="24">
        <f t="shared" si="30"/>
        <v>0</v>
      </c>
      <c r="I1934" s="41">
        <v>0</v>
      </c>
      <c r="J1934" s="42">
        <f>G1934</f>
        <v>0</v>
      </c>
    </row>
    <row r="1935" spans="1:10" ht="30">
      <c r="A1935" s="120"/>
      <c r="B1935" s="103"/>
      <c r="C1935" s="98"/>
      <c r="D1935" s="10" t="s">
        <v>1857</v>
      </c>
      <c r="E1935" s="13">
        <v>0</v>
      </c>
      <c r="F1935" s="15" t="s">
        <v>1858</v>
      </c>
      <c r="G1935" s="15">
        <v>0</v>
      </c>
      <c r="H1935" s="24">
        <f t="shared" si="30"/>
        <v>0</v>
      </c>
      <c r="I1935" s="15"/>
      <c r="J1935" s="21"/>
    </row>
    <row r="1936" spans="1:10" ht="30">
      <c r="A1936" s="120"/>
      <c r="B1936" s="103"/>
      <c r="C1936" s="98"/>
      <c r="D1936" s="10" t="s">
        <v>1859</v>
      </c>
      <c r="E1936" s="13">
        <v>0</v>
      </c>
      <c r="F1936" s="15" t="s">
        <v>404</v>
      </c>
      <c r="G1936" s="15">
        <v>0</v>
      </c>
      <c r="H1936" s="24">
        <f t="shared" si="30"/>
        <v>0</v>
      </c>
      <c r="I1936" s="15"/>
      <c r="J1936" s="21"/>
    </row>
    <row r="1937" spans="1:10" ht="30">
      <c r="A1937" s="120"/>
      <c r="B1937" s="104"/>
      <c r="C1937" s="98"/>
      <c r="D1937" s="10" t="s">
        <v>1860</v>
      </c>
      <c r="E1937" s="13">
        <v>0</v>
      </c>
      <c r="F1937" s="15" t="s">
        <v>1861</v>
      </c>
      <c r="G1937" s="15">
        <v>0</v>
      </c>
      <c r="H1937" s="24">
        <f t="shared" si="30"/>
        <v>0</v>
      </c>
      <c r="I1937" s="15"/>
      <c r="J1937" s="21"/>
    </row>
    <row r="1938" spans="1:10" ht="15">
      <c r="A1938" s="103"/>
      <c r="B1938" s="116" t="s">
        <v>1862</v>
      </c>
      <c r="C1938" s="8"/>
      <c r="D1938" s="10" t="s">
        <v>1863</v>
      </c>
      <c r="E1938" s="13">
        <f>E1939+E1953+E1955+E1957+E1959+E1961+E1963+E1965+E1967+E1969+E1973+E1975+E1977+E1985+E1987+E1989+E1996+E1998+E2000+E2002+E2004+E2006+E2008+E2010+E2012</f>
        <v>370496</v>
      </c>
      <c r="F1938" s="15" t="s">
        <v>1864</v>
      </c>
      <c r="G1938" s="15">
        <f>G1939+G1953+G1955+G1957+G1959+G1961+G1963+G1965+G1967+G1969+G1973+G1975+G1977+G1985+G1987+G1989+G1996+G1998+G2000+G2002+G2004+G2006+G2008+G2010+G2012</f>
        <v>210310.79</v>
      </c>
      <c r="H1938" s="24">
        <f t="shared" si="30"/>
        <v>0.5292781499619986</v>
      </c>
      <c r="I1938" s="15">
        <f>I1939+I1953+I1955+I1957+I1959+I1961+I1963+I1965+I1967+I1969+I1973+I1975+I1977+I1985+I1987+I1989+I1996+I1998+I2000+I2002+I2004+I2006+I2008+I2010+I2012</f>
        <v>210310.79</v>
      </c>
      <c r="J1938" s="21">
        <f>J1939+J1953+J1955+J1957+J1959+J1961+J1963+J1965+J1967+J1969+J1973+J1975+J1977+J1985+J1987+J1989+J1996+J1998+J2000+J2002+J2004+J2006+J2008+J2010+J2012</f>
        <v>0</v>
      </c>
    </row>
    <row r="1939" spans="1:10" ht="45">
      <c r="A1939" s="120"/>
      <c r="B1939" s="102"/>
      <c r="C1939" s="109" t="s">
        <v>1700</v>
      </c>
      <c r="D1939" s="10" t="s">
        <v>1701</v>
      </c>
      <c r="E1939" s="13">
        <f>SUM(E1940:E1952)</f>
        <v>220000</v>
      </c>
      <c r="F1939" s="15" t="s">
        <v>1865</v>
      </c>
      <c r="G1939" s="15">
        <f>SUM(G1940:G1952)</f>
        <v>120500</v>
      </c>
      <c r="H1939" s="24">
        <f t="shared" si="30"/>
        <v>0.5738095238095238</v>
      </c>
      <c r="I1939" s="15">
        <f>G1939</f>
        <v>120500</v>
      </c>
      <c r="J1939" s="21">
        <v>0</v>
      </c>
    </row>
    <row r="1940" spans="1:10" ht="45">
      <c r="A1940" s="120"/>
      <c r="B1940" s="120"/>
      <c r="C1940" s="102"/>
      <c r="D1940" s="51" t="s">
        <v>1866</v>
      </c>
      <c r="E1940" s="13">
        <v>0</v>
      </c>
      <c r="F1940" s="15" t="s">
        <v>1515</v>
      </c>
      <c r="G1940" s="15">
        <v>3000</v>
      </c>
      <c r="H1940" s="24">
        <f t="shared" si="30"/>
        <v>0.5</v>
      </c>
      <c r="I1940" s="15"/>
      <c r="J1940" s="21"/>
    </row>
    <row r="1941" spans="1:10" ht="30">
      <c r="A1941" s="120"/>
      <c r="B1941" s="120"/>
      <c r="C1941" s="103"/>
      <c r="D1941" s="51" t="s">
        <v>1867</v>
      </c>
      <c r="E1941" s="13">
        <v>0</v>
      </c>
      <c r="F1941" s="15" t="s">
        <v>240</v>
      </c>
      <c r="G1941" s="15">
        <v>7000</v>
      </c>
      <c r="H1941" s="24">
        <f t="shared" si="30"/>
        <v>1</v>
      </c>
      <c r="I1941" s="15"/>
      <c r="J1941" s="21"/>
    </row>
    <row r="1942" spans="1:10" ht="75">
      <c r="A1942" s="120"/>
      <c r="B1942" s="120"/>
      <c r="C1942" s="103"/>
      <c r="D1942" s="51" t="s">
        <v>1868</v>
      </c>
      <c r="E1942" s="13">
        <v>0</v>
      </c>
      <c r="F1942" s="15" t="s">
        <v>240</v>
      </c>
      <c r="G1942" s="15">
        <v>3500</v>
      </c>
      <c r="H1942" s="24">
        <f t="shared" si="30"/>
        <v>0.5</v>
      </c>
      <c r="I1942" s="15"/>
      <c r="J1942" s="21"/>
    </row>
    <row r="1943" spans="1:10" ht="45">
      <c r="A1943" s="120"/>
      <c r="B1943" s="120"/>
      <c r="C1943" s="103"/>
      <c r="D1943" s="51" t="s">
        <v>1869</v>
      </c>
      <c r="E1943" s="13">
        <v>0</v>
      </c>
      <c r="F1943" s="15" t="s">
        <v>1870</v>
      </c>
      <c r="G1943" s="15">
        <v>20000</v>
      </c>
      <c r="H1943" s="24">
        <f t="shared" si="30"/>
        <v>0.5714285714285714</v>
      </c>
      <c r="I1943" s="15"/>
      <c r="J1943" s="21"/>
    </row>
    <row r="1944" spans="1:10" ht="45">
      <c r="A1944" s="120"/>
      <c r="B1944" s="120"/>
      <c r="C1944" s="103"/>
      <c r="D1944" s="51" t="s">
        <v>1871</v>
      </c>
      <c r="E1944" s="13">
        <v>0</v>
      </c>
      <c r="F1944" s="15" t="s">
        <v>731</v>
      </c>
      <c r="G1944" s="15">
        <v>5500</v>
      </c>
      <c r="H1944" s="24">
        <f t="shared" si="30"/>
        <v>1</v>
      </c>
      <c r="I1944" s="15"/>
      <c r="J1944" s="21"/>
    </row>
    <row r="1945" spans="1:10" ht="30">
      <c r="A1945" s="120"/>
      <c r="B1945" s="120"/>
      <c r="C1945" s="103"/>
      <c r="D1945" s="51" t="s">
        <v>1872</v>
      </c>
      <c r="E1945" s="13">
        <v>0</v>
      </c>
      <c r="F1945" s="15" t="s">
        <v>1873</v>
      </c>
      <c r="G1945" s="15">
        <v>30000</v>
      </c>
      <c r="H1945" s="24">
        <f t="shared" si="30"/>
        <v>0.6382978723404256</v>
      </c>
      <c r="I1945" s="15"/>
      <c r="J1945" s="21"/>
    </row>
    <row r="1946" spans="1:10" ht="45">
      <c r="A1946" s="120"/>
      <c r="B1946" s="120"/>
      <c r="C1946" s="103"/>
      <c r="D1946" s="52" t="s">
        <v>1874</v>
      </c>
      <c r="E1946" s="35">
        <v>0</v>
      </c>
      <c r="F1946" s="36" t="s">
        <v>1875</v>
      </c>
      <c r="G1946" s="36">
        <v>9500</v>
      </c>
      <c r="H1946" s="24">
        <f t="shared" si="30"/>
        <v>0.48717948717948717</v>
      </c>
      <c r="I1946" s="36"/>
      <c r="J1946" s="37"/>
    </row>
    <row r="1947" spans="1:10" ht="45">
      <c r="A1947" s="120"/>
      <c r="B1947" s="120"/>
      <c r="C1947" s="103"/>
      <c r="D1947" s="128" t="s">
        <v>1876</v>
      </c>
      <c r="E1947" s="40">
        <v>0</v>
      </c>
      <c r="F1947" s="41" t="s">
        <v>1858</v>
      </c>
      <c r="G1947" s="41">
        <v>7000</v>
      </c>
      <c r="H1947" s="24">
        <f t="shared" si="30"/>
        <v>0.5</v>
      </c>
      <c r="I1947" s="41"/>
      <c r="J1947" s="42"/>
    </row>
    <row r="1948" spans="1:10" ht="45">
      <c r="A1948" s="120"/>
      <c r="B1948" s="120"/>
      <c r="C1948" s="103"/>
      <c r="D1948" s="51" t="s">
        <v>1877</v>
      </c>
      <c r="E1948" s="13">
        <v>0</v>
      </c>
      <c r="F1948" s="15" t="s">
        <v>1808</v>
      </c>
      <c r="G1948" s="15">
        <v>11000</v>
      </c>
      <c r="H1948" s="24">
        <f t="shared" si="30"/>
        <v>0.5</v>
      </c>
      <c r="I1948" s="15"/>
      <c r="J1948" s="21"/>
    </row>
    <row r="1949" spans="1:10" ht="75">
      <c r="A1949" s="120"/>
      <c r="B1949" s="120"/>
      <c r="C1949" s="103"/>
      <c r="D1949" s="51" t="s">
        <v>1878</v>
      </c>
      <c r="E1949" s="13">
        <v>0</v>
      </c>
      <c r="F1949" s="15" t="s">
        <v>1772</v>
      </c>
      <c r="G1949" s="15">
        <v>10500</v>
      </c>
      <c r="H1949" s="24">
        <f t="shared" si="30"/>
        <v>0.5</v>
      </c>
      <c r="I1949" s="15"/>
      <c r="J1949" s="21"/>
    </row>
    <row r="1950" spans="1:10" ht="60">
      <c r="A1950" s="120"/>
      <c r="B1950" s="120"/>
      <c r="C1950" s="103"/>
      <c r="D1950" s="51" t="s">
        <v>1879</v>
      </c>
      <c r="E1950" s="13">
        <v>0</v>
      </c>
      <c r="F1950" s="15" t="s">
        <v>1772</v>
      </c>
      <c r="G1950" s="15">
        <v>10500</v>
      </c>
      <c r="H1950" s="24">
        <f t="shared" si="30"/>
        <v>0.5</v>
      </c>
      <c r="I1950" s="15"/>
      <c r="J1950" s="21"/>
    </row>
    <row r="1951" spans="1:10" ht="45">
      <c r="A1951" s="120"/>
      <c r="B1951" s="120"/>
      <c r="C1951" s="103"/>
      <c r="D1951" s="51" t="s">
        <v>1880</v>
      </c>
      <c r="E1951" s="13">
        <v>0</v>
      </c>
      <c r="F1951" s="15" t="s">
        <v>1703</v>
      </c>
      <c r="G1951" s="15">
        <v>3000</v>
      </c>
      <c r="H1951" s="24">
        <f t="shared" si="30"/>
        <v>0.6</v>
      </c>
      <c r="I1951" s="15"/>
      <c r="J1951" s="21"/>
    </row>
    <row r="1952" spans="1:10" ht="45">
      <c r="A1952" s="120"/>
      <c r="B1952" s="120"/>
      <c r="C1952" s="104"/>
      <c r="D1952" s="51" t="s">
        <v>1881</v>
      </c>
      <c r="E1952" s="13">
        <v>220000</v>
      </c>
      <c r="F1952" s="15" t="s">
        <v>184</v>
      </c>
      <c r="G1952" s="15">
        <v>0</v>
      </c>
      <c r="H1952" s="24"/>
      <c r="I1952" s="15"/>
      <c r="J1952" s="21"/>
    </row>
    <row r="1953" spans="1:10" ht="30">
      <c r="A1953" s="120"/>
      <c r="B1953" s="103"/>
      <c r="C1953" s="121" t="s">
        <v>1882</v>
      </c>
      <c r="D1953" s="10" t="s">
        <v>1883</v>
      </c>
      <c r="E1953" s="13">
        <f>E1954</f>
        <v>15000</v>
      </c>
      <c r="F1953" s="15" t="s">
        <v>235</v>
      </c>
      <c r="G1953" s="15">
        <f>G1954</f>
        <v>0</v>
      </c>
      <c r="H1953" s="24">
        <f t="shared" si="30"/>
        <v>0</v>
      </c>
      <c r="I1953" s="15">
        <f>G1953</f>
        <v>0</v>
      </c>
      <c r="J1953" s="21">
        <v>0</v>
      </c>
    </row>
    <row r="1954" spans="1:10" ht="15">
      <c r="A1954" s="120"/>
      <c r="B1954" s="103"/>
      <c r="C1954" s="98"/>
      <c r="D1954" s="10" t="s">
        <v>1884</v>
      </c>
      <c r="E1954" s="13">
        <v>15000</v>
      </c>
      <c r="F1954" s="15" t="s">
        <v>235</v>
      </c>
      <c r="G1954" s="15">
        <v>0</v>
      </c>
      <c r="H1954" s="24">
        <f t="shared" si="30"/>
        <v>0</v>
      </c>
      <c r="I1954" s="15"/>
      <c r="J1954" s="21"/>
    </row>
    <row r="1955" spans="1:10" ht="15">
      <c r="A1955" s="120"/>
      <c r="B1955" s="103"/>
      <c r="C1955" s="97" t="s">
        <v>2017</v>
      </c>
      <c r="D1955" s="10" t="s">
        <v>215</v>
      </c>
      <c r="E1955" s="13">
        <f>E1956</f>
        <v>4315</v>
      </c>
      <c r="F1955" s="15" t="s">
        <v>1885</v>
      </c>
      <c r="G1955" s="15">
        <f>G1956</f>
        <v>4312.05</v>
      </c>
      <c r="H1955" s="24">
        <f t="shared" si="30"/>
        <v>0.9993163383545771</v>
      </c>
      <c r="I1955" s="15">
        <f>G1955</f>
        <v>4312.05</v>
      </c>
      <c r="J1955" s="21">
        <v>0</v>
      </c>
    </row>
    <row r="1956" spans="1:10" ht="30">
      <c r="A1956" s="120"/>
      <c r="B1956" s="103"/>
      <c r="C1956" s="98"/>
      <c r="D1956" s="10" t="s">
        <v>1886</v>
      </c>
      <c r="E1956" s="13">
        <v>4315</v>
      </c>
      <c r="F1956" s="15" t="s">
        <v>1885</v>
      </c>
      <c r="G1956" s="15">
        <v>4312.05</v>
      </c>
      <c r="H1956" s="24">
        <f t="shared" si="30"/>
        <v>0.9993163383545771</v>
      </c>
      <c r="I1956" s="15"/>
      <c r="J1956" s="21"/>
    </row>
    <row r="1957" spans="1:10" ht="15">
      <c r="A1957" s="120"/>
      <c r="B1957" s="103"/>
      <c r="C1957" s="97" t="s">
        <v>2020</v>
      </c>
      <c r="D1957" s="10" t="s">
        <v>215</v>
      </c>
      <c r="E1957" s="13">
        <f>E1958</f>
        <v>761</v>
      </c>
      <c r="F1957" s="15" t="s">
        <v>1887</v>
      </c>
      <c r="G1957" s="15">
        <f>G1958</f>
        <v>892.28</v>
      </c>
      <c r="H1957" s="24">
        <f t="shared" si="30"/>
        <v>0.9991937290033595</v>
      </c>
      <c r="I1957" s="15">
        <f>G1957</f>
        <v>892.28</v>
      </c>
      <c r="J1957" s="21">
        <v>0</v>
      </c>
    </row>
    <row r="1958" spans="1:10" ht="30">
      <c r="A1958" s="120"/>
      <c r="B1958" s="103"/>
      <c r="C1958" s="98"/>
      <c r="D1958" s="10" t="s">
        <v>1886</v>
      </c>
      <c r="E1958" s="13">
        <v>761</v>
      </c>
      <c r="F1958" s="15" t="s">
        <v>1887</v>
      </c>
      <c r="G1958" s="15">
        <v>892.28</v>
      </c>
      <c r="H1958" s="24">
        <f t="shared" si="30"/>
        <v>0.9991937290033595</v>
      </c>
      <c r="I1958" s="15"/>
      <c r="J1958" s="21"/>
    </row>
    <row r="1959" spans="1:10" ht="15">
      <c r="A1959" s="120"/>
      <c r="B1959" s="103"/>
      <c r="C1959" s="97" t="s">
        <v>218</v>
      </c>
      <c r="D1959" s="10" t="s">
        <v>219</v>
      </c>
      <c r="E1959" s="13">
        <f>E1960</f>
        <v>500</v>
      </c>
      <c r="F1959" s="15" t="s">
        <v>1714</v>
      </c>
      <c r="G1959" s="15">
        <f>G1960</f>
        <v>61.89</v>
      </c>
      <c r="H1959" s="24">
        <f t="shared" si="30"/>
        <v>0.12378</v>
      </c>
      <c r="I1959" s="15">
        <f>G1959</f>
        <v>61.89</v>
      </c>
      <c r="J1959" s="21">
        <v>0</v>
      </c>
    </row>
    <row r="1960" spans="1:10" ht="15">
      <c r="A1960" s="120"/>
      <c r="B1960" s="103"/>
      <c r="C1960" s="98"/>
      <c r="D1960" s="10" t="s">
        <v>1888</v>
      </c>
      <c r="E1960" s="13">
        <v>500</v>
      </c>
      <c r="F1960" s="15" t="s">
        <v>1714</v>
      </c>
      <c r="G1960" s="15">
        <v>61.89</v>
      </c>
      <c r="H1960" s="24">
        <f t="shared" si="30"/>
        <v>0.12378</v>
      </c>
      <c r="I1960" s="15"/>
      <c r="J1960" s="21"/>
    </row>
    <row r="1961" spans="1:10" ht="15">
      <c r="A1961" s="120"/>
      <c r="B1961" s="103"/>
      <c r="C1961" s="115" t="s">
        <v>2022</v>
      </c>
      <c r="D1961" s="34" t="s">
        <v>219</v>
      </c>
      <c r="E1961" s="35">
        <f>E1962</f>
        <v>1305</v>
      </c>
      <c r="F1961" s="36" t="s">
        <v>1889</v>
      </c>
      <c r="G1961" s="36">
        <f>G1962</f>
        <v>745.13</v>
      </c>
      <c r="H1961" s="24">
        <f t="shared" si="30"/>
        <v>0.9988337801608579</v>
      </c>
      <c r="I1961" s="36">
        <f>G1961</f>
        <v>745.13</v>
      </c>
      <c r="J1961" s="37">
        <v>0</v>
      </c>
    </row>
    <row r="1962" spans="1:10" ht="30">
      <c r="A1962" s="120"/>
      <c r="B1962" s="103"/>
      <c r="C1962" s="100"/>
      <c r="D1962" s="39" t="s">
        <v>1886</v>
      </c>
      <c r="E1962" s="40">
        <v>1305</v>
      </c>
      <c r="F1962" s="41" t="s">
        <v>1889</v>
      </c>
      <c r="G1962" s="41">
        <v>745.13</v>
      </c>
      <c r="H1962" s="24">
        <f t="shared" si="30"/>
        <v>0.9988337801608579</v>
      </c>
      <c r="I1962" s="41"/>
      <c r="J1962" s="42"/>
    </row>
    <row r="1963" spans="1:10" ht="15">
      <c r="A1963" s="120"/>
      <c r="B1963" s="103"/>
      <c r="C1963" s="97" t="s">
        <v>2027</v>
      </c>
      <c r="D1963" s="10" t="s">
        <v>219</v>
      </c>
      <c r="E1963" s="13">
        <f>E1964</f>
        <v>230</v>
      </c>
      <c r="F1963" s="15" t="s">
        <v>1890</v>
      </c>
      <c r="G1963" s="15">
        <f>G1964</f>
        <v>131.49</v>
      </c>
      <c r="H1963" s="24">
        <f t="shared" si="30"/>
        <v>0.9961363636363637</v>
      </c>
      <c r="I1963" s="15">
        <f>G1963</f>
        <v>131.49</v>
      </c>
      <c r="J1963" s="21">
        <v>0</v>
      </c>
    </row>
    <row r="1964" spans="1:10" ht="30">
      <c r="A1964" s="120"/>
      <c r="B1964" s="103"/>
      <c r="C1964" s="98"/>
      <c r="D1964" s="10" t="s">
        <v>1886</v>
      </c>
      <c r="E1964" s="13">
        <v>230</v>
      </c>
      <c r="F1964" s="15" t="s">
        <v>1890</v>
      </c>
      <c r="G1964" s="15">
        <v>131.49</v>
      </c>
      <c r="H1964" s="24">
        <f t="shared" si="30"/>
        <v>0.9961363636363637</v>
      </c>
      <c r="I1964" s="15"/>
      <c r="J1964" s="21"/>
    </row>
    <row r="1965" spans="1:10" ht="15">
      <c r="A1965" s="120"/>
      <c r="B1965" s="103"/>
      <c r="C1965" s="97" t="s">
        <v>2031</v>
      </c>
      <c r="D1965" s="10" t="s">
        <v>222</v>
      </c>
      <c r="E1965" s="13">
        <f>E1966</f>
        <v>19</v>
      </c>
      <c r="F1965" s="15" t="s">
        <v>1891</v>
      </c>
      <c r="G1965" s="15">
        <f>G1966</f>
        <v>52.83</v>
      </c>
      <c r="H1965" s="24">
        <f t="shared" si="30"/>
        <v>0.4439495798319328</v>
      </c>
      <c r="I1965" s="15">
        <f>G1965</f>
        <v>52.83</v>
      </c>
      <c r="J1965" s="21">
        <v>0</v>
      </c>
    </row>
    <row r="1966" spans="1:10" ht="30">
      <c r="A1966" s="120"/>
      <c r="B1966" s="103"/>
      <c r="C1966" s="98"/>
      <c r="D1966" s="10" t="s">
        <v>1886</v>
      </c>
      <c r="E1966" s="13">
        <v>19</v>
      </c>
      <c r="F1966" s="15" t="s">
        <v>1891</v>
      </c>
      <c r="G1966" s="15">
        <v>52.83</v>
      </c>
      <c r="H1966" s="24">
        <f t="shared" si="30"/>
        <v>0.4439495798319328</v>
      </c>
      <c r="I1966" s="15"/>
      <c r="J1966" s="21"/>
    </row>
    <row r="1967" spans="1:10" ht="15">
      <c r="A1967" s="120"/>
      <c r="B1967" s="103"/>
      <c r="C1967" s="97" t="s">
        <v>2033</v>
      </c>
      <c r="D1967" s="10" t="s">
        <v>222</v>
      </c>
      <c r="E1967" s="13">
        <f>E1968</f>
        <v>3</v>
      </c>
      <c r="F1967" s="15" t="s">
        <v>1892</v>
      </c>
      <c r="G1967" s="15">
        <f>G1968</f>
        <v>9.32</v>
      </c>
      <c r="H1967" s="24">
        <f t="shared" si="30"/>
        <v>0.40521739130434786</v>
      </c>
      <c r="I1967" s="15">
        <f>G1967</f>
        <v>9.32</v>
      </c>
      <c r="J1967" s="21">
        <v>0</v>
      </c>
    </row>
    <row r="1968" spans="1:10" ht="30">
      <c r="A1968" s="120"/>
      <c r="B1968" s="103"/>
      <c r="C1968" s="98"/>
      <c r="D1968" s="10" t="s">
        <v>1886</v>
      </c>
      <c r="E1968" s="13">
        <v>3</v>
      </c>
      <c r="F1968" s="15" t="s">
        <v>1892</v>
      </c>
      <c r="G1968" s="15">
        <v>9.32</v>
      </c>
      <c r="H1968" s="24">
        <f t="shared" si="30"/>
        <v>0.40521739130434786</v>
      </c>
      <c r="I1968" s="15"/>
      <c r="J1968" s="21"/>
    </row>
    <row r="1969" spans="1:10" ht="15">
      <c r="A1969" s="120"/>
      <c r="B1969" s="103"/>
      <c r="C1969" s="97" t="s">
        <v>1487</v>
      </c>
      <c r="D1969" s="10" t="s">
        <v>1488</v>
      </c>
      <c r="E1969" s="13">
        <f>E1970+E1971+E1972</f>
        <v>8000</v>
      </c>
      <c r="F1969" s="15" t="s">
        <v>1515</v>
      </c>
      <c r="G1969" s="15">
        <f>G1970+G1971+G1972</f>
        <v>1341.43</v>
      </c>
      <c r="H1969" s="24">
        <f t="shared" si="30"/>
        <v>0.22357166666666667</v>
      </c>
      <c r="I1969" s="15">
        <f>G1969</f>
        <v>1341.43</v>
      </c>
      <c r="J1969" s="21">
        <v>0</v>
      </c>
    </row>
    <row r="1970" spans="1:10" ht="15">
      <c r="A1970" s="120"/>
      <c r="B1970" s="103"/>
      <c r="C1970" s="98"/>
      <c r="D1970" s="10" t="s">
        <v>1888</v>
      </c>
      <c r="E1970" s="13">
        <v>3000</v>
      </c>
      <c r="F1970" s="15" t="s">
        <v>238</v>
      </c>
      <c r="G1970" s="15">
        <v>1341.43</v>
      </c>
      <c r="H1970" s="24">
        <f t="shared" si="30"/>
        <v>0.44714333333333334</v>
      </c>
      <c r="I1970" s="15"/>
      <c r="J1970" s="21"/>
    </row>
    <row r="1971" spans="1:10" ht="45">
      <c r="A1971" s="120"/>
      <c r="B1971" s="103"/>
      <c r="C1971" s="98"/>
      <c r="D1971" s="10" t="s">
        <v>1893</v>
      </c>
      <c r="E1971" s="13">
        <v>2000</v>
      </c>
      <c r="F1971" s="15" t="s">
        <v>184</v>
      </c>
      <c r="G1971" s="15">
        <v>0</v>
      </c>
      <c r="H1971" s="24"/>
      <c r="I1971" s="15"/>
      <c r="J1971" s="21"/>
    </row>
    <row r="1972" spans="1:10" ht="15">
      <c r="A1972" s="120"/>
      <c r="B1972" s="103"/>
      <c r="C1972" s="98"/>
      <c r="D1972" s="10" t="s">
        <v>1894</v>
      </c>
      <c r="E1972" s="13">
        <v>3000</v>
      </c>
      <c r="F1972" s="15" t="s">
        <v>238</v>
      </c>
      <c r="G1972" s="15">
        <v>0</v>
      </c>
      <c r="H1972" s="24">
        <f t="shared" si="30"/>
        <v>0</v>
      </c>
      <c r="I1972" s="15"/>
      <c r="J1972" s="21"/>
    </row>
    <row r="1973" spans="1:10" ht="15">
      <c r="A1973" s="120"/>
      <c r="B1973" s="103"/>
      <c r="C1973" s="97" t="s">
        <v>2037</v>
      </c>
      <c r="D1973" s="10" t="s">
        <v>1488</v>
      </c>
      <c r="E1973" s="13">
        <f>E1974</f>
        <v>17258</v>
      </c>
      <c r="F1973" s="15" t="s">
        <v>1895</v>
      </c>
      <c r="G1973" s="15">
        <f>G1974</f>
        <v>12648</v>
      </c>
      <c r="H1973" s="24">
        <f t="shared" si="30"/>
        <v>0.9913779589277316</v>
      </c>
      <c r="I1973" s="15">
        <f>G1973</f>
        <v>12648</v>
      </c>
      <c r="J1973" s="21">
        <v>0</v>
      </c>
    </row>
    <row r="1974" spans="1:10" ht="30">
      <c r="A1974" s="120"/>
      <c r="B1974" s="103"/>
      <c r="C1974" s="98"/>
      <c r="D1974" s="10" t="s">
        <v>1886</v>
      </c>
      <c r="E1974" s="13">
        <v>17258</v>
      </c>
      <c r="F1974" s="15" t="s">
        <v>1895</v>
      </c>
      <c r="G1974" s="15">
        <v>12648</v>
      </c>
      <c r="H1974" s="24">
        <f t="shared" si="30"/>
        <v>0.9913779589277316</v>
      </c>
      <c r="I1974" s="15"/>
      <c r="J1974" s="21"/>
    </row>
    <row r="1975" spans="1:10" ht="15">
      <c r="A1975" s="120"/>
      <c r="B1975" s="103"/>
      <c r="C1975" s="97" t="s">
        <v>2039</v>
      </c>
      <c r="D1975" s="10" t="s">
        <v>1488</v>
      </c>
      <c r="E1975" s="13">
        <f>E1976</f>
        <v>3046</v>
      </c>
      <c r="F1975" s="15" t="s">
        <v>1896</v>
      </c>
      <c r="G1975" s="15">
        <f>G1976</f>
        <v>2232</v>
      </c>
      <c r="H1975" s="24">
        <f t="shared" si="30"/>
        <v>1</v>
      </c>
      <c r="I1975" s="15">
        <f>G1975</f>
        <v>2232</v>
      </c>
      <c r="J1975" s="21">
        <v>0</v>
      </c>
    </row>
    <row r="1976" spans="1:10" ht="30">
      <c r="A1976" s="120"/>
      <c r="B1976" s="103"/>
      <c r="C1976" s="98"/>
      <c r="D1976" s="10" t="s">
        <v>1886</v>
      </c>
      <c r="E1976" s="13">
        <v>3046</v>
      </c>
      <c r="F1976" s="15" t="s">
        <v>1896</v>
      </c>
      <c r="G1976" s="15">
        <v>2232</v>
      </c>
      <c r="H1976" s="24">
        <f t="shared" si="30"/>
        <v>1</v>
      </c>
      <c r="I1976" s="15"/>
      <c r="J1976" s="21"/>
    </row>
    <row r="1977" spans="1:10" ht="15">
      <c r="A1977" s="120"/>
      <c r="B1977" s="103"/>
      <c r="C1977" s="109" t="s">
        <v>224</v>
      </c>
      <c r="D1977" s="10" t="s">
        <v>1958</v>
      </c>
      <c r="E1977" s="13">
        <f>SUM(E1978:E1984)</f>
        <v>9065</v>
      </c>
      <c r="F1977" s="15" t="s">
        <v>1897</v>
      </c>
      <c r="G1977" s="15">
        <f>SUM(G1978:G1984)</f>
        <v>4710.38</v>
      </c>
      <c r="H1977" s="24">
        <f t="shared" si="30"/>
        <v>0.2681685169370908</v>
      </c>
      <c r="I1977" s="15">
        <f>G1977</f>
        <v>4710.38</v>
      </c>
      <c r="J1977" s="21">
        <v>0</v>
      </c>
    </row>
    <row r="1978" spans="1:10" ht="15">
      <c r="A1978" s="120"/>
      <c r="B1978" s="120"/>
      <c r="C1978" s="102"/>
      <c r="D1978" s="51" t="s">
        <v>1888</v>
      </c>
      <c r="E1978" s="13">
        <v>6100</v>
      </c>
      <c r="F1978" s="15" t="s">
        <v>1898</v>
      </c>
      <c r="G1978" s="15">
        <v>1710.38</v>
      </c>
      <c r="H1978" s="24">
        <f t="shared" si="30"/>
        <v>0.28039016393442623</v>
      </c>
      <c r="I1978" s="15"/>
      <c r="J1978" s="21"/>
    </row>
    <row r="1979" spans="1:10" ht="30">
      <c r="A1979" s="120"/>
      <c r="B1979" s="120"/>
      <c r="C1979" s="103"/>
      <c r="D1979" s="51" t="s">
        <v>1899</v>
      </c>
      <c r="E1979" s="13">
        <v>0</v>
      </c>
      <c r="F1979" s="15" t="s">
        <v>1703</v>
      </c>
      <c r="G1979" s="15">
        <v>0</v>
      </c>
      <c r="H1979" s="24">
        <f t="shared" si="30"/>
        <v>0</v>
      </c>
      <c r="I1979" s="15"/>
      <c r="J1979" s="21"/>
    </row>
    <row r="1980" spans="1:10" ht="30">
      <c r="A1980" s="120"/>
      <c r="B1980" s="120"/>
      <c r="C1980" s="103"/>
      <c r="D1980" s="51" t="s">
        <v>1592</v>
      </c>
      <c r="E1980" s="13">
        <v>0</v>
      </c>
      <c r="F1980" s="15" t="s">
        <v>238</v>
      </c>
      <c r="G1980" s="15">
        <v>3000</v>
      </c>
      <c r="H1980" s="24">
        <f t="shared" si="30"/>
        <v>1</v>
      </c>
      <c r="I1980" s="15"/>
      <c r="J1980" s="21"/>
    </row>
    <row r="1981" spans="1:10" ht="30">
      <c r="A1981" s="120"/>
      <c r="B1981" s="120"/>
      <c r="C1981" s="103"/>
      <c r="D1981" s="51" t="s">
        <v>1900</v>
      </c>
      <c r="E1981" s="13">
        <v>730</v>
      </c>
      <c r="F1981" s="15" t="s">
        <v>626</v>
      </c>
      <c r="G1981" s="15">
        <v>0</v>
      </c>
      <c r="H1981" s="24">
        <f t="shared" si="30"/>
        <v>0</v>
      </c>
      <c r="I1981" s="15"/>
      <c r="J1981" s="21"/>
    </row>
    <row r="1982" spans="1:10" ht="30">
      <c r="A1982" s="120"/>
      <c r="B1982" s="120"/>
      <c r="C1982" s="103"/>
      <c r="D1982" s="51" t="s">
        <v>1901</v>
      </c>
      <c r="E1982" s="13">
        <v>735</v>
      </c>
      <c r="F1982" s="15" t="s">
        <v>770</v>
      </c>
      <c r="G1982" s="15">
        <v>0</v>
      </c>
      <c r="H1982" s="24">
        <f t="shared" si="30"/>
        <v>0</v>
      </c>
      <c r="I1982" s="15"/>
      <c r="J1982" s="21"/>
    </row>
    <row r="1983" spans="1:10" ht="15">
      <c r="A1983" s="120"/>
      <c r="B1983" s="120"/>
      <c r="C1983" s="103"/>
      <c r="D1983" s="52" t="s">
        <v>1902</v>
      </c>
      <c r="E1983" s="35">
        <v>1500</v>
      </c>
      <c r="F1983" s="36" t="s">
        <v>1509</v>
      </c>
      <c r="G1983" s="36">
        <v>0</v>
      </c>
      <c r="H1983" s="24">
        <f t="shared" si="30"/>
        <v>0</v>
      </c>
      <c r="I1983" s="36"/>
      <c r="J1983" s="37"/>
    </row>
    <row r="1984" spans="1:10" ht="60">
      <c r="A1984" s="120"/>
      <c r="B1984" s="120"/>
      <c r="C1984" s="104"/>
      <c r="D1984" s="128" t="s">
        <v>1903</v>
      </c>
      <c r="E1984" s="40">
        <v>0</v>
      </c>
      <c r="F1984" s="41" t="s">
        <v>1714</v>
      </c>
      <c r="G1984" s="41">
        <v>0</v>
      </c>
      <c r="H1984" s="24">
        <f t="shared" si="30"/>
        <v>0</v>
      </c>
      <c r="I1984" s="41"/>
      <c r="J1984" s="42"/>
    </row>
    <row r="1985" spans="1:10" ht="15">
      <c r="A1985" s="120"/>
      <c r="B1985" s="103"/>
      <c r="C1985" s="121" t="s">
        <v>1957</v>
      </c>
      <c r="D1985" s="10" t="s">
        <v>1958</v>
      </c>
      <c r="E1985" s="13">
        <f>E1986</f>
        <v>39030</v>
      </c>
      <c r="F1985" s="15" t="s">
        <v>1904</v>
      </c>
      <c r="G1985" s="15">
        <f>G1986</f>
        <v>31926.79</v>
      </c>
      <c r="H1985" s="24">
        <f t="shared" si="30"/>
        <v>0.999993422495067</v>
      </c>
      <c r="I1985" s="15">
        <f>G1985</f>
        <v>31926.79</v>
      </c>
      <c r="J1985" s="21">
        <v>0</v>
      </c>
    </row>
    <row r="1986" spans="1:10" ht="30">
      <c r="A1986" s="120"/>
      <c r="B1986" s="103"/>
      <c r="C1986" s="98"/>
      <c r="D1986" s="10" t="s">
        <v>1886</v>
      </c>
      <c r="E1986" s="13">
        <v>39030</v>
      </c>
      <c r="F1986" s="15" t="s">
        <v>1904</v>
      </c>
      <c r="G1986" s="15">
        <v>31926.79</v>
      </c>
      <c r="H1986" s="24">
        <f t="shared" si="30"/>
        <v>0.999993422495067</v>
      </c>
      <c r="I1986" s="15"/>
      <c r="J1986" s="21"/>
    </row>
    <row r="1987" spans="1:10" ht="15">
      <c r="A1987" s="120"/>
      <c r="B1987" s="103"/>
      <c r="C1987" s="97" t="s">
        <v>1964</v>
      </c>
      <c r="D1987" s="10" t="s">
        <v>1958</v>
      </c>
      <c r="E1987" s="13">
        <f>E1988</f>
        <v>6887</v>
      </c>
      <c r="F1987" s="15" t="s">
        <v>1905</v>
      </c>
      <c r="G1987" s="15">
        <f>G1988</f>
        <v>5634.14</v>
      </c>
      <c r="H1987" s="24">
        <f t="shared" si="30"/>
        <v>0.9998473824312334</v>
      </c>
      <c r="I1987" s="15">
        <f>G1987</f>
        <v>5634.14</v>
      </c>
      <c r="J1987" s="21">
        <v>0</v>
      </c>
    </row>
    <row r="1988" spans="1:10" ht="30">
      <c r="A1988" s="120"/>
      <c r="B1988" s="103"/>
      <c r="C1988" s="98"/>
      <c r="D1988" s="10" t="s">
        <v>1886</v>
      </c>
      <c r="E1988" s="13">
        <v>6887</v>
      </c>
      <c r="F1988" s="15" t="s">
        <v>1905</v>
      </c>
      <c r="G1988" s="15">
        <v>5634.14</v>
      </c>
      <c r="H1988" s="24">
        <f t="shared" si="30"/>
        <v>0.9998473824312334</v>
      </c>
      <c r="I1988" s="15"/>
      <c r="J1988" s="21"/>
    </row>
    <row r="1989" spans="1:10" ht="15">
      <c r="A1989" s="120"/>
      <c r="B1989" s="103"/>
      <c r="C1989" s="97" t="s">
        <v>1941</v>
      </c>
      <c r="D1989" s="10" t="s">
        <v>1942</v>
      </c>
      <c r="E1989" s="13">
        <f>SUM(E1990:E1995)</f>
        <v>21585</v>
      </c>
      <c r="F1989" s="15" t="s">
        <v>1906</v>
      </c>
      <c r="G1989" s="15">
        <f>SUM(G1990:G1995)</f>
        <v>8815.95</v>
      </c>
      <c r="H1989" s="24">
        <f t="shared" si="30"/>
        <v>0.12062928451213005</v>
      </c>
      <c r="I1989" s="15">
        <f>G1989</f>
        <v>8815.95</v>
      </c>
      <c r="J1989" s="21">
        <v>0</v>
      </c>
    </row>
    <row r="1990" spans="1:10" ht="15">
      <c r="A1990" s="120"/>
      <c r="B1990" s="103"/>
      <c r="C1990" s="98"/>
      <c r="D1990" s="10" t="s">
        <v>1907</v>
      </c>
      <c r="E1990" s="13">
        <v>8000</v>
      </c>
      <c r="F1990" s="15" t="s">
        <v>1710</v>
      </c>
      <c r="G1990" s="15">
        <v>6230.71</v>
      </c>
      <c r="H1990" s="24">
        <f t="shared" si="30"/>
        <v>0.77883875</v>
      </c>
      <c r="I1990" s="15"/>
      <c r="J1990" s="21"/>
    </row>
    <row r="1991" spans="1:10" ht="15">
      <c r="A1991" s="120"/>
      <c r="B1991" s="103"/>
      <c r="C1991" s="98"/>
      <c r="D1991" s="10" t="s">
        <v>1888</v>
      </c>
      <c r="E1991" s="13">
        <v>9585</v>
      </c>
      <c r="F1991" s="15" t="s">
        <v>1908</v>
      </c>
      <c r="G1991" s="15">
        <v>581.64</v>
      </c>
      <c r="H1991" s="24">
        <f t="shared" si="30"/>
        <v>0.060694980694980694</v>
      </c>
      <c r="I1991" s="15"/>
      <c r="J1991" s="21"/>
    </row>
    <row r="1992" spans="1:10" ht="45">
      <c r="A1992" s="120"/>
      <c r="B1992" s="103"/>
      <c r="C1992" s="98"/>
      <c r="D1992" s="10" t="s">
        <v>1893</v>
      </c>
      <c r="E1992" s="13">
        <v>0</v>
      </c>
      <c r="F1992" s="15" t="s">
        <v>1479</v>
      </c>
      <c r="G1992" s="15">
        <v>2000</v>
      </c>
      <c r="H1992" s="24">
        <f aca="true" t="shared" si="31" ref="H1992:H2025">G1992/F1992</f>
        <v>1</v>
      </c>
      <c r="I1992" s="15"/>
      <c r="J1992" s="21"/>
    </row>
    <row r="1993" spans="1:10" ht="60">
      <c r="A1993" s="120"/>
      <c r="B1993" s="103"/>
      <c r="C1993" s="98"/>
      <c r="D1993" s="10" t="s">
        <v>1903</v>
      </c>
      <c r="E1993" s="13">
        <v>0</v>
      </c>
      <c r="F1993" s="15" t="s">
        <v>1909</v>
      </c>
      <c r="G1993" s="15">
        <v>0</v>
      </c>
      <c r="H1993" s="24">
        <f t="shared" si="31"/>
        <v>0</v>
      </c>
      <c r="I1993" s="15"/>
      <c r="J1993" s="21"/>
    </row>
    <row r="1994" spans="1:10" ht="75">
      <c r="A1994" s="120"/>
      <c r="B1994" s="103"/>
      <c r="C1994" s="98"/>
      <c r="D1994" s="10" t="s">
        <v>1910</v>
      </c>
      <c r="E1994" s="13">
        <v>0</v>
      </c>
      <c r="F1994" s="15" t="s">
        <v>778</v>
      </c>
      <c r="G1994" s="15">
        <v>3.6</v>
      </c>
      <c r="H1994" s="24">
        <f t="shared" si="31"/>
        <v>0.0008</v>
      </c>
      <c r="I1994" s="15"/>
      <c r="J1994" s="21"/>
    </row>
    <row r="1995" spans="1:10" ht="15">
      <c r="A1995" s="120"/>
      <c r="B1995" s="103"/>
      <c r="C1995" s="98"/>
      <c r="D1995" s="10" t="s">
        <v>1911</v>
      </c>
      <c r="E1995" s="13">
        <v>4000</v>
      </c>
      <c r="F1995" s="15" t="s">
        <v>184</v>
      </c>
      <c r="G1995" s="15">
        <v>0</v>
      </c>
      <c r="H1995" s="24"/>
      <c r="I1995" s="15"/>
      <c r="J1995" s="21"/>
    </row>
    <row r="1996" spans="1:10" ht="15">
      <c r="A1996" s="120"/>
      <c r="B1996" s="103"/>
      <c r="C1996" s="97" t="s">
        <v>185</v>
      </c>
      <c r="D1996" s="10" t="s">
        <v>1942</v>
      </c>
      <c r="E1996" s="13">
        <f>E1997</f>
        <v>15882</v>
      </c>
      <c r="F1996" s="15" t="s">
        <v>1912</v>
      </c>
      <c r="G1996" s="15">
        <f>G1997</f>
        <v>13371.18</v>
      </c>
      <c r="H1996" s="24">
        <f t="shared" si="31"/>
        <v>0.9999386778342806</v>
      </c>
      <c r="I1996" s="15">
        <f>G1996</f>
        <v>13371.18</v>
      </c>
      <c r="J1996" s="21">
        <v>0</v>
      </c>
    </row>
    <row r="1997" spans="1:10" ht="30">
      <c r="A1997" s="120"/>
      <c r="B1997" s="103"/>
      <c r="C1997" s="98"/>
      <c r="D1997" s="10" t="s">
        <v>1886</v>
      </c>
      <c r="E1997" s="13">
        <v>15882</v>
      </c>
      <c r="F1997" s="15" t="s">
        <v>1912</v>
      </c>
      <c r="G1997" s="15">
        <v>13371.18</v>
      </c>
      <c r="H1997" s="24">
        <f t="shared" si="31"/>
        <v>0.9999386778342806</v>
      </c>
      <c r="I1997" s="15"/>
      <c r="J1997" s="21"/>
    </row>
    <row r="1998" spans="1:10" ht="15">
      <c r="A1998" s="120"/>
      <c r="B1998" s="103"/>
      <c r="C1998" s="97" t="s">
        <v>191</v>
      </c>
      <c r="D1998" s="10" t="s">
        <v>1942</v>
      </c>
      <c r="E1998" s="13">
        <f>E1999</f>
        <v>2918</v>
      </c>
      <c r="F1998" s="15" t="s">
        <v>1913</v>
      </c>
      <c r="G1998" s="15">
        <f>G1999</f>
        <v>2359.62</v>
      </c>
      <c r="H1998" s="24">
        <f t="shared" si="31"/>
        <v>0.9998389830508474</v>
      </c>
      <c r="I1998" s="15">
        <f>G1998</f>
        <v>2359.62</v>
      </c>
      <c r="J1998" s="21">
        <v>0</v>
      </c>
    </row>
    <row r="1999" spans="1:10" ht="30">
      <c r="A1999" s="120"/>
      <c r="B1999" s="103"/>
      <c r="C1999" s="98"/>
      <c r="D1999" s="10" t="s">
        <v>1886</v>
      </c>
      <c r="E1999" s="13">
        <v>2918</v>
      </c>
      <c r="F1999" s="15" t="s">
        <v>1913</v>
      </c>
      <c r="G1999" s="15">
        <v>2359.62</v>
      </c>
      <c r="H1999" s="24">
        <f t="shared" si="31"/>
        <v>0.9998389830508474</v>
      </c>
      <c r="I1999" s="15"/>
      <c r="J1999" s="21"/>
    </row>
    <row r="2000" spans="1:10" ht="15">
      <c r="A2000" s="120"/>
      <c r="B2000" s="103"/>
      <c r="C2000" s="97" t="s">
        <v>1530</v>
      </c>
      <c r="D2000" s="10" t="s">
        <v>1531</v>
      </c>
      <c r="E2000" s="13">
        <f>E2001</f>
        <v>1500</v>
      </c>
      <c r="F2000" s="15" t="s">
        <v>417</v>
      </c>
      <c r="G2000" s="15">
        <f>G2001</f>
        <v>64</v>
      </c>
      <c r="H2000" s="24">
        <f t="shared" si="31"/>
        <v>0.04923076923076923</v>
      </c>
      <c r="I2000" s="15">
        <f>G2000</f>
        <v>64</v>
      </c>
      <c r="J2000" s="21">
        <v>0</v>
      </c>
    </row>
    <row r="2001" spans="1:10" ht="15">
      <c r="A2001" s="120"/>
      <c r="B2001" s="103"/>
      <c r="C2001" s="99"/>
      <c r="D2001" s="34" t="s">
        <v>1888</v>
      </c>
      <c r="E2001" s="35">
        <v>1500</v>
      </c>
      <c r="F2001" s="36" t="s">
        <v>417</v>
      </c>
      <c r="G2001" s="36">
        <v>64</v>
      </c>
      <c r="H2001" s="24">
        <f t="shared" si="31"/>
        <v>0.04923076923076923</v>
      </c>
      <c r="I2001" s="36"/>
      <c r="J2001" s="37"/>
    </row>
    <row r="2002" spans="1:10" ht="15">
      <c r="A2002" s="120"/>
      <c r="B2002" s="103"/>
      <c r="C2002" s="110" t="s">
        <v>1723</v>
      </c>
      <c r="D2002" s="39" t="s">
        <v>1724</v>
      </c>
      <c r="E2002" s="40">
        <f>E2003</f>
        <v>0</v>
      </c>
      <c r="F2002" s="41" t="s">
        <v>328</v>
      </c>
      <c r="G2002" s="41">
        <f>G2003</f>
        <v>501.83</v>
      </c>
      <c r="H2002" s="24">
        <f t="shared" si="31"/>
        <v>0.41819166666666663</v>
      </c>
      <c r="I2002" s="41">
        <f>G2002</f>
        <v>501.83</v>
      </c>
      <c r="J2002" s="42">
        <v>0</v>
      </c>
    </row>
    <row r="2003" spans="1:10" ht="15">
      <c r="A2003" s="120"/>
      <c r="B2003" s="103"/>
      <c r="C2003" s="98"/>
      <c r="D2003" s="10" t="s">
        <v>1601</v>
      </c>
      <c r="E2003" s="13">
        <v>0</v>
      </c>
      <c r="F2003" s="15" t="s">
        <v>328</v>
      </c>
      <c r="G2003" s="15">
        <v>501.83</v>
      </c>
      <c r="H2003" s="24">
        <f t="shared" si="31"/>
        <v>0.41819166666666663</v>
      </c>
      <c r="I2003" s="15"/>
      <c r="J2003" s="21"/>
    </row>
    <row r="2004" spans="1:10" ht="15">
      <c r="A2004" s="120"/>
      <c r="B2004" s="103"/>
      <c r="C2004" s="97" t="s">
        <v>1914</v>
      </c>
      <c r="D2004" s="10" t="s">
        <v>1724</v>
      </c>
      <c r="E2004" s="13">
        <f>E2005</f>
        <v>0</v>
      </c>
      <c r="F2004" s="15" t="s">
        <v>1493</v>
      </c>
      <c r="G2004" s="15">
        <f>G2005</f>
        <v>0.4</v>
      </c>
      <c r="H2004" s="24">
        <f t="shared" si="31"/>
        <v>0.4</v>
      </c>
      <c r="I2004" s="15">
        <f>G2004</f>
        <v>0.4</v>
      </c>
      <c r="J2004" s="21">
        <v>0</v>
      </c>
    </row>
    <row r="2005" spans="1:10" ht="30">
      <c r="A2005" s="120"/>
      <c r="B2005" s="103"/>
      <c r="C2005" s="98"/>
      <c r="D2005" s="10" t="s">
        <v>1886</v>
      </c>
      <c r="E2005" s="13">
        <v>0</v>
      </c>
      <c r="F2005" s="15" t="s">
        <v>1493</v>
      </c>
      <c r="G2005" s="15">
        <v>0.4</v>
      </c>
      <c r="H2005" s="24">
        <f t="shared" si="31"/>
        <v>0.4</v>
      </c>
      <c r="I2005" s="15"/>
      <c r="J2005" s="21"/>
    </row>
    <row r="2006" spans="1:10" ht="15">
      <c r="A2006" s="120"/>
      <c r="B2006" s="103"/>
      <c r="C2006" s="97" t="s">
        <v>1915</v>
      </c>
      <c r="D2006" s="10" t="s">
        <v>1724</v>
      </c>
      <c r="E2006" s="13">
        <f>E2007</f>
        <v>0</v>
      </c>
      <c r="F2006" s="15" t="s">
        <v>1493</v>
      </c>
      <c r="G2006" s="15">
        <f>G2007</f>
        <v>0.08</v>
      </c>
      <c r="H2006" s="24">
        <f t="shared" si="31"/>
        <v>0.08</v>
      </c>
      <c r="I2006" s="15">
        <f>G2006</f>
        <v>0.08</v>
      </c>
      <c r="J2006" s="21">
        <v>0</v>
      </c>
    </row>
    <row r="2007" spans="1:10" ht="30">
      <c r="A2007" s="120"/>
      <c r="B2007" s="103"/>
      <c r="C2007" s="98"/>
      <c r="D2007" s="10" t="s">
        <v>1886</v>
      </c>
      <c r="E2007" s="13">
        <v>0</v>
      </c>
      <c r="F2007" s="15" t="s">
        <v>1493</v>
      </c>
      <c r="G2007" s="15">
        <v>0.08</v>
      </c>
      <c r="H2007" s="24">
        <f t="shared" si="31"/>
        <v>0.08</v>
      </c>
      <c r="I2007" s="15"/>
      <c r="J2007" s="21"/>
    </row>
    <row r="2008" spans="1:10" ht="15">
      <c r="A2008" s="120"/>
      <c r="B2008" s="103"/>
      <c r="C2008" s="97" t="s">
        <v>230</v>
      </c>
      <c r="D2008" s="10" t="s">
        <v>231</v>
      </c>
      <c r="E2008" s="13">
        <f>E2009</f>
        <v>1500</v>
      </c>
      <c r="F2008" s="15" t="s">
        <v>1509</v>
      </c>
      <c r="G2008" s="15">
        <f>G2009</f>
        <v>0</v>
      </c>
      <c r="H2008" s="24">
        <f t="shared" si="31"/>
        <v>0</v>
      </c>
      <c r="I2008" s="15">
        <f>G2008</f>
        <v>0</v>
      </c>
      <c r="J2008" s="21">
        <v>0</v>
      </c>
    </row>
    <row r="2009" spans="1:10" ht="15">
      <c r="A2009" s="120"/>
      <c r="B2009" s="103"/>
      <c r="C2009" s="98"/>
      <c r="D2009" s="10" t="s">
        <v>1888</v>
      </c>
      <c r="E2009" s="13">
        <v>1500</v>
      </c>
      <c r="F2009" s="15" t="s">
        <v>1509</v>
      </c>
      <c r="G2009" s="15">
        <v>0</v>
      </c>
      <c r="H2009" s="24">
        <f t="shared" si="31"/>
        <v>0</v>
      </c>
      <c r="I2009" s="15"/>
      <c r="J2009" s="21"/>
    </row>
    <row r="2010" spans="1:10" ht="15">
      <c r="A2010" s="120"/>
      <c r="B2010" s="103"/>
      <c r="C2010" s="97" t="s">
        <v>2064</v>
      </c>
      <c r="D2010" s="10" t="s">
        <v>231</v>
      </c>
      <c r="E2010" s="13">
        <f>E2011</f>
        <v>1438</v>
      </c>
      <c r="F2010" s="15" t="s">
        <v>1916</v>
      </c>
      <c r="G2010" s="15">
        <f>G2009</f>
        <v>0</v>
      </c>
      <c r="H2010" s="24">
        <f t="shared" si="31"/>
        <v>0</v>
      </c>
      <c r="I2010" s="15">
        <f>G2010</f>
        <v>0</v>
      </c>
      <c r="J2010" s="21">
        <v>0</v>
      </c>
    </row>
    <row r="2011" spans="1:10" ht="30">
      <c r="A2011" s="120"/>
      <c r="B2011" s="103"/>
      <c r="C2011" s="98"/>
      <c r="D2011" s="10" t="s">
        <v>1886</v>
      </c>
      <c r="E2011" s="13">
        <v>1438</v>
      </c>
      <c r="F2011" s="15" t="s">
        <v>1916</v>
      </c>
      <c r="G2011" s="15">
        <v>0</v>
      </c>
      <c r="H2011" s="24">
        <f t="shared" si="31"/>
        <v>0</v>
      </c>
      <c r="I2011" s="15"/>
      <c r="J2011" s="21"/>
    </row>
    <row r="2012" spans="1:10" ht="15">
      <c r="A2012" s="120"/>
      <c r="B2012" s="103"/>
      <c r="C2012" s="97" t="s">
        <v>2067</v>
      </c>
      <c r="D2012" s="10" t="s">
        <v>231</v>
      </c>
      <c r="E2012" s="13">
        <f>E2013</f>
        <v>254</v>
      </c>
      <c r="F2012" s="15" t="s">
        <v>1917</v>
      </c>
      <c r="G2012" s="15">
        <f>G2013</f>
        <v>0</v>
      </c>
      <c r="H2012" s="24">
        <f t="shared" si="31"/>
        <v>0</v>
      </c>
      <c r="I2012" s="15">
        <f>G2012</f>
        <v>0</v>
      </c>
      <c r="J2012" s="21">
        <v>0</v>
      </c>
    </row>
    <row r="2013" spans="1:10" ht="30">
      <c r="A2013" s="120"/>
      <c r="B2013" s="104"/>
      <c r="C2013" s="98"/>
      <c r="D2013" s="10" t="s">
        <v>1886</v>
      </c>
      <c r="E2013" s="13">
        <v>254</v>
      </c>
      <c r="F2013" s="15" t="s">
        <v>1917</v>
      </c>
      <c r="G2013" s="15">
        <v>0</v>
      </c>
      <c r="H2013" s="24">
        <f t="shared" si="31"/>
        <v>0</v>
      </c>
      <c r="I2013" s="15"/>
      <c r="J2013" s="21"/>
    </row>
    <row r="2014" spans="1:10" ht="15">
      <c r="A2014" s="103"/>
      <c r="B2014" s="121" t="s">
        <v>1918</v>
      </c>
      <c r="C2014" s="8"/>
      <c r="D2014" s="10" t="s">
        <v>212</v>
      </c>
      <c r="E2014" s="13">
        <f>E2015+E2017+E2019+E2021+E2023</f>
        <v>42832</v>
      </c>
      <c r="F2014" s="15" t="s">
        <v>1919</v>
      </c>
      <c r="G2014" s="15">
        <f>G2015+G2017+G2019+G2021+G2023</f>
        <v>0</v>
      </c>
      <c r="H2014" s="24">
        <f t="shared" si="31"/>
        <v>0</v>
      </c>
      <c r="I2014" s="15">
        <f>I2015+I2017+I2019+I2021+I2023</f>
        <v>0</v>
      </c>
      <c r="J2014" s="21">
        <f>J2015+J2017+J2019+J2021+J2023</f>
        <v>0</v>
      </c>
    </row>
    <row r="2015" spans="1:10" ht="15">
      <c r="A2015" s="103"/>
      <c r="B2015" s="98"/>
      <c r="C2015" s="8" t="s">
        <v>218</v>
      </c>
      <c r="D2015" s="10" t="s">
        <v>219</v>
      </c>
      <c r="E2015" s="13">
        <f>E2016</f>
        <v>325</v>
      </c>
      <c r="F2015" s="15" t="s">
        <v>1920</v>
      </c>
      <c r="G2015" s="15">
        <f>G2016</f>
        <v>0</v>
      </c>
      <c r="H2015" s="24">
        <f t="shared" si="31"/>
        <v>0</v>
      </c>
      <c r="I2015" s="15">
        <f>G2015</f>
        <v>0</v>
      </c>
      <c r="J2015" s="21"/>
    </row>
    <row r="2016" spans="1:10" ht="15">
      <c r="A2016" s="103"/>
      <c r="B2016" s="98"/>
      <c r="C2016" s="32"/>
      <c r="D2016" s="10" t="s">
        <v>1921</v>
      </c>
      <c r="E2016" s="13">
        <v>325</v>
      </c>
      <c r="F2016" s="15" t="s">
        <v>1920</v>
      </c>
      <c r="G2016" s="15">
        <v>0</v>
      </c>
      <c r="H2016" s="24">
        <f t="shared" si="31"/>
        <v>0</v>
      </c>
      <c r="I2016" s="15"/>
      <c r="J2016" s="21"/>
    </row>
    <row r="2017" spans="1:10" ht="15">
      <c r="A2017" s="103"/>
      <c r="B2017" s="98"/>
      <c r="C2017" s="8" t="s">
        <v>1487</v>
      </c>
      <c r="D2017" s="10" t="s">
        <v>1488</v>
      </c>
      <c r="E2017" s="13">
        <f>E2018</f>
        <v>11252</v>
      </c>
      <c r="F2017" s="15" t="s">
        <v>1922</v>
      </c>
      <c r="G2017" s="15">
        <f>G2018</f>
        <v>0</v>
      </c>
      <c r="H2017" s="24">
        <f t="shared" si="31"/>
        <v>0</v>
      </c>
      <c r="I2017" s="15">
        <f>G2017</f>
        <v>0</v>
      </c>
      <c r="J2017" s="21">
        <v>0</v>
      </c>
    </row>
    <row r="2018" spans="1:10" ht="15">
      <c r="A2018" s="103"/>
      <c r="B2018" s="98"/>
      <c r="C2018" s="32"/>
      <c r="D2018" s="10" t="s">
        <v>1921</v>
      </c>
      <c r="E2018" s="13">
        <v>11252</v>
      </c>
      <c r="F2018" s="15" t="s">
        <v>1922</v>
      </c>
      <c r="G2018" s="15">
        <v>0</v>
      </c>
      <c r="H2018" s="24">
        <f t="shared" si="31"/>
        <v>0</v>
      </c>
      <c r="I2018" s="15"/>
      <c r="J2018" s="21"/>
    </row>
    <row r="2019" spans="1:10" ht="15">
      <c r="A2019" s="103"/>
      <c r="B2019" s="98"/>
      <c r="C2019" s="8" t="s">
        <v>224</v>
      </c>
      <c r="D2019" s="10" t="s">
        <v>1958</v>
      </c>
      <c r="E2019" s="13">
        <f>E2020</f>
        <v>500</v>
      </c>
      <c r="F2019" s="15" t="s">
        <v>1714</v>
      </c>
      <c r="G2019" s="15">
        <f>G2020</f>
        <v>0</v>
      </c>
      <c r="H2019" s="24">
        <f t="shared" si="31"/>
        <v>0</v>
      </c>
      <c r="I2019" s="15">
        <f>G2019</f>
        <v>0</v>
      </c>
      <c r="J2019" s="21">
        <v>0</v>
      </c>
    </row>
    <row r="2020" spans="1:10" ht="15">
      <c r="A2020" s="103"/>
      <c r="B2020" s="98"/>
      <c r="C2020" s="32"/>
      <c r="D2020" s="10" t="s">
        <v>1921</v>
      </c>
      <c r="E2020" s="13">
        <v>500</v>
      </c>
      <c r="F2020" s="15" t="s">
        <v>1714</v>
      </c>
      <c r="G2020" s="15">
        <v>0</v>
      </c>
      <c r="H2020" s="24">
        <f t="shared" si="31"/>
        <v>0</v>
      </c>
      <c r="I2020" s="15"/>
      <c r="J2020" s="21"/>
    </row>
    <row r="2021" spans="1:10" ht="15">
      <c r="A2021" s="103"/>
      <c r="B2021" s="98"/>
      <c r="C2021" s="8" t="s">
        <v>1941</v>
      </c>
      <c r="D2021" s="10" t="s">
        <v>1942</v>
      </c>
      <c r="E2021" s="13">
        <f>E2022</f>
        <v>30105</v>
      </c>
      <c r="F2021" s="15" t="s">
        <v>1923</v>
      </c>
      <c r="G2021" s="15">
        <f>G2022</f>
        <v>0</v>
      </c>
      <c r="H2021" s="24">
        <f t="shared" si="31"/>
        <v>0</v>
      </c>
      <c r="I2021" s="15">
        <f>G2021</f>
        <v>0</v>
      </c>
      <c r="J2021" s="21">
        <v>0</v>
      </c>
    </row>
    <row r="2022" spans="1:10" ht="15">
      <c r="A2022" s="103"/>
      <c r="B2022" s="98"/>
      <c r="C2022" s="32"/>
      <c r="D2022" s="10" t="s">
        <v>1921</v>
      </c>
      <c r="E2022" s="13">
        <v>30105</v>
      </c>
      <c r="F2022" s="15" t="s">
        <v>1923</v>
      </c>
      <c r="G2022" s="15">
        <v>0</v>
      </c>
      <c r="H2022" s="24">
        <f t="shared" si="31"/>
        <v>0</v>
      </c>
      <c r="I2022" s="15"/>
      <c r="J2022" s="21"/>
    </row>
    <row r="2023" spans="1:10" ht="15">
      <c r="A2023" s="103"/>
      <c r="B2023" s="98"/>
      <c r="C2023" s="8" t="s">
        <v>230</v>
      </c>
      <c r="D2023" s="10" t="s">
        <v>231</v>
      </c>
      <c r="E2023" s="13">
        <f>E2024</f>
        <v>650</v>
      </c>
      <c r="F2023" s="15" t="s">
        <v>1924</v>
      </c>
      <c r="G2023" s="15">
        <v>0</v>
      </c>
      <c r="H2023" s="24">
        <f t="shared" si="31"/>
        <v>0</v>
      </c>
      <c r="I2023" s="15">
        <f>G2023</f>
        <v>0</v>
      </c>
      <c r="J2023" s="21">
        <v>0</v>
      </c>
    </row>
    <row r="2024" spans="1:10" ht="15">
      <c r="A2024" s="104"/>
      <c r="B2024" s="98"/>
      <c r="C2024" s="32"/>
      <c r="D2024" s="10" t="s">
        <v>1921</v>
      </c>
      <c r="E2024" s="13">
        <v>650</v>
      </c>
      <c r="F2024" s="15" t="s">
        <v>1924</v>
      </c>
      <c r="G2024" s="15">
        <v>0</v>
      </c>
      <c r="H2024" s="24">
        <f t="shared" si="31"/>
        <v>0</v>
      </c>
      <c r="I2024" s="15"/>
      <c r="J2024" s="21"/>
    </row>
    <row r="2025" spans="1:11" s="94" customFormat="1" ht="15.75">
      <c r="A2025" s="143" t="s">
        <v>1925</v>
      </c>
      <c r="B2025" s="144"/>
      <c r="C2025" s="144"/>
      <c r="D2025" s="144"/>
      <c r="E2025" s="146">
        <f>E4+E53+E59+E63+E163+E199+E282+E314+E496+E523+E528+E619+E632+E644+E1035+E1111+E1442+E1496+E1699+E1862</f>
        <v>54541232</v>
      </c>
      <c r="F2025" s="90" t="s">
        <v>1926</v>
      </c>
      <c r="G2025" s="91">
        <f>G4+G53+G59+G63+G163+G199+G282+G314+G496+G523+G528+G619+G632+G644+G1035+G1111+G1442+G1496+G1699+G1862</f>
        <v>25571590.640000004</v>
      </c>
      <c r="H2025" s="63">
        <f t="shared" si="31"/>
        <v>0.43528253310313386</v>
      </c>
      <c r="I2025" s="91">
        <f>I4+I53+I59+I63+I163+I199+I282+I314+I496+I523+I528+I619+I632+I644+I1035+I1111+I1442+I1496+I1699+I1862</f>
        <v>23878446.57</v>
      </c>
      <c r="J2025" s="92">
        <f>J4+J53+J59+J63+J163+J199+J282+J314+J496+J523+J528+J619+J632+J644+J1035+J1111+J1442+J1496+J1699+J1862</f>
        <v>1692479.3199999998</v>
      </c>
      <c r="K2025" s="93"/>
    </row>
    <row r="2026" spans="1:10" ht="121.5" customHeight="1">
      <c r="A2026" s="139"/>
      <c r="B2026" s="139"/>
      <c r="C2026" s="139"/>
      <c r="D2026" s="139"/>
      <c r="E2026" s="139"/>
      <c r="F2026" s="139"/>
      <c r="G2026"/>
      <c r="H2026"/>
      <c r="I2026"/>
      <c r="J2026"/>
    </row>
    <row r="2027" spans="1:10" ht="5.25" customHeight="1">
      <c r="A2027" s="139"/>
      <c r="B2027" s="139"/>
      <c r="C2027" s="139"/>
      <c r="D2027" s="139"/>
      <c r="E2027" s="139"/>
      <c r="F2027" s="139"/>
      <c r="G2027"/>
      <c r="H2027"/>
      <c r="I2027"/>
      <c r="J2027"/>
    </row>
    <row r="2028" spans="1:10" ht="5.25" customHeight="1">
      <c r="A2028" s="145"/>
      <c r="B2028" s="145"/>
      <c r="C2028" s="139"/>
      <c r="D2028" s="139"/>
      <c r="E2028" s="139"/>
      <c r="F2028" s="139"/>
      <c r="G2028"/>
      <c r="H2028"/>
      <c r="I2028"/>
      <c r="J2028"/>
    </row>
    <row r="2029" spans="1:10" ht="11.25" customHeight="1">
      <c r="A2029" s="145"/>
      <c r="B2029" s="145"/>
      <c r="C2029" s="139"/>
      <c r="D2029" s="139"/>
      <c r="E2029" s="139"/>
      <c r="F2029" s="139"/>
      <c r="G2029"/>
      <c r="H2029"/>
      <c r="I2029"/>
      <c r="J2029"/>
    </row>
  </sheetData>
  <mergeCells count="9">
    <mergeCell ref="A2028:B2029"/>
    <mergeCell ref="C2028:F2028"/>
    <mergeCell ref="C2029:F2029"/>
    <mergeCell ref="A2027:F2027"/>
    <mergeCell ref="H1:J2"/>
    <mergeCell ref="A1:F1"/>
    <mergeCell ref="A2:F2"/>
    <mergeCell ref="A2026:F2026"/>
    <mergeCell ref="A2025:D2025"/>
  </mergeCells>
  <printOptions/>
  <pageMargins left="0.1968503937007874" right="0.1968503937007874" top="0.39" bottom="0.41" header="0.35" footer="0.16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2014-08-26T07:19:26Z</cp:lastPrinted>
  <dcterms:created xsi:type="dcterms:W3CDTF">2014-08-22T12:23:07Z</dcterms:created>
  <dcterms:modified xsi:type="dcterms:W3CDTF">2014-08-26T07:19:46Z</dcterms:modified>
  <cp:category/>
  <cp:version/>
  <cp:contentType/>
  <cp:contentStatus/>
</cp:coreProperties>
</file>