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'Arkusz1'!$A$1:$I$398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<sst xmlns="http://schemas.openxmlformats.org/spreadsheetml/2006/main" count="406" uniqueCount="371">
  <si>
    <t>wpływy z zaległości z tytułu podatku od nieruchomości przeniesionego do ewidencji zaległości zabezpieczonych hipotecznie na nieruchomościach -podatku od nieruchomości.</t>
  </si>
  <si>
    <t>Pozostałe odsetki- odsetki naliczone przez bank od środków na rachunkach bankowych. Dochody wykonywane przez Ośrodek Pomocy Społecznej w Bystrzycy Kłodzkiej, w tym:</t>
  </si>
  <si>
    <t xml:space="preserve">Dotacje celowe otrzymane z budżetu państwa na realizację zadań bieżących z zakresu administracji rządowej  oraz innych zadań zleconych gminie </t>
  </si>
  <si>
    <t>(związkom gmin) ustawami-Program na rzecz społeczności romskiej w Polsce- Wakacje 2012.</t>
  </si>
  <si>
    <t>(związkom gmin) ustawami-Program na rzecz społeczności romskiej w Polsce- Lokalny program stypendialny.</t>
  </si>
  <si>
    <t>Dotacje celowe otrzymane z budżetu państwa na realizację własnych zadań bieżących gmin ( związków gmin)</t>
  </si>
  <si>
    <t xml:space="preserve"> Narodowy Program Stypendialny- dofinansowanie świadczeń pomocy materialnej dla uczniów o charakterze socjalnym</t>
  </si>
  <si>
    <t>Wpływy z różnych dochodów:</t>
  </si>
  <si>
    <t>refundacja płac z PUP w Kłodzku z tytułu zatrudniania pracowników przy oczyszczaniu w ramach programu ,,Bezrobotni dla gospodarki wodnej</t>
  </si>
  <si>
    <t>i ochrony przeciwpowodziowej w 2012 roku w powiecie kłodzkim"</t>
  </si>
  <si>
    <t>Urząd Marszałkowski Województwa Dolnośląskiego-,,Wyposażenie placów zabaw we wsiach Starkówek, Stara Łomnica, Lasówka w ramach konkursu Odnowa Dolnośląskiej Wsi</t>
  </si>
  <si>
    <t>: przeprowadzenie prac konserwatorskich oraz robót budowlanych wymagalnych dla zachowania materii  remont i modernizacja południowo-wschodniego odcinka średniowiecznych murów obronnych"</t>
  </si>
  <si>
    <t>Wpłata środków finansowych z niewykonanych w terminie wydatków, które niewygasają z z upływem roku budżetowego - pozostałość środków po</t>
  </si>
  <si>
    <t xml:space="preserve"> realizowanym zadaniu z wydatków niewygasających z upływem roku 2011-zakup urządzenia Sonic Wanus-serwer</t>
  </si>
  <si>
    <t>które niewygasają z z upływem roku budżetowego-pozostałość środków po</t>
  </si>
  <si>
    <t>realizowanym zadaniu z wydatków niewygasających z upływem roku 2011- System fortyfikacji miejskich</t>
  </si>
  <si>
    <t xml:space="preserve">lub dofinansowanie kosztów realizacji inwestycji i zakupów inwestycyjnych jednostek sektora finansów publicznych-Ministerstwo Kultury  i Dziedzictwa Narodowego-Wykonanie dokumentacjiprzebudowy MGOK w Bystrzycy </t>
  </si>
  <si>
    <t>Kłodzkiej w ramach programu Rozwój infrastruktury kultury, priorytet infrastruktura domów kultury</t>
  </si>
  <si>
    <t>Dochody z najmu i dzierżawy składników majątkowych Państwa,</t>
  </si>
  <si>
    <t>jednostek finansów samorządu terytorialnego lub innych jednostek zaliczanych do sektora finansów publicznych oraz innych umów o podobnym charakterze:</t>
  </si>
  <si>
    <t xml:space="preserve">Zwrot dotacji oraz płatności, w tym wykorzystanych niezgodnie z </t>
  </si>
  <si>
    <t>przeznaczeniem lub wykorzystanych z naruszeniem procedur, o których mowa w art. 184 ustawy, pobranych nienależnie kub w nadmiernej wysokości-</t>
  </si>
  <si>
    <t>* Fundusz Lokalny Masywu Śnieżnika w Wójtowicach-grant na realizację projektu ,,Integracja w deszczu" dla Rady Sołeckiej w Starej Bystrzycy w ramach programu Działaj Lokalnie VII-Intergracja w deszczu</t>
  </si>
  <si>
    <t>* Fundusz Lokalny Masywu Śnieżnika w Wójtowicach-grant na realizację projektu ,Przystanek Marianówka i okolice" dla Rady Sołeckiej w Marianówce w ramach programu Działaj Lokalnie VII-Intergracja w deszczu</t>
  </si>
  <si>
    <t>* nadwyżka przekazanego w  2011 roku odpisu na Zakładowy Fundusz Świadczeń Socjalnych</t>
  </si>
  <si>
    <t>* zwrot kosztów postępowania sądowego-Zakup ratraka</t>
  </si>
  <si>
    <t>Klub Sportowy Trójboju Siłowego i Kulturystyki REEVES - zwrot udzielonej w 2011 roku dotacji na realizację zadania publicznego</t>
  </si>
  <si>
    <t xml:space="preserve">Wpływy z różnych dochodów-Klub Sportowy POLONIA-zwrot </t>
  </si>
  <si>
    <t xml:space="preserve"> udzielonej w 2011 roku dotacji na realizację zadania publicznego</t>
  </si>
  <si>
    <t>Wpływy z usług- czynsz za mieszkanie</t>
  </si>
  <si>
    <t>Otrzymane spadki,zapisy i darowizny w postaci pieniężnej</t>
  </si>
  <si>
    <t>otrzymane darowziny na rzecz Rad Sołeckich</t>
  </si>
  <si>
    <t>Dotacje celowe otrzymane z budżetu przez użytkowników zabytków</t>
  </si>
  <si>
    <t>niebędących jednostami budżetowymi na finansowanie i dofinansowanie prac remontowych i konserwatorskich przy tych zabytkach- Ministerstwo Kultury i Ochrony Dziedzictwa Narodowego- projekt pn. ,, Bystrzyca Kłodzka, system fortyfikacji miejskich (XIV w.)</t>
  </si>
  <si>
    <t>Zadania w zakresie kultury fizycznej</t>
  </si>
  <si>
    <t>Razem</t>
  </si>
  <si>
    <t>RB 27</t>
  </si>
  <si>
    <t xml:space="preserve">Szczegółowy opis planowanych i wykonanych dochodów budżetowych </t>
  </si>
  <si>
    <t>gminy wg klasyfikacji budżetowej na dzień 30.06.2012 roku.</t>
  </si>
  <si>
    <t>Dział</t>
  </si>
  <si>
    <t>Rozdział</t>
  </si>
  <si>
    <t>§</t>
  </si>
  <si>
    <t>Treść</t>
  </si>
  <si>
    <t>Plan na 01.01.2012</t>
  </si>
  <si>
    <t>Plan po zmianie na 30.06.2012</t>
  </si>
  <si>
    <t>Wykonanie na 30.06.2012</t>
  </si>
  <si>
    <t xml:space="preserve"> (%) realizacji</t>
  </si>
  <si>
    <t>Rolnictwo i łowiectwo</t>
  </si>
  <si>
    <t>Meliracje wodne</t>
  </si>
  <si>
    <t>Program rozwoju Obszarów Wiejskich 2007-2013</t>
  </si>
  <si>
    <t>Środki na dofinansowanie własnych inwestycji gmin (związków gmin), powiatów (związków powiatów), samorządów województw pozyskane z innych źródeł, w tym:</t>
  </si>
  <si>
    <t>* PROW-zakup wyposażenia do świetlicy wiejskiej w Zabłociu i do Wiejskiego Ośrodka Kultury w Nowym Waliszowie</t>
  </si>
  <si>
    <t>* PROW-wykonanie folderu informacyjnego i wykonanie strony internetowej promującej Międzygórze</t>
  </si>
  <si>
    <t xml:space="preserve">Dotacje celowe w ramach programów finansowanych z udziałem środków europejskich oraz środków, o których mowa w art. 5 ust. 1 pkt. 3 oraz ust.3 pkt 5 i 6 ustawy lub płatności w ramach budżetu środków europejskich </t>
  </si>
  <si>
    <t>* PROW- budowa oświetlenia drogowego w Starej Łomnicy</t>
  </si>
  <si>
    <t>Pozostała działalność</t>
  </si>
  <si>
    <t>Wpłaty z tytułu odpłatnego nabycia prawa własności oraz prawa użytkowania wieczystego nieruchomości- sprzedaż gruntów na cele rolne</t>
  </si>
  <si>
    <t xml:space="preserve">Dotacje celowe otrzymane z budżetu  państwa na realizację zadań bieżących </t>
  </si>
  <si>
    <t xml:space="preserve"> z zakresu administracji rządowej  oraz innych zadań zleconych gminie (związkom gmin) ustawami- zwrot podatku akcyzowego producentom rolnym oraz pokrycie kosztów postępowania w sprawie zwrotu podatku</t>
  </si>
  <si>
    <t>w tym:</t>
  </si>
  <si>
    <t>* zwrot podatku akcyzowego producentom rolnym</t>
  </si>
  <si>
    <t>* zwrot kosztów postępowania dotyczących zwrotu podatku</t>
  </si>
  <si>
    <t>Leśnictwo</t>
  </si>
  <si>
    <t>Gospodarka leśna</t>
  </si>
  <si>
    <t>Dochody z najmu i dzierżawy składników majątkowych Skarbu Państwa, jednostek samorządu terytorialnego  lub innych jednostek zaliczanych do sektora finansów publicznych oraz innych umów o podobnym charakterze -dzierżawa obwodów łowieckich</t>
  </si>
  <si>
    <t>Wpływy ze sprzedaży składników majątkowych-sprzedaż drewna</t>
  </si>
  <si>
    <t>Wpływy z różnych dochodów, w tym:</t>
  </si>
  <si>
    <t>Transport i łączność</t>
  </si>
  <si>
    <t>Drogi publiczne gminne</t>
  </si>
  <si>
    <t>*dochody wykonywane przez OPS w Bystrzycy Kł- refundacja wynagrodzeń wraz ze składkami z PUP Kłodzko pracowników zatrudnionych w ramach robót publicznych</t>
  </si>
  <si>
    <t xml:space="preserve">      Turystyka</t>
  </si>
  <si>
    <t>Zadania w zakresie upowszechniania turystyki</t>
  </si>
  <si>
    <t>Wpływy z usług, w tym:</t>
  </si>
  <si>
    <t>* sprzedaż biletów wstępu na Basztę Kłodzką</t>
  </si>
  <si>
    <t>* opłata za reklamę na słupach drogowskazach</t>
  </si>
  <si>
    <t>* sprzedaż magnesu okolicznościowego  z widokiem Bystrzycy Kłodzkiej</t>
  </si>
  <si>
    <t>*  odszkodowanie za szkodę na mieniu- zniszczony kiosk informacyjny w Informacji Turystycznej</t>
  </si>
  <si>
    <t>* refundacja poniesionych wydatków projekt Transgraniczny Szlak Królewny Marianny Orańskiej II etap oznakowanie</t>
  </si>
  <si>
    <t>Gospodarka mieszkaniowa</t>
  </si>
  <si>
    <t>Zakłady gospodarki mieszkaniowej</t>
  </si>
  <si>
    <t>Wpływy z różnych dochodów, w tym :</t>
  </si>
  <si>
    <t>Różne jednostki obsługi gospodarki mieszkaniowej</t>
  </si>
  <si>
    <t>Wpływy z różnych opłat- koszty upomnienia</t>
  </si>
  <si>
    <t>Dochody z najmu i dzierżawy składników majątkowych Skarbu Państwa, jednostek samorządu terytorialnego  lub innych jednostek zaliczanych do sektora finansów publicznych oraz innych umów o podobnym charakterze, w tym:</t>
  </si>
  <si>
    <t>* czynsze i dzierżawy po ZBK</t>
  </si>
  <si>
    <t>* wpływy z tytułu eksploatacji lokali komunalnych (mieszkalnych i użytkowych)</t>
  </si>
  <si>
    <t>* egzekucja komornicza należności po ZBK prowadzona przez Komornika Sądu Rejonowego w Kłodzku</t>
  </si>
  <si>
    <t>* wpływy z tytułu zaległości czynszowej po ZBK</t>
  </si>
  <si>
    <t>Pozostałe odsetki- odsetki od nieterminowych wpłat</t>
  </si>
  <si>
    <t>* PGNIG Wałbrzych zwrot nadpłaty za gaz wniesionej przez  ZBK w Bystrzycy Kłodzkiej</t>
  </si>
  <si>
    <t>* Sąd Rejonowy w Kłodzku zwrot wniesionej zaliczki-egzekucja sądowa należności</t>
  </si>
  <si>
    <t>* ZBK w Bystrzycy Kłodzkiej-likwidacja rachunku bankowego kaucje mieszkaniowe</t>
  </si>
  <si>
    <t xml:space="preserve">* Wspólnoty Mieszkaniowe-kompensata należności po ZBK w Bystrzycy Kł </t>
  </si>
  <si>
    <t>* rozliczenie za media, co i wodę z tytułu eksploatacji lokali komunalnych</t>
  </si>
  <si>
    <t>Gospodarka gruntami i nieruchomościami</t>
  </si>
  <si>
    <t>Wpływy z opłat za zarząd, użytkowanie i użytkowanie wieczyste nieruchomości, w tym:</t>
  </si>
  <si>
    <t>* wieczyste użytkowanie - osoby fizyczne</t>
  </si>
  <si>
    <t>* wieczyste użytkowanie - osoby prawne</t>
  </si>
  <si>
    <t>Grzywny, mandaty i inne kary pieniężne od osób fizycznych-kara za bezumowne korzystanie z mienia gminnego</t>
  </si>
  <si>
    <t>Dochody z najmu i dzierżawy składników majątkowych Skarbu Państwa, jednostek samorządu terytorialnego  lub innych jednostek zaliczanych do sektora finansów publicznych oraz innych umów o podobnym charakterze-dzierżawa gruntów i lokali, w tym:</t>
  </si>
  <si>
    <t>* dzierżawa gruntów ornych</t>
  </si>
  <si>
    <t>*dzierżawa gruntów pod kioskami i innymi budowlami</t>
  </si>
  <si>
    <t>* dzierżawa lokali i mieszkań</t>
  </si>
  <si>
    <t>* dzierżawa mienia pod reklamę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</si>
  <si>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</si>
  <si>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nieruchomości, w tym:</t>
  </si>
  <si>
    <t>* sprzedaż lokali mieszkalnych, użytkowych i budynków oraz budowli</t>
  </si>
  <si>
    <t>* sprzedaż gruntów na cele budowlane</t>
  </si>
  <si>
    <t>Wpływy z usług-usługi geodezyjne</t>
  </si>
  <si>
    <t>Pozostałe odsetki- odsetki od nieterminowych wpłat oraz spłat rozłożonych na raty- za sprzedaż mienia</t>
  </si>
  <si>
    <t>* przepadek zaliczki wykup lokali mieszkalnych</t>
  </si>
  <si>
    <t>* przepadek wadium dzierżawa gruntów rolnych</t>
  </si>
  <si>
    <t xml:space="preserve">* zaokrąglenia delkaracji VAT </t>
  </si>
  <si>
    <t>* rozliczenia z lat ubiegłych z tytułu energii elektrycznej za lokale komunalne</t>
  </si>
  <si>
    <t>Wpłata środków finansowych z niewykonanych w terminie wydatków, które niewygasają z z upływem roku budżetowego</t>
  </si>
  <si>
    <t>niewykonane wydatki niewygasające z upływem roku 2011-dokumentacja projektowa budynku na lokale mieszkalne  przy ul. Strażackiej (po BFM)</t>
  </si>
  <si>
    <t>Dotacje celowe otrzymane z budżetu państwa na realizację zadań bieżących z zakresu administracji rządowej  oraz innych zadań zleconych gminie (związkom gmin) ustawami "Program romski 2012"</t>
  </si>
  <si>
    <t>Nowy Dom VII-Program na rzecz społeczności romskiej w Polsce</t>
  </si>
  <si>
    <t>Działalność usługowa</t>
  </si>
  <si>
    <t>Plany zagospodarowania przestrzennego</t>
  </si>
  <si>
    <t>Cmentarze</t>
  </si>
  <si>
    <t>Wpływy z różnych opłat- wpływy z opłat za administrację cmentarzem komunalnym</t>
  </si>
  <si>
    <t>Wpływy z różnych dochodów- zwrot naliczonego w 2011 roku podatku VAT</t>
  </si>
  <si>
    <t>Administracja publiczna</t>
  </si>
  <si>
    <t>Urzędy wojewódzkie</t>
  </si>
  <si>
    <t>Dotacje celowe otrzymane z budżetu państwa na realizację zadań bieżących z zakresu administracji rządowej  oraz innych zadań zleconych gminie (związkom gmin) ustawami</t>
  </si>
  <si>
    <t>Urzędy gmin (miast i miast na prawach powiatu)</t>
  </si>
  <si>
    <t xml:space="preserve">* pracownicy UMiG zwrot za rozmowy telefoniczne </t>
  </si>
  <si>
    <t>* za ksero</t>
  </si>
  <si>
    <t>Wpływy z różnych dochodów w tym:</t>
  </si>
  <si>
    <t>* UMiG Bca Kł- refundacja płac z PUP K-ko pracowników zatrudnianych w ramach robót interwencyjnych</t>
  </si>
  <si>
    <t>* prowizja za terminowe opłacanie zaliczek na podatek dochodowy</t>
  </si>
  <si>
    <t>* za używanie samochódu służbowego DKL 55UM</t>
  </si>
  <si>
    <t>Promocja jednostek samorządu terytorialnego</t>
  </si>
  <si>
    <t>Wpływy z usług-reklamafirm na słupach drogowskazach</t>
  </si>
  <si>
    <t>Środki na dofinansowanie własnych zadań bieżących gmin (związków gmin), powiatów (związków powiatów), samorządów województw pozyskane z innych źródeł, w tym:</t>
  </si>
  <si>
    <t>* PROW-Uzdrowiskowy Dolny Śląsk</t>
  </si>
  <si>
    <t>Wpływy z różnych dochodów- sprzedaż materiałów promocyjnych przez Związek Gmin Śnieżnickich w Bystrzycy Kłodzkiej, w tym:</t>
  </si>
  <si>
    <t>* Album-Historia, Ludzie, Wydarzenia</t>
  </si>
  <si>
    <t>*  torby materiałowych</t>
  </si>
  <si>
    <t>* koszulki reklamowe</t>
  </si>
  <si>
    <t>* torby reklamowe</t>
  </si>
  <si>
    <t>*  publikacja Bystrzyca Kłodzka na czarno-białej fotografii</t>
  </si>
  <si>
    <t>Urzędy naczelnych organów władzy państwowej, kontroli i ochrony prawa oraz sądownictwa</t>
  </si>
  <si>
    <t>Urzędu naczelnych organów władzy państwowej, kontroli i ochrony prawa</t>
  </si>
  <si>
    <t>Dotacje celowe otrzymane z budżetu państwa na realizację zadań bieżących z zakresu administracji rządowej  oraz innych zadań zleconych gminie (związkom gmin) ustawami- prowadzenie i aktualizacja stałego rejestru wyborców</t>
  </si>
  <si>
    <t>Obrona narodowa</t>
  </si>
  <si>
    <t>Pozostałe wydatki obronne</t>
  </si>
  <si>
    <t xml:space="preserve">Dotacje celowe otrzymane z budżetu państwa na realizację zadań bieżących z zakresu administracji rządowej  oraz innych zadań zleconych gminie (związkom gmin) ustawami- pozostałe wydatki obronne </t>
  </si>
  <si>
    <t>Bezpieczeństwo publiczne i ochrona przeciwpożarowa</t>
  </si>
  <si>
    <t>Ochotnicze straże pożarne</t>
  </si>
  <si>
    <t>Wpływy z usług-czynsz za mieszkania w budynkach OSP</t>
  </si>
  <si>
    <t>Obrona cywilna</t>
  </si>
  <si>
    <t>Dotacje celowe otrzymane z budżetu państwa na realizację zadań bieżących z zakresu administracji rządowej  oraz innych zadań zleconych gminie (związkom gmin) ustawami-obrona cywilna</t>
  </si>
  <si>
    <t>Straż gminna (miejska)</t>
  </si>
  <si>
    <t>Grzywny, mandaty i inne kary pieniężne od osób fizycznych-mandaty nałożone przez Straż Miejską</t>
  </si>
  <si>
    <t>* dochody wykonywane przez OPS w Bystrzycy Kłodzkiej-refunacja wynagrodzeń z pochodnymi z PUP w Kłodzku-dozór i ogrzewanie budynku PKP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</si>
  <si>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</si>
  <si>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</si>
  <si>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 wykonywany przez Urząd Skarbowy w Bystrzycy Kłodzkiej</t>
  </si>
  <si>
    <t xml:space="preserve">Wpływy z podatku rolnego, podatku leśnego, podatku od czynności cywilnoprawnych, podatków i opłat lokalnych od osób prawnych i innych jednostek organizacyjnych </t>
  </si>
  <si>
    <t>Podatek od nieruchomości- osoby prawne, w tym:</t>
  </si>
  <si>
    <t>* podatek od nieruchomości będących w administrowaniu gminnych jednostek organizacyjnych</t>
  </si>
  <si>
    <t>* podatek od nieruchomości od pozostałych jednostek</t>
  </si>
  <si>
    <t>Podatek rolny</t>
  </si>
  <si>
    <t>Podatek leśny</t>
  </si>
  <si>
    <t>Podatek od środków transportowych</t>
  </si>
  <si>
    <t>Podatek od czynności cywilnoprawnych,   w tym:</t>
  </si>
  <si>
    <t>* wykonane przez Urząd Skarbowy w Bystrzycy Kłodzkiej</t>
  </si>
  <si>
    <t>Zaległości z tytułu podatków i opłat zniesionych</t>
  </si>
  <si>
    <t>Wpływy z różnych opłat- opłaty za czynności  egzekucyjne</t>
  </si>
  <si>
    <t>Odsetki od nieterminowych wpłat z tytułu podatków i opłat, w tym:</t>
  </si>
  <si>
    <t>* wykonane przez UMiG w Bystrzycy Kłodzkiej</t>
  </si>
  <si>
    <t>Wpływy z podatku rolnego, podatku leśnego, podatku od spadków i darowizn, podatku od czynności cywilnoprawnych oraz podatków i opłat lokalnych od osób fizycznych</t>
  </si>
  <si>
    <t>Podatek od nieruchomości</t>
  </si>
  <si>
    <t>Podatek od spadków i darowizn- wykonywany przez Urzędy Skarbowe, w tym:</t>
  </si>
  <si>
    <t>* Urząd Skarbowy w Bystrzycy Kłodzkiej</t>
  </si>
  <si>
    <t>* inne urzędy Skarbowe</t>
  </si>
  <si>
    <t>Opłata od posiadania psów</t>
  </si>
  <si>
    <t>Wpływy z opłaty uzdrowiskowej, pobieranej w gminach posiadających status gminy uzdrowiskowej</t>
  </si>
  <si>
    <t>Wpływy z opłaty targowej</t>
  </si>
  <si>
    <t>Wpływy z opłaty  miejscowej</t>
  </si>
  <si>
    <t>Podatek od czynności cywilnoprawnych wykonywany przez Urzedy Skarbowe, w tym:</t>
  </si>
  <si>
    <t>* inne Urzędy Skarbowe</t>
  </si>
  <si>
    <t>wpływy z zaległości z tytułu podatków przeniesionych do ewidencji zaległości zabezpieczonych hipotecznie na nieruchomościach.</t>
  </si>
  <si>
    <t xml:space="preserve">Należności z tytułu podatków przeniesionych do ewidencji zaległości zabezpieczonych hipotecznie na nieruchomościach wynoszą   368.698,62 </t>
  </si>
  <si>
    <t>* podatek od środków transportowych -12.302,00</t>
  </si>
  <si>
    <t>* podatek od nieruchomości- 287.451,97</t>
  </si>
  <si>
    <t>* podatek rolny- 68.171,55</t>
  </si>
  <si>
    <t>* podatek leśny -773,10</t>
  </si>
  <si>
    <t>Wpływy z różnych opłat- opłaty za czynności egzekucyjne</t>
  </si>
  <si>
    <t xml:space="preserve">Odsetki od nieterminowych wpłat z tytułu podatków i opłat,w tym:   </t>
  </si>
  <si>
    <t>* wykonane przez UMiG Bystrzyca Kłodzka</t>
  </si>
  <si>
    <t>Wpływy z innych opłat stanowiących dochody jednostek samorządu terytorialnego na podstawie ustaw</t>
  </si>
  <si>
    <t>Wpływy z opłaty skarbowej, w tym:</t>
  </si>
  <si>
    <t>* wpływy z opłaty skarbowej</t>
  </si>
  <si>
    <t>* opłaty za wydane opinie urbanistyczne</t>
  </si>
  <si>
    <t>Wpływy z opłaty eksploatacyjnej, w tym:</t>
  </si>
  <si>
    <t>* PPU Uzdrowisko Lądek-Długopole</t>
  </si>
  <si>
    <t>* DOLOMIT Wydobywanie, Produkcja Wyrobów ze Skał i Kamienia Naturalnego Braszowice</t>
  </si>
  <si>
    <t>Wpływy z opłat za zezwolenia na sprzedaż alkoholu</t>
  </si>
  <si>
    <t>Wpływy z innych lokalnych opłat pobieranych przez jednostki samorządu terytorialnego na podstawie odrębnych ustaw, w tym:</t>
  </si>
  <si>
    <t>* wpływy z opłaty parkingowej</t>
  </si>
  <si>
    <t>* opłaty za zajęcie pasa drogowego</t>
  </si>
  <si>
    <t>Udziały gmin w podatkach stanowiących dochód budżetu państwa</t>
  </si>
  <si>
    <t>Podatek dochodowy od osób fizycznych- udziały w podatku dochodowym od osób fizycznych</t>
  </si>
  <si>
    <t>Podatek dochodowy od osób prawnych- wykonywany przez Urzędy Skarbowe, w tym:</t>
  </si>
  <si>
    <t>Różne rozliczenia</t>
  </si>
  <si>
    <t>Część oświatowa subwencji ogólnej dla jednostek samorządu terytorialnego</t>
  </si>
  <si>
    <t>Subwencje ogólne z budżetu państwa- subwencja oświatowa</t>
  </si>
  <si>
    <t>Część wyrównawcza subwencji ogólnej dla gmin</t>
  </si>
  <si>
    <t>Subwencje ogólne z budżetu państwa- część wyrównawcza subwencji ogólnej</t>
  </si>
  <si>
    <t>Różne rozliczenia finasowe</t>
  </si>
  <si>
    <t>Pozostałe odsetki- odsetki naliczone przez bank od środków zgromadzonych na rachunkach bankowych Gminy</t>
  </si>
  <si>
    <t>Dotacja z budżetu państwa dla gmin uzdrowiskowych</t>
  </si>
  <si>
    <t>Dotacje celowe w ramach programów finansowanych z udziałem środków europejskich oraz środków, o których mowa w art.5 ust.1 pkt 3 oraz ust. 3 pkt 5 i 6 ustawy, lub płatności w ramach budżetu środków europejskich.</t>
  </si>
  <si>
    <t>Ministerstwo Finansów W-wa refundacja wydatków Rewitalizacja Parku Zdrojowego w Długopolu Zdrój</t>
  </si>
  <si>
    <t xml:space="preserve"> </t>
  </si>
  <si>
    <t>Część równoważąca subwencji ogólnej dla gmin</t>
  </si>
  <si>
    <t>Subwencje ogólne z budżetu państwa- część równoważąca subwencji ogólnej</t>
  </si>
  <si>
    <t>Oświata i wychowanie</t>
  </si>
  <si>
    <t>Szkoły podstawowe</t>
  </si>
  <si>
    <t>Grzywny, mandaty i inne kary pieniężne od osób fizycznych-kara za niewypełnienie obowiązku szkolnego</t>
  </si>
  <si>
    <t>a. wynajem pomieszczeń dla potrzeb Centrum Edukacji Zawodowej MUR we Wrocławiu</t>
  </si>
  <si>
    <t>b. dzierżawa anteny</t>
  </si>
  <si>
    <t>c. wynajem sal-,,Projekt Pomysł na życie"</t>
  </si>
  <si>
    <t>* Sz.P. Nr 2-wynajem pomieszczeń</t>
  </si>
  <si>
    <t>* Sz.P. Wilkanów-wpływy z usług-najem lokalu mieszkalnego</t>
  </si>
  <si>
    <t>Pozostałe odsetki-odsetki naliczone przez bank od środków na rachunkach bankowych, w tym:</t>
  </si>
  <si>
    <t>* Sz.P. Nr 1</t>
  </si>
  <si>
    <t>* Sz.P. Nr 2</t>
  </si>
  <si>
    <t>* Sz.P. Długopole Dolne</t>
  </si>
  <si>
    <t>* Sz.P. Pławnica</t>
  </si>
  <si>
    <t>* Sz.P. Stara Łomnica</t>
  </si>
  <si>
    <t>* Sz.P. Wilkanów</t>
  </si>
  <si>
    <t>* Publiczne Gimnazjum dla Dorosłych</t>
  </si>
  <si>
    <t>a. odszkodowanie  PZU za zalane pomieszczenia- awaria co</t>
  </si>
  <si>
    <t>b. prowizja płatnika za terminowe odprowadzanie zaliczek na pdof</t>
  </si>
  <si>
    <t>* SP Nr 2-prowizja płatnika za twrminowe odprowadzanie zaliczek na pdof</t>
  </si>
  <si>
    <t>a. refundacja płac z PUP Kłodzko pracowników zatrudnianych w ramach robót interwencyjnych</t>
  </si>
  <si>
    <t>b. prowizja płatnia za terminowe odprowadzanie zaliczek na pdof</t>
  </si>
  <si>
    <t>* Sz.P. Pławnica prowizja płatnika z terminowe odprowadzanie zaliczek pdof</t>
  </si>
  <si>
    <t>* Publiczne Gimnazjum dla Dorosłych-prowizja płatnika za terminowe odprowadzanie zaliczek na pdof</t>
  </si>
  <si>
    <t>Przedszkola</t>
  </si>
  <si>
    <t>Dochody z najmu i dzierżawy składników majątkowych Skarbu Państwa, jednostek samorządu terytorialnego  lub innych jednostek zaliczanych do sektora finansów publicznych oraz innych umów o podobnym charakterze w tym:</t>
  </si>
  <si>
    <t>* wynajem terenu pod reklamę dla Leroy Merlin</t>
  </si>
  <si>
    <t>Dochody wykonywane przez Przedszkole nr 2 w Bystrzycy Kłodzkiej-jednostkę organizacyjną gminy</t>
  </si>
  <si>
    <t xml:space="preserve">Wpływy z usług-odpłatność za pobyt dzieci w przedszkolach </t>
  </si>
  <si>
    <t>Pozostałe odsetki- odsetki naliczone przez bank od środków na rachunku bankowym</t>
  </si>
  <si>
    <t>Wpływy z różnych dochodów - prowizja za wypłatę zasiłków chorobowych</t>
  </si>
  <si>
    <t>Gimnazja</t>
  </si>
  <si>
    <t>Wpływy z usług- Gimnazjum Nr 2-czynsz najmu pomieszczeń szkolnych</t>
  </si>
  <si>
    <t>Pozostałe odsetki- odsetki naliczone przez bank od środków na rachunkach bankowych, w tym:</t>
  </si>
  <si>
    <t>* Gimnazjum Nr 2</t>
  </si>
  <si>
    <t xml:space="preserve">* gwarancja należytego wykonania umowy zadania pn. ,,Budowa Sali w Wilkanowie" złożona w InterRisk Towarzystwo Ubezpieczeń Spółka  </t>
  </si>
  <si>
    <t>Akcyjna Vienna Insurance Group w Warszawie na zlecenie Przedsiębiorstwo Ogólnobudowlane Instalatorstwo Elektryczne Adam Pitera z siedzibą w  58-200 Dzierżoniów, przy ul. Piastowskiej 7,</t>
  </si>
  <si>
    <t>a. odszkodowanie z PZU za zalanie holu szkoły</t>
  </si>
  <si>
    <t>Dowożenie uczniów do szkół</t>
  </si>
  <si>
    <t>Wpływy z różnych opłat-Sąd Rejonowy w Kłodzku  zwrot wniesionej  opłaty sądowej w związku z wycofaniem pozwu</t>
  </si>
  <si>
    <t>Wpływy z usług-odpłatność za wynajem samochodów</t>
  </si>
  <si>
    <t>Wpływy z różnych dochodów -zwrot za zakupione bilety miesieczne-przewóz dzieci</t>
  </si>
  <si>
    <t>Otrzymane spadki,zapisy i darowizny w postaci pieniężnej-Fundacja im. Józefa Bema przy SP Nr 1 darowizna z przeznaczeniem na zakup komputerów do pracowni</t>
  </si>
  <si>
    <t xml:space="preserve">Dotacje celowe otrzymane z budżetu państwa na zadania bieżące realizowane przez gminę na podstawie porozumień z organami administracji rządowej </t>
  </si>
  <si>
    <t>dotacja z MEN na realizację Programu na rzecz społeczności romskiej-</t>
  </si>
  <si>
    <t>Sz. P Nr 1 ''Książka mój przyjaciel" zakup podręczników  przyborów szkolnych dla uczniów romskich- kontyunuacja projektu z roku 2010</t>
  </si>
  <si>
    <t>Pomoc społeczna</t>
  </si>
  <si>
    <t>Domy pomocy społecznej</t>
  </si>
  <si>
    <t>Wpływy  z różnych dochodów -odpłatność za pobyt w Domu Pomocy Społecznej</t>
  </si>
  <si>
    <t>Ośrodki wsparcia</t>
  </si>
  <si>
    <t>Pozostałe odsetki- odsetki naliczone przez bank od środków na rachunkach bankowych.Dochody wykonywane przez Środowiskowy Dom Samopomocy w Bystrzycy Kłodzkiej</t>
  </si>
  <si>
    <t>Dotacje celowe otrzymane z budżetu państwa na realizację zadań bieżących z zakresu administracji rządowej  oraz innych zadań zleconych gminie (związkom gmin) ustawami, w tym:</t>
  </si>
  <si>
    <t>* funkcjonowanie Środowiskowego Domu Samopomocy PRZYSTAŃ</t>
  </si>
  <si>
    <t>* remont Środowiskowego Domu Samopomocy Przystań</t>
  </si>
  <si>
    <t>Dochody jednostek samorządu terytorialnego związane z realizacją zadań z zakresu administracji rządowej  oraz innych zadań zleconych ustawami-należne dla gmin 5% prowizji z tytułu odprowadzania dochodów budżetu centralnego</t>
  </si>
  <si>
    <t>wyżywienie przy Ośrodku wsparcia</t>
  </si>
  <si>
    <t>Świadczenia rodzinne, świadczenia z funduszu alimentacyjnego oraz składki na ubezpieczenia emerytalne i rentowe z ubezpieczenia społecznego</t>
  </si>
  <si>
    <t>* świadczenia rodzinne oraz składki na ubezpieczenie społeczne</t>
  </si>
  <si>
    <t>* Świadczenia z funduszu alimentacyjnego</t>
  </si>
  <si>
    <t>Dochody jednostek samorządu terytorialnego związane z realizacją zadań z zakresu administracji rządowej  oraz innych zadań zleconych ustawami, w tym:</t>
  </si>
  <si>
    <t>* należne dla gminy dłużnika 50% prowizji z tytułu odprowadzania dochodów budżetu centralnego- zaliczka alimentacyjna</t>
  </si>
  <si>
    <t>* należne dla gminy dłużnika  20% i 40% prowizji z tytułu wyegzekwowanych należnych świadczeń z funduszu alimentacyjnego</t>
  </si>
  <si>
    <t>* wpływy dokonywane przez gminy wierzyciela z tytułu należnych gminie dłużnika 20% z tytułu wyegzekwowanych należnych świadczeń z funduszu alimentacyjnego</t>
  </si>
  <si>
    <t>Składki na ubezpieczenie zdrowotne opłacane za osoby pobierające niektóre świadczenia z pomocy społecznej, niektóre świadczenia rodzinne oraz za osoby uczestniczące w zajęciach centrum intergacji społecznej</t>
  </si>
  <si>
    <t>Dotacje celowe otrzymane z budżetu państwa na realizację zadań bieżących z zakresu administracji rządowej  oraz innych zadań zleconych gminie (związkom gmin) ustawami-składki na ubezpieczenie zdrowotne</t>
  </si>
  <si>
    <t>Dotacje celowe otrzymane z budżetu państwa na realizację własnych zadań bieżących gmin ( związków gmin)- składki na ubezpieczenie zdrowotne</t>
  </si>
  <si>
    <t>Zasiłki i pomoc w naturze oraz składki na ubezpieczenia emerytalne i rentowe</t>
  </si>
  <si>
    <t>Wpływy z różnych dochodów- dopłata rodziców do dożywiania uczniów w szkołach (obiady szkolne). Dochody wykonywane przez Ośrodek Pomocy Społecznej w Bystrzycy Kłodzkiej</t>
  </si>
  <si>
    <t>Dotacje celowe otrzymane z budżetu państwa na realizację własnych zadań bieżących gmin ( związków gmin)- zasiłki i pomoc w naturze</t>
  </si>
  <si>
    <t>Zasiłki stałe</t>
  </si>
  <si>
    <t>Dotacje celowe otrzymane z budżetu państwa na realizację własnych zadań bieżących gmin ( związków gmin)- zasiłki stałe</t>
  </si>
  <si>
    <t>Ośrodki pomocy społecznej</t>
  </si>
  <si>
    <t>* odsetki od rachunku podstawowego</t>
  </si>
  <si>
    <t>* odsetki od rachunku pomocniczego Fundusz alimentacyjny i zaliczka alimentacyjna</t>
  </si>
  <si>
    <t>* odsetki od rachunku pomocniczego Projekt systemowy</t>
  </si>
  <si>
    <t>Dotacje celowe w ramach programów finansowanych z udziałem środków</t>
  </si>
  <si>
    <t xml:space="preserve"> europejskich oraz środków, o których mowa w art.5 ust.1 pkt 3 oraz ust. 3 pkt 5 i 6 ustawy, lub płatności w ramach budżetu środków europejskich-Aktywizacja społeczna i zawodowa-środki z Europejskiego Funduszu Społecznego Kapitał Ludzki</t>
  </si>
  <si>
    <t>Dotacje celowe otrzymane z budżetu państwa na realizację własnych zadań bieżących gmin ( związków gmin)-działalność OPS</t>
  </si>
  <si>
    <t>Usługi opiekuńcze i specjalistyczne usługi opiekuńcze</t>
  </si>
  <si>
    <t>Wpływy z usług- dochody wykonywane przez Ośrodek Pomocy Społecznej w Bystrzycy Kł, w tym:</t>
  </si>
  <si>
    <t xml:space="preserve">* odpłatność za usługi opiekuńcze </t>
  </si>
  <si>
    <t>* odpłatność za wydawane obiady</t>
  </si>
  <si>
    <t>Dotacje celowe otrzymane z budżetu państwa na realizację zadań bieżących z zakresu administracji rządowej  oraz innych zadań zleconych gminie (związkom gmin) ustawami- usługi opiekuńcze</t>
  </si>
  <si>
    <t xml:space="preserve">* UMiG-refundacja z PUP Kłodzko płac pracowników zatrudnianych w ramach prac społecznie użytecznych. </t>
  </si>
  <si>
    <t>Dotacje celowe otrzymane z budżetu państwa na realizację zadań bieżących z zakresu administracji rządowej  oraz innych zadań zleconych gminie (związkom gmin) ustawami-pomoc finansowa realizowana</t>
  </si>
  <si>
    <t xml:space="preserve"> na podstawie rządowego programu wspierania niektórych osób pobierających świadczenia pielęgnacyjne, ustanowione uchwałą nr 104/2012 z  25.06.12-Wspieranie osób zagrożonych wykluczeniem społecznym</t>
  </si>
  <si>
    <t>Dotacje celowe otrzymane z budżetu państwa na realizację własnych zadań bieżących gmin (związków gmin)- realizacja wieloletniego programu pn. ,,Pomoc państwa w zakresie dożywiania"- posiłek dla potrzebujących</t>
  </si>
  <si>
    <t>Edukacyjna opieka wychowawcza</t>
  </si>
  <si>
    <t>Kolonie, obozy oraz inne formy wypoczynku dzieci i młodzieży szkolnej, a także szkolenia młodzieży</t>
  </si>
  <si>
    <t>Kontynuacja realizowanego od roku 2010 projektu przez Szkołę Podstawową Nr 1</t>
  </si>
  <si>
    <t>Pomoc materialna dla uczniów</t>
  </si>
  <si>
    <t>Kontynuacja realizowanego w roku 2010 projektu przez Wdział Edukacji i Spraw Społecznych</t>
  </si>
  <si>
    <t>Gospodarka komunalna i ochrona środowiska</t>
  </si>
  <si>
    <t>Gospodarka ściekowa i ochrona wód</t>
  </si>
  <si>
    <t xml:space="preserve">Dotacje celowe w ramach programów finansowanych z udziałem środków </t>
  </si>
  <si>
    <t>europejskich oraz środków, o których mowa w art.5 ust.1 pkt 3 oraz ust. 3 pkt 5 i 6 ustawy, lub płatności w ramach budżetu środków europejskich, w tym:</t>
  </si>
  <si>
    <t>* RPO- Rewitalizacja ul. Kościelnej, Placu Wolności i ul. Rycerskiej- budowa i modernizacja drogi(jezdnia - chodnik) mająca na celu poprawę dostępności do miejsc atrakcyjnych tutystycznie o zasięgu regionalnym</t>
  </si>
  <si>
    <t xml:space="preserve"> lub ponadregionalnym wraz z z budową infrastruktury towarzyszącej (kanalizacja deszczowa)</t>
  </si>
  <si>
    <t>* RPO- Rewitalizacja ul. Kościelnej, Placu Wolności i ul. Rycerskiej- budowa, remont modernizacja drobnej infrastruktury przetrzeni publicznej niezbędnej do prawidłowego funkcjonowania obszarów wsparcia</t>
  </si>
  <si>
    <t xml:space="preserve">Wpłata środków finansowych z niewykonanych w terminie wydatków, </t>
  </si>
  <si>
    <t xml:space="preserve">które niewygasają z upływem roku budżetowego. </t>
  </si>
  <si>
    <t>Zadanie realizowane z wydatków niewygasających z upływem roku 2011.</t>
  </si>
  <si>
    <t>Oczyszczanie miast i wsi</t>
  </si>
  <si>
    <t>Oświetlenie ulic, placów, dróg</t>
  </si>
  <si>
    <t>Dotacje celowe w ramach programów finansowanych z udziałem środków europejskich oraz środków, o których mowa w art.5 ust.1 pkt 3 oraz ust. 3 pkt 5 i 6 ustawy, lub płatności w ramach budżetu środków europejskich</t>
  </si>
  <si>
    <t>* PROW-Budowa oświetlenia drogowego w Lasówce</t>
  </si>
  <si>
    <t>Wpływy i wydatki związane z gromadzeniem środków z opłat i kar za korzystanie ze środowiska</t>
  </si>
  <si>
    <t>Wpływyw z różnych dochodów-Urząd Marszałkowski Województwa Dolnośląskiego-kary i opłaty za korzystanie ze środowiska</t>
  </si>
  <si>
    <t>Wpływy i wydatki zwiazane z gromadzeniem środków z opłat produktowych</t>
  </si>
  <si>
    <t xml:space="preserve">Wpływy z opłaty produktowej </t>
  </si>
  <si>
    <t xml:space="preserve">Wpływy przekazane przez Wojewódzki Fundusz Ochrony Środowiska i Gospodarki Wodnej we Wrocławiu tytułem opłaty produktowej i depozytowej za rok  2011 rata 1 </t>
  </si>
  <si>
    <t>Kultura i ochrona dziedzictwa narodowego</t>
  </si>
  <si>
    <t>Pozostałe zadania w zakresie kultury</t>
  </si>
  <si>
    <t>Wpływy z usług-wynajem powierzchni wystawienniczych na imprezach plenerowych</t>
  </si>
  <si>
    <t>Program na rzecz społeczności romskiej w Polsce-Edukacja artystyczna zespołu Mrodo Dziweł</t>
  </si>
  <si>
    <t>Dotacja celowa otrzymana z tytułu pomocy finansowej udzielanej między jednostkami samorządu terytorialnego na dofinansowanie własnych zadań inwestycyjnych i zakupów inwestycyjnych</t>
  </si>
  <si>
    <t>Domy i ośrodki kultury, świetlice i kluby</t>
  </si>
  <si>
    <t>Ochrona zabytków i opieka nad zabytkami</t>
  </si>
  <si>
    <t>Kultura fizyczna i sport</t>
  </si>
  <si>
    <t>Obiekty sportowe</t>
  </si>
  <si>
    <t xml:space="preserve">* dochody z dzierżawy kortów </t>
  </si>
  <si>
    <t xml:space="preserve">Pozostałość środków po realizowanym zadaniu  Rewitalizacja ul. Kościelnej, Placu Wolności i ul. Rycerskiej- budowa, remont modernizacja drobnej infrastruktury przetrzeni publicznej niezbędnej do prawidłowego funkcjonowania obszarów wsparcia. </t>
  </si>
  <si>
    <t>Dotacje celowe w ramach programów finansowanych z udziałem środków europejskich oraz środków, o których mowa w art.5 ust.1 pkt 3 oraz ust. 3 pkt 5 i 6 ustawy, lub płatności w ramach budżetu środków europejskich-Remont i adaptacja baszt</t>
  </si>
  <si>
    <t>Środki na dofinansowanie własnych zadań bieżących gmin(związków</t>
  </si>
  <si>
    <t>gmin), powiatów (zwiazków powiatów), samorządów województw, pozyskane z innych źródeł, w tym:</t>
  </si>
  <si>
    <t xml:space="preserve">* dochody wykonywane przez OPS w Bystrzycy Kł- refundacja wynagrodzeń wraz ze składkami ZUZ  z  PUP Kłodzko pracowników zatrudnionych w ramach robót publicznych </t>
  </si>
  <si>
    <t>* ZBK w Bystrzycy Kłodzkiej pozostałość środków po zlikwidowanym rachunku bankowym bieżącym</t>
  </si>
  <si>
    <t>* WM Starobystrzycka Bca Kł, WM Pocztowa M-górze i ZWIK Bca Kł z tytyłu rozliczenia kosztów za c.o</t>
  </si>
  <si>
    <t xml:space="preserve">* PZU Warszawa odszkodowanie za szkodę na mieniu ZBK w Bystrzycy Kł </t>
  </si>
  <si>
    <t>Dochody jednostek samorządu terytorialnego związane z realizacją zadań z zakresu administracji rządowej  oraz innych zadań zleconych ustawami- należne dla gmin 5% prowizji za udostępnione dane osobowe i wydane dowody osobiste w latach ubiegłych</t>
  </si>
  <si>
    <t>* zwrot za energię elektryczną MAMMOMED sp. Z o. o</t>
  </si>
  <si>
    <t>* wykonany przez Urząd Skarbowy w Bystrzycy Kłodzkiej</t>
  </si>
  <si>
    <t>Należności z tytułu podatków przeniesionych do ewidencji zaległości zabezpieczonych hipotecznie na nieruchomościach wynoszą         49.281,00</t>
  </si>
  <si>
    <t>* Sz.P. Nr 1:</t>
  </si>
  <si>
    <t>* Sz.P. Nr 1- wpływy z usług:</t>
  </si>
  <si>
    <t>* Sz.P. Wilkanów:</t>
  </si>
  <si>
    <t>* Gimnazjum Nr 2:</t>
  </si>
  <si>
    <t>Dotacje celowe otrzymane z budżetu państwa na realizację zadań bieżących z zakresu administracji rządowej  oraz innych zadań zleconych gminie (związkom gmin) ustawami-projekt ,,Niech nauka będzie radością"</t>
  </si>
  <si>
    <t>Projekt realizowany przez Przedszkole Nr 2 w ramach Programu na rzecz społeczności romskiej w Polsce</t>
  </si>
  <si>
    <t>załącznik nr 4 do informacji o przebiegu</t>
  </si>
  <si>
    <t>wykonania budżetu za I półrocze 2012 r</t>
  </si>
  <si>
    <t>* Komornik Sądu Rejonowego w Kłodzku-zwrot zaliczek wniesionych przy postępowaniu sądowym-egzekucja należności po ZBK w Bystrzycy Kłodzkiej</t>
  </si>
  <si>
    <t>Wpływy z różnych dochodów- zwrot zasiłku stałego wypłaconego w 2011 roku część gminna. Dochody wykonywane przez Ośrodek Pomocy Społecznej w Bystrzycy Kłodzkiej</t>
  </si>
  <si>
    <t xml:space="preserve">Dotacje otrzymane z państowych funduszy celowych na finansowanie </t>
  </si>
  <si>
    <t>* odszkodowanie z PZU SA za rozbite przęsła ogrodzenia betonowego stadionu przy ul. Mickiewicza 14</t>
  </si>
  <si>
    <t>Środki na dofinansowanie własnych inwstycji gmin (związków gmin), powiatów (związków powiatów), samorządów województw pozyskane z innych źródeł:</t>
  </si>
  <si>
    <t>* Fundusz Lokalny Masywu Śnieżnika- grant na realizację projektu Town Hill Bystrzyca Kłodzka w ramach Programu Działaj Lokalnie VII</t>
  </si>
  <si>
    <t>Dotacja celowa otrzymana z tytułu pomocy finansowej udzielanej między jednostkami samorządu terytorialnego na dofinansowanie własnych zadań bieżących:</t>
  </si>
  <si>
    <t xml:space="preserve"> Urząd Marszałkowski Województwa Dolnośląskiego- Konserwacja gruntowa urządzeń melioracyjnych szczegółowych-obręb geodezyjny Nowy Waliszów</t>
  </si>
  <si>
    <t>Pozostałość środków po realizowanym zadaniu-Zmiana studium Gminy Bystrzyca Kłodzka. Zadanie realizowane z wydatków niewygasających z upływem roku 2011.</t>
  </si>
  <si>
    <t>Wpłata środków finansowych z niewykorzystanych w terminie wydatków, które nie wygasają z upływem roku budżetowego.</t>
  </si>
  <si>
    <t xml:space="preserve">* PROW- Smaki Wsi Sudeckiej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</si>
</sst>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????"/>
    <numFmt numFmtId="167" formatCode="0000"/>
  </numFmts>
  <fonts count="1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 style="hair"/>
    </border>
    <border>
      <left>
        <color indexed="8"/>
      </left>
      <right style="thin">
        <color indexed="8"/>
      </right>
      <top style="hair"/>
      <bottom style="hair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hair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hair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hair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/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1" fontId="1" fillId="0" borderId="0" xfId="15" applyNumberFormat="1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 wrapText="1"/>
    </xf>
    <xf numFmtId="43" fontId="1" fillId="0" borderId="0" xfId="15" applyFont="1" applyAlignment="1">
      <alignment/>
    </xf>
    <xf numFmtId="4" fontId="2" fillId="0" borderId="0" xfId="15" applyNumberFormat="1" applyFont="1" applyAlignment="1">
      <alignment/>
    </xf>
    <xf numFmtId="10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0" xfId="15" applyNumberFormat="1" applyFont="1" applyAlignment="1">
      <alignment horizontal="center" vertical="top"/>
    </xf>
    <xf numFmtId="1" fontId="1" fillId="0" borderId="0" xfId="15" applyNumberFormat="1" applyFont="1" applyBorder="1" applyAlignment="1">
      <alignment horizontal="center" vertical="top"/>
    </xf>
    <xf numFmtId="1" fontId="1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" fontId="2" fillId="0" borderId="0" xfId="15" applyNumberFormat="1" applyFont="1" applyBorder="1" applyAlignment="1">
      <alignment/>
    </xf>
    <xf numFmtId="10" fontId="1" fillId="0" borderId="0" xfId="15" applyNumberFormat="1" applyFont="1" applyFill="1" applyBorder="1" applyAlignment="1">
      <alignment/>
    </xf>
    <xf numFmtId="1" fontId="2" fillId="0" borderId="1" xfId="15" applyNumberFormat="1" applyFont="1" applyFill="1" applyBorder="1" applyAlignment="1">
      <alignment horizontal="center" vertical="center"/>
    </xf>
    <xf numFmtId="1" fontId="2" fillId="0" borderId="2" xfId="15" applyNumberFormat="1" applyFont="1" applyFill="1" applyBorder="1" applyAlignment="1">
      <alignment horizontal="center" vertical="center"/>
    </xf>
    <xf numFmtId="43" fontId="2" fillId="0" borderId="3" xfId="15" applyFont="1" applyFill="1" applyBorder="1" applyAlignment="1">
      <alignment horizontal="center" vertical="center"/>
    </xf>
    <xf numFmtId="43" fontId="2" fillId="0" borderId="4" xfId="15" applyFont="1" applyFill="1" applyBorder="1" applyAlignment="1">
      <alignment vertical="center" wrapText="1"/>
    </xf>
    <xf numFmtId="43" fontId="2" fillId="0" borderId="5" xfId="15" applyFont="1" applyFill="1" applyBorder="1" applyAlignment="1">
      <alignment horizontal="center" vertical="center" wrapText="1" shrinkToFit="1"/>
    </xf>
    <xf numFmtId="4" fontId="2" fillId="0" borderId="5" xfId="15" applyNumberFormat="1" applyFont="1" applyFill="1" applyBorder="1" applyAlignment="1">
      <alignment horizontal="center" vertical="center" wrapText="1"/>
    </xf>
    <xf numFmtId="10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3" fillId="2" borderId="1" xfId="15" applyNumberFormat="1" applyFont="1" applyFill="1" applyBorder="1" applyAlignment="1">
      <alignment horizontal="center" vertical="top"/>
    </xf>
    <xf numFmtId="1" fontId="1" fillId="2" borderId="2" xfId="15" applyNumberFormat="1" applyFont="1" applyFill="1" applyBorder="1" applyAlignment="1">
      <alignment horizontal="center"/>
    </xf>
    <xf numFmtId="43" fontId="1" fillId="2" borderId="3" xfId="15" applyFont="1" applyFill="1" applyBorder="1" applyAlignment="1">
      <alignment horizontal="center"/>
    </xf>
    <xf numFmtId="43" fontId="3" fillId="2" borderId="4" xfId="15" applyFont="1" applyFill="1" applyBorder="1" applyAlignment="1">
      <alignment vertical="top" wrapText="1"/>
    </xf>
    <xf numFmtId="4" fontId="3" fillId="2" borderId="5" xfId="15" applyNumberFormat="1" applyFont="1" applyFill="1" applyBorder="1" applyAlignment="1">
      <alignment horizontal="right" vertical="top"/>
    </xf>
    <xf numFmtId="10" fontId="3" fillId="2" borderId="7" xfId="15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/>
    </xf>
    <xf numFmtId="164" fontId="1" fillId="0" borderId="8" xfId="15" applyNumberFormat="1" applyFont="1" applyFill="1" applyBorder="1" applyAlignment="1">
      <alignment horizontal="center" vertical="top"/>
    </xf>
    <xf numFmtId="165" fontId="4" fillId="3" borderId="9" xfId="15" applyNumberFormat="1" applyFont="1" applyFill="1" applyBorder="1" applyAlignment="1">
      <alignment horizontal="center" vertical="top"/>
    </xf>
    <xf numFmtId="43" fontId="4" fillId="3" borderId="3" xfId="15" applyFont="1" applyFill="1" applyBorder="1" applyAlignment="1">
      <alignment horizontal="center"/>
    </xf>
    <xf numFmtId="43" fontId="4" fillId="3" borderId="3" xfId="15" applyFont="1" applyFill="1" applyBorder="1" applyAlignment="1">
      <alignment vertical="top" wrapText="1"/>
    </xf>
    <xf numFmtId="4" fontId="4" fillId="3" borderId="3" xfId="15" applyNumberFormat="1" applyFont="1" applyFill="1" applyBorder="1" applyAlignment="1">
      <alignment horizontal="right" vertical="top"/>
    </xf>
    <xf numFmtId="10" fontId="4" fillId="3" borderId="3" xfId="15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164" fontId="1" fillId="0" borderId="10" xfId="15" applyNumberFormat="1" applyFont="1" applyFill="1" applyBorder="1" applyAlignment="1">
      <alignment horizontal="center" vertical="top"/>
    </xf>
    <xf numFmtId="1" fontId="1" fillId="0" borderId="11" xfId="15" applyNumberFormat="1" applyFont="1" applyFill="1" applyBorder="1" applyAlignment="1">
      <alignment horizontal="center"/>
    </xf>
    <xf numFmtId="166" fontId="1" fillId="0" borderId="12" xfId="15" applyNumberFormat="1" applyFont="1" applyFill="1" applyBorder="1" applyAlignment="1">
      <alignment horizontal="center" vertical="top"/>
    </xf>
    <xf numFmtId="43" fontId="1" fillId="0" borderId="0" xfId="15" applyFont="1" applyFill="1" applyBorder="1" applyAlignment="1">
      <alignment vertical="top" wrapText="1"/>
    </xf>
    <xf numFmtId="4" fontId="1" fillId="0" borderId="8" xfId="15" applyNumberFormat="1" applyFont="1" applyFill="1" applyBorder="1" applyAlignment="1">
      <alignment horizontal="right" vertical="top"/>
    </xf>
    <xf numFmtId="10" fontId="1" fillId="0" borderId="13" xfId="15" applyNumberFormat="1" applyFont="1" applyFill="1" applyBorder="1" applyAlignment="1">
      <alignment horizontal="right" vertical="top"/>
    </xf>
    <xf numFmtId="166" fontId="1" fillId="0" borderId="14" xfId="15" applyNumberFormat="1" applyFont="1" applyFill="1" applyBorder="1" applyAlignment="1">
      <alignment horizontal="center" vertical="top"/>
    </xf>
    <xf numFmtId="43" fontId="1" fillId="0" borderId="15" xfId="15" applyFont="1" applyFill="1" applyBorder="1" applyAlignment="1">
      <alignment vertical="top" wrapText="1"/>
    </xf>
    <xf numFmtId="4" fontId="1" fillId="0" borderId="15" xfId="15" applyNumberFormat="1" applyFont="1" applyFill="1" applyBorder="1" applyAlignment="1">
      <alignment horizontal="right" vertical="top"/>
    </xf>
    <xf numFmtId="164" fontId="4" fillId="0" borderId="10" xfId="15" applyNumberFormat="1" applyFont="1" applyFill="1" applyBorder="1" applyAlignment="1">
      <alignment horizontal="center" vertical="top"/>
    </xf>
    <xf numFmtId="10" fontId="4" fillId="3" borderId="7" xfId="15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43" fontId="1" fillId="0" borderId="8" xfId="15" applyFont="1" applyFill="1" applyBorder="1" applyAlignment="1">
      <alignment vertical="top" wrapText="1"/>
    </xf>
    <xf numFmtId="43" fontId="1" fillId="0" borderId="14" xfId="15" applyFont="1" applyFill="1" applyBorder="1" applyAlignment="1">
      <alignment vertical="top" wrapText="1"/>
    </xf>
    <xf numFmtId="4" fontId="1" fillId="0" borderId="0" xfId="15" applyNumberFormat="1" applyFont="1" applyFill="1" applyBorder="1" applyAlignment="1">
      <alignment horizontal="right" vertical="top"/>
    </xf>
    <xf numFmtId="4" fontId="1" fillId="0" borderId="16" xfId="15" applyNumberFormat="1" applyFont="1" applyFill="1" applyBorder="1" applyAlignment="1">
      <alignment horizontal="right" vertical="top"/>
    </xf>
    <xf numFmtId="10" fontId="1" fillId="0" borderId="16" xfId="15" applyNumberFormat="1" applyFont="1" applyFill="1" applyBorder="1" applyAlignment="1">
      <alignment horizontal="right" vertical="top"/>
    </xf>
    <xf numFmtId="43" fontId="1" fillId="0" borderId="17" xfId="15" applyFont="1" applyFill="1" applyBorder="1" applyAlignment="1">
      <alignment vertical="top" wrapText="1"/>
    </xf>
    <xf numFmtId="4" fontId="1" fillId="0" borderId="18" xfId="15" applyNumberFormat="1" applyFont="1" applyFill="1" applyBorder="1" applyAlignment="1">
      <alignment horizontal="right" vertical="top"/>
    </xf>
    <xf numFmtId="10" fontId="1" fillId="0" borderId="19" xfId="15" applyNumberFormat="1" applyFont="1" applyFill="1" applyBorder="1" applyAlignment="1">
      <alignment horizontal="right" vertical="top"/>
    </xf>
    <xf numFmtId="166" fontId="1" fillId="0" borderId="20" xfId="15" applyNumberFormat="1" applyFont="1" applyFill="1" applyBorder="1" applyAlignment="1">
      <alignment horizontal="center" vertical="top"/>
    </xf>
    <xf numFmtId="4" fontId="1" fillId="0" borderId="21" xfId="15" applyNumberFormat="1" applyFont="1" applyFill="1" applyBorder="1" applyAlignment="1">
      <alignment horizontal="right" vertical="top"/>
    </xf>
    <xf numFmtId="4" fontId="1" fillId="0" borderId="22" xfId="15" applyNumberFormat="1" applyFont="1" applyFill="1" applyBorder="1" applyAlignment="1">
      <alignment horizontal="right" vertical="top"/>
    </xf>
    <xf numFmtId="10" fontId="1" fillId="0" borderId="23" xfId="15" applyNumberFormat="1" applyFont="1" applyFill="1" applyBorder="1" applyAlignment="1">
      <alignment horizontal="right" vertical="top"/>
    </xf>
    <xf numFmtId="43" fontId="1" fillId="0" borderId="24" xfId="15" applyFont="1" applyFill="1" applyBorder="1" applyAlignment="1">
      <alignment vertical="top" wrapText="1"/>
    </xf>
    <xf numFmtId="4" fontId="1" fillId="0" borderId="25" xfId="15" applyNumberFormat="1" applyFont="1" applyFill="1" applyBorder="1" applyAlignment="1">
      <alignment horizontal="right" vertical="top"/>
    </xf>
    <xf numFmtId="10" fontId="1" fillId="0" borderId="26" xfId="15" applyNumberFormat="1" applyFont="1" applyFill="1" applyBorder="1" applyAlignment="1">
      <alignment horizontal="right" vertical="top"/>
    </xf>
    <xf numFmtId="1" fontId="4" fillId="0" borderId="10" xfId="15" applyNumberFormat="1" applyFont="1" applyFill="1" applyBorder="1" applyAlignment="1">
      <alignment horizontal="center"/>
    </xf>
    <xf numFmtId="43" fontId="4" fillId="3" borderId="27" xfId="15" applyFont="1" applyFill="1" applyBorder="1" applyAlignment="1">
      <alignment horizontal="center"/>
    </xf>
    <xf numFmtId="43" fontId="4" fillId="3" borderId="28" xfId="15" applyFont="1" applyFill="1" applyBorder="1" applyAlignment="1">
      <alignment vertical="top" wrapText="1"/>
    </xf>
    <xf numFmtId="4" fontId="4" fillId="3" borderId="29" xfId="15" applyNumberFormat="1" applyFont="1" applyFill="1" applyBorder="1" applyAlignment="1">
      <alignment horizontal="right" vertical="top"/>
    </xf>
    <xf numFmtId="10" fontId="4" fillId="3" borderId="30" xfId="15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1" fontId="1" fillId="0" borderId="31" xfId="15" applyNumberFormat="1" applyFont="1" applyFill="1" applyBorder="1" applyAlignment="1">
      <alignment horizontal="center"/>
    </xf>
    <xf numFmtId="167" fontId="1" fillId="0" borderId="14" xfId="15" applyNumberFormat="1" applyFont="1" applyFill="1" applyBorder="1" applyAlignment="1">
      <alignment horizontal="center" vertical="top"/>
    </xf>
    <xf numFmtId="43" fontId="1" fillId="0" borderId="21" xfId="15" applyFont="1" applyFill="1" applyBorder="1" applyAlignment="1">
      <alignment vertical="top" wrapText="1"/>
    </xf>
    <xf numFmtId="4" fontId="1" fillId="0" borderId="32" xfId="15" applyNumberFormat="1" applyFont="1" applyFill="1" applyBorder="1" applyAlignment="1">
      <alignment horizontal="right" vertical="top"/>
    </xf>
    <xf numFmtId="10" fontId="1" fillId="0" borderId="30" xfId="15" applyNumberFormat="1" applyFont="1" applyFill="1" applyBorder="1" applyAlignment="1">
      <alignment horizontal="right" vertical="top"/>
    </xf>
    <xf numFmtId="10" fontId="1" fillId="0" borderId="33" xfId="15" applyNumberFormat="1" applyFont="1" applyFill="1" applyBorder="1" applyAlignment="1">
      <alignment horizontal="right" vertical="top"/>
    </xf>
    <xf numFmtId="1" fontId="1" fillId="0" borderId="10" xfId="15" applyNumberFormat="1" applyFont="1" applyFill="1" applyBorder="1" applyAlignment="1">
      <alignment horizontal="center"/>
    </xf>
    <xf numFmtId="1" fontId="1" fillId="0" borderId="26" xfId="15" applyNumberFormat="1" applyFont="1" applyFill="1" applyBorder="1" applyAlignment="1">
      <alignment horizontal="center"/>
    </xf>
    <xf numFmtId="4" fontId="1" fillId="0" borderId="13" xfId="15" applyNumberFormat="1" applyFont="1" applyFill="1" applyBorder="1" applyAlignment="1">
      <alignment horizontal="right" vertical="top"/>
    </xf>
    <xf numFmtId="1" fontId="1" fillId="0" borderId="14" xfId="15" applyNumberFormat="1" applyFont="1" applyFill="1" applyBorder="1" applyAlignment="1">
      <alignment horizontal="center"/>
    </xf>
    <xf numFmtId="0" fontId="1" fillId="0" borderId="14" xfId="15" applyNumberFormat="1" applyFont="1" applyFill="1" applyBorder="1" applyAlignment="1">
      <alignment horizontal="center" vertical="top"/>
    </xf>
    <xf numFmtId="4" fontId="1" fillId="0" borderId="34" xfId="15" applyNumberFormat="1" applyFont="1" applyFill="1" applyBorder="1" applyAlignment="1">
      <alignment horizontal="right" vertical="top"/>
    </xf>
    <xf numFmtId="4" fontId="1" fillId="0" borderId="35" xfId="15" applyNumberFormat="1" applyFont="1" applyFill="1" applyBorder="1" applyAlignment="1">
      <alignment horizontal="right" vertical="top"/>
    </xf>
    <xf numFmtId="4" fontId="1" fillId="0" borderId="36" xfId="15" applyNumberFormat="1" applyFont="1" applyFill="1" applyBorder="1" applyAlignment="1">
      <alignment horizontal="right" vertical="top"/>
    </xf>
    <xf numFmtId="10" fontId="1" fillId="0" borderId="37" xfId="15" applyNumberFormat="1" applyFont="1" applyFill="1" applyBorder="1" applyAlignment="1">
      <alignment horizontal="right" vertical="top"/>
    </xf>
    <xf numFmtId="1" fontId="1" fillId="0" borderId="0" xfId="15" applyNumberFormat="1" applyFont="1" applyFill="1" applyBorder="1" applyAlignment="1">
      <alignment horizontal="center"/>
    </xf>
    <xf numFmtId="10" fontId="1" fillId="0" borderId="14" xfId="15" applyNumberFormat="1" applyFont="1" applyFill="1" applyBorder="1" applyAlignment="1">
      <alignment horizontal="right" vertical="top"/>
    </xf>
    <xf numFmtId="164" fontId="3" fillId="2" borderId="3" xfId="15" applyNumberFormat="1" applyFont="1" applyFill="1" applyBorder="1" applyAlignment="1">
      <alignment horizontal="center" vertical="top"/>
    </xf>
    <xf numFmtId="1" fontId="1" fillId="2" borderId="32" xfId="15" applyNumberFormat="1" applyFont="1" applyFill="1" applyBorder="1" applyAlignment="1">
      <alignment horizontal="center"/>
    </xf>
    <xf numFmtId="43" fontId="1" fillId="2" borderId="12" xfId="15" applyFont="1" applyFill="1" applyBorder="1" applyAlignment="1">
      <alignment horizontal="center"/>
    </xf>
    <xf numFmtId="43" fontId="3" fillId="2" borderId="21" xfId="15" applyFont="1" applyFill="1" applyBorder="1" applyAlignment="1">
      <alignment vertical="top" wrapText="1"/>
    </xf>
    <xf numFmtId="4" fontId="3" fillId="2" borderId="22" xfId="15" applyNumberFormat="1" applyFont="1" applyFill="1" applyBorder="1" applyAlignment="1">
      <alignment horizontal="right" vertical="top"/>
    </xf>
    <xf numFmtId="10" fontId="3" fillId="2" borderId="30" xfId="15" applyNumberFormat="1" applyFont="1" applyFill="1" applyBorder="1" applyAlignment="1">
      <alignment horizontal="right" vertical="top"/>
    </xf>
    <xf numFmtId="1" fontId="4" fillId="0" borderId="31" xfId="15" applyNumberFormat="1" applyFont="1" applyFill="1" applyBorder="1" applyAlignment="1">
      <alignment horizontal="center"/>
    </xf>
    <xf numFmtId="165" fontId="4" fillId="3" borderId="38" xfId="15" applyNumberFormat="1" applyFont="1" applyFill="1" applyBorder="1" applyAlignment="1">
      <alignment horizontal="center" vertical="top"/>
    </xf>
    <xf numFmtId="43" fontId="4" fillId="3" borderId="39" xfId="15" applyFont="1" applyFill="1" applyBorder="1" applyAlignment="1">
      <alignment horizontal="center"/>
    </xf>
    <xf numFmtId="43" fontId="4" fillId="3" borderId="40" xfId="15" applyFont="1" applyFill="1" applyBorder="1" applyAlignment="1">
      <alignment vertical="top" wrapText="1"/>
    </xf>
    <xf numFmtId="4" fontId="4" fillId="3" borderId="41" xfId="15" applyNumberFormat="1" applyFont="1" applyFill="1" applyBorder="1" applyAlignment="1">
      <alignment horizontal="right" vertical="top"/>
    </xf>
    <xf numFmtId="10" fontId="4" fillId="3" borderId="42" xfId="15" applyNumberFormat="1" applyFont="1" applyFill="1" applyBorder="1" applyAlignment="1">
      <alignment horizontal="right" vertical="top"/>
    </xf>
    <xf numFmtId="1" fontId="1" fillId="0" borderId="43" xfId="15" applyNumberFormat="1" applyFont="1" applyFill="1" applyBorder="1" applyAlignment="1">
      <alignment horizontal="center"/>
    </xf>
    <xf numFmtId="167" fontId="1" fillId="0" borderId="8" xfId="15" applyNumberFormat="1" applyFont="1" applyFill="1" applyBorder="1" applyAlignment="1">
      <alignment horizontal="center" vertical="top"/>
    </xf>
    <xf numFmtId="43" fontId="1" fillId="0" borderId="44" xfId="15" applyFont="1" applyFill="1" applyBorder="1" applyAlignment="1">
      <alignment vertical="top" wrapText="1"/>
    </xf>
    <xf numFmtId="4" fontId="1" fillId="0" borderId="45" xfId="15" applyNumberFormat="1" applyFont="1" applyFill="1" applyBorder="1" applyAlignment="1">
      <alignment horizontal="right" vertical="top"/>
    </xf>
    <xf numFmtId="4" fontId="1" fillId="0" borderId="46" xfId="15" applyNumberFormat="1" applyFont="1" applyFill="1" applyBorder="1" applyAlignment="1">
      <alignment horizontal="right" vertical="top"/>
    </xf>
    <xf numFmtId="167" fontId="1" fillId="0" borderId="12" xfId="15" applyNumberFormat="1" applyFont="1" applyFill="1" applyBorder="1" applyAlignment="1">
      <alignment horizontal="center" vertical="top"/>
    </xf>
    <xf numFmtId="1" fontId="1" fillId="0" borderId="47" xfId="15" applyNumberFormat="1" applyFont="1" applyFill="1" applyBorder="1" applyAlignment="1">
      <alignment horizontal="center"/>
    </xf>
    <xf numFmtId="1" fontId="1" fillId="0" borderId="48" xfId="15" applyNumberFormat="1" applyFont="1" applyFill="1" applyBorder="1" applyAlignment="1">
      <alignment horizontal="center"/>
    </xf>
    <xf numFmtId="43" fontId="1" fillId="0" borderId="15" xfId="15" applyFont="1" applyFill="1" applyBorder="1" applyAlignment="1">
      <alignment horizontal="center"/>
    </xf>
    <xf numFmtId="43" fontId="1" fillId="0" borderId="49" xfId="15" applyFont="1" applyFill="1" applyBorder="1" applyAlignment="1">
      <alignment vertical="top" wrapText="1"/>
    </xf>
    <xf numFmtId="4" fontId="1" fillId="0" borderId="50" xfId="15" applyNumberFormat="1" applyFont="1" applyFill="1" applyBorder="1" applyAlignment="1">
      <alignment horizontal="right" vertical="top"/>
    </xf>
    <xf numFmtId="4" fontId="1" fillId="0" borderId="51" xfId="15" applyNumberFormat="1" applyFont="1" applyFill="1" applyBorder="1" applyAlignment="1">
      <alignment horizontal="right" vertical="top"/>
    </xf>
    <xf numFmtId="1" fontId="3" fillId="2" borderId="8" xfId="15" applyNumberFormat="1" applyFont="1" applyFill="1" applyBorder="1" applyAlignment="1">
      <alignment horizontal="center" vertical="top"/>
    </xf>
    <xf numFmtId="1" fontId="1" fillId="2" borderId="46" xfId="15" applyNumberFormat="1" applyFont="1" applyFill="1" applyBorder="1" applyAlignment="1">
      <alignment horizontal="center"/>
    </xf>
    <xf numFmtId="43" fontId="1" fillId="2" borderId="8" xfId="15" applyFont="1" applyFill="1" applyBorder="1" applyAlignment="1">
      <alignment horizontal="center"/>
    </xf>
    <xf numFmtId="43" fontId="3" fillId="2" borderId="44" xfId="15" applyFont="1" applyFill="1" applyBorder="1" applyAlignment="1">
      <alignment vertical="top" wrapText="1"/>
    </xf>
    <xf numFmtId="4" fontId="3" fillId="2" borderId="45" xfId="15" applyNumberFormat="1" applyFont="1" applyFill="1" applyBorder="1" applyAlignment="1">
      <alignment horizontal="right" vertical="top"/>
    </xf>
    <xf numFmtId="10" fontId="3" fillId="2" borderId="23" xfId="15" applyNumberFormat="1" applyFont="1" applyFill="1" applyBorder="1" applyAlignment="1">
      <alignment horizontal="right" vertical="top"/>
    </xf>
    <xf numFmtId="1" fontId="4" fillId="3" borderId="2" xfId="15" applyNumberFormat="1" applyFont="1" applyFill="1" applyBorder="1" applyAlignment="1">
      <alignment horizontal="center" vertical="top"/>
    </xf>
    <xf numFmtId="43" fontId="4" fillId="3" borderId="4" xfId="15" applyFont="1" applyFill="1" applyBorder="1" applyAlignment="1">
      <alignment vertical="top" wrapText="1"/>
    </xf>
    <xf numFmtId="4" fontId="4" fillId="3" borderId="5" xfId="15" applyNumberFormat="1" applyFont="1" applyFill="1" applyBorder="1" applyAlignment="1">
      <alignment horizontal="right" vertical="top"/>
    </xf>
    <xf numFmtId="10" fontId="4" fillId="3" borderId="6" xfId="15" applyNumberFormat="1" applyFont="1" applyFill="1" applyBorder="1" applyAlignment="1">
      <alignment horizontal="right" vertical="top"/>
    </xf>
    <xf numFmtId="43" fontId="1" fillId="0" borderId="34" xfId="15" applyFont="1" applyFill="1" applyBorder="1" applyAlignment="1">
      <alignment vertical="top" wrapText="1"/>
    </xf>
    <xf numFmtId="43" fontId="1" fillId="0" borderId="14" xfId="15" applyFont="1" applyFill="1" applyBorder="1" applyAlignment="1">
      <alignment horizontal="center"/>
    </xf>
    <xf numFmtId="43" fontId="1" fillId="0" borderId="52" xfId="15" applyFont="1" applyFill="1" applyBorder="1" applyAlignment="1">
      <alignment vertical="top" wrapText="1"/>
    </xf>
    <xf numFmtId="10" fontId="1" fillId="0" borderId="53" xfId="15" applyNumberFormat="1" applyFont="1" applyFill="1" applyBorder="1" applyAlignment="1">
      <alignment horizontal="right" vertical="top"/>
    </xf>
    <xf numFmtId="1" fontId="3" fillId="2" borderId="1" xfId="15" applyNumberFormat="1" applyFont="1" applyFill="1" applyBorder="1" applyAlignment="1">
      <alignment horizontal="center"/>
    </xf>
    <xf numFmtId="1" fontId="3" fillId="2" borderId="2" xfId="15" applyNumberFormat="1" applyFont="1" applyFill="1" applyBorder="1" applyAlignment="1">
      <alignment horizontal="center"/>
    </xf>
    <xf numFmtId="167" fontId="3" fillId="2" borderId="3" xfId="15" applyNumberFormat="1" applyFont="1" applyFill="1" applyBorder="1" applyAlignment="1">
      <alignment horizontal="center" vertical="top"/>
    </xf>
    <xf numFmtId="4" fontId="3" fillId="2" borderId="54" xfId="15" applyNumberFormat="1" applyFont="1" applyFill="1" applyBorder="1" applyAlignment="1">
      <alignment horizontal="right" vertical="top"/>
    </xf>
    <xf numFmtId="10" fontId="3" fillId="2" borderId="6" xfId="15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/>
    </xf>
    <xf numFmtId="1" fontId="4" fillId="0" borderId="20" xfId="15" applyNumberFormat="1" applyFont="1" applyFill="1" applyBorder="1" applyAlignment="1">
      <alignment horizontal="center"/>
    </xf>
    <xf numFmtId="1" fontId="4" fillId="3" borderId="2" xfId="15" applyNumberFormat="1" applyFont="1" applyFill="1" applyBorder="1" applyAlignment="1">
      <alignment horizontal="center"/>
    </xf>
    <xf numFmtId="167" fontId="4" fillId="3" borderId="3" xfId="15" applyNumberFormat="1" applyFont="1" applyFill="1" applyBorder="1" applyAlignment="1">
      <alignment horizontal="center" vertical="top"/>
    </xf>
    <xf numFmtId="43" fontId="1" fillId="0" borderId="55" xfId="15" applyFont="1" applyFill="1" applyBorder="1" applyAlignment="1">
      <alignment wrapText="1"/>
    </xf>
    <xf numFmtId="4" fontId="1" fillId="0" borderId="56" xfId="15" applyNumberFormat="1" applyFont="1" applyFill="1" applyBorder="1" applyAlignment="1">
      <alignment horizontal="right" vertical="top"/>
    </xf>
    <xf numFmtId="167" fontId="1" fillId="0" borderId="15" xfId="15" applyNumberFormat="1" applyFont="1" applyFill="1" applyBorder="1" applyAlignment="1">
      <alignment horizontal="center" vertical="top"/>
    </xf>
    <xf numFmtId="43" fontId="1" fillId="0" borderId="17" xfId="15" applyFont="1" applyFill="1" applyBorder="1" applyAlignment="1">
      <alignment wrapText="1"/>
    </xf>
    <xf numFmtId="4" fontId="1" fillId="0" borderId="57" xfId="15" applyNumberFormat="1" applyFont="1" applyFill="1" applyBorder="1" applyAlignment="1">
      <alignment horizontal="right" vertical="top"/>
    </xf>
    <xf numFmtId="43" fontId="1" fillId="0" borderId="58" xfId="15" applyFont="1" applyFill="1" applyBorder="1" applyAlignment="1">
      <alignment vertical="top" wrapText="1"/>
    </xf>
    <xf numFmtId="43" fontId="1" fillId="0" borderId="17" xfId="15" applyFont="1" applyFill="1" applyBorder="1" applyAlignment="1">
      <alignment wrapText="1"/>
    </xf>
    <xf numFmtId="0" fontId="5" fillId="0" borderId="0" xfId="0" applyFont="1" applyAlignment="1">
      <alignment/>
    </xf>
    <xf numFmtId="1" fontId="3" fillId="2" borderId="59" xfId="15" applyNumberFormat="1" applyFont="1" applyFill="1" applyBorder="1" applyAlignment="1">
      <alignment horizontal="center" vertical="top"/>
    </xf>
    <xf numFmtId="1" fontId="1" fillId="2" borderId="6" xfId="15" applyNumberFormat="1" applyFont="1" applyFill="1" applyBorder="1" applyAlignment="1">
      <alignment horizontal="center"/>
    </xf>
    <xf numFmtId="43" fontId="1" fillId="2" borderId="15" xfId="15" applyFont="1" applyFill="1" applyBorder="1" applyAlignment="1">
      <alignment horizontal="center"/>
    </xf>
    <xf numFmtId="43" fontId="3" fillId="2" borderId="49" xfId="15" applyFont="1" applyFill="1" applyBorder="1" applyAlignment="1">
      <alignment vertical="top" wrapText="1"/>
    </xf>
    <xf numFmtId="4" fontId="3" fillId="2" borderId="50" xfId="15" applyNumberFormat="1" applyFont="1" applyFill="1" applyBorder="1" applyAlignment="1">
      <alignment horizontal="right" vertical="top"/>
    </xf>
    <xf numFmtId="10" fontId="3" fillId="2" borderId="19" xfId="15" applyNumberFormat="1" applyFont="1" applyFill="1" applyBorder="1" applyAlignment="1">
      <alignment horizontal="right" vertical="top"/>
    </xf>
    <xf numFmtId="1" fontId="4" fillId="0" borderId="58" xfId="15" applyNumberFormat="1" applyFont="1" applyFill="1" applyBorder="1" applyAlignment="1">
      <alignment horizontal="center" vertical="top"/>
    </xf>
    <xf numFmtId="43" fontId="4" fillId="3" borderId="15" xfId="15" applyFont="1" applyFill="1" applyBorder="1" applyAlignment="1">
      <alignment horizontal="center"/>
    </xf>
    <xf numFmtId="43" fontId="4" fillId="3" borderId="49" xfId="15" applyFont="1" applyFill="1" applyBorder="1" applyAlignment="1">
      <alignment vertical="top" wrapText="1"/>
    </xf>
    <xf numFmtId="4" fontId="4" fillId="3" borderId="50" xfId="15" applyNumberFormat="1" applyFont="1" applyFill="1" applyBorder="1" applyAlignment="1">
      <alignment horizontal="right" vertical="top"/>
    </xf>
    <xf numFmtId="10" fontId="4" fillId="3" borderId="23" xfId="15" applyNumberFormat="1" applyFont="1" applyFill="1" applyBorder="1" applyAlignment="1">
      <alignment horizontal="right" vertical="top"/>
    </xf>
    <xf numFmtId="1" fontId="1" fillId="0" borderId="31" xfId="15" applyNumberFormat="1" applyFont="1" applyFill="1" applyBorder="1" applyAlignment="1">
      <alignment horizontal="center" vertical="top"/>
    </xf>
    <xf numFmtId="1" fontId="4" fillId="0" borderId="10" xfId="15" applyNumberFormat="1" applyFont="1" applyFill="1" applyBorder="1" applyAlignment="1">
      <alignment horizontal="center" vertical="top"/>
    </xf>
    <xf numFmtId="43" fontId="4" fillId="3" borderId="59" xfId="15" applyFont="1" applyFill="1" applyBorder="1" applyAlignment="1">
      <alignment vertical="top" wrapText="1"/>
    </xf>
    <xf numFmtId="1" fontId="1" fillId="0" borderId="23" xfId="15" applyNumberFormat="1" applyFont="1" applyFill="1" applyBorder="1" applyAlignment="1">
      <alignment horizontal="center"/>
    </xf>
    <xf numFmtId="43" fontId="1" fillId="0" borderId="10" xfId="15" applyFont="1" applyFill="1" applyBorder="1" applyAlignment="1">
      <alignment vertical="top" wrapText="1"/>
    </xf>
    <xf numFmtId="10" fontId="4" fillId="0" borderId="6" xfId="15" applyNumberFormat="1" applyFont="1" applyFill="1" applyBorder="1" applyAlignment="1">
      <alignment horizontal="right" vertical="top"/>
    </xf>
    <xf numFmtId="1" fontId="4" fillId="4" borderId="31" xfId="15" applyNumberFormat="1" applyFont="1" applyFill="1" applyBorder="1" applyAlignment="1">
      <alignment horizontal="center" vertical="top"/>
    </xf>
    <xf numFmtId="1" fontId="4" fillId="4" borderId="11" xfId="15" applyNumberFormat="1" applyFont="1" applyFill="1" applyBorder="1" applyAlignment="1">
      <alignment horizontal="center"/>
    </xf>
    <xf numFmtId="4" fontId="4" fillId="4" borderId="60" xfId="15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/>
    </xf>
    <xf numFmtId="0" fontId="1" fillId="0" borderId="14" xfId="15" applyNumberFormat="1" applyFont="1" applyFill="1" applyBorder="1" applyAlignment="1">
      <alignment/>
    </xf>
    <xf numFmtId="43" fontId="1" fillId="0" borderId="55" xfId="15" applyFont="1" applyFill="1" applyBorder="1" applyAlignment="1">
      <alignment vertical="top" wrapText="1"/>
    </xf>
    <xf numFmtId="4" fontId="1" fillId="0" borderId="61" xfId="15" applyNumberFormat="1" applyFont="1" applyFill="1" applyBorder="1" applyAlignment="1">
      <alignment horizontal="right" vertical="top"/>
    </xf>
    <xf numFmtId="43" fontId="1" fillId="0" borderId="62" xfId="15" applyFont="1" applyFill="1" applyBorder="1" applyAlignment="1">
      <alignment vertical="top" wrapText="1"/>
    </xf>
    <xf numFmtId="167" fontId="1" fillId="0" borderId="3" xfId="15" applyNumberFormat="1" applyFont="1" applyFill="1" applyBorder="1" applyAlignment="1">
      <alignment horizontal="center" vertical="top"/>
    </xf>
    <xf numFmtId="43" fontId="1" fillId="0" borderId="4" xfId="15" applyFont="1" applyFill="1" applyBorder="1" applyAlignment="1">
      <alignment vertical="top" wrapText="1"/>
    </xf>
    <xf numFmtId="4" fontId="1" fillId="0" borderId="5" xfId="15" applyNumberFormat="1" applyFont="1" applyFill="1" applyBorder="1" applyAlignment="1">
      <alignment horizontal="right" vertical="top"/>
    </xf>
    <xf numFmtId="4" fontId="1" fillId="0" borderId="54" xfId="15" applyNumberFormat="1" applyFont="1" applyFill="1" applyBorder="1" applyAlignment="1">
      <alignment horizontal="right" vertical="top"/>
    </xf>
    <xf numFmtId="10" fontId="1" fillId="0" borderId="6" xfId="15" applyNumberFormat="1" applyFont="1" applyFill="1" applyBorder="1" applyAlignment="1">
      <alignment horizontal="right" vertical="top"/>
    </xf>
    <xf numFmtId="4" fontId="1" fillId="0" borderId="60" xfId="15" applyNumberFormat="1" applyFont="1" applyFill="1" applyBorder="1" applyAlignment="1" quotePrefix="1">
      <alignment horizontal="right" vertical="top"/>
    </xf>
    <xf numFmtId="43" fontId="1" fillId="0" borderId="62" xfId="15" applyFont="1" applyFill="1" applyBorder="1" applyAlignment="1">
      <alignment vertical="top" wrapText="1"/>
    </xf>
    <xf numFmtId="10" fontId="1" fillId="0" borderId="36" xfId="15" applyNumberFormat="1" applyFont="1" applyFill="1" applyBorder="1" applyAlignment="1">
      <alignment horizontal="right" vertical="top"/>
    </xf>
    <xf numFmtId="43" fontId="1" fillId="0" borderId="34" xfId="15" applyFont="1" applyFill="1" applyBorder="1" applyAlignment="1">
      <alignment vertical="top" wrapText="1"/>
    </xf>
    <xf numFmtId="43" fontId="1" fillId="0" borderId="17" xfId="15" applyFont="1" applyFill="1" applyBorder="1" applyAlignment="1">
      <alignment vertical="top" wrapText="1"/>
    </xf>
    <xf numFmtId="43" fontId="1" fillId="0" borderId="63" xfId="15" applyFont="1" applyFill="1" applyBorder="1" applyAlignment="1">
      <alignment vertical="top" wrapText="1"/>
    </xf>
    <xf numFmtId="4" fontId="1" fillId="0" borderId="64" xfId="15" applyNumberFormat="1" applyFont="1" applyFill="1" applyBorder="1" applyAlignment="1">
      <alignment horizontal="right" vertical="top"/>
    </xf>
    <xf numFmtId="43" fontId="1" fillId="0" borderId="65" xfId="15" applyFont="1" applyFill="1" applyBorder="1" applyAlignment="1">
      <alignment vertical="top" wrapText="1"/>
    </xf>
    <xf numFmtId="4" fontId="1" fillId="0" borderId="41" xfId="15" applyNumberFormat="1" applyFont="1" applyFill="1" applyBorder="1" applyAlignment="1">
      <alignment horizontal="right" vertical="top"/>
    </xf>
    <xf numFmtId="4" fontId="1" fillId="0" borderId="48" xfId="15" applyNumberFormat="1" applyFont="1" applyFill="1" applyBorder="1" applyAlignment="1">
      <alignment horizontal="right" vertical="top"/>
    </xf>
    <xf numFmtId="4" fontId="1" fillId="0" borderId="66" xfId="15" applyNumberFormat="1" applyFont="1" applyFill="1" applyBorder="1" applyAlignment="1">
      <alignment horizontal="right" vertical="top"/>
    </xf>
    <xf numFmtId="4" fontId="1" fillId="0" borderId="67" xfId="15" applyNumberFormat="1" applyFont="1" applyFill="1" applyBorder="1" applyAlignment="1">
      <alignment horizontal="right" vertical="top"/>
    </xf>
    <xf numFmtId="1" fontId="5" fillId="0" borderId="31" xfId="15" applyNumberFormat="1" applyFont="1" applyFill="1" applyBorder="1" applyAlignment="1">
      <alignment horizontal="center"/>
    </xf>
    <xf numFmtId="1" fontId="5" fillId="0" borderId="11" xfId="15" applyNumberFormat="1" applyFont="1" applyFill="1" applyBorder="1" applyAlignment="1">
      <alignment horizontal="center"/>
    </xf>
    <xf numFmtId="167" fontId="5" fillId="0" borderId="14" xfId="15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166" fontId="1" fillId="0" borderId="8" xfId="15" applyNumberFormat="1" applyFont="1" applyFill="1" applyBorder="1" applyAlignment="1">
      <alignment horizontal="center" vertical="top"/>
    </xf>
    <xf numFmtId="1" fontId="3" fillId="2" borderId="68" xfId="15" applyNumberFormat="1" applyFont="1" applyFill="1" applyBorder="1" applyAlignment="1">
      <alignment horizontal="center" vertical="top"/>
    </xf>
    <xf numFmtId="1" fontId="3" fillId="2" borderId="69" xfId="15" applyNumberFormat="1" applyFont="1" applyFill="1" applyBorder="1" applyAlignment="1">
      <alignment horizontal="center"/>
    </xf>
    <xf numFmtId="43" fontId="3" fillId="2" borderId="12" xfId="15" applyFont="1" applyFill="1" applyBorder="1" applyAlignment="1">
      <alignment horizontal="center"/>
    </xf>
    <xf numFmtId="10" fontId="1" fillId="2" borderId="8" xfId="15" applyNumberFormat="1" applyFont="1" applyFill="1" applyBorder="1" applyAlignment="1">
      <alignment horizontal="right" vertical="top"/>
    </xf>
    <xf numFmtId="1" fontId="4" fillId="0" borderId="70" xfId="15" applyNumberFormat="1" applyFont="1" applyFill="1" applyBorder="1" applyAlignment="1">
      <alignment horizontal="center" vertical="top"/>
    </xf>
    <xf numFmtId="1" fontId="4" fillId="3" borderId="1" xfId="15" applyNumberFormat="1" applyFont="1" applyFill="1" applyBorder="1" applyAlignment="1">
      <alignment horizontal="center"/>
    </xf>
    <xf numFmtId="1" fontId="4" fillId="0" borderId="31" xfId="15" applyNumberFormat="1" applyFont="1" applyFill="1" applyBorder="1" applyAlignment="1">
      <alignment horizontal="center" vertical="top"/>
    </xf>
    <xf numFmtId="1" fontId="4" fillId="3" borderId="6" xfId="15" applyNumberFormat="1" applyFont="1" applyFill="1" applyBorder="1" applyAlignment="1">
      <alignment horizontal="center"/>
    </xf>
    <xf numFmtId="166" fontId="4" fillId="3" borderId="3" xfId="15" applyNumberFormat="1" applyFont="1" applyFill="1" applyBorder="1" applyAlignment="1">
      <alignment horizontal="center" vertical="top"/>
    </xf>
    <xf numFmtId="43" fontId="1" fillId="0" borderId="59" xfId="15" applyFont="1" applyFill="1" applyBorder="1" applyAlignment="1">
      <alignment vertical="top" wrapText="1"/>
    </xf>
    <xf numFmtId="10" fontId="4" fillId="0" borderId="19" xfId="15" applyNumberFormat="1" applyFont="1" applyFill="1" applyBorder="1" applyAlignment="1">
      <alignment horizontal="right" vertical="top"/>
    </xf>
    <xf numFmtId="1" fontId="4" fillId="0" borderId="58" xfId="15" applyNumberFormat="1" applyFont="1" applyFill="1" applyBorder="1" applyAlignment="1">
      <alignment horizontal="center"/>
    </xf>
    <xf numFmtId="166" fontId="1" fillId="0" borderId="3" xfId="15" applyNumberFormat="1" applyFont="1" applyFill="1" applyBorder="1" applyAlignment="1">
      <alignment horizontal="center" vertical="top"/>
    </xf>
    <xf numFmtId="10" fontId="6" fillId="3" borderId="6" xfId="15" applyNumberFormat="1" applyFont="1" applyFill="1" applyBorder="1" applyAlignment="1">
      <alignment horizontal="right" vertical="top"/>
    </xf>
    <xf numFmtId="43" fontId="1" fillId="0" borderId="71" xfId="15" applyFont="1" applyFill="1" applyBorder="1" applyAlignment="1">
      <alignment vertical="top" wrapText="1"/>
    </xf>
    <xf numFmtId="10" fontId="7" fillId="0" borderId="19" xfId="15" applyNumberFormat="1" applyFont="1" applyFill="1" applyBorder="1" applyAlignment="1">
      <alignment horizontal="right" vertical="top"/>
    </xf>
    <xf numFmtId="43" fontId="1" fillId="0" borderId="72" xfId="15" applyFont="1" applyFill="1" applyBorder="1" applyAlignment="1">
      <alignment vertical="top" wrapText="1"/>
    </xf>
    <xf numFmtId="10" fontId="7" fillId="0" borderId="33" xfId="15" applyNumberFormat="1" applyFont="1" applyFill="1" applyBorder="1" applyAlignment="1">
      <alignment horizontal="right" vertical="top"/>
    </xf>
    <xf numFmtId="4" fontId="1" fillId="0" borderId="73" xfId="15" applyNumberFormat="1" applyFont="1" applyFill="1" applyBorder="1" applyAlignment="1">
      <alignment horizontal="right" vertical="top"/>
    </xf>
    <xf numFmtId="4" fontId="1" fillId="0" borderId="26" xfId="15" applyNumberFormat="1" applyFont="1" applyFill="1" applyBorder="1" applyAlignment="1">
      <alignment horizontal="right" vertical="top"/>
    </xf>
    <xf numFmtId="10" fontId="1" fillId="0" borderId="74" xfId="15" applyNumberFormat="1" applyFont="1" applyFill="1" applyBorder="1" applyAlignment="1">
      <alignment horizontal="right" vertical="top"/>
    </xf>
    <xf numFmtId="4" fontId="1" fillId="0" borderId="19" xfId="15" applyNumberFormat="1" applyFont="1" applyFill="1" applyBorder="1" applyAlignment="1">
      <alignment horizontal="right" vertical="top"/>
    </xf>
    <xf numFmtId="1" fontId="5" fillId="0" borderId="15" xfId="15" applyNumberFormat="1" applyFont="1" applyFill="1" applyBorder="1" applyAlignment="1">
      <alignment horizontal="center"/>
    </xf>
    <xf numFmtId="1" fontId="4" fillId="0" borderId="14" xfId="15" applyNumberFormat="1" applyFont="1" applyFill="1" applyBorder="1" applyAlignment="1">
      <alignment horizontal="center"/>
    </xf>
    <xf numFmtId="1" fontId="1" fillId="0" borderId="13" xfId="15" applyNumberFormat="1" applyFont="1" applyFill="1" applyBorder="1" applyAlignment="1">
      <alignment horizontal="center"/>
    </xf>
    <xf numFmtId="43" fontId="1" fillId="0" borderId="47" xfId="15" applyFont="1" applyFill="1" applyBorder="1" applyAlignment="1">
      <alignment wrapText="1"/>
    </xf>
    <xf numFmtId="4" fontId="1" fillId="0" borderId="50" xfId="15" applyNumberFormat="1" applyFont="1" applyFill="1" applyBorder="1" applyAlignment="1">
      <alignment horizontal="right" vertical="top"/>
    </xf>
    <xf numFmtId="1" fontId="4" fillId="3" borderId="38" xfId="15" applyNumberFormat="1" applyFont="1" applyFill="1" applyBorder="1" applyAlignment="1">
      <alignment horizontal="center" vertical="top"/>
    </xf>
    <xf numFmtId="4" fontId="1" fillId="0" borderId="11" xfId="15" applyNumberFormat="1" applyFont="1" applyFill="1" applyBorder="1" applyAlignment="1">
      <alignment horizontal="right" vertical="top"/>
    </xf>
    <xf numFmtId="4" fontId="1" fillId="4" borderId="11" xfId="15" applyNumberFormat="1" applyFont="1" applyFill="1" applyBorder="1" applyAlignment="1">
      <alignment horizontal="right" vertical="top"/>
    </xf>
    <xf numFmtId="43" fontId="1" fillId="0" borderId="74" xfId="15" applyFont="1" applyFill="1" applyBorder="1" applyAlignment="1">
      <alignment vertical="top" wrapText="1"/>
    </xf>
    <xf numFmtId="4" fontId="1" fillId="0" borderId="74" xfId="15" applyNumberFormat="1" applyFont="1" applyFill="1" applyBorder="1" applyAlignment="1">
      <alignment horizontal="right" vertical="top"/>
    </xf>
    <xf numFmtId="4" fontId="1" fillId="4" borderId="75" xfId="15" applyNumberFormat="1" applyFont="1" applyFill="1" applyBorder="1" applyAlignment="1">
      <alignment horizontal="right" vertical="top"/>
    </xf>
    <xf numFmtId="4" fontId="1" fillId="4" borderId="56" xfId="15" applyNumberFormat="1" applyFont="1" applyFill="1" applyBorder="1" applyAlignment="1">
      <alignment horizontal="right" vertical="top"/>
    </xf>
    <xf numFmtId="4" fontId="1" fillId="4" borderId="57" xfId="15" applyNumberFormat="1" applyFont="1" applyFill="1" applyBorder="1" applyAlignment="1">
      <alignment horizontal="right" vertical="top"/>
    </xf>
    <xf numFmtId="1" fontId="3" fillId="2" borderId="3" xfId="15" applyNumberFormat="1" applyFont="1" applyFill="1" applyBorder="1" applyAlignment="1">
      <alignment horizontal="center" vertical="top"/>
    </xf>
    <xf numFmtId="1" fontId="1" fillId="2" borderId="54" xfId="15" applyNumberFormat="1" applyFont="1" applyFill="1" applyBorder="1" applyAlignment="1">
      <alignment horizontal="center"/>
    </xf>
    <xf numFmtId="1" fontId="3" fillId="2" borderId="3" xfId="15" applyNumberFormat="1" applyFont="1" applyFill="1" applyBorder="1" applyAlignment="1">
      <alignment horizontal="center"/>
    </xf>
    <xf numFmtId="166" fontId="3" fillId="2" borderId="3" xfId="15" applyNumberFormat="1" applyFont="1" applyFill="1" applyBorder="1" applyAlignment="1">
      <alignment horizontal="center" vertical="top"/>
    </xf>
    <xf numFmtId="1" fontId="4" fillId="3" borderId="3" xfId="15" applyNumberFormat="1" applyFont="1" applyFill="1" applyBorder="1" applyAlignment="1">
      <alignment horizontal="center"/>
    </xf>
    <xf numFmtId="166" fontId="4" fillId="3" borderId="15" xfId="15" applyNumberFormat="1" applyFont="1" applyFill="1" applyBorder="1" applyAlignment="1">
      <alignment horizontal="center" vertical="top"/>
    </xf>
    <xf numFmtId="1" fontId="1" fillId="0" borderId="24" xfId="15" applyNumberFormat="1" applyFont="1" applyFill="1" applyBorder="1" applyAlignment="1">
      <alignment horizontal="center"/>
    </xf>
    <xf numFmtId="1" fontId="4" fillId="3" borderId="76" xfId="15" applyNumberFormat="1" applyFont="1" applyFill="1" applyBorder="1" applyAlignment="1">
      <alignment horizontal="center" vertical="top"/>
    </xf>
    <xf numFmtId="43" fontId="4" fillId="3" borderId="77" xfId="15" applyFont="1" applyFill="1" applyBorder="1" applyAlignment="1">
      <alignment horizontal="center"/>
    </xf>
    <xf numFmtId="43" fontId="4" fillId="3" borderId="34" xfId="15" applyFont="1" applyFill="1" applyBorder="1" applyAlignment="1">
      <alignment vertical="top" wrapText="1"/>
    </xf>
    <xf numFmtId="4" fontId="4" fillId="3" borderId="35" xfId="15" applyNumberFormat="1" applyFont="1" applyFill="1" applyBorder="1" applyAlignment="1">
      <alignment horizontal="right" vertical="top"/>
    </xf>
    <xf numFmtId="10" fontId="4" fillId="3" borderId="26" xfId="15" applyNumberFormat="1" applyFont="1" applyFill="1" applyBorder="1" applyAlignment="1">
      <alignment horizontal="right" vertical="top"/>
    </xf>
    <xf numFmtId="167" fontId="1" fillId="0" borderId="39" xfId="15" applyNumberFormat="1" applyFont="1" applyFill="1" applyBorder="1" applyAlignment="1">
      <alignment horizontal="center" vertical="top"/>
    </xf>
    <xf numFmtId="166" fontId="1" fillId="0" borderId="15" xfId="15" applyNumberFormat="1" applyFont="1" applyFill="1" applyBorder="1" applyAlignment="1">
      <alignment horizontal="center" vertical="top"/>
    </xf>
    <xf numFmtId="1" fontId="4" fillId="3" borderId="48" xfId="15" applyNumberFormat="1" applyFont="1" applyFill="1" applyBorder="1" applyAlignment="1">
      <alignment horizontal="center" vertical="top"/>
    </xf>
    <xf numFmtId="10" fontId="4" fillId="3" borderId="19" xfId="15" applyNumberFormat="1" applyFont="1" applyFill="1" applyBorder="1" applyAlignment="1">
      <alignment horizontal="right" vertical="top"/>
    </xf>
    <xf numFmtId="43" fontId="1" fillId="0" borderId="20" xfId="15" applyFont="1" applyFill="1" applyBorder="1" applyAlignment="1">
      <alignment vertical="top" wrapText="1"/>
    </xf>
    <xf numFmtId="1" fontId="3" fillId="2" borderId="54" xfId="15" applyNumberFormat="1" applyFont="1" applyFill="1" applyBorder="1" applyAlignment="1">
      <alignment horizontal="center"/>
    </xf>
    <xf numFmtId="43" fontId="3" fillId="2" borderId="3" xfId="15" applyFont="1" applyFill="1" applyBorder="1" applyAlignment="1">
      <alignment horizontal="center"/>
    </xf>
    <xf numFmtId="1" fontId="4" fillId="3" borderId="78" xfId="15" applyNumberFormat="1" applyFont="1" applyFill="1" applyBorder="1" applyAlignment="1">
      <alignment horizontal="center" vertical="top"/>
    </xf>
    <xf numFmtId="43" fontId="4" fillId="3" borderId="79" xfId="15" applyFont="1" applyFill="1" applyBorder="1" applyAlignment="1">
      <alignment horizontal="center"/>
    </xf>
    <xf numFmtId="43" fontId="4" fillId="3" borderId="80" xfId="15" applyFont="1" applyFill="1" applyBorder="1" applyAlignment="1">
      <alignment vertical="top" wrapText="1"/>
    </xf>
    <xf numFmtId="4" fontId="4" fillId="3" borderId="81" xfId="15" applyNumberFormat="1" applyFont="1" applyFill="1" applyBorder="1" applyAlignment="1">
      <alignment horizontal="right" vertical="top"/>
    </xf>
    <xf numFmtId="43" fontId="1" fillId="0" borderId="40" xfId="15" applyFont="1" applyFill="1" applyBorder="1" applyAlignment="1">
      <alignment vertical="top" wrapText="1"/>
    </xf>
    <xf numFmtId="4" fontId="1" fillId="0" borderId="82" xfId="15" applyNumberFormat="1" applyFont="1" applyFill="1" applyBorder="1" applyAlignment="1">
      <alignment horizontal="right" vertical="top"/>
    </xf>
    <xf numFmtId="10" fontId="1" fillId="0" borderId="42" xfId="15" applyNumberFormat="1" applyFont="1" applyFill="1" applyBorder="1" applyAlignment="1">
      <alignment horizontal="right" vertical="top"/>
    </xf>
    <xf numFmtId="1" fontId="4" fillId="3" borderId="6" xfId="15" applyNumberFormat="1" applyFont="1" applyFill="1" applyBorder="1" applyAlignment="1">
      <alignment horizontal="center" vertical="top"/>
    </xf>
    <xf numFmtId="43" fontId="4" fillId="3" borderId="14" xfId="15" applyFont="1" applyFill="1" applyBorder="1" applyAlignment="1">
      <alignment horizontal="center"/>
    </xf>
    <xf numFmtId="167" fontId="1" fillId="0" borderId="79" xfId="15" applyNumberFormat="1" applyFont="1" applyFill="1" applyBorder="1" applyAlignment="1">
      <alignment horizontal="center" vertical="top"/>
    </xf>
    <xf numFmtId="4" fontId="1" fillId="0" borderId="69" xfId="15" applyNumberFormat="1" applyFont="1" applyFill="1" applyBorder="1" applyAlignment="1">
      <alignment horizontal="right" vertical="top"/>
    </xf>
    <xf numFmtId="1" fontId="1" fillId="0" borderId="83" xfId="15" applyNumberFormat="1" applyFont="1" applyFill="1" applyBorder="1" applyAlignment="1">
      <alignment horizontal="center"/>
    </xf>
    <xf numFmtId="1" fontId="1" fillId="0" borderId="84" xfId="15" applyNumberFormat="1" applyFont="1" applyFill="1" applyBorder="1" applyAlignment="1">
      <alignment horizontal="center"/>
    </xf>
    <xf numFmtId="43" fontId="1" fillId="0" borderId="85" xfId="15" applyFont="1" applyFill="1" applyBorder="1" applyAlignment="1">
      <alignment vertical="top" wrapText="1"/>
    </xf>
    <xf numFmtId="43" fontId="1" fillId="0" borderId="86" xfId="15" applyFont="1" applyFill="1" applyBorder="1" applyAlignment="1">
      <alignment vertical="top" wrapText="1"/>
    </xf>
    <xf numFmtId="4" fontId="1" fillId="0" borderId="86" xfId="15" applyNumberFormat="1" applyFont="1" applyFill="1" applyBorder="1" applyAlignment="1">
      <alignment horizontal="right" vertical="top"/>
    </xf>
    <xf numFmtId="10" fontId="1" fillId="0" borderId="15" xfId="15" applyNumberFormat="1" applyFont="1" applyFill="1" applyBorder="1" applyAlignment="1">
      <alignment horizontal="right" vertical="top"/>
    </xf>
    <xf numFmtId="4" fontId="4" fillId="3" borderId="45" xfId="15" applyNumberFormat="1" applyFont="1" applyFill="1" applyBorder="1" applyAlignment="1">
      <alignment horizontal="right" vertical="top"/>
    </xf>
    <xf numFmtId="4" fontId="1" fillId="0" borderId="87" xfId="15" applyNumberFormat="1" applyFont="1" applyFill="1" applyBorder="1" applyAlignment="1">
      <alignment horizontal="right" vertical="top"/>
    </xf>
    <xf numFmtId="1" fontId="1" fillId="0" borderId="88" xfId="15" applyNumberFormat="1" applyFont="1" applyFill="1" applyBorder="1" applyAlignment="1">
      <alignment horizontal="center"/>
    </xf>
    <xf numFmtId="167" fontId="1" fillId="0" borderId="89" xfId="15" applyNumberFormat="1" applyFont="1" applyFill="1" applyBorder="1" applyAlignment="1">
      <alignment horizontal="center" vertical="top"/>
    </xf>
    <xf numFmtId="43" fontId="1" fillId="0" borderId="16" xfId="15" applyFont="1" applyFill="1" applyBorder="1" applyAlignment="1">
      <alignment vertical="top" wrapText="1"/>
    </xf>
    <xf numFmtId="4" fontId="1" fillId="0" borderId="84" xfId="15" applyNumberFormat="1" applyFont="1" applyFill="1" applyBorder="1" applyAlignment="1">
      <alignment horizontal="right" vertical="top"/>
    </xf>
    <xf numFmtId="4" fontId="1" fillId="0" borderId="0" xfId="15" applyNumberFormat="1" applyFont="1" applyFill="1" applyBorder="1" applyAlignment="1">
      <alignment horizontal="right" vertical="top"/>
    </xf>
    <xf numFmtId="1" fontId="1" fillId="0" borderId="90" xfId="15" applyNumberFormat="1" applyFont="1" applyFill="1" applyBorder="1" applyAlignment="1">
      <alignment horizontal="center"/>
    </xf>
    <xf numFmtId="43" fontId="1" fillId="0" borderId="84" xfId="15" applyFont="1" applyFill="1" applyBorder="1" applyAlignment="1">
      <alignment vertical="top" wrapText="1"/>
    </xf>
    <xf numFmtId="10" fontId="1" fillId="0" borderId="87" xfId="15" applyNumberFormat="1" applyFont="1" applyFill="1" applyBorder="1" applyAlignment="1">
      <alignment horizontal="right" vertical="top"/>
    </xf>
    <xf numFmtId="1" fontId="1" fillId="0" borderId="91" xfId="15" applyNumberFormat="1" applyFont="1" applyFill="1" applyBorder="1" applyAlignment="1">
      <alignment horizontal="center"/>
    </xf>
    <xf numFmtId="43" fontId="1" fillId="0" borderId="92" xfId="15" applyFont="1" applyFill="1" applyBorder="1" applyAlignment="1">
      <alignment horizontal="center"/>
    </xf>
    <xf numFmtId="1" fontId="4" fillId="3" borderId="93" xfId="15" applyNumberFormat="1" applyFont="1" applyFill="1" applyBorder="1" applyAlignment="1">
      <alignment horizontal="center" vertical="top"/>
    </xf>
    <xf numFmtId="1" fontId="3" fillId="2" borderId="65" xfId="15" applyNumberFormat="1" applyFont="1" applyFill="1" applyBorder="1" applyAlignment="1">
      <alignment horizontal="center" vertical="top"/>
    </xf>
    <xf numFmtId="1" fontId="1" fillId="2" borderId="38" xfId="15" applyNumberFormat="1" applyFont="1" applyFill="1" applyBorder="1" applyAlignment="1">
      <alignment horizontal="center"/>
    </xf>
    <xf numFmtId="43" fontId="1" fillId="2" borderId="39" xfId="15" applyFont="1" applyFill="1" applyBorder="1" applyAlignment="1">
      <alignment horizontal="center"/>
    </xf>
    <xf numFmtId="43" fontId="3" fillId="2" borderId="59" xfId="15" applyFont="1" applyFill="1" applyBorder="1" applyAlignment="1">
      <alignment vertical="top" wrapText="1"/>
    </xf>
    <xf numFmtId="4" fontId="4" fillId="3" borderId="94" xfId="15" applyNumberFormat="1" applyFont="1" applyFill="1" applyBorder="1" applyAlignment="1">
      <alignment horizontal="right" vertical="top"/>
    </xf>
    <xf numFmtId="10" fontId="4" fillId="3" borderId="95" xfId="15" applyNumberFormat="1" applyFont="1" applyFill="1" applyBorder="1" applyAlignment="1">
      <alignment horizontal="right" vertical="top"/>
    </xf>
    <xf numFmtId="1" fontId="4" fillId="3" borderId="9" xfId="15" applyNumberFormat="1" applyFont="1" applyFill="1" applyBorder="1" applyAlignment="1">
      <alignment horizontal="center" vertical="top"/>
    </xf>
    <xf numFmtId="1" fontId="1" fillId="0" borderId="33" xfId="15" applyNumberFormat="1" applyFont="1" applyFill="1" applyBorder="1" applyAlignment="1">
      <alignment horizontal="center"/>
    </xf>
    <xf numFmtId="1" fontId="1" fillId="2" borderId="20" xfId="15" applyNumberFormat="1" applyFont="1" applyFill="1" applyBorder="1" applyAlignment="1">
      <alignment horizontal="center"/>
    </xf>
    <xf numFmtId="1" fontId="4" fillId="0" borderId="8" xfId="15" applyNumberFormat="1" applyFont="1" applyFill="1" applyBorder="1" applyAlignment="1">
      <alignment horizontal="center"/>
    </xf>
    <xf numFmtId="1" fontId="4" fillId="3" borderId="96" xfId="15" applyNumberFormat="1" applyFont="1" applyFill="1" applyBorder="1" applyAlignment="1">
      <alignment horizontal="center" vertical="top"/>
    </xf>
    <xf numFmtId="1" fontId="1" fillId="0" borderId="97" xfId="15" applyNumberFormat="1" applyFont="1" applyFill="1" applyBorder="1" applyAlignment="1">
      <alignment horizontal="center"/>
    </xf>
    <xf numFmtId="1" fontId="1" fillId="0" borderId="8" xfId="15" applyNumberFormat="1" applyFont="1" applyFill="1" applyBorder="1" applyAlignment="1">
      <alignment horizontal="center" vertical="top"/>
    </xf>
    <xf numFmtId="167" fontId="1" fillId="0" borderId="98" xfId="15" applyNumberFormat="1" applyFont="1" applyFill="1" applyBorder="1" applyAlignment="1">
      <alignment horizontal="center" vertical="top"/>
    </xf>
    <xf numFmtId="1" fontId="3" fillId="0" borderId="31" xfId="15" applyNumberFormat="1" applyFont="1" applyFill="1" applyBorder="1" applyAlignment="1">
      <alignment horizontal="center" vertical="center"/>
    </xf>
    <xf numFmtId="1" fontId="3" fillId="0" borderId="11" xfId="15" applyNumberFormat="1" applyFont="1" applyFill="1" applyBorder="1" applyAlignment="1">
      <alignment horizontal="center" vertical="center"/>
    </xf>
    <xf numFmtId="43" fontId="1" fillId="0" borderId="10" xfId="15" applyFont="1" applyFill="1" applyBorder="1" applyAlignment="1">
      <alignment vertical="center" wrapText="1"/>
    </xf>
    <xf numFmtId="4" fontId="1" fillId="0" borderId="35" xfId="15" applyNumberFormat="1" applyFont="1" applyFill="1" applyBorder="1" applyAlignment="1">
      <alignment horizontal="right" vertical="center" wrapText="1" shrinkToFit="1"/>
    </xf>
    <xf numFmtId="10" fontId="1" fillId="0" borderId="13" xfId="15" applyNumberFormat="1" applyFont="1" applyFill="1" applyBorder="1" applyAlignment="1">
      <alignment horizontal="right" vertical="center" wrapText="1"/>
    </xf>
    <xf numFmtId="4" fontId="1" fillId="0" borderId="35" xfId="15" applyNumberFormat="1" applyFont="1" applyFill="1" applyBorder="1" applyAlignment="1">
      <alignment horizontal="right" vertical="center"/>
    </xf>
    <xf numFmtId="43" fontId="1" fillId="0" borderId="52" xfId="15" applyFont="1" applyFill="1" applyBorder="1" applyAlignment="1">
      <alignment vertical="center" wrapText="1"/>
    </xf>
    <xf numFmtId="4" fontId="1" fillId="0" borderId="25" xfId="15" applyNumberFormat="1" applyFont="1" applyFill="1" applyBorder="1" applyAlignment="1">
      <alignment horizontal="right" vertical="center" wrapText="1" shrinkToFit="1"/>
    </xf>
    <xf numFmtId="4" fontId="1" fillId="0" borderId="25" xfId="15" applyNumberFormat="1" applyFont="1" applyFill="1" applyBorder="1" applyAlignment="1">
      <alignment horizontal="right" vertical="center"/>
    </xf>
    <xf numFmtId="10" fontId="1" fillId="0" borderId="99" xfId="15" applyNumberFormat="1" applyFont="1" applyFill="1" applyBorder="1" applyAlignment="1">
      <alignment horizontal="right" vertical="center" wrapText="1"/>
    </xf>
    <xf numFmtId="43" fontId="1" fillId="0" borderId="89" xfId="15" applyFont="1" applyFill="1" applyBorder="1" applyAlignment="1">
      <alignment horizontal="center"/>
    </xf>
    <xf numFmtId="1" fontId="1" fillId="0" borderId="100" xfId="15" applyNumberFormat="1" applyFont="1" applyFill="1" applyBorder="1" applyAlignment="1">
      <alignment horizontal="center"/>
    </xf>
    <xf numFmtId="43" fontId="1" fillId="0" borderId="101" xfId="15" applyFont="1" applyFill="1" applyBorder="1" applyAlignment="1">
      <alignment horizontal="center"/>
    </xf>
    <xf numFmtId="1" fontId="3" fillId="0" borderId="10" xfId="15" applyNumberFormat="1" applyFont="1" applyFill="1" applyBorder="1" applyAlignment="1">
      <alignment horizontal="center" vertical="center"/>
    </xf>
    <xf numFmtId="1" fontId="3" fillId="0" borderId="26" xfId="15" applyNumberFormat="1" applyFont="1" applyFill="1" applyBorder="1" applyAlignment="1">
      <alignment horizontal="center" vertical="center"/>
    </xf>
    <xf numFmtId="10" fontId="1" fillId="0" borderId="73" xfId="15" applyNumberFormat="1" applyFont="1" applyFill="1" applyBorder="1" applyAlignment="1">
      <alignment horizontal="right" vertical="top"/>
    </xf>
    <xf numFmtId="1" fontId="1" fillId="0" borderId="102" xfId="15" applyNumberFormat="1" applyFont="1" applyFill="1" applyBorder="1" applyAlignment="1">
      <alignment horizontal="center"/>
    </xf>
    <xf numFmtId="1" fontId="1" fillId="0" borderId="103" xfId="15" applyNumberFormat="1" applyFont="1" applyFill="1" applyBorder="1" applyAlignment="1">
      <alignment horizontal="center"/>
    </xf>
    <xf numFmtId="167" fontId="1" fillId="0" borderId="77" xfId="15" applyNumberFormat="1" applyFont="1" applyFill="1" applyBorder="1" applyAlignment="1">
      <alignment horizontal="center" vertical="top"/>
    </xf>
    <xf numFmtId="43" fontId="1" fillId="0" borderId="97" xfId="15" applyFont="1" applyFill="1" applyBorder="1" applyAlignment="1">
      <alignment vertical="top" wrapText="1"/>
    </xf>
    <xf numFmtId="10" fontId="1" fillId="0" borderId="92" xfId="15" applyNumberFormat="1" applyFont="1" applyFill="1" applyBorder="1" applyAlignment="1">
      <alignment horizontal="right" vertical="top"/>
    </xf>
    <xf numFmtId="1" fontId="1" fillId="0" borderId="26" xfId="15" applyNumberFormat="1" applyFont="1" applyFill="1" applyBorder="1" applyAlignment="1">
      <alignment horizontal="center" vertical="top"/>
    </xf>
    <xf numFmtId="4" fontId="1" fillId="0" borderId="24" xfId="15" applyNumberFormat="1" applyFont="1" applyFill="1" applyBorder="1" applyAlignment="1">
      <alignment horizontal="right" vertical="top"/>
    </xf>
    <xf numFmtId="4" fontId="1" fillId="0" borderId="58" xfId="15" applyNumberFormat="1" applyFont="1" applyFill="1" applyBorder="1" applyAlignment="1">
      <alignment horizontal="right" vertical="top"/>
    </xf>
    <xf numFmtId="43" fontId="1" fillId="0" borderId="104" xfId="15" applyFont="1" applyFill="1" applyBorder="1" applyAlignment="1">
      <alignment vertical="top" wrapText="1"/>
    </xf>
    <xf numFmtId="1" fontId="1" fillId="0" borderId="105" xfId="15" applyNumberFormat="1" applyFont="1" applyFill="1" applyBorder="1" applyAlignment="1">
      <alignment horizontal="center"/>
    </xf>
    <xf numFmtId="1" fontId="1" fillId="0" borderId="92" xfId="15" applyNumberFormat="1" applyFont="1" applyFill="1" applyBorder="1" applyAlignment="1">
      <alignment horizontal="center"/>
    </xf>
    <xf numFmtId="167" fontId="1" fillId="0" borderId="92" xfId="15" applyNumberFormat="1" applyFont="1" applyFill="1" applyBorder="1" applyAlignment="1">
      <alignment horizontal="center" vertical="top"/>
    </xf>
    <xf numFmtId="4" fontId="1" fillId="0" borderId="106" xfId="15" applyNumberFormat="1" applyFont="1" applyFill="1" applyBorder="1" applyAlignment="1">
      <alignment horizontal="right" vertical="top"/>
    </xf>
    <xf numFmtId="4" fontId="1" fillId="0" borderId="53" xfId="15" applyNumberFormat="1" applyFont="1" applyFill="1" applyBorder="1" applyAlignment="1">
      <alignment horizontal="right" vertical="top"/>
    </xf>
    <xf numFmtId="1" fontId="1" fillId="0" borderId="0" xfId="15" applyNumberFormat="1" applyFont="1" applyFill="1" applyBorder="1" applyAlignment="1">
      <alignment horizontal="center"/>
    </xf>
    <xf numFmtId="10" fontId="1" fillId="3" borderId="23" xfId="15" applyNumberFormat="1" applyFont="1" applyFill="1" applyBorder="1" applyAlignment="1">
      <alignment horizontal="right" vertical="top"/>
    </xf>
    <xf numFmtId="43" fontId="4" fillId="3" borderId="39" xfId="15" applyFont="1" applyFill="1" applyBorder="1" applyAlignment="1">
      <alignment vertical="top" wrapText="1"/>
    </xf>
    <xf numFmtId="1" fontId="1" fillId="0" borderId="69" xfId="15" applyNumberFormat="1" applyFont="1" applyFill="1" applyBorder="1" applyAlignment="1">
      <alignment horizontal="center" vertical="top"/>
    </xf>
    <xf numFmtId="167" fontId="1" fillId="0" borderId="3" xfId="15" applyNumberFormat="1" applyFont="1" applyFill="1" applyBorder="1" applyAlignment="1">
      <alignment horizontal="center"/>
    </xf>
    <xf numFmtId="43" fontId="1" fillId="0" borderId="3" xfId="15" applyFont="1" applyFill="1" applyBorder="1" applyAlignment="1">
      <alignment vertical="top" wrapText="1"/>
    </xf>
    <xf numFmtId="4" fontId="1" fillId="0" borderId="3" xfId="15" applyNumberFormat="1" applyFont="1" applyFill="1" applyBorder="1" applyAlignment="1">
      <alignment horizontal="right" vertical="top"/>
    </xf>
    <xf numFmtId="10" fontId="1" fillId="0" borderId="3" xfId="15" applyNumberFormat="1" applyFont="1" applyFill="1" applyBorder="1" applyAlignment="1">
      <alignment horizontal="right" vertical="top"/>
    </xf>
    <xf numFmtId="166" fontId="1" fillId="0" borderId="92" xfId="15" applyNumberFormat="1" applyFont="1" applyFill="1" applyBorder="1" applyAlignment="1">
      <alignment horizontal="center" vertical="top"/>
    </xf>
    <xf numFmtId="4" fontId="1" fillId="0" borderId="97" xfId="15" applyNumberFormat="1" applyFont="1" applyFill="1" applyBorder="1" applyAlignment="1">
      <alignment horizontal="right" vertical="top"/>
    </xf>
    <xf numFmtId="4" fontId="1" fillId="0" borderId="101" xfId="15" applyNumberFormat="1" applyFont="1" applyFill="1" applyBorder="1" applyAlignment="1">
      <alignment horizontal="right" vertical="top"/>
    </xf>
    <xf numFmtId="1" fontId="1" fillId="0" borderId="11" xfId="15" applyNumberFormat="1" applyFont="1" applyFill="1" applyBorder="1" applyAlignment="1">
      <alignment horizontal="center" vertical="top"/>
    </xf>
    <xf numFmtId="166" fontId="1" fillId="0" borderId="98" xfId="15" applyNumberFormat="1" applyFont="1" applyFill="1" applyBorder="1" applyAlignment="1">
      <alignment horizontal="center" vertical="top"/>
    </xf>
    <xf numFmtId="43" fontId="1" fillId="0" borderId="98" xfId="15" applyFont="1" applyFill="1" applyBorder="1" applyAlignment="1">
      <alignment vertical="top" wrapText="1"/>
    </xf>
    <xf numFmtId="4" fontId="1" fillId="0" borderId="98" xfId="15" applyNumberFormat="1" applyFont="1" applyFill="1" applyBorder="1" applyAlignment="1">
      <alignment horizontal="right" vertical="top"/>
    </xf>
    <xf numFmtId="10" fontId="1" fillId="0" borderId="8" xfId="15" applyNumberFormat="1" applyFont="1" applyFill="1" applyBorder="1" applyAlignment="1">
      <alignment horizontal="right" vertical="top"/>
    </xf>
    <xf numFmtId="43" fontId="1" fillId="0" borderId="31" xfId="15" applyFont="1" applyFill="1" applyBorder="1" applyAlignment="1">
      <alignment vertical="top" wrapText="1"/>
    </xf>
    <xf numFmtId="4" fontId="1" fillId="0" borderId="14" xfId="15" applyNumberFormat="1" applyFont="1" applyFill="1" applyBorder="1" applyAlignment="1">
      <alignment horizontal="right" vertical="top"/>
    </xf>
    <xf numFmtId="43" fontId="1" fillId="0" borderId="107" xfId="15" applyFont="1" applyFill="1" applyBorder="1" applyAlignment="1">
      <alignment vertical="top" wrapText="1"/>
    </xf>
    <xf numFmtId="4" fontId="1" fillId="0" borderId="107" xfId="15" applyNumberFormat="1" applyFont="1" applyFill="1" applyBorder="1" applyAlignment="1">
      <alignment horizontal="right" vertical="top"/>
    </xf>
    <xf numFmtId="1" fontId="3" fillId="2" borderId="1" xfId="15" applyNumberFormat="1" applyFont="1" applyFill="1" applyBorder="1" applyAlignment="1">
      <alignment horizontal="center" vertical="top"/>
    </xf>
    <xf numFmtId="0" fontId="3" fillId="2" borderId="54" xfId="0" applyFont="1" applyFill="1" applyBorder="1" applyAlignment="1">
      <alignment wrapText="1"/>
    </xf>
    <xf numFmtId="1" fontId="4" fillId="0" borderId="20" xfId="15" applyNumberFormat="1" applyFont="1" applyFill="1" applyBorder="1" applyAlignment="1">
      <alignment horizontal="center" vertical="top"/>
    </xf>
    <xf numFmtId="0" fontId="4" fillId="3" borderId="54" xfId="0" applyFont="1" applyFill="1" applyBorder="1" applyAlignment="1">
      <alignment wrapText="1"/>
    </xf>
    <xf numFmtId="0" fontId="4" fillId="3" borderId="0" xfId="0" applyFont="1" applyFill="1" applyAlignment="1">
      <alignment/>
    </xf>
    <xf numFmtId="1" fontId="4" fillId="0" borderId="90" xfId="15" applyNumberFormat="1" applyFont="1" applyFill="1" applyBorder="1" applyAlignment="1">
      <alignment horizontal="center"/>
    </xf>
    <xf numFmtId="1" fontId="1" fillId="0" borderId="108" xfId="15" applyNumberFormat="1" applyFont="1" applyFill="1" applyBorder="1" applyAlignment="1">
      <alignment horizontal="center"/>
    </xf>
    <xf numFmtId="166" fontId="1" fillId="0" borderId="101" xfId="15" applyNumberFormat="1" applyFont="1" applyFill="1" applyBorder="1" applyAlignment="1">
      <alignment horizontal="center" vertical="top"/>
    </xf>
    <xf numFmtId="4" fontId="1" fillId="0" borderId="109" xfId="15" applyNumberFormat="1" applyFont="1" applyFill="1" applyBorder="1" applyAlignment="1">
      <alignment horizontal="right" vertical="top"/>
    </xf>
    <xf numFmtId="10" fontId="1" fillId="0" borderId="77" xfId="15" applyNumberFormat="1" applyFont="1" applyFill="1" applyBorder="1" applyAlignment="1">
      <alignment horizontal="right" vertical="top"/>
    </xf>
    <xf numFmtId="1" fontId="4" fillId="0" borderId="89" xfId="15" applyNumberFormat="1" applyFont="1" applyFill="1" applyBorder="1" applyAlignment="1">
      <alignment horizontal="center"/>
    </xf>
    <xf numFmtId="1" fontId="4" fillId="3" borderId="3" xfId="15" applyNumberFormat="1" applyFont="1" applyFill="1" applyBorder="1" applyAlignment="1">
      <alignment horizontal="center" vertical="top"/>
    </xf>
    <xf numFmtId="4" fontId="4" fillId="3" borderId="38" xfId="15" applyNumberFormat="1" applyFont="1" applyFill="1" applyBorder="1" applyAlignment="1">
      <alignment horizontal="right" vertical="top"/>
    </xf>
    <xf numFmtId="10" fontId="4" fillId="3" borderId="110" xfId="15" applyNumberFormat="1" applyFont="1" applyFill="1" applyBorder="1" applyAlignment="1">
      <alignment horizontal="right" vertical="top"/>
    </xf>
    <xf numFmtId="10" fontId="1" fillId="0" borderId="111" xfId="15" applyNumberFormat="1" applyFont="1" applyFill="1" applyBorder="1" applyAlignment="1">
      <alignment horizontal="right" vertical="top"/>
    </xf>
    <xf numFmtId="10" fontId="1" fillId="0" borderId="112" xfId="15" applyNumberFormat="1" applyFont="1" applyFill="1" applyBorder="1" applyAlignment="1">
      <alignment horizontal="right" vertical="top"/>
    </xf>
    <xf numFmtId="1" fontId="4" fillId="3" borderId="23" xfId="15" applyNumberFormat="1" applyFont="1" applyFill="1" applyBorder="1" applyAlignment="1">
      <alignment horizontal="center" vertical="top"/>
    </xf>
    <xf numFmtId="43" fontId="4" fillId="3" borderId="12" xfId="15" applyFont="1" applyFill="1" applyBorder="1" applyAlignment="1">
      <alignment horizontal="center"/>
    </xf>
    <xf numFmtId="1" fontId="1" fillId="0" borderId="19" xfId="15" applyNumberFormat="1" applyFont="1" applyFill="1" applyBorder="1" applyAlignment="1">
      <alignment horizontal="center"/>
    </xf>
    <xf numFmtId="166" fontId="4" fillId="3" borderId="89" xfId="15" applyNumberFormat="1" applyFont="1" applyFill="1" applyBorder="1" applyAlignment="1">
      <alignment horizontal="center" vertical="top"/>
    </xf>
    <xf numFmtId="43" fontId="4" fillId="3" borderId="89" xfId="15" applyFont="1" applyFill="1" applyBorder="1" applyAlignment="1">
      <alignment vertical="top" wrapText="1"/>
    </xf>
    <xf numFmtId="4" fontId="4" fillId="3" borderId="89" xfId="15" applyNumberFormat="1" applyFont="1" applyFill="1" applyBorder="1" applyAlignment="1">
      <alignment horizontal="right" vertical="top"/>
    </xf>
    <xf numFmtId="1" fontId="1" fillId="0" borderId="109" xfId="15" applyNumberFormat="1" applyFont="1" applyFill="1" applyBorder="1" applyAlignment="1">
      <alignment horizontal="center"/>
    </xf>
    <xf numFmtId="4" fontId="1" fillId="0" borderId="10" xfId="15" applyNumberFormat="1" applyFont="1" applyFill="1" applyBorder="1" applyAlignment="1">
      <alignment horizontal="right" vertical="top"/>
    </xf>
    <xf numFmtId="4" fontId="1" fillId="0" borderId="37" xfId="15" applyNumberFormat="1" applyFont="1" applyFill="1" applyBorder="1" applyAlignment="1">
      <alignment horizontal="right" vertical="top"/>
    </xf>
    <xf numFmtId="10" fontId="1" fillId="0" borderId="31" xfId="15" applyNumberFormat="1" applyFont="1" applyFill="1" applyBorder="1" applyAlignment="1">
      <alignment horizontal="right" vertical="top"/>
    </xf>
    <xf numFmtId="0" fontId="1" fillId="0" borderId="31" xfId="0" applyFont="1" applyBorder="1" applyAlignment="1">
      <alignment/>
    </xf>
    <xf numFmtId="4" fontId="1" fillId="0" borderId="47" xfId="15" applyNumberFormat="1" applyFont="1" applyFill="1" applyBorder="1" applyAlignment="1">
      <alignment horizontal="right" vertical="top"/>
    </xf>
    <xf numFmtId="4" fontId="1" fillId="0" borderId="17" xfId="15" applyNumberFormat="1" applyFont="1" applyFill="1" applyBorder="1" applyAlignment="1">
      <alignment horizontal="right" vertical="top"/>
    </xf>
    <xf numFmtId="0" fontId="1" fillId="0" borderId="20" xfId="15" applyNumberFormat="1" applyFont="1" applyFill="1" applyBorder="1" applyAlignment="1">
      <alignment horizontal="center"/>
    </xf>
    <xf numFmtId="0" fontId="1" fillId="0" borderId="15" xfId="15" applyNumberFormat="1" applyFont="1" applyFill="1" applyBorder="1" applyAlignment="1">
      <alignment horizontal="center"/>
    </xf>
    <xf numFmtId="43" fontId="1" fillId="0" borderId="113" xfId="15" applyFont="1" applyFill="1" applyBorder="1" applyAlignment="1">
      <alignment vertical="top" wrapText="1"/>
    </xf>
    <xf numFmtId="0" fontId="1" fillId="0" borderId="31" xfId="15" applyNumberFormat="1" applyFont="1" applyFill="1" applyBorder="1" applyAlignment="1">
      <alignment horizontal="center"/>
    </xf>
    <xf numFmtId="0" fontId="1" fillId="0" borderId="14" xfId="15" applyNumberFormat="1" applyFont="1" applyFill="1" applyBorder="1" applyAlignment="1">
      <alignment horizontal="center"/>
    </xf>
    <xf numFmtId="10" fontId="1" fillId="0" borderId="109" xfId="15" applyNumberFormat="1" applyFont="1" applyFill="1" applyBorder="1" applyAlignment="1">
      <alignment horizontal="right" vertical="top"/>
    </xf>
    <xf numFmtId="1" fontId="1" fillId="0" borderId="97" xfId="15" applyNumberFormat="1" applyFont="1" applyFill="1" applyBorder="1" applyAlignment="1">
      <alignment horizontal="center" vertical="top"/>
    </xf>
    <xf numFmtId="1" fontId="4" fillId="3" borderId="48" xfId="15" applyNumberFormat="1" applyFont="1" applyFill="1" applyBorder="1" applyAlignment="1">
      <alignment horizontal="center"/>
    </xf>
    <xf numFmtId="1" fontId="3" fillId="0" borderId="10" xfId="15" applyNumberFormat="1" applyFont="1" applyFill="1" applyBorder="1" applyAlignment="1">
      <alignment horizontal="center" vertical="top"/>
    </xf>
    <xf numFmtId="4" fontId="3" fillId="0" borderId="35" xfId="15" applyNumberFormat="1" applyFont="1" applyFill="1" applyBorder="1" applyAlignment="1">
      <alignment horizontal="right" vertical="top"/>
    </xf>
    <xf numFmtId="10" fontId="3" fillId="0" borderId="26" xfId="15" applyNumberFormat="1" applyFont="1" applyFill="1" applyBorder="1" applyAlignment="1">
      <alignment horizontal="right" vertical="top"/>
    </xf>
    <xf numFmtId="1" fontId="3" fillId="0" borderId="31" xfId="15" applyNumberFormat="1" applyFont="1" applyFill="1" applyBorder="1" applyAlignment="1">
      <alignment horizontal="center" vertical="top"/>
    </xf>
    <xf numFmtId="4" fontId="3" fillId="0" borderId="50" xfId="15" applyNumberFormat="1" applyFont="1" applyFill="1" applyBorder="1" applyAlignment="1">
      <alignment horizontal="right" vertical="top"/>
    </xf>
    <xf numFmtId="10" fontId="3" fillId="0" borderId="19" xfId="15" applyNumberFormat="1" applyFont="1" applyFill="1" applyBorder="1" applyAlignment="1">
      <alignment horizontal="right" vertical="top"/>
    </xf>
    <xf numFmtId="4" fontId="1" fillId="0" borderId="49" xfId="15" applyNumberFormat="1" applyFont="1" applyFill="1" applyBorder="1" applyAlignment="1">
      <alignment horizontal="right" vertical="top"/>
    </xf>
    <xf numFmtId="4" fontId="3" fillId="2" borderId="44" xfId="15" applyNumberFormat="1" applyFont="1" applyFill="1" applyBorder="1" applyAlignment="1">
      <alignment horizontal="right" vertical="top"/>
    </xf>
    <xf numFmtId="1" fontId="8" fillId="0" borderId="58" xfId="15" applyNumberFormat="1" applyFont="1" applyFill="1" applyBorder="1" applyAlignment="1">
      <alignment horizontal="center" vertical="top"/>
    </xf>
    <xf numFmtId="4" fontId="4" fillId="3" borderId="59" xfId="15" applyNumberFormat="1" applyFont="1" applyFill="1" applyBorder="1" applyAlignment="1">
      <alignment horizontal="right" vertical="top"/>
    </xf>
    <xf numFmtId="167" fontId="1" fillId="0" borderId="14" xfId="15" applyNumberFormat="1" applyFont="1" applyFill="1" applyBorder="1" applyAlignment="1">
      <alignment horizontal="center"/>
    </xf>
    <xf numFmtId="1" fontId="3" fillId="0" borderId="114" xfId="15" applyNumberFormat="1" applyFont="1" applyFill="1" applyBorder="1" applyAlignment="1">
      <alignment horizontal="center" vertical="top"/>
    </xf>
    <xf numFmtId="1" fontId="1" fillId="0" borderId="15" xfId="15" applyNumberFormat="1" applyFont="1" applyFill="1" applyBorder="1" applyAlignment="1">
      <alignment horizontal="center"/>
    </xf>
    <xf numFmtId="167" fontId="1" fillId="0" borderId="92" xfId="15" applyNumberFormat="1" applyFont="1" applyFill="1" applyBorder="1" applyAlignment="1">
      <alignment horizontal="center"/>
    </xf>
    <xf numFmtId="1" fontId="1" fillId="0" borderId="115" xfId="15" applyNumberFormat="1" applyFont="1" applyFill="1" applyBorder="1" applyAlignment="1">
      <alignment horizontal="center"/>
    </xf>
    <xf numFmtId="0" fontId="1" fillId="0" borderId="84" xfId="15" applyNumberFormat="1" applyFont="1" applyFill="1" applyBorder="1" applyAlignment="1">
      <alignment vertical="top" wrapText="1"/>
    </xf>
    <xf numFmtId="0" fontId="1" fillId="0" borderId="49" xfId="15" applyNumberFormat="1" applyFont="1" applyFill="1" applyBorder="1" applyAlignment="1">
      <alignment vertical="top" wrapText="1"/>
    </xf>
    <xf numFmtId="0" fontId="4" fillId="3" borderId="49" xfId="15" applyNumberFormat="1" applyFont="1" applyFill="1" applyBorder="1" applyAlignment="1">
      <alignment vertical="top" wrapText="1"/>
    </xf>
    <xf numFmtId="10" fontId="4" fillId="0" borderId="26" xfId="15" applyNumberFormat="1" applyFont="1" applyFill="1" applyBorder="1" applyAlignment="1">
      <alignment horizontal="right" vertical="top"/>
    </xf>
    <xf numFmtId="43" fontId="1" fillId="0" borderId="77" xfId="15" applyFont="1" applyFill="1" applyBorder="1" applyAlignment="1">
      <alignment horizontal="center"/>
    </xf>
    <xf numFmtId="43" fontId="1" fillId="0" borderId="12" xfId="15" applyFont="1" applyFill="1" applyBorder="1" applyAlignment="1">
      <alignment vertical="top" wrapText="1"/>
    </xf>
    <xf numFmtId="43" fontId="1" fillId="0" borderId="77" xfId="15" applyFont="1" applyFill="1" applyBorder="1" applyAlignment="1">
      <alignment vertical="top" wrapText="1"/>
    </xf>
    <xf numFmtId="43" fontId="4" fillId="3" borderId="116" xfId="15" applyFont="1" applyFill="1" applyBorder="1" applyAlignment="1">
      <alignment vertical="top" wrapText="1"/>
    </xf>
    <xf numFmtId="167" fontId="1" fillId="0" borderId="12" xfId="15" applyNumberFormat="1" applyFont="1" applyFill="1" applyBorder="1" applyAlignment="1">
      <alignment horizontal="center"/>
    </xf>
    <xf numFmtId="167" fontId="1" fillId="0" borderId="15" xfId="15" applyNumberFormat="1" applyFont="1" applyFill="1" applyBorder="1" applyAlignment="1">
      <alignment horizontal="center"/>
    </xf>
    <xf numFmtId="43" fontId="4" fillId="3" borderId="54" xfId="15" applyFont="1" applyFill="1" applyBorder="1" applyAlignment="1">
      <alignment vertical="top" wrapText="1"/>
    </xf>
    <xf numFmtId="1" fontId="8" fillId="0" borderId="31" xfId="15" applyNumberFormat="1" applyFont="1" applyFill="1" applyBorder="1" applyAlignment="1">
      <alignment horizontal="center" vertical="top"/>
    </xf>
    <xf numFmtId="167" fontId="4" fillId="3" borderId="3" xfId="15" applyNumberFormat="1" applyFont="1" applyFill="1" applyBorder="1" applyAlignment="1">
      <alignment horizontal="center"/>
    </xf>
    <xf numFmtId="43" fontId="1" fillId="0" borderId="51" xfId="15" applyFont="1" applyFill="1" applyBorder="1" applyAlignment="1">
      <alignment vertical="top" wrapText="1"/>
    </xf>
    <xf numFmtId="10" fontId="1" fillId="0" borderId="86" xfId="15" applyNumberFormat="1" applyFont="1" applyFill="1" applyBorder="1" applyAlignment="1">
      <alignment horizontal="right" vertical="top"/>
    </xf>
    <xf numFmtId="43" fontId="3" fillId="2" borderId="3" xfId="15" applyFont="1" applyFill="1" applyBorder="1" applyAlignment="1">
      <alignment vertical="top" wrapText="1"/>
    </xf>
    <xf numFmtId="4" fontId="3" fillId="2" borderId="4" xfId="15" applyNumberFormat="1" applyFont="1" applyFill="1" applyBorder="1" applyAlignment="1">
      <alignment horizontal="right" vertical="top"/>
    </xf>
    <xf numFmtId="1" fontId="4" fillId="3" borderId="43" xfId="15" applyNumberFormat="1" applyFont="1" applyFill="1" applyBorder="1" applyAlignment="1">
      <alignment horizontal="center"/>
    </xf>
    <xf numFmtId="4" fontId="4" fillId="3" borderId="44" xfId="15" applyNumberFormat="1" applyFont="1" applyFill="1" applyBorder="1" applyAlignment="1">
      <alignment horizontal="right" vertical="top"/>
    </xf>
    <xf numFmtId="167" fontId="1" fillId="0" borderId="8" xfId="15" applyNumberFormat="1" applyFont="1" applyFill="1" applyBorder="1" applyAlignment="1">
      <alignment horizontal="center"/>
    </xf>
    <xf numFmtId="10" fontId="1" fillId="0" borderId="85" xfId="15" applyNumberFormat="1" applyFont="1" applyFill="1" applyBorder="1" applyAlignment="1">
      <alignment horizontal="right" vertical="top"/>
    </xf>
    <xf numFmtId="43" fontId="4" fillId="3" borderId="1" xfId="15" applyFont="1" applyFill="1" applyBorder="1" applyAlignment="1">
      <alignment wrapText="1"/>
    </xf>
    <xf numFmtId="43" fontId="1" fillId="0" borderId="10" xfId="15" applyFont="1" applyFill="1" applyBorder="1" applyAlignment="1">
      <alignment wrapText="1"/>
    </xf>
    <xf numFmtId="1" fontId="1" fillId="2" borderId="1" xfId="15" applyNumberFormat="1" applyFont="1" applyFill="1" applyBorder="1" applyAlignment="1">
      <alignment horizontal="center"/>
    </xf>
    <xf numFmtId="43" fontId="1" fillId="2" borderId="54" xfId="15" applyFont="1" applyFill="1" applyBorder="1" applyAlignment="1">
      <alignment horizontal="center"/>
    </xf>
    <xf numFmtId="10" fontId="3" fillId="2" borderId="4" xfId="15" applyNumberFormat="1" applyFont="1" applyFill="1" applyBorder="1" applyAlignment="1">
      <alignment vertical="center" wrapText="1"/>
    </xf>
    <xf numFmtId="4" fontId="3" fillId="2" borderId="5" xfId="15" applyNumberFormat="1" applyFont="1" applyFill="1" applyBorder="1" applyAlignment="1">
      <alignment horizontal="right" vertical="center"/>
    </xf>
    <xf numFmtId="10" fontId="3" fillId="2" borderId="7" xfId="15" applyNumberFormat="1" applyFont="1" applyFill="1" applyBorder="1" applyAlignment="1">
      <alignment horizontal="right" vertical="center"/>
    </xf>
    <xf numFmtId="43" fontId="1" fillId="0" borderId="0" xfId="15" applyFont="1" applyFill="1" applyBorder="1" applyAlignment="1">
      <alignment horizontal="center"/>
    </xf>
    <xf numFmtId="43" fontId="1" fillId="0" borderId="0" xfId="15" applyFont="1" applyFill="1" applyBorder="1" applyAlignment="1">
      <alignment wrapText="1"/>
    </xf>
    <xf numFmtId="43" fontId="2" fillId="0" borderId="0" xfId="15" applyFont="1" applyFill="1" applyBorder="1" applyAlignment="1">
      <alignment horizontal="right"/>
    </xf>
    <xf numFmtId="43" fontId="2" fillId="0" borderId="0" xfId="15" applyFont="1" applyFill="1" applyBorder="1" applyAlignment="1">
      <alignment/>
    </xf>
    <xf numFmtId="4" fontId="2" fillId="0" borderId="0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3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92" xfId="15" applyNumberFormat="1" applyFont="1" applyFill="1" applyBorder="1" applyAlignment="1">
      <alignment horizontal="right" vertical="top"/>
    </xf>
    <xf numFmtId="10" fontId="1" fillId="0" borderId="98" xfId="15" applyNumberFormat="1" applyFont="1" applyFill="1" applyBorder="1" applyAlignment="1">
      <alignment horizontal="right" vertical="top"/>
    </xf>
    <xf numFmtId="1" fontId="3" fillId="0" borderId="97" xfId="15" applyNumberFormat="1" applyFont="1" applyFill="1" applyBorder="1" applyAlignment="1">
      <alignment horizontal="center" vertical="top"/>
    </xf>
    <xf numFmtId="43" fontId="1" fillId="0" borderId="20" xfId="15" applyFont="1" applyFill="1" applyBorder="1" applyAlignment="1">
      <alignment horizontal="left" vertical="top" wrapText="1"/>
    </xf>
    <xf numFmtId="43" fontId="1" fillId="0" borderId="97" xfId="15" applyFont="1" applyFill="1" applyBorder="1" applyAlignment="1">
      <alignment horizontal="left" vertical="top" wrapText="1"/>
    </xf>
    <xf numFmtId="167" fontId="1" fillId="0" borderId="101" xfId="15" applyNumberFormat="1" applyFont="1" applyFill="1" applyBorder="1" applyAlignment="1">
      <alignment horizontal="center"/>
    </xf>
    <xf numFmtId="43" fontId="1" fillId="0" borderId="117" xfId="15" applyFont="1" applyFill="1" applyBorder="1" applyAlignment="1">
      <alignment horizontal="left" vertical="top" wrapText="1"/>
    </xf>
    <xf numFmtId="10" fontId="1" fillId="0" borderId="101" xfId="15" applyNumberFormat="1" applyFont="1" applyFill="1" applyBorder="1" applyAlignment="1">
      <alignment horizontal="right" vertical="top"/>
    </xf>
    <xf numFmtId="4" fontId="1" fillId="0" borderId="118" xfId="15" applyNumberFormat="1" applyFont="1" applyFill="1" applyBorder="1" applyAlignment="1">
      <alignment horizontal="right" vertical="top"/>
    </xf>
    <xf numFmtId="1" fontId="3" fillId="0" borderId="84" xfId="15" applyNumberFormat="1" applyFont="1" applyFill="1" applyBorder="1" applyAlignment="1">
      <alignment horizontal="center" vertical="top"/>
    </xf>
    <xf numFmtId="1" fontId="3" fillId="0" borderId="90" xfId="15" applyNumberFormat="1" applyFont="1" applyFill="1" applyBorder="1" applyAlignment="1">
      <alignment horizontal="center" vertical="top"/>
    </xf>
    <xf numFmtId="43" fontId="1" fillId="0" borderId="92" xfId="15" applyFont="1" applyFill="1" applyBorder="1" applyAlignment="1">
      <alignment vertical="top" wrapText="1"/>
    </xf>
    <xf numFmtId="43" fontId="1" fillId="0" borderId="119" xfId="15" applyFont="1" applyFill="1" applyBorder="1" applyAlignment="1">
      <alignment vertical="top" wrapText="1"/>
    </xf>
    <xf numFmtId="4" fontId="1" fillId="0" borderId="119" xfId="15" applyNumberFormat="1" applyFont="1" applyFill="1" applyBorder="1" applyAlignment="1">
      <alignment horizontal="right" vertical="top"/>
    </xf>
    <xf numFmtId="167" fontId="1" fillId="0" borderId="101" xfId="15" applyNumberFormat="1" applyFont="1" applyFill="1" applyBorder="1" applyAlignment="1">
      <alignment horizontal="center" vertical="top"/>
    </xf>
    <xf numFmtId="43" fontId="1" fillId="0" borderId="58" xfId="15" applyFont="1" applyFill="1" applyBorder="1" applyAlignment="1">
      <alignment wrapText="1"/>
    </xf>
    <xf numFmtId="43" fontId="1" fillId="0" borderId="101" xfId="15" applyFont="1" applyFill="1" applyBorder="1" applyAlignment="1">
      <alignment vertical="top" wrapText="1"/>
    </xf>
    <xf numFmtId="43" fontId="1" fillId="0" borderId="120" xfId="15" applyFont="1" applyFill="1" applyBorder="1" applyAlignment="1">
      <alignment vertical="top" wrapText="1"/>
    </xf>
    <xf numFmtId="4" fontId="1" fillId="0" borderId="121" xfId="15" applyNumberFormat="1" applyFont="1" applyFill="1" applyBorder="1" applyAlignment="1">
      <alignment horizontal="right" vertical="top"/>
    </xf>
    <xf numFmtId="43" fontId="1" fillId="0" borderId="122" xfId="15" applyFont="1" applyFill="1" applyBorder="1" applyAlignment="1">
      <alignment vertical="top" wrapText="1"/>
    </xf>
    <xf numFmtId="4" fontId="1" fillId="0" borderId="55" xfId="15" applyNumberFormat="1" applyFont="1" applyFill="1" applyBorder="1" applyAlignment="1">
      <alignment horizontal="right" vertical="top"/>
    </xf>
    <xf numFmtId="4" fontId="1" fillId="0" borderId="60" xfId="15" applyNumberFormat="1" applyFont="1" applyFill="1" applyBorder="1" applyAlignment="1">
      <alignment horizontal="right" vertical="top"/>
    </xf>
    <xf numFmtId="1" fontId="4" fillId="0" borderId="123" xfId="15" applyNumberFormat="1" applyFont="1" applyFill="1" applyBorder="1" applyAlignment="1">
      <alignment horizontal="center"/>
    </xf>
    <xf numFmtId="10" fontId="1" fillId="0" borderId="124" xfId="15" applyNumberFormat="1" applyFont="1" applyFill="1" applyBorder="1" applyAlignment="1">
      <alignment horizontal="right" vertical="top"/>
    </xf>
    <xf numFmtId="10" fontId="1" fillId="0" borderId="122" xfId="15" applyNumberFormat="1" applyFont="1" applyFill="1" applyBorder="1" applyAlignment="1">
      <alignment horizontal="right" vertical="top"/>
    </xf>
    <xf numFmtId="43" fontId="1" fillId="0" borderId="84" xfId="15" applyFont="1" applyFill="1" applyBorder="1" applyAlignment="1">
      <alignment vertical="center" wrapText="1"/>
    </xf>
    <xf numFmtId="4" fontId="1" fillId="0" borderId="56" xfId="15" applyNumberFormat="1" applyFont="1" applyFill="1" applyBorder="1" applyAlignment="1">
      <alignment horizontal="right" vertical="center" wrapText="1" shrinkToFit="1"/>
    </xf>
    <xf numFmtId="10" fontId="1" fillId="0" borderId="36" xfId="15" applyNumberFormat="1" applyFont="1" applyFill="1" applyBorder="1" applyAlignment="1">
      <alignment horizontal="right" vertical="center" wrapText="1"/>
    </xf>
    <xf numFmtId="4" fontId="1" fillId="0" borderId="125" xfId="15" applyNumberFormat="1" applyFont="1" applyFill="1" applyBorder="1" applyAlignment="1">
      <alignment horizontal="right" vertical="top"/>
    </xf>
    <xf numFmtId="10" fontId="1" fillId="0" borderId="126" xfId="15" applyNumberFormat="1" applyFont="1" applyFill="1" applyBorder="1" applyAlignment="1">
      <alignment horizontal="right" vertical="top"/>
    </xf>
    <xf numFmtId="167" fontId="1" fillId="0" borderId="89" xfId="15" applyNumberFormat="1" applyFont="1" applyFill="1" applyBorder="1" applyAlignment="1">
      <alignment horizontal="center"/>
    </xf>
    <xf numFmtId="1" fontId="3" fillId="0" borderId="103" xfId="15" applyNumberFormat="1" applyFont="1" applyFill="1" applyBorder="1" applyAlignment="1">
      <alignment horizontal="center" vertical="top"/>
    </xf>
    <xf numFmtId="1" fontId="3" fillId="0" borderId="14" xfId="15" applyNumberFormat="1" applyFont="1" applyFill="1" applyBorder="1" applyAlignment="1">
      <alignment horizontal="center" vertical="top"/>
    </xf>
    <xf numFmtId="1" fontId="1" fillId="0" borderId="89" xfId="15" applyNumberFormat="1" applyFont="1" applyFill="1" applyBorder="1" applyAlignment="1">
      <alignment horizontal="center"/>
    </xf>
    <xf numFmtId="1" fontId="1" fillId="0" borderId="101" xfId="15" applyNumberFormat="1" applyFont="1" applyFill="1" applyBorder="1" applyAlignment="1">
      <alignment horizontal="center"/>
    </xf>
    <xf numFmtId="43" fontId="1" fillId="0" borderId="84" xfId="15" applyFont="1" applyFill="1" applyBorder="1" applyAlignment="1">
      <alignment wrapText="1"/>
    </xf>
    <xf numFmtId="43" fontId="1" fillId="0" borderId="24" xfId="15" applyFont="1" applyFill="1" applyBorder="1" applyAlignment="1">
      <alignment wrapText="1"/>
    </xf>
    <xf numFmtId="0" fontId="1" fillId="0" borderId="92" xfId="15" applyNumberFormat="1" applyFont="1" applyFill="1" applyBorder="1" applyAlignment="1">
      <alignment horizontal="center" vertical="top"/>
    </xf>
    <xf numFmtId="1" fontId="1" fillId="0" borderId="93" xfId="15" applyNumberFormat="1" applyFont="1" applyFill="1" applyBorder="1" applyAlignment="1">
      <alignment horizontal="center"/>
    </xf>
    <xf numFmtId="0" fontId="1" fillId="0" borderId="39" xfId="15" applyNumberFormat="1" applyFont="1" applyFill="1" applyBorder="1" applyAlignment="1">
      <alignment horizontal="center" vertical="top"/>
    </xf>
    <xf numFmtId="1" fontId="1" fillId="0" borderId="127" xfId="15" applyNumberFormat="1" applyFont="1" applyFill="1" applyBorder="1" applyAlignment="1">
      <alignment horizontal="center"/>
    </xf>
    <xf numFmtId="1" fontId="3" fillId="2" borderId="128" xfId="15" applyNumberFormat="1" applyFont="1" applyFill="1" applyBorder="1" applyAlignment="1">
      <alignment horizontal="center" vertical="top"/>
    </xf>
    <xf numFmtId="1" fontId="3" fillId="2" borderId="93" xfId="15" applyNumberFormat="1" applyFont="1" applyFill="1" applyBorder="1" applyAlignment="1">
      <alignment horizontal="center"/>
    </xf>
    <xf numFmtId="43" fontId="3" fillId="2" borderId="101" xfId="15" applyFont="1" applyFill="1" applyBorder="1" applyAlignment="1">
      <alignment horizontal="center"/>
    </xf>
    <xf numFmtId="1" fontId="4" fillId="0" borderId="127" xfId="15" applyNumberFormat="1" applyFont="1" applyFill="1" applyBorder="1" applyAlignment="1">
      <alignment horizontal="center"/>
    </xf>
    <xf numFmtId="1" fontId="1" fillId="0" borderId="129" xfId="15" applyNumberFormat="1" applyFont="1" applyFill="1" applyBorder="1" applyAlignment="1">
      <alignment horizontal="center"/>
    </xf>
    <xf numFmtId="43" fontId="1" fillId="0" borderId="1" xfId="15" applyFont="1" applyFill="1" applyBorder="1" applyAlignment="1">
      <alignment vertical="top" wrapText="1"/>
    </xf>
    <xf numFmtId="4" fontId="1" fillId="0" borderId="6" xfId="15" applyNumberFormat="1" applyFont="1" applyFill="1" applyBorder="1" applyAlignment="1">
      <alignment horizontal="right" vertical="top"/>
    </xf>
    <xf numFmtId="4" fontId="1" fillId="0" borderId="4" xfId="15" applyNumberFormat="1" applyFont="1" applyFill="1" applyBorder="1" applyAlignment="1">
      <alignment horizontal="right" vertical="top"/>
    </xf>
    <xf numFmtId="1" fontId="4" fillId="0" borderId="47" xfId="15" applyNumberFormat="1" applyFont="1" applyFill="1" applyBorder="1" applyAlignment="1">
      <alignment horizontal="center"/>
    </xf>
    <xf numFmtId="1" fontId="4" fillId="0" borderId="100" xfId="15" applyNumberFormat="1" applyFont="1" applyFill="1" applyBorder="1" applyAlignment="1">
      <alignment horizontal="center"/>
    </xf>
    <xf numFmtId="1" fontId="4" fillId="3" borderId="117" xfId="15" applyNumberFormat="1" applyFont="1" applyFill="1" applyBorder="1" applyAlignment="1">
      <alignment horizontal="center" vertical="top"/>
    </xf>
    <xf numFmtId="43" fontId="4" fillId="3" borderId="101" xfId="15" applyFont="1" applyFill="1" applyBorder="1" applyAlignment="1">
      <alignment horizontal="center"/>
    </xf>
    <xf numFmtId="4" fontId="1" fillId="0" borderId="129" xfId="15" applyNumberFormat="1" applyFont="1" applyFill="1" applyBorder="1" applyAlignment="1">
      <alignment horizontal="right" vertical="top"/>
    </xf>
    <xf numFmtId="1" fontId="1" fillId="0" borderId="42" xfId="15" applyNumberFormat="1" applyFont="1" applyFill="1" applyBorder="1" applyAlignment="1">
      <alignment horizontal="center"/>
    </xf>
    <xf numFmtId="4" fontId="1" fillId="0" borderId="2" xfId="15" applyNumberFormat="1" applyFont="1" applyFill="1" applyBorder="1" applyAlignment="1">
      <alignment horizontal="right" vertical="top"/>
    </xf>
    <xf numFmtId="1" fontId="1" fillId="0" borderId="93" xfId="15" applyNumberFormat="1" applyFont="1" applyFill="1" applyBorder="1" applyAlignment="1">
      <alignment horizontal="center" vertical="top"/>
    </xf>
    <xf numFmtId="43" fontId="1" fillId="0" borderId="47" xfId="15" applyFont="1" applyFill="1" applyBorder="1" applyAlignment="1">
      <alignment vertical="top" wrapText="1"/>
    </xf>
    <xf numFmtId="166" fontId="1" fillId="0" borderId="39" xfId="15" applyNumberFormat="1" applyFont="1" applyFill="1" applyBorder="1" applyAlignment="1">
      <alignment horizontal="center" vertical="top"/>
    </xf>
    <xf numFmtId="1" fontId="1" fillId="0" borderId="100" xfId="15" applyNumberFormat="1" applyFont="1" applyFill="1" applyBorder="1" applyAlignment="1">
      <alignment horizontal="center" vertical="top"/>
    </xf>
    <xf numFmtId="10" fontId="1" fillId="0" borderId="107" xfId="15" applyNumberFormat="1" applyFont="1" applyFill="1" applyBorder="1" applyAlignment="1">
      <alignment horizontal="right" vertical="top"/>
    </xf>
    <xf numFmtId="1" fontId="3" fillId="0" borderId="100" xfId="15" applyNumberFormat="1" applyFont="1" applyFill="1" applyBorder="1" applyAlignment="1">
      <alignment horizontal="center" vertical="top"/>
    </xf>
    <xf numFmtId="1" fontId="8" fillId="0" borderId="59" xfId="15" applyNumberFormat="1" applyFont="1" applyFill="1" applyBorder="1" applyAlignment="1">
      <alignment horizontal="center" vertical="top"/>
    </xf>
    <xf numFmtId="10" fontId="1" fillId="3" borderId="6" xfId="15" applyNumberFormat="1" applyFont="1" applyFill="1" applyBorder="1" applyAlignment="1">
      <alignment horizontal="right" vertical="top"/>
    </xf>
    <xf numFmtId="1" fontId="3" fillId="0" borderId="47" xfId="15" applyNumberFormat="1" applyFont="1" applyFill="1" applyBorder="1" applyAlignment="1">
      <alignment horizontal="center" vertical="top"/>
    </xf>
    <xf numFmtId="43" fontId="1" fillId="0" borderId="127" xfId="15" applyFont="1" applyFill="1" applyBorder="1" applyAlignment="1">
      <alignment vertical="top" wrapText="1"/>
    </xf>
    <xf numFmtId="4" fontId="2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10" fontId="1" fillId="0" borderId="130" xfId="15" applyNumberFormat="1" applyFont="1" applyFill="1" applyBorder="1" applyAlignment="1">
      <alignment horizontal="right" vertical="top"/>
    </xf>
    <xf numFmtId="10" fontId="1" fillId="0" borderId="119" xfId="15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9"/>
  <sheetViews>
    <sheetView tabSelected="1" view="pageBreakPreview" zoomScale="75" zoomScaleNormal="75" zoomScaleSheetLayoutView="75" workbookViewId="0" topLeftCell="C384">
      <selection activeCell="D366" sqref="D366"/>
    </sheetView>
  </sheetViews>
  <sheetFormatPr defaultColWidth="9.140625" defaultRowHeight="12.75"/>
  <cols>
    <col min="1" max="1" width="5.7109375" style="422" customWidth="1"/>
    <col min="2" max="2" width="7.57421875" style="422" customWidth="1"/>
    <col min="3" max="3" width="6.00390625" style="422" customWidth="1"/>
    <col min="4" max="4" width="68.28125" style="423" customWidth="1"/>
    <col min="5" max="5" width="17.28125" style="7" customWidth="1"/>
    <col min="6" max="6" width="16.140625" style="7" customWidth="1"/>
    <col min="7" max="7" width="14.00390625" style="7" customWidth="1"/>
    <col min="8" max="8" width="10.8515625" style="7" customWidth="1"/>
    <col min="9" max="9" width="0.13671875" style="7" customWidth="1"/>
    <col min="10" max="11" width="9.140625" style="7" hidden="1" customWidth="1"/>
    <col min="12" max="12" width="8.421875" style="7" hidden="1" customWidth="1"/>
    <col min="13" max="16384" width="9.140625" style="7" customWidth="1"/>
  </cols>
  <sheetData>
    <row r="1" spans="1:8" ht="15.75">
      <c r="A1" s="1"/>
      <c r="B1" s="1"/>
      <c r="C1" s="2"/>
      <c r="D1" s="3"/>
      <c r="E1" s="4"/>
      <c r="F1" s="493" t="s">
        <v>358</v>
      </c>
      <c r="G1" s="493"/>
      <c r="H1" s="493"/>
    </row>
    <row r="2" spans="4:8" ht="15.75" customHeight="1">
      <c r="D2" s="8"/>
      <c r="F2" s="494" t="s">
        <v>359</v>
      </c>
      <c r="G2" s="494"/>
      <c r="H2" s="494"/>
    </row>
    <row r="3" ht="12.75">
      <c r="D3" s="8"/>
    </row>
    <row r="4" spans="1:8" ht="15.75">
      <c r="A4" s="9"/>
      <c r="B4" s="1"/>
      <c r="C4" s="2"/>
      <c r="D4" s="497" t="s">
        <v>37</v>
      </c>
      <c r="E4" s="497"/>
      <c r="F4" s="497"/>
      <c r="G4" s="5"/>
      <c r="H4" s="6"/>
    </row>
    <row r="5" spans="1:8" ht="15.75">
      <c r="A5" s="10"/>
      <c r="B5" s="11"/>
      <c r="C5" s="12"/>
      <c r="D5" s="498" t="s">
        <v>38</v>
      </c>
      <c r="E5" s="498"/>
      <c r="F5" s="498"/>
      <c r="G5" s="13"/>
      <c r="H5" s="14"/>
    </row>
    <row r="6" spans="1:8" s="22" customFormat="1" ht="25.5">
      <c r="A6" s="15" t="s">
        <v>39</v>
      </c>
      <c r="B6" s="16" t="s">
        <v>40</v>
      </c>
      <c r="C6" s="17" t="s">
        <v>41</v>
      </c>
      <c r="D6" s="18" t="s">
        <v>42</v>
      </c>
      <c r="E6" s="19" t="s">
        <v>43</v>
      </c>
      <c r="F6" s="19" t="s">
        <v>44</v>
      </c>
      <c r="G6" s="20" t="s">
        <v>45</v>
      </c>
      <c r="H6" s="21" t="s">
        <v>46</v>
      </c>
    </row>
    <row r="7" spans="1:8" s="29" customFormat="1" ht="15.75">
      <c r="A7" s="23">
        <v>10</v>
      </c>
      <c r="B7" s="24"/>
      <c r="C7" s="25"/>
      <c r="D7" s="26" t="s">
        <v>47</v>
      </c>
      <c r="E7" s="27">
        <f>E8+E11+E17</f>
        <v>50000</v>
      </c>
      <c r="F7" s="27">
        <f>F8+F11+F17</f>
        <v>443403.14</v>
      </c>
      <c r="G7" s="27">
        <f>G8+G11+G17</f>
        <v>270524.14</v>
      </c>
      <c r="H7" s="28">
        <f>G7/F7</f>
        <v>0.6101087601680042</v>
      </c>
    </row>
    <row r="8" spans="1:8" s="36" customFormat="1" ht="15.75">
      <c r="A8" s="30"/>
      <c r="B8" s="31">
        <v>1008</v>
      </c>
      <c r="C8" s="32"/>
      <c r="D8" s="33" t="s">
        <v>48</v>
      </c>
      <c r="E8" s="34">
        <f>E9</f>
        <v>0</v>
      </c>
      <c r="F8" s="34">
        <f>F9</f>
        <v>30000</v>
      </c>
      <c r="G8" s="34">
        <f>G9</f>
        <v>0</v>
      </c>
      <c r="H8" s="35">
        <f>G8/F8</f>
        <v>0</v>
      </c>
    </row>
    <row r="9" spans="1:8" s="36" customFormat="1" ht="49.5" customHeight="1">
      <c r="A9" s="37"/>
      <c r="B9" s="38"/>
      <c r="C9" s="39">
        <v>2710</v>
      </c>
      <c r="D9" s="40" t="s">
        <v>366</v>
      </c>
      <c r="E9" s="41">
        <v>0</v>
      </c>
      <c r="F9" s="41">
        <v>30000</v>
      </c>
      <c r="G9" s="41">
        <v>0</v>
      </c>
      <c r="H9" s="42">
        <f>G9/F9</f>
        <v>0</v>
      </c>
    </row>
    <row r="10" spans="1:8" s="36" customFormat="1" ht="48.75" customHeight="1">
      <c r="A10" s="37"/>
      <c r="B10" s="38"/>
      <c r="C10" s="43"/>
      <c r="D10" s="44" t="s">
        <v>367</v>
      </c>
      <c r="E10" s="45"/>
      <c r="F10" s="45"/>
      <c r="G10" s="45"/>
      <c r="H10" s="42"/>
    </row>
    <row r="11" spans="1:8" s="48" customFormat="1" ht="15.75">
      <c r="A11" s="46"/>
      <c r="B11" s="31">
        <v>1041</v>
      </c>
      <c r="C11" s="32"/>
      <c r="D11" s="33" t="s">
        <v>49</v>
      </c>
      <c r="E11" s="34">
        <f>E12+E15</f>
        <v>0</v>
      </c>
      <c r="F11" s="34">
        <f>F12+F15</f>
        <v>102979</v>
      </c>
      <c r="G11" s="34">
        <f>G12+G15</f>
        <v>0</v>
      </c>
      <c r="H11" s="47">
        <f>G11/F11</f>
        <v>0</v>
      </c>
    </row>
    <row r="12" spans="1:8" s="36" customFormat="1" ht="47.25">
      <c r="A12" s="37"/>
      <c r="B12" s="38"/>
      <c r="C12" s="39">
        <v>2707</v>
      </c>
      <c r="D12" s="49" t="s">
        <v>50</v>
      </c>
      <c r="E12" s="440">
        <f>E13+E14</f>
        <v>0</v>
      </c>
      <c r="F12" s="440">
        <f>F13+F14</f>
        <v>36234</v>
      </c>
      <c r="G12" s="41">
        <f>G13+G14</f>
        <v>0</v>
      </c>
      <c r="H12" s="42">
        <f>G12/F12</f>
        <v>0</v>
      </c>
    </row>
    <row r="13" spans="1:8" s="36" customFormat="1" ht="31.5">
      <c r="A13" s="37"/>
      <c r="B13" s="38"/>
      <c r="C13" s="43"/>
      <c r="D13" s="219" t="s">
        <v>51</v>
      </c>
      <c r="E13" s="51">
        <v>0</v>
      </c>
      <c r="F13" s="52">
        <v>22295</v>
      </c>
      <c r="G13" s="220">
        <v>0</v>
      </c>
      <c r="H13" s="84"/>
    </row>
    <row r="14" spans="1:8" s="36" customFormat="1" ht="31.5">
      <c r="A14" s="37"/>
      <c r="B14" s="38"/>
      <c r="C14" s="43"/>
      <c r="D14" s="54" t="s">
        <v>52</v>
      </c>
      <c r="E14" s="55">
        <v>0</v>
      </c>
      <c r="F14" s="55">
        <v>13939</v>
      </c>
      <c r="G14" s="55">
        <v>0</v>
      </c>
      <c r="H14" s="56"/>
    </row>
    <row r="15" spans="1:8" s="36" customFormat="1" ht="49.5" customHeight="1">
      <c r="A15" s="37"/>
      <c r="B15" s="38"/>
      <c r="C15" s="57">
        <v>6207</v>
      </c>
      <c r="D15" s="49" t="s">
        <v>53</v>
      </c>
      <c r="E15" s="58">
        <f>E16</f>
        <v>0</v>
      </c>
      <c r="F15" s="59">
        <f>F16</f>
        <v>66745</v>
      </c>
      <c r="G15" s="59">
        <f>G16</f>
        <v>0</v>
      </c>
      <c r="H15" s="60">
        <f>G15/F15</f>
        <v>0</v>
      </c>
    </row>
    <row r="16" spans="1:8" s="36" customFormat="1" ht="15.75">
      <c r="A16" s="37"/>
      <c r="B16" s="38"/>
      <c r="C16" s="43"/>
      <c r="D16" s="61" t="s">
        <v>54</v>
      </c>
      <c r="E16" s="62">
        <v>0</v>
      </c>
      <c r="F16" s="62">
        <v>66745</v>
      </c>
      <c r="G16" s="62">
        <v>0</v>
      </c>
      <c r="H16" s="63"/>
    </row>
    <row r="17" spans="1:8" s="69" customFormat="1" ht="15.75">
      <c r="A17" s="64"/>
      <c r="B17" s="31">
        <v>1095</v>
      </c>
      <c r="C17" s="65"/>
      <c r="D17" s="66" t="s">
        <v>55</v>
      </c>
      <c r="E17" s="67">
        <f>E18+E19</f>
        <v>50000</v>
      </c>
      <c r="F17" s="67">
        <f>F18+F19</f>
        <v>310424.14</v>
      </c>
      <c r="G17" s="67">
        <f>G18+G19</f>
        <v>270524.14</v>
      </c>
      <c r="H17" s="68">
        <f>G17/F17</f>
        <v>0.8714661817215633</v>
      </c>
    </row>
    <row r="18" spans="1:8" ht="31.5">
      <c r="A18" s="70"/>
      <c r="B18" s="38"/>
      <c r="C18" s="71">
        <v>770</v>
      </c>
      <c r="D18" s="72" t="s">
        <v>56</v>
      </c>
      <c r="E18" s="59">
        <v>50000</v>
      </c>
      <c r="F18" s="59">
        <v>50000</v>
      </c>
      <c r="G18" s="73">
        <v>10100</v>
      </c>
      <c r="H18" s="74">
        <f>G18/F18</f>
        <v>0.202</v>
      </c>
    </row>
    <row r="19" spans="1:8" ht="31.5">
      <c r="A19" s="105"/>
      <c r="B19" s="465"/>
      <c r="C19" s="466">
        <v>2010</v>
      </c>
      <c r="D19" s="247" t="s">
        <v>57</v>
      </c>
      <c r="E19" s="180">
        <v>0</v>
      </c>
      <c r="F19" s="180">
        <f>F22+F23</f>
        <v>260424.13999999998</v>
      </c>
      <c r="G19" s="180">
        <f>G22+G23</f>
        <v>260424.13999999998</v>
      </c>
      <c r="H19" s="249">
        <f>G19/F19</f>
        <v>1</v>
      </c>
    </row>
    <row r="20" spans="1:8" ht="47.25">
      <c r="A20" s="255"/>
      <c r="B20" s="77"/>
      <c r="C20" s="464"/>
      <c r="D20" s="438" t="s">
        <v>58</v>
      </c>
      <c r="E20" s="265"/>
      <c r="F20" s="82"/>
      <c r="G20" s="208"/>
      <c r="H20" s="307"/>
    </row>
    <row r="21" spans="1:8" ht="15.75">
      <c r="A21" s="70"/>
      <c r="B21" s="79"/>
      <c r="C21" s="80"/>
      <c r="D21" s="438" t="s">
        <v>59</v>
      </c>
      <c r="E21" s="81"/>
      <c r="F21" s="62"/>
      <c r="G21" s="208"/>
      <c r="H21" s="307"/>
    </row>
    <row r="22" spans="1:8" ht="15.75">
      <c r="A22" s="79"/>
      <c r="B22" s="85"/>
      <c r="C22" s="80"/>
      <c r="D22" s="446" t="s">
        <v>60</v>
      </c>
      <c r="E22" s="447"/>
      <c r="F22" s="82">
        <v>255317.78</v>
      </c>
      <c r="G22" s="83">
        <v>255317.78</v>
      </c>
      <c r="H22" s="86"/>
    </row>
    <row r="23" spans="1:8" ht="15.75">
      <c r="A23" s="79"/>
      <c r="B23" s="85"/>
      <c r="C23" s="80"/>
      <c r="D23" s="50" t="s">
        <v>61</v>
      </c>
      <c r="E23" s="81"/>
      <c r="F23" s="82">
        <v>5106.36</v>
      </c>
      <c r="G23" s="51">
        <v>5106.36</v>
      </c>
      <c r="H23" s="86"/>
    </row>
    <row r="24" spans="1:8" s="29" customFormat="1" ht="15.75">
      <c r="A24" s="87">
        <v>20</v>
      </c>
      <c r="B24" s="88"/>
      <c r="C24" s="89"/>
      <c r="D24" s="90" t="s">
        <v>62</v>
      </c>
      <c r="E24" s="91">
        <f>E25</f>
        <v>37000</v>
      </c>
      <c r="F24" s="91">
        <f>F25</f>
        <v>37000</v>
      </c>
      <c r="G24" s="91">
        <f>G25</f>
        <v>3171.5</v>
      </c>
      <c r="H24" s="92">
        <f>G24/F24</f>
        <v>0.08571621621621621</v>
      </c>
    </row>
    <row r="25" spans="1:8" s="69" customFormat="1" ht="15.75">
      <c r="A25" s="93"/>
      <c r="B25" s="94">
        <v>2001</v>
      </c>
      <c r="C25" s="95"/>
      <c r="D25" s="96" t="s">
        <v>63</v>
      </c>
      <c r="E25" s="97">
        <f>SUM(E26:E28)</f>
        <v>37000</v>
      </c>
      <c r="F25" s="97">
        <f>SUM(F26:F28)</f>
        <v>37000</v>
      </c>
      <c r="G25" s="97">
        <f>SUM(G26:G28)</f>
        <v>3171.5</v>
      </c>
      <c r="H25" s="98">
        <f>G25/F25</f>
        <v>0.08571621621621621</v>
      </c>
    </row>
    <row r="26" spans="1:8" ht="62.25" customHeight="1">
      <c r="A26" s="76"/>
      <c r="B26" s="99"/>
      <c r="C26" s="100">
        <v>750</v>
      </c>
      <c r="D26" s="101" t="s">
        <v>64</v>
      </c>
      <c r="E26" s="102">
        <v>5000</v>
      </c>
      <c r="F26" s="102">
        <v>5000</v>
      </c>
      <c r="G26" s="103">
        <v>2577.58</v>
      </c>
      <c r="H26" s="60">
        <f>G26/F26</f>
        <v>0.515516</v>
      </c>
    </row>
    <row r="27" spans="1:8" ht="15.75">
      <c r="A27" s="70"/>
      <c r="B27" s="38"/>
      <c r="C27" s="104">
        <v>870</v>
      </c>
      <c r="D27" s="72" t="s">
        <v>65</v>
      </c>
      <c r="E27" s="59">
        <v>2000</v>
      </c>
      <c r="F27" s="59">
        <v>2000</v>
      </c>
      <c r="G27" s="73">
        <v>593.92</v>
      </c>
      <c r="H27" s="75">
        <f>G27/F27</f>
        <v>0.29696</v>
      </c>
    </row>
    <row r="28" spans="1:8" ht="15.75">
      <c r="A28" s="70"/>
      <c r="B28" s="38"/>
      <c r="C28" s="104">
        <v>970</v>
      </c>
      <c r="D28" s="444" t="s">
        <v>66</v>
      </c>
      <c r="E28" s="59">
        <v>30000</v>
      </c>
      <c r="F28" s="59">
        <v>30000</v>
      </c>
      <c r="G28" s="445">
        <v>0</v>
      </c>
      <c r="H28" s="75">
        <f>G28/F28</f>
        <v>0</v>
      </c>
    </row>
    <row r="29" spans="1:8" ht="47.25">
      <c r="A29" s="105"/>
      <c r="B29" s="106"/>
      <c r="C29" s="107"/>
      <c r="D29" s="108" t="s">
        <v>344</v>
      </c>
      <c r="E29" s="138"/>
      <c r="F29" s="138"/>
      <c r="G29" s="110"/>
      <c r="H29" s="269"/>
    </row>
    <row r="30" spans="1:8" s="29" customFormat="1" ht="15.75">
      <c r="A30" s="111">
        <v>600</v>
      </c>
      <c r="B30" s="112"/>
      <c r="C30" s="113"/>
      <c r="D30" s="114" t="s">
        <v>67</v>
      </c>
      <c r="E30" s="115">
        <f aca="true" t="shared" si="0" ref="E30:G32">E31</f>
        <v>50000</v>
      </c>
      <c r="F30" s="115">
        <f t="shared" si="0"/>
        <v>50000</v>
      </c>
      <c r="G30" s="115">
        <f t="shared" si="0"/>
        <v>0</v>
      </c>
      <c r="H30" s="116">
        <f aca="true" t="shared" si="1" ref="H30:H36">G30/F30</f>
        <v>0</v>
      </c>
    </row>
    <row r="31" spans="1:8" s="69" customFormat="1" ht="15.75">
      <c r="A31" s="449"/>
      <c r="B31" s="117">
        <v>60016</v>
      </c>
      <c r="C31" s="32"/>
      <c r="D31" s="118" t="s">
        <v>68</v>
      </c>
      <c r="E31" s="119">
        <f t="shared" si="0"/>
        <v>50000</v>
      </c>
      <c r="F31" s="119">
        <f t="shared" si="0"/>
        <v>50000</v>
      </c>
      <c r="G31" s="119">
        <f t="shared" si="0"/>
        <v>0</v>
      </c>
      <c r="H31" s="120">
        <f t="shared" si="1"/>
        <v>0</v>
      </c>
    </row>
    <row r="32" spans="1:8" ht="15.75">
      <c r="A32" s="76"/>
      <c r="B32" s="38"/>
      <c r="C32" s="71">
        <v>970</v>
      </c>
      <c r="D32" s="311" t="s">
        <v>66</v>
      </c>
      <c r="E32" s="448">
        <f t="shared" si="0"/>
        <v>50000</v>
      </c>
      <c r="F32" s="448">
        <f t="shared" si="0"/>
        <v>50000</v>
      </c>
      <c r="G32" s="448">
        <f t="shared" si="0"/>
        <v>0</v>
      </c>
      <c r="H32" s="63">
        <f t="shared" si="1"/>
        <v>0</v>
      </c>
    </row>
    <row r="33" spans="1:8" ht="47.25">
      <c r="A33" s="76"/>
      <c r="B33" s="77"/>
      <c r="C33" s="122"/>
      <c r="D33" s="123" t="s">
        <v>69</v>
      </c>
      <c r="E33" s="62">
        <v>50000</v>
      </c>
      <c r="F33" s="62">
        <v>50000</v>
      </c>
      <c r="G33" s="62">
        <v>0</v>
      </c>
      <c r="H33" s="124">
        <f t="shared" si="1"/>
        <v>0</v>
      </c>
    </row>
    <row r="34" spans="1:8" s="130" customFormat="1" ht="15.75">
      <c r="A34" s="125">
        <v>630</v>
      </c>
      <c r="B34" s="126"/>
      <c r="C34" s="127"/>
      <c r="D34" s="26" t="s">
        <v>70</v>
      </c>
      <c r="E34" s="27">
        <f>E35</f>
        <v>6240</v>
      </c>
      <c r="F34" s="27">
        <f>F35</f>
        <v>11750</v>
      </c>
      <c r="G34" s="128">
        <f>G35</f>
        <v>28051.92</v>
      </c>
      <c r="H34" s="129">
        <f t="shared" si="1"/>
        <v>2.3873974468085106</v>
      </c>
    </row>
    <row r="35" spans="1:8" s="69" customFormat="1" ht="15.75">
      <c r="A35" s="131"/>
      <c r="B35" s="132">
        <v>63003</v>
      </c>
      <c r="C35" s="133"/>
      <c r="D35" s="118" t="s">
        <v>71</v>
      </c>
      <c r="E35" s="119">
        <f>E36+E40+E42</f>
        <v>6240</v>
      </c>
      <c r="F35" s="119">
        <f>F36+F40+F42</f>
        <v>11750</v>
      </c>
      <c r="G35" s="119">
        <f>G36+G40+G42</f>
        <v>28051.92</v>
      </c>
      <c r="H35" s="120">
        <f t="shared" si="1"/>
        <v>2.3873974468085106</v>
      </c>
    </row>
    <row r="36" spans="1:8" ht="15.75">
      <c r="A36" s="76"/>
      <c r="B36" s="38"/>
      <c r="C36" s="71">
        <v>830</v>
      </c>
      <c r="D36" s="121" t="s">
        <v>72</v>
      </c>
      <c r="E36" s="448">
        <f>E37+E39+E38</f>
        <v>6240</v>
      </c>
      <c r="F36" s="448">
        <f>F37+F39+F38</f>
        <v>6240</v>
      </c>
      <c r="G36" s="82">
        <f>G37+G39+G38</f>
        <v>1380.6000000000001</v>
      </c>
      <c r="H36" s="60">
        <f t="shared" si="1"/>
        <v>0.22125000000000003</v>
      </c>
    </row>
    <row r="37" spans="1:8" ht="15.75">
      <c r="A37" s="70"/>
      <c r="B37" s="38"/>
      <c r="C37" s="71"/>
      <c r="D37" s="166" t="s">
        <v>73</v>
      </c>
      <c r="E37" s="82">
        <v>6000</v>
      </c>
      <c r="F37" s="82">
        <v>6000</v>
      </c>
      <c r="G37" s="165">
        <v>1173.19</v>
      </c>
      <c r="H37" s="174"/>
    </row>
    <row r="38" spans="1:8" ht="15.75">
      <c r="A38" s="70"/>
      <c r="B38" s="77"/>
      <c r="C38" s="71"/>
      <c r="D38" s="134" t="s">
        <v>74</v>
      </c>
      <c r="E38" s="135">
        <v>240</v>
      </c>
      <c r="F38" s="135">
        <v>240</v>
      </c>
      <c r="G38" s="51">
        <v>120</v>
      </c>
      <c r="H38" s="63"/>
    </row>
    <row r="39" spans="1:8" ht="15.75">
      <c r="A39" s="76"/>
      <c r="B39" s="77"/>
      <c r="C39" s="136"/>
      <c r="D39" s="137" t="s">
        <v>75</v>
      </c>
      <c r="E39" s="138">
        <v>0</v>
      </c>
      <c r="F39" s="138">
        <v>0</v>
      </c>
      <c r="G39" s="138">
        <v>87.41</v>
      </c>
      <c r="H39" s="56"/>
    </row>
    <row r="40" spans="1:8" ht="15.75">
      <c r="A40" s="467"/>
      <c r="B40" s="355"/>
      <c r="C40" s="441">
        <v>970</v>
      </c>
      <c r="D40" s="198" t="s">
        <v>66</v>
      </c>
      <c r="E40" s="169">
        <f>E41</f>
        <v>0</v>
      </c>
      <c r="F40" s="169">
        <f>F41</f>
        <v>5510</v>
      </c>
      <c r="G40" s="169">
        <f>G41</f>
        <v>5510.4</v>
      </c>
      <c r="H40" s="171">
        <f>G40/F40</f>
        <v>1.0000725952813065</v>
      </c>
    </row>
    <row r="41" spans="1:8" ht="31.5">
      <c r="A41" s="255"/>
      <c r="B41" s="77"/>
      <c r="C41" s="441"/>
      <c r="D41" s="463" t="s">
        <v>76</v>
      </c>
      <c r="E41" s="109">
        <v>0</v>
      </c>
      <c r="F41" s="109">
        <v>5510</v>
      </c>
      <c r="G41" s="109">
        <v>5510.4</v>
      </c>
      <c r="H41" s="56"/>
    </row>
    <row r="42" spans="1:8" ht="47.25">
      <c r="A42" s="76"/>
      <c r="B42" s="77"/>
      <c r="C42" s="71">
        <v>2707</v>
      </c>
      <c r="D42" s="49" t="s">
        <v>50</v>
      </c>
      <c r="E42" s="82">
        <f>E43</f>
        <v>0</v>
      </c>
      <c r="F42" s="82">
        <f>F43</f>
        <v>0</v>
      </c>
      <c r="G42" s="82">
        <f>G43</f>
        <v>21160.92</v>
      </c>
      <c r="H42" s="63">
        <v>0</v>
      </c>
    </row>
    <row r="43" spans="1:12" ht="31.5">
      <c r="A43" s="76"/>
      <c r="B43" s="77"/>
      <c r="C43" s="136"/>
      <c r="D43" s="140" t="s">
        <v>77</v>
      </c>
      <c r="E43" s="138">
        <v>0</v>
      </c>
      <c r="F43" s="138">
        <v>0</v>
      </c>
      <c r="G43" s="138">
        <v>21160.92</v>
      </c>
      <c r="H43" s="56"/>
      <c r="I43" s="141"/>
      <c r="J43" s="141"/>
      <c r="K43" s="141"/>
      <c r="L43" s="141"/>
    </row>
    <row r="44" spans="1:8" s="29" customFormat="1" ht="15.75">
      <c r="A44" s="142">
        <v>700</v>
      </c>
      <c r="B44" s="143"/>
      <c r="C44" s="144"/>
      <c r="D44" s="145" t="s">
        <v>78</v>
      </c>
      <c r="E44" s="146">
        <f>E45+E48+E65+E88</f>
        <v>6435200</v>
      </c>
      <c r="F44" s="146">
        <f>F45+F48+F65+F88</f>
        <v>8361582</v>
      </c>
      <c r="G44" s="146">
        <f>G45+G48+G65+G88</f>
        <v>2298902.914</v>
      </c>
      <c r="H44" s="147">
        <f>G44/F44</f>
        <v>0.2749363594114128</v>
      </c>
    </row>
    <row r="45" spans="1:8" s="48" customFormat="1" ht="15.75">
      <c r="A45" s="148"/>
      <c r="B45" s="132">
        <v>70001</v>
      </c>
      <c r="C45" s="149"/>
      <c r="D45" s="150" t="s">
        <v>79</v>
      </c>
      <c r="E45" s="151">
        <f aca="true" t="shared" si="2" ref="E45:G46">E46</f>
        <v>0</v>
      </c>
      <c r="F45" s="151">
        <f t="shared" si="2"/>
        <v>0</v>
      </c>
      <c r="G45" s="151">
        <f t="shared" si="2"/>
        <v>10466.32</v>
      </c>
      <c r="H45" s="152">
        <v>0</v>
      </c>
    </row>
    <row r="46" spans="1:8" s="36" customFormat="1" ht="15.75">
      <c r="A46" s="153"/>
      <c r="B46" s="38"/>
      <c r="C46" s="71">
        <v>970</v>
      </c>
      <c r="D46" s="121" t="s">
        <v>80</v>
      </c>
      <c r="E46" s="82">
        <f t="shared" si="2"/>
        <v>0</v>
      </c>
      <c r="F46" s="82">
        <f t="shared" si="2"/>
        <v>0</v>
      </c>
      <c r="G46" s="82">
        <f t="shared" si="2"/>
        <v>10466.32</v>
      </c>
      <c r="H46" s="60">
        <v>0</v>
      </c>
    </row>
    <row r="47" spans="1:8" s="36" customFormat="1" ht="31.5">
      <c r="A47" s="153"/>
      <c r="B47" s="38"/>
      <c r="C47" s="71"/>
      <c r="D47" s="40" t="s">
        <v>345</v>
      </c>
      <c r="E47" s="82">
        <v>0</v>
      </c>
      <c r="F47" s="82">
        <v>0</v>
      </c>
      <c r="G47" s="82">
        <v>10466.32</v>
      </c>
      <c r="H47" s="63"/>
    </row>
    <row r="48" spans="1:8" s="48" customFormat="1" ht="15.75">
      <c r="A48" s="154"/>
      <c r="B48" s="132">
        <v>70004</v>
      </c>
      <c r="C48" s="32"/>
      <c r="D48" s="155" t="s">
        <v>81</v>
      </c>
      <c r="E48" s="119">
        <f>E49+E50+E56+E57</f>
        <v>2268000</v>
      </c>
      <c r="F48" s="119">
        <f>F49+F50+F56+F57</f>
        <v>4191000</v>
      </c>
      <c r="G48" s="119">
        <f>G49+G50+G56+G57</f>
        <v>1361477.8839999998</v>
      </c>
      <c r="H48" s="152">
        <f>G48/F48</f>
        <v>0.32485752421856356</v>
      </c>
    </row>
    <row r="49" spans="1:8" ht="18" customHeight="1">
      <c r="A49" s="76"/>
      <c r="B49" s="156"/>
      <c r="C49" s="71">
        <v>690</v>
      </c>
      <c r="D49" s="157" t="s">
        <v>82</v>
      </c>
      <c r="E49" s="82">
        <v>0</v>
      </c>
      <c r="F49" s="82">
        <v>0</v>
      </c>
      <c r="G49" s="82">
        <v>17.6</v>
      </c>
      <c r="H49" s="158">
        <v>0</v>
      </c>
    </row>
    <row r="50" spans="1:8" s="162" customFormat="1" ht="63">
      <c r="A50" s="159"/>
      <c r="B50" s="160"/>
      <c r="C50" s="100">
        <v>750</v>
      </c>
      <c r="D50" s="101" t="s">
        <v>83</v>
      </c>
      <c r="E50" s="161">
        <f>E51+E52+E53+E54+E55</f>
        <v>2268000</v>
      </c>
      <c r="F50" s="161">
        <f>F51+F52+F53+F54+F55</f>
        <v>4191000</v>
      </c>
      <c r="G50" s="161">
        <f>G51+G52+G53+G54+G55</f>
        <v>1248056.7839999998</v>
      </c>
      <c r="H50" s="351">
        <f>G50/F50</f>
        <v>0.2977945082319255</v>
      </c>
    </row>
    <row r="51" spans="1:8" ht="15.75">
      <c r="A51" s="70"/>
      <c r="B51" s="38"/>
      <c r="C51" s="163"/>
      <c r="D51" s="164" t="s">
        <v>84</v>
      </c>
      <c r="E51" s="165">
        <v>2268000</v>
      </c>
      <c r="F51" s="165">
        <v>2268000</v>
      </c>
      <c r="G51" s="165">
        <v>1187445.14</v>
      </c>
      <c r="H51" s="63"/>
    </row>
    <row r="52" spans="1:8" ht="31.5">
      <c r="A52" s="70"/>
      <c r="B52" s="38"/>
      <c r="C52" s="163"/>
      <c r="D52" s="164" t="s">
        <v>85</v>
      </c>
      <c r="E52" s="82">
        <v>0</v>
      </c>
      <c r="F52" s="82">
        <v>1923000</v>
      </c>
      <c r="G52" s="165">
        <v>0</v>
      </c>
      <c r="H52" s="63"/>
    </row>
    <row r="53" spans="1:8" ht="31.5">
      <c r="A53" s="70"/>
      <c r="B53" s="38"/>
      <c r="C53" s="163"/>
      <c r="D53" s="166" t="s">
        <v>86</v>
      </c>
      <c r="E53" s="135">
        <v>0</v>
      </c>
      <c r="F53" s="165">
        <v>0</v>
      </c>
      <c r="G53" s="82">
        <v>9281.39</v>
      </c>
      <c r="H53" s="63"/>
    </row>
    <row r="54" spans="1:8" ht="15.75">
      <c r="A54" s="70"/>
      <c r="B54" s="38"/>
      <c r="C54" s="163"/>
      <c r="D54" s="166" t="s">
        <v>87</v>
      </c>
      <c r="E54" s="135">
        <v>0</v>
      </c>
      <c r="F54" s="82">
        <v>0</v>
      </c>
      <c r="G54" s="165">
        <v>17397.854</v>
      </c>
      <c r="H54" s="63"/>
    </row>
    <row r="55" spans="1:8" ht="31.5">
      <c r="A55" s="70"/>
      <c r="B55" s="38"/>
      <c r="C55" s="163"/>
      <c r="D55" s="108" t="s">
        <v>346</v>
      </c>
      <c r="E55" s="138">
        <v>0</v>
      </c>
      <c r="F55" s="138">
        <v>0</v>
      </c>
      <c r="G55" s="138">
        <v>33932.4</v>
      </c>
      <c r="H55" s="63"/>
    </row>
    <row r="56" spans="1:8" ht="15.75">
      <c r="A56" s="76"/>
      <c r="B56" s="77"/>
      <c r="C56" s="167">
        <v>920</v>
      </c>
      <c r="D56" s="168" t="s">
        <v>88</v>
      </c>
      <c r="E56" s="169">
        <v>0</v>
      </c>
      <c r="F56" s="169">
        <v>0</v>
      </c>
      <c r="G56" s="170">
        <v>19932.79</v>
      </c>
      <c r="H56" s="171">
        <v>0</v>
      </c>
    </row>
    <row r="57" spans="1:8" ht="15.75">
      <c r="A57" s="70"/>
      <c r="B57" s="38"/>
      <c r="C57" s="100">
        <v>970</v>
      </c>
      <c r="D57" s="101" t="s">
        <v>66</v>
      </c>
      <c r="E57" s="172">
        <f>E58+E59+E60+E62+E63+E64</f>
        <v>0</v>
      </c>
      <c r="F57" s="172">
        <f>F58+F59+F60+F62+F63+F64</f>
        <v>0</v>
      </c>
      <c r="G57" s="172">
        <f>G58+G59+G60+G62+G63+G64+G61</f>
        <v>93470.71</v>
      </c>
      <c r="H57" s="60">
        <v>0</v>
      </c>
    </row>
    <row r="58" spans="1:8" ht="21.75" customHeight="1">
      <c r="A58" s="105"/>
      <c r="B58" s="465"/>
      <c r="C58" s="441"/>
      <c r="D58" s="176" t="s">
        <v>347</v>
      </c>
      <c r="E58" s="109">
        <v>0</v>
      </c>
      <c r="F58" s="109">
        <v>0</v>
      </c>
      <c r="G58" s="109">
        <v>316.53</v>
      </c>
      <c r="H58" s="269"/>
    </row>
    <row r="59" spans="1:8" ht="47.25">
      <c r="A59" s="298"/>
      <c r="B59" s="38"/>
      <c r="C59" s="71"/>
      <c r="D59" s="123" t="s">
        <v>360</v>
      </c>
      <c r="E59" s="62">
        <v>0</v>
      </c>
      <c r="F59" s="62">
        <v>0</v>
      </c>
      <c r="G59" s="62">
        <v>350.76</v>
      </c>
      <c r="H59" s="63"/>
    </row>
    <row r="60" spans="1:8" ht="31.5">
      <c r="A60" s="70"/>
      <c r="B60" s="38"/>
      <c r="C60" s="71"/>
      <c r="D60" s="175" t="s">
        <v>89</v>
      </c>
      <c r="E60" s="165">
        <v>0</v>
      </c>
      <c r="F60" s="165">
        <v>0</v>
      </c>
      <c r="G60" s="165">
        <v>3169.74</v>
      </c>
      <c r="H60" s="63"/>
    </row>
    <row r="61" spans="1:8" ht="31.5">
      <c r="A61" s="70"/>
      <c r="B61" s="38"/>
      <c r="C61" s="71"/>
      <c r="D61" s="175" t="s">
        <v>90</v>
      </c>
      <c r="E61" s="82"/>
      <c r="F61" s="165"/>
      <c r="G61" s="82">
        <v>800</v>
      </c>
      <c r="H61" s="63"/>
    </row>
    <row r="62" spans="1:8" ht="31.5">
      <c r="A62" s="70"/>
      <c r="B62" s="38"/>
      <c r="C62" s="71"/>
      <c r="D62" s="166" t="s">
        <v>91</v>
      </c>
      <c r="E62" s="135">
        <v>0</v>
      </c>
      <c r="F62" s="165">
        <v>0</v>
      </c>
      <c r="G62" s="135">
        <v>47209.78</v>
      </c>
      <c r="H62" s="63"/>
    </row>
    <row r="63" spans="1:8" ht="17.25" customHeight="1">
      <c r="A63" s="70"/>
      <c r="B63" s="38"/>
      <c r="C63" s="71"/>
      <c r="D63" s="173" t="s">
        <v>92</v>
      </c>
      <c r="E63" s="135">
        <v>0</v>
      </c>
      <c r="F63" s="165">
        <v>0</v>
      </c>
      <c r="G63" s="135">
        <v>26873.55</v>
      </c>
      <c r="H63" s="63"/>
    </row>
    <row r="64" spans="1:8" ht="15.75">
      <c r="A64" s="70"/>
      <c r="B64" s="38"/>
      <c r="C64" s="71"/>
      <c r="D64" s="176" t="s">
        <v>93</v>
      </c>
      <c r="E64" s="138">
        <v>0</v>
      </c>
      <c r="F64" s="82">
        <v>0</v>
      </c>
      <c r="G64" s="138">
        <v>14750.35</v>
      </c>
      <c r="H64" s="56"/>
    </row>
    <row r="65" spans="1:8" s="69" customFormat="1" ht="15.75">
      <c r="A65" s="64"/>
      <c r="B65" s="117">
        <v>70005</v>
      </c>
      <c r="C65" s="32"/>
      <c r="D65" s="118" t="s">
        <v>94</v>
      </c>
      <c r="E65" s="119">
        <f>E66+E69+E70+E75+E76+E79+E80+E81+E86</f>
        <v>4167200</v>
      </c>
      <c r="F65" s="119">
        <f>F66+F69+F70+F75+F76+F79+F80+F81+F86</f>
        <v>4067200</v>
      </c>
      <c r="G65" s="119">
        <f>G66+G69+G70+G75+G76+G79+G80+G81+G86</f>
        <v>926958.71</v>
      </c>
      <c r="H65" s="120">
        <f>G65/F65</f>
        <v>0.2279107764555468</v>
      </c>
    </row>
    <row r="66" spans="1:8" ht="31.5">
      <c r="A66" s="76"/>
      <c r="B66" s="77"/>
      <c r="C66" s="71">
        <v>470</v>
      </c>
      <c r="D66" s="311" t="s">
        <v>95</v>
      </c>
      <c r="E66" s="448">
        <v>160000</v>
      </c>
      <c r="F66" s="82">
        <v>160000</v>
      </c>
      <c r="G66" s="51">
        <f>G67+G68</f>
        <v>156256.99</v>
      </c>
      <c r="H66" s="351">
        <f>G66/F66</f>
        <v>0.9766061875</v>
      </c>
    </row>
    <row r="67" spans="1:8" ht="15.75">
      <c r="A67" s="76"/>
      <c r="B67" s="38"/>
      <c r="C67" s="122"/>
      <c r="D67" s="123" t="s">
        <v>96</v>
      </c>
      <c r="E67" s="62"/>
      <c r="F67" s="165"/>
      <c r="G67" s="165">
        <v>63850.8</v>
      </c>
      <c r="H67" s="63"/>
    </row>
    <row r="68" spans="1:8" ht="15.75">
      <c r="A68" s="76"/>
      <c r="B68" s="38"/>
      <c r="C68" s="107"/>
      <c r="D68" s="177" t="s">
        <v>97</v>
      </c>
      <c r="E68" s="178"/>
      <c r="F68" s="178"/>
      <c r="G68" s="55">
        <v>92406.19</v>
      </c>
      <c r="H68" s="56"/>
    </row>
    <row r="69" spans="1:8" ht="31.5">
      <c r="A69" s="76"/>
      <c r="B69" s="77"/>
      <c r="C69" s="167">
        <v>570</v>
      </c>
      <c r="D69" s="179" t="s">
        <v>98</v>
      </c>
      <c r="E69" s="180">
        <v>10000</v>
      </c>
      <c r="F69" s="180">
        <v>10000</v>
      </c>
      <c r="G69" s="180">
        <v>245.9</v>
      </c>
      <c r="H69" s="60">
        <f>G69/F69</f>
        <v>0.02459</v>
      </c>
    </row>
    <row r="70" spans="1:8" ht="63">
      <c r="A70" s="76"/>
      <c r="B70" s="77"/>
      <c r="C70" s="100">
        <v>750</v>
      </c>
      <c r="D70" s="139" t="s">
        <v>99</v>
      </c>
      <c r="E70" s="102">
        <v>301200</v>
      </c>
      <c r="F70" s="102">
        <v>301200</v>
      </c>
      <c r="G70" s="102">
        <f>G71+G72+G73+G74</f>
        <v>265099.35</v>
      </c>
      <c r="H70" s="60">
        <f>G70/F70</f>
        <v>0.8801439243027888</v>
      </c>
    </row>
    <row r="71" spans="1:8" ht="15.75">
      <c r="A71" s="76"/>
      <c r="B71" s="77"/>
      <c r="C71" s="122"/>
      <c r="D71" s="166" t="s">
        <v>100</v>
      </c>
      <c r="E71" s="165"/>
      <c r="F71" s="165"/>
      <c r="G71" s="165">
        <v>193921.68</v>
      </c>
      <c r="H71" s="63"/>
    </row>
    <row r="72" spans="1:8" ht="15.75">
      <c r="A72" s="76"/>
      <c r="B72" s="77"/>
      <c r="C72" s="122"/>
      <c r="D72" s="123" t="s">
        <v>101</v>
      </c>
      <c r="E72" s="82"/>
      <c r="F72" s="82"/>
      <c r="G72" s="165">
        <v>32521.55</v>
      </c>
      <c r="H72" s="63"/>
    </row>
    <row r="73" spans="1:8" ht="15.75">
      <c r="A73" s="76"/>
      <c r="B73" s="77"/>
      <c r="C73" s="122"/>
      <c r="D73" s="121" t="s">
        <v>102</v>
      </c>
      <c r="E73" s="135"/>
      <c r="F73" s="135"/>
      <c r="G73" s="51">
        <v>38542.12</v>
      </c>
      <c r="H73" s="63"/>
    </row>
    <row r="74" spans="1:8" ht="15.75">
      <c r="A74" s="70"/>
      <c r="B74" s="38"/>
      <c r="C74" s="107"/>
      <c r="D74" s="54" t="s">
        <v>103</v>
      </c>
      <c r="E74" s="138"/>
      <c r="F74" s="138"/>
      <c r="G74" s="138">
        <v>114</v>
      </c>
      <c r="H74" s="56"/>
    </row>
    <row r="75" spans="1:8" ht="31.5">
      <c r="A75" s="76"/>
      <c r="B75" s="77"/>
      <c r="C75" s="136">
        <v>760</v>
      </c>
      <c r="D75" s="108" t="s">
        <v>104</v>
      </c>
      <c r="E75" s="109">
        <v>5000</v>
      </c>
      <c r="F75" s="109">
        <v>5000</v>
      </c>
      <c r="G75" s="181">
        <v>19207.91</v>
      </c>
      <c r="H75" s="56">
        <f>G75/F75</f>
        <v>3.841582</v>
      </c>
    </row>
    <row r="76" spans="1:8" ht="31.5">
      <c r="A76" s="76"/>
      <c r="B76" s="38"/>
      <c r="C76" s="100">
        <v>770</v>
      </c>
      <c r="D76" s="311" t="s">
        <v>105</v>
      </c>
      <c r="E76" s="448">
        <v>3650000</v>
      </c>
      <c r="F76" s="102">
        <v>3450000</v>
      </c>
      <c r="G76" s="51">
        <f>G77+G78</f>
        <v>334886.38</v>
      </c>
      <c r="H76" s="63">
        <f>G76/F76</f>
        <v>0.09706851594202899</v>
      </c>
    </row>
    <row r="77" spans="1:8" ht="15.75">
      <c r="A77" s="105"/>
      <c r="B77" s="465"/>
      <c r="C77" s="441"/>
      <c r="D77" s="108" t="s">
        <v>106</v>
      </c>
      <c r="E77" s="109"/>
      <c r="F77" s="138"/>
      <c r="G77" s="138">
        <v>305240.18</v>
      </c>
      <c r="H77" s="56"/>
    </row>
    <row r="78" spans="1:8" ht="15.75">
      <c r="A78" s="298"/>
      <c r="B78" s="38"/>
      <c r="C78" s="71"/>
      <c r="D78" s="268" t="s">
        <v>107</v>
      </c>
      <c r="E78" s="62"/>
      <c r="F78" s="62"/>
      <c r="G78" s="182">
        <v>29646.2</v>
      </c>
      <c r="H78" s="63"/>
    </row>
    <row r="79" spans="1:8" ht="15.75">
      <c r="A79" s="76"/>
      <c r="B79" s="77"/>
      <c r="C79" s="167">
        <v>830</v>
      </c>
      <c r="D79" s="168" t="s">
        <v>108</v>
      </c>
      <c r="E79" s="169">
        <v>26000</v>
      </c>
      <c r="F79" s="169">
        <v>26000</v>
      </c>
      <c r="G79" s="170">
        <v>25675.86</v>
      </c>
      <c r="H79" s="171">
        <f>G79/F79</f>
        <v>0.9875330769230769</v>
      </c>
    </row>
    <row r="80" spans="1:8" ht="31.5">
      <c r="A80" s="76"/>
      <c r="B80" s="77"/>
      <c r="C80" s="167">
        <v>920</v>
      </c>
      <c r="D80" s="168" t="s">
        <v>109</v>
      </c>
      <c r="E80" s="169">
        <v>15000</v>
      </c>
      <c r="F80" s="169">
        <v>15000</v>
      </c>
      <c r="G80" s="170">
        <v>23027.25</v>
      </c>
      <c r="H80" s="171">
        <f>G80/F80</f>
        <v>1.53515</v>
      </c>
    </row>
    <row r="81" spans="1:8" ht="15.75">
      <c r="A81" s="70"/>
      <c r="B81" s="38"/>
      <c r="C81" s="100">
        <v>970</v>
      </c>
      <c r="D81" s="101" t="s">
        <v>66</v>
      </c>
      <c r="E81" s="448">
        <f>E82+E83+E84+E85</f>
        <v>0</v>
      </c>
      <c r="F81" s="102">
        <v>0</v>
      </c>
      <c r="G81" s="102">
        <f>G82+G83+G84+G85</f>
        <v>2559.07</v>
      </c>
      <c r="H81" s="60">
        <v>0</v>
      </c>
    </row>
    <row r="82" spans="1:8" s="187" customFormat="1" ht="15.75">
      <c r="A82" s="184"/>
      <c r="B82" s="185"/>
      <c r="C82" s="186"/>
      <c r="D82" s="166" t="s">
        <v>110</v>
      </c>
      <c r="E82" s="62">
        <v>0</v>
      </c>
      <c r="F82" s="165">
        <v>0</v>
      </c>
      <c r="G82" s="165">
        <v>2400</v>
      </c>
      <c r="H82" s="174"/>
    </row>
    <row r="83" spans="1:8" s="187" customFormat="1" ht="15.75">
      <c r="A83" s="184"/>
      <c r="B83" s="185"/>
      <c r="C83" s="186"/>
      <c r="D83" s="166" t="s">
        <v>111</v>
      </c>
      <c r="E83" s="165">
        <v>0</v>
      </c>
      <c r="F83" s="165">
        <v>0</v>
      </c>
      <c r="G83" s="183">
        <v>100</v>
      </c>
      <c r="H83" s="63"/>
    </row>
    <row r="84" spans="1:8" s="187" customFormat="1" ht="15.75">
      <c r="A84" s="184"/>
      <c r="B84" s="185"/>
      <c r="C84" s="186"/>
      <c r="D84" s="166" t="s">
        <v>112</v>
      </c>
      <c r="E84" s="165">
        <v>0</v>
      </c>
      <c r="F84" s="165">
        <v>0</v>
      </c>
      <c r="G84" s="183">
        <v>0.9</v>
      </c>
      <c r="H84" s="63"/>
    </row>
    <row r="85" spans="1:8" s="187" customFormat="1" ht="28.5" customHeight="1">
      <c r="A85" s="184"/>
      <c r="B85" s="185"/>
      <c r="C85" s="186"/>
      <c r="D85" s="175" t="s">
        <v>113</v>
      </c>
      <c r="E85" s="82">
        <v>0</v>
      </c>
      <c r="F85" s="138">
        <v>0</v>
      </c>
      <c r="G85" s="138">
        <v>58.17</v>
      </c>
      <c r="H85" s="63"/>
    </row>
    <row r="86" spans="1:8" s="187" customFormat="1" ht="31.5">
      <c r="A86" s="184"/>
      <c r="B86" s="185"/>
      <c r="C86" s="100">
        <v>6680</v>
      </c>
      <c r="D86" s="139" t="s">
        <v>114</v>
      </c>
      <c r="E86" s="102">
        <v>0</v>
      </c>
      <c r="F86" s="82">
        <v>100000</v>
      </c>
      <c r="G86" s="51">
        <v>100000</v>
      </c>
      <c r="H86" s="60">
        <f>G86/F86</f>
        <v>1</v>
      </c>
    </row>
    <row r="87" spans="1:8" s="187" customFormat="1" ht="31.5">
      <c r="A87" s="184"/>
      <c r="B87" s="185"/>
      <c r="C87" s="71"/>
      <c r="D87" s="121" t="s">
        <v>115</v>
      </c>
      <c r="E87" s="82"/>
      <c r="F87" s="82"/>
      <c r="G87" s="51"/>
      <c r="H87" s="63"/>
    </row>
    <row r="88" spans="1:8" s="69" customFormat="1" ht="15.75">
      <c r="A88" s="64"/>
      <c r="B88" s="117">
        <v>70095</v>
      </c>
      <c r="C88" s="32"/>
      <c r="D88" s="118" t="s">
        <v>55</v>
      </c>
      <c r="E88" s="119">
        <f aca="true" t="shared" si="3" ref="E88:G89">E89</f>
        <v>0</v>
      </c>
      <c r="F88" s="119">
        <f t="shared" si="3"/>
        <v>103382</v>
      </c>
      <c r="G88" s="119">
        <f t="shared" si="3"/>
        <v>0</v>
      </c>
      <c r="H88" s="120">
        <f>G88/F88</f>
        <v>0</v>
      </c>
    </row>
    <row r="89" spans="1:8" ht="47.25">
      <c r="A89" s="70"/>
      <c r="B89" s="38"/>
      <c r="C89" s="188">
        <v>2010</v>
      </c>
      <c r="D89" s="139" t="s">
        <v>116</v>
      </c>
      <c r="E89" s="102">
        <f t="shared" si="3"/>
        <v>0</v>
      </c>
      <c r="F89" s="102">
        <f t="shared" si="3"/>
        <v>103382</v>
      </c>
      <c r="G89" s="102">
        <f t="shared" si="3"/>
        <v>0</v>
      </c>
      <c r="H89" s="60">
        <f>G89/F89</f>
        <v>0</v>
      </c>
    </row>
    <row r="90" spans="1:8" ht="15.75">
      <c r="A90" s="70"/>
      <c r="B90" s="38"/>
      <c r="C90" s="43"/>
      <c r="D90" s="123" t="s">
        <v>117</v>
      </c>
      <c r="E90" s="82">
        <v>0</v>
      </c>
      <c r="F90" s="82">
        <v>103382</v>
      </c>
      <c r="G90" s="51">
        <v>0</v>
      </c>
      <c r="H90" s="63">
        <f>G90/F90</f>
        <v>0</v>
      </c>
    </row>
    <row r="91" spans="1:8" s="29" customFormat="1" ht="15.75">
      <c r="A91" s="189">
        <v>710</v>
      </c>
      <c r="B91" s="190"/>
      <c r="C91" s="191"/>
      <c r="D91" s="90" t="s">
        <v>118</v>
      </c>
      <c r="E91" s="91">
        <f>E92+E95</f>
        <v>108000</v>
      </c>
      <c r="F91" s="91">
        <f>F92+F95</f>
        <v>121058</v>
      </c>
      <c r="G91" s="91">
        <f>G92+G95</f>
        <v>64522.27</v>
      </c>
      <c r="H91" s="192">
        <f>G91/F91</f>
        <v>0.5329864197326901</v>
      </c>
    </row>
    <row r="92" spans="1:8" s="48" customFormat="1" ht="15.75">
      <c r="A92" s="193"/>
      <c r="B92" s="194">
        <v>71004</v>
      </c>
      <c r="C92" s="32"/>
      <c r="D92" s="33" t="s">
        <v>119</v>
      </c>
      <c r="E92" s="119">
        <f>E93</f>
        <v>0</v>
      </c>
      <c r="F92" s="119">
        <f>F93</f>
        <v>13058</v>
      </c>
      <c r="G92" s="119">
        <f>G93</f>
        <v>13058</v>
      </c>
      <c r="H92" s="35">
        <f>G92/F92</f>
        <v>1</v>
      </c>
    </row>
    <row r="93" spans="1:8" ht="33.75" customHeight="1">
      <c r="A93" s="76"/>
      <c r="B93" s="77"/>
      <c r="C93" s="71">
        <v>2990</v>
      </c>
      <c r="D93" s="157" t="s">
        <v>369</v>
      </c>
      <c r="E93" s="82">
        <v>0</v>
      </c>
      <c r="F93" s="82">
        <v>13058</v>
      </c>
      <c r="G93" s="82">
        <v>13058</v>
      </c>
      <c r="H93" s="63">
        <v>0</v>
      </c>
    </row>
    <row r="94" spans="1:8" ht="45.75" customHeight="1">
      <c r="A94" s="70"/>
      <c r="B94" s="77"/>
      <c r="C94" s="136"/>
      <c r="D94" s="61" t="s">
        <v>368</v>
      </c>
      <c r="E94" s="109"/>
      <c r="F94" s="109"/>
      <c r="G94" s="109"/>
      <c r="H94" s="63"/>
    </row>
    <row r="95" spans="1:8" s="48" customFormat="1" ht="15.75">
      <c r="A95" s="195"/>
      <c r="B95" s="196">
        <v>71035</v>
      </c>
      <c r="C95" s="197"/>
      <c r="D95" s="33" t="s">
        <v>120</v>
      </c>
      <c r="E95" s="119">
        <f>E96+E97</f>
        <v>108000</v>
      </c>
      <c r="F95" s="119">
        <f>F96+F97</f>
        <v>108000</v>
      </c>
      <c r="G95" s="119">
        <f>G96+G97</f>
        <v>51464.27</v>
      </c>
      <c r="H95" s="120">
        <f>G95/F95</f>
        <v>0.47652101851851847</v>
      </c>
    </row>
    <row r="96" spans="1:8" ht="32.25" customHeight="1">
      <c r="A96" s="76"/>
      <c r="B96" s="156"/>
      <c r="C96" s="167">
        <v>690</v>
      </c>
      <c r="D96" s="198" t="s">
        <v>121</v>
      </c>
      <c r="E96" s="169">
        <v>108000</v>
      </c>
      <c r="F96" s="169">
        <v>108000</v>
      </c>
      <c r="G96" s="169">
        <v>50347.27</v>
      </c>
      <c r="H96" s="158">
        <f>G96/F96</f>
        <v>0.4661784259259259</v>
      </c>
    </row>
    <row r="97" spans="1:8" ht="29.25" customHeight="1">
      <c r="A97" s="105"/>
      <c r="B97" s="465"/>
      <c r="C97" s="167">
        <v>970</v>
      </c>
      <c r="D97" s="168" t="s">
        <v>122</v>
      </c>
      <c r="E97" s="109">
        <v>0</v>
      </c>
      <c r="F97" s="109">
        <v>0</v>
      </c>
      <c r="G97" s="109">
        <v>1117</v>
      </c>
      <c r="H97" s="199">
        <v>0</v>
      </c>
    </row>
    <row r="98" spans="1:8" s="29" customFormat="1" ht="15.75">
      <c r="A98" s="468">
        <v>750</v>
      </c>
      <c r="B98" s="469"/>
      <c r="C98" s="470"/>
      <c r="D98" s="145" t="s">
        <v>123</v>
      </c>
      <c r="E98" s="146">
        <f>E99+E102+E113+E118</f>
        <v>163710</v>
      </c>
      <c r="F98" s="146">
        <f>F99+F102+F113+F118</f>
        <v>278916</v>
      </c>
      <c r="G98" s="146">
        <f>G99+G102+G113+G118</f>
        <v>217666.12999999998</v>
      </c>
      <c r="H98" s="147">
        <f>G98/F98</f>
        <v>0.7804002997318188</v>
      </c>
    </row>
    <row r="99" spans="1:8" s="69" customFormat="1" ht="15.75">
      <c r="A99" s="200"/>
      <c r="B99" s="117">
        <v>75011</v>
      </c>
      <c r="C99" s="32"/>
      <c r="D99" s="118" t="s">
        <v>124</v>
      </c>
      <c r="E99" s="119">
        <f>E100+E101</f>
        <v>148410</v>
      </c>
      <c r="F99" s="119">
        <f>F100+F101</f>
        <v>147906</v>
      </c>
      <c r="G99" s="119">
        <f>G100+G101</f>
        <v>79521.7</v>
      </c>
      <c r="H99" s="120">
        <f>G99/F99</f>
        <v>0.5376502643570916</v>
      </c>
    </row>
    <row r="100" spans="1:8" ht="47.25">
      <c r="A100" s="76"/>
      <c r="B100" s="156"/>
      <c r="C100" s="201">
        <v>2010</v>
      </c>
      <c r="D100" s="168" t="s">
        <v>125</v>
      </c>
      <c r="E100" s="169">
        <v>148410</v>
      </c>
      <c r="F100" s="169">
        <v>147906</v>
      </c>
      <c r="G100" s="170">
        <v>79500</v>
      </c>
      <c r="H100" s="171">
        <f>G100/F100</f>
        <v>0.5375035495517423</v>
      </c>
    </row>
    <row r="101" spans="1:8" ht="63">
      <c r="A101" s="76"/>
      <c r="B101" s="106"/>
      <c r="C101" s="201">
        <v>2360</v>
      </c>
      <c r="D101" s="168" t="s">
        <v>348</v>
      </c>
      <c r="E101" s="169">
        <v>0</v>
      </c>
      <c r="F101" s="169">
        <v>0</v>
      </c>
      <c r="G101" s="170">
        <v>21.7</v>
      </c>
      <c r="H101" s="171">
        <v>0</v>
      </c>
    </row>
    <row r="102" spans="1:8" s="69" customFormat="1" ht="15.75">
      <c r="A102" s="93"/>
      <c r="B102" s="117">
        <v>75023</v>
      </c>
      <c r="C102" s="32"/>
      <c r="D102" s="118" t="s">
        <v>126</v>
      </c>
      <c r="E102" s="119">
        <f>E103+E106+E111</f>
        <v>1000</v>
      </c>
      <c r="F102" s="119">
        <f>F103+F106+F111</f>
        <v>1000</v>
      </c>
      <c r="G102" s="119">
        <f>G103+G106+G111</f>
        <v>10527.369999999999</v>
      </c>
      <c r="H102" s="202">
        <f>G102/F102</f>
        <v>10.52737</v>
      </c>
    </row>
    <row r="103" spans="1:8" ht="15.75">
      <c r="A103" s="76"/>
      <c r="B103" s="38"/>
      <c r="C103" s="71">
        <v>830</v>
      </c>
      <c r="D103" s="121" t="s">
        <v>72</v>
      </c>
      <c r="E103" s="82">
        <f>E104+E105</f>
        <v>500</v>
      </c>
      <c r="F103" s="82">
        <f>F104+F105</f>
        <v>500</v>
      </c>
      <c r="G103" s="448">
        <f>G104+G105</f>
        <v>813.44</v>
      </c>
      <c r="H103" s="351">
        <f>G103/F103</f>
        <v>1.62688</v>
      </c>
    </row>
    <row r="104" spans="1:8" ht="15.75">
      <c r="A104" s="76"/>
      <c r="B104" s="38"/>
      <c r="C104" s="71"/>
      <c r="D104" s="166" t="s">
        <v>127</v>
      </c>
      <c r="E104" s="165">
        <v>500</v>
      </c>
      <c r="F104" s="165">
        <v>500</v>
      </c>
      <c r="G104" s="62">
        <v>756.94</v>
      </c>
      <c r="H104" s="63"/>
    </row>
    <row r="105" spans="1:8" ht="15.75">
      <c r="A105" s="76"/>
      <c r="B105" s="38"/>
      <c r="C105" s="136"/>
      <c r="D105" s="203" t="s">
        <v>128</v>
      </c>
      <c r="E105" s="109">
        <v>0</v>
      </c>
      <c r="F105" s="109">
        <v>0</v>
      </c>
      <c r="G105" s="110">
        <v>56.5</v>
      </c>
      <c r="H105" s="204"/>
    </row>
    <row r="106" spans="1:8" ht="15.75">
      <c r="A106" s="70"/>
      <c r="B106" s="38"/>
      <c r="C106" s="104">
        <v>970</v>
      </c>
      <c r="D106" s="205" t="s">
        <v>129</v>
      </c>
      <c r="E106" s="59">
        <f>E107+E108+E109+E110</f>
        <v>500</v>
      </c>
      <c r="F106" s="59">
        <f>F107+F108+F109+F110</f>
        <v>500</v>
      </c>
      <c r="G106" s="59">
        <f>G107+G108+G109+G110</f>
        <v>9713.8</v>
      </c>
      <c r="H106" s="206">
        <f>G106/F106</f>
        <v>19.427599999999998</v>
      </c>
    </row>
    <row r="107" spans="1:8" ht="31.5">
      <c r="A107" s="70"/>
      <c r="B107" s="38"/>
      <c r="C107" s="122"/>
      <c r="D107" s="166" t="s">
        <v>130</v>
      </c>
      <c r="E107" s="165">
        <v>0</v>
      </c>
      <c r="F107" s="165">
        <v>0</v>
      </c>
      <c r="G107" s="207">
        <v>7377.78</v>
      </c>
      <c r="H107" s="209">
        <v>0</v>
      </c>
    </row>
    <row r="108" spans="1:8" ht="15.75">
      <c r="A108" s="76"/>
      <c r="B108" s="77"/>
      <c r="C108" s="122"/>
      <c r="D108" s="166" t="s">
        <v>131</v>
      </c>
      <c r="E108" s="165">
        <v>500</v>
      </c>
      <c r="F108" s="165">
        <v>500</v>
      </c>
      <c r="G108" s="207">
        <v>452</v>
      </c>
      <c r="H108" s="84">
        <f>G108/F108</f>
        <v>0.904</v>
      </c>
    </row>
    <row r="109" spans="1:8" ht="15.75">
      <c r="A109" s="76"/>
      <c r="B109" s="77"/>
      <c r="C109" s="122"/>
      <c r="D109" s="123" t="s">
        <v>132</v>
      </c>
      <c r="E109" s="62">
        <v>0</v>
      </c>
      <c r="F109" s="62">
        <v>0</v>
      </c>
      <c r="G109" s="208">
        <v>1599.47</v>
      </c>
      <c r="H109" s="209">
        <v>0</v>
      </c>
    </row>
    <row r="110" spans="1:8" ht="15.75">
      <c r="A110" s="70"/>
      <c r="B110" s="79"/>
      <c r="C110" s="122"/>
      <c r="D110" s="54" t="s">
        <v>349</v>
      </c>
      <c r="E110" s="82">
        <v>0</v>
      </c>
      <c r="F110" s="82">
        <v>0</v>
      </c>
      <c r="G110" s="261">
        <v>284.55</v>
      </c>
      <c r="H110" s="84">
        <v>0</v>
      </c>
    </row>
    <row r="111" spans="1:8" s="187" customFormat="1" ht="32.25" customHeight="1">
      <c r="A111" s="184"/>
      <c r="B111" s="185"/>
      <c r="C111" s="100">
        <v>6680</v>
      </c>
      <c r="D111" s="139" t="s">
        <v>12</v>
      </c>
      <c r="E111" s="102">
        <v>0</v>
      </c>
      <c r="F111" s="102">
        <v>0</v>
      </c>
      <c r="G111" s="51">
        <v>0.13</v>
      </c>
      <c r="H111" s="60">
        <v>0</v>
      </c>
    </row>
    <row r="112" spans="1:8" s="187" customFormat="1" ht="31.5">
      <c r="A112" s="184"/>
      <c r="B112" s="211"/>
      <c r="C112" s="71"/>
      <c r="D112" s="121" t="s">
        <v>13</v>
      </c>
      <c r="E112" s="109"/>
      <c r="F112" s="82"/>
      <c r="G112" s="51"/>
      <c r="H112" s="56"/>
    </row>
    <row r="113" spans="1:8" s="69" customFormat="1" ht="15.75">
      <c r="A113" s="212"/>
      <c r="B113" s="194">
        <v>75075</v>
      </c>
      <c r="C113" s="32"/>
      <c r="D113" s="155" t="s">
        <v>133</v>
      </c>
      <c r="E113" s="119">
        <f>E114+E115</f>
        <v>14300</v>
      </c>
      <c r="F113" s="119">
        <f>F114+F115</f>
        <v>130010</v>
      </c>
      <c r="G113" s="119">
        <f>G114+G115</f>
        <v>127458.53</v>
      </c>
      <c r="H113" s="35">
        <f>G113/F113</f>
        <v>0.9803748173217445</v>
      </c>
    </row>
    <row r="114" spans="1:8" ht="15.75">
      <c r="A114" s="76"/>
      <c r="B114" s="38"/>
      <c r="C114" s="71">
        <v>830</v>
      </c>
      <c r="D114" s="121" t="s">
        <v>134</v>
      </c>
      <c r="E114" s="82">
        <v>1000</v>
      </c>
      <c r="F114" s="82">
        <v>1000</v>
      </c>
      <c r="G114" s="82">
        <v>695.75</v>
      </c>
      <c r="H114" s="63">
        <f>G114/F114</f>
        <v>0.69575</v>
      </c>
    </row>
    <row r="115" spans="1:8" ht="47.25">
      <c r="A115" s="79"/>
      <c r="B115" s="213"/>
      <c r="C115" s="100">
        <v>2707</v>
      </c>
      <c r="D115" s="139" t="s">
        <v>135</v>
      </c>
      <c r="E115" s="102">
        <f>E116+E117</f>
        <v>13300</v>
      </c>
      <c r="F115" s="102">
        <f>F116+F117</f>
        <v>129010</v>
      </c>
      <c r="G115" s="102">
        <f>G116+G117</f>
        <v>126762.78</v>
      </c>
      <c r="H115" s="60">
        <f>G115/F115</f>
        <v>0.9825810402294396</v>
      </c>
    </row>
    <row r="116" spans="1:8" ht="15.75">
      <c r="A116" s="79"/>
      <c r="B116" s="213"/>
      <c r="C116" s="71"/>
      <c r="D116" s="166" t="s">
        <v>136</v>
      </c>
      <c r="E116" s="165">
        <v>0</v>
      </c>
      <c r="F116" s="165">
        <v>118000</v>
      </c>
      <c r="G116" s="135">
        <v>115752.38</v>
      </c>
      <c r="H116" s="174"/>
    </row>
    <row r="117" spans="1:8" ht="15.75">
      <c r="A117" s="79"/>
      <c r="B117" s="213"/>
      <c r="C117" s="136"/>
      <c r="D117" s="214" t="s">
        <v>370</v>
      </c>
      <c r="E117" s="215">
        <v>13300</v>
      </c>
      <c r="F117" s="109">
        <v>11010</v>
      </c>
      <c r="G117" s="55">
        <v>11010.4</v>
      </c>
      <c r="H117" s="56"/>
    </row>
    <row r="118" spans="1:8" s="69" customFormat="1" ht="15.75">
      <c r="A118" s="471"/>
      <c r="B118" s="216">
        <v>75095</v>
      </c>
      <c r="C118" s="95"/>
      <c r="D118" s="96" t="s">
        <v>55</v>
      </c>
      <c r="E118" s="97">
        <f>E119</f>
        <v>0</v>
      </c>
      <c r="F118" s="97">
        <f>F119</f>
        <v>0</v>
      </c>
      <c r="G118" s="97">
        <f>G119</f>
        <v>158.53000000000003</v>
      </c>
      <c r="H118" s="120">
        <v>0</v>
      </c>
    </row>
    <row r="119" spans="1:8" ht="31.5">
      <c r="A119" s="255"/>
      <c r="B119" s="77"/>
      <c r="C119" s="71">
        <v>970</v>
      </c>
      <c r="D119" s="123" t="s">
        <v>137</v>
      </c>
      <c r="E119" s="62">
        <v>0</v>
      </c>
      <c r="F119" s="62">
        <v>0</v>
      </c>
      <c r="G119" s="62">
        <f>G120+G121+G122+G123+G124</f>
        <v>158.53000000000003</v>
      </c>
      <c r="H119" s="124">
        <v>0</v>
      </c>
    </row>
    <row r="120" spans="1:8" ht="15.75">
      <c r="A120" s="70"/>
      <c r="B120" s="38"/>
      <c r="C120" s="71"/>
      <c r="D120" s="121" t="s">
        <v>138</v>
      </c>
      <c r="E120" s="62"/>
      <c r="F120" s="62"/>
      <c r="G120" s="218">
        <v>81.3</v>
      </c>
      <c r="H120" s="63"/>
    </row>
    <row r="121" spans="1:8" ht="15.75">
      <c r="A121" s="70"/>
      <c r="B121" s="38"/>
      <c r="C121" s="71"/>
      <c r="D121" s="219" t="s">
        <v>139</v>
      </c>
      <c r="E121" s="220"/>
      <c r="F121" s="220"/>
      <c r="G121" s="221">
        <v>16.26</v>
      </c>
      <c r="H121" s="63"/>
    </row>
    <row r="122" spans="1:8" ht="15.75">
      <c r="A122" s="70"/>
      <c r="B122" s="38"/>
      <c r="C122" s="71"/>
      <c r="D122" s="166" t="s">
        <v>140</v>
      </c>
      <c r="E122" s="165"/>
      <c r="F122" s="82"/>
      <c r="G122" s="222">
        <v>16.26</v>
      </c>
      <c r="H122" s="63"/>
    </row>
    <row r="123" spans="1:8" ht="15.75">
      <c r="A123" s="70"/>
      <c r="B123" s="38"/>
      <c r="C123" s="71"/>
      <c r="D123" s="121" t="s">
        <v>141</v>
      </c>
      <c r="E123" s="165"/>
      <c r="F123" s="165"/>
      <c r="G123" s="222">
        <v>20.32</v>
      </c>
      <c r="H123" s="63"/>
    </row>
    <row r="124" spans="1:8" ht="15.75">
      <c r="A124" s="105"/>
      <c r="B124" s="106"/>
      <c r="C124" s="136"/>
      <c r="D124" s="54" t="s">
        <v>142</v>
      </c>
      <c r="E124" s="109"/>
      <c r="F124" s="109"/>
      <c r="G124" s="223">
        <v>24.39</v>
      </c>
      <c r="H124" s="56"/>
    </row>
    <row r="125" spans="1:8" s="29" customFormat="1" ht="31.5">
      <c r="A125" s="224">
        <v>751</v>
      </c>
      <c r="B125" s="225"/>
      <c r="C125" s="25"/>
      <c r="D125" s="26" t="s">
        <v>143</v>
      </c>
      <c r="E125" s="27">
        <f aca="true" t="shared" si="4" ref="E125:G126">E126</f>
        <v>3475</v>
      </c>
      <c r="F125" s="27">
        <f t="shared" si="4"/>
        <v>3475</v>
      </c>
      <c r="G125" s="27">
        <f t="shared" si="4"/>
        <v>1740</v>
      </c>
      <c r="H125" s="129">
        <f aca="true" t="shared" si="5" ref="H125:H169">G125/F125</f>
        <v>0.5007194244604316</v>
      </c>
    </row>
    <row r="126" spans="1:8" s="69" customFormat="1" ht="21.75" customHeight="1">
      <c r="A126" s="200"/>
      <c r="B126" s="117">
        <v>75101</v>
      </c>
      <c r="C126" s="32"/>
      <c r="D126" s="118" t="s">
        <v>144</v>
      </c>
      <c r="E126" s="119">
        <f t="shared" si="4"/>
        <v>3475</v>
      </c>
      <c r="F126" s="119">
        <f t="shared" si="4"/>
        <v>3475</v>
      </c>
      <c r="G126" s="119">
        <f t="shared" si="4"/>
        <v>1740</v>
      </c>
      <c r="H126" s="120">
        <f t="shared" si="5"/>
        <v>0.5007194244604316</v>
      </c>
    </row>
    <row r="127" spans="1:8" ht="62.25" customHeight="1">
      <c r="A127" s="70"/>
      <c r="B127" s="99"/>
      <c r="C127" s="188">
        <v>2010</v>
      </c>
      <c r="D127" s="101" t="s">
        <v>145</v>
      </c>
      <c r="E127" s="102">
        <v>3475</v>
      </c>
      <c r="F127" s="102">
        <v>3475</v>
      </c>
      <c r="G127" s="103">
        <v>1740</v>
      </c>
      <c r="H127" s="60">
        <f t="shared" si="5"/>
        <v>0.5007194244604316</v>
      </c>
    </row>
    <row r="128" spans="1:8" s="130" customFormat="1" ht="15.75">
      <c r="A128" s="125">
        <v>752</v>
      </c>
      <c r="B128" s="226"/>
      <c r="C128" s="227"/>
      <c r="D128" s="26" t="s">
        <v>146</v>
      </c>
      <c r="E128" s="27">
        <f aca="true" t="shared" si="6" ref="E128:G129">E129</f>
        <v>300</v>
      </c>
      <c r="F128" s="27">
        <f t="shared" si="6"/>
        <v>300</v>
      </c>
      <c r="G128" s="27">
        <f t="shared" si="6"/>
        <v>300</v>
      </c>
      <c r="H128" s="116">
        <f t="shared" si="5"/>
        <v>1</v>
      </c>
    </row>
    <row r="129" spans="1:8" s="48" customFormat="1" ht="15.75">
      <c r="A129" s="93"/>
      <c r="B129" s="228">
        <v>75212</v>
      </c>
      <c r="C129" s="229"/>
      <c r="D129" s="150" t="s">
        <v>147</v>
      </c>
      <c r="E129" s="151">
        <f t="shared" si="6"/>
        <v>300</v>
      </c>
      <c r="F129" s="151">
        <f t="shared" si="6"/>
        <v>300</v>
      </c>
      <c r="G129" s="151">
        <f t="shared" si="6"/>
        <v>300</v>
      </c>
      <c r="H129" s="152">
        <f t="shared" si="5"/>
        <v>1</v>
      </c>
    </row>
    <row r="130" spans="1:8" ht="47.25">
      <c r="A130" s="230"/>
      <c r="B130" s="99"/>
      <c r="C130" s="188">
        <v>2010</v>
      </c>
      <c r="D130" s="101" t="s">
        <v>148</v>
      </c>
      <c r="E130" s="102">
        <v>300</v>
      </c>
      <c r="F130" s="102">
        <v>300</v>
      </c>
      <c r="G130" s="103">
        <v>300</v>
      </c>
      <c r="H130" s="60">
        <f>G130/F130</f>
        <v>1</v>
      </c>
    </row>
    <row r="131" spans="1:8" s="29" customFormat="1" ht="15.75">
      <c r="A131" s="224">
        <v>754</v>
      </c>
      <c r="B131" s="225"/>
      <c r="C131" s="25"/>
      <c r="D131" s="26" t="s">
        <v>149</v>
      </c>
      <c r="E131" s="27">
        <f>E132+E134+E136</f>
        <v>35000</v>
      </c>
      <c r="F131" s="27">
        <f>F132+F134+F136</f>
        <v>35000</v>
      </c>
      <c r="G131" s="27">
        <f>G132+G134+G136</f>
        <v>21567.98</v>
      </c>
      <c r="H131" s="129">
        <f t="shared" si="5"/>
        <v>0.616228</v>
      </c>
    </row>
    <row r="132" spans="1:8" s="69" customFormat="1" ht="15.75">
      <c r="A132" s="93"/>
      <c r="B132" s="231">
        <v>75412</v>
      </c>
      <c r="C132" s="232"/>
      <c r="D132" s="233" t="s">
        <v>150</v>
      </c>
      <c r="E132" s="234">
        <f>E133</f>
        <v>6000</v>
      </c>
      <c r="F132" s="234">
        <f>F133</f>
        <v>6000</v>
      </c>
      <c r="G132" s="234">
        <f>G133</f>
        <v>4898.92</v>
      </c>
      <c r="H132" s="235">
        <f t="shared" si="5"/>
        <v>0.8164866666666667</v>
      </c>
    </row>
    <row r="133" spans="1:8" ht="15.75">
      <c r="A133" s="70"/>
      <c r="B133" s="38"/>
      <c r="C133" s="236">
        <v>830</v>
      </c>
      <c r="D133" s="198" t="s">
        <v>151</v>
      </c>
      <c r="E133" s="169">
        <v>6000</v>
      </c>
      <c r="F133" s="169">
        <v>6000</v>
      </c>
      <c r="G133" s="170">
        <v>4898.92</v>
      </c>
      <c r="H133" s="171">
        <f t="shared" si="5"/>
        <v>0.8164866666666667</v>
      </c>
    </row>
    <row r="134" spans="1:8" s="69" customFormat="1" ht="15.75">
      <c r="A134" s="64"/>
      <c r="B134" s="216">
        <v>75414</v>
      </c>
      <c r="C134" s="95"/>
      <c r="D134" s="96" t="s">
        <v>152</v>
      </c>
      <c r="E134" s="97">
        <f>E135</f>
        <v>1000</v>
      </c>
      <c r="F134" s="97">
        <f>F135</f>
        <v>1000</v>
      </c>
      <c r="G134" s="97">
        <f>G135</f>
        <v>1000</v>
      </c>
      <c r="H134" s="98">
        <f t="shared" si="5"/>
        <v>1</v>
      </c>
    </row>
    <row r="135" spans="1:8" ht="47.25">
      <c r="A135" s="76"/>
      <c r="B135" s="106"/>
      <c r="C135" s="237">
        <v>2010</v>
      </c>
      <c r="D135" s="108" t="s">
        <v>153</v>
      </c>
      <c r="E135" s="109">
        <v>1000</v>
      </c>
      <c r="F135" s="109">
        <v>1000</v>
      </c>
      <c r="G135" s="110">
        <v>1000</v>
      </c>
      <c r="H135" s="56">
        <f t="shared" si="5"/>
        <v>1</v>
      </c>
    </row>
    <row r="136" spans="1:8" s="69" customFormat="1" ht="15.75">
      <c r="A136" s="64"/>
      <c r="B136" s="238">
        <v>75416</v>
      </c>
      <c r="C136" s="149"/>
      <c r="D136" s="150" t="s">
        <v>154</v>
      </c>
      <c r="E136" s="151">
        <f>E137+E138</f>
        <v>28000</v>
      </c>
      <c r="F136" s="151">
        <f>F137+F138</f>
        <v>28000</v>
      </c>
      <c r="G136" s="151">
        <f>G137+G138</f>
        <v>15669.06</v>
      </c>
      <c r="H136" s="239">
        <f t="shared" si="5"/>
        <v>0.5596092857142857</v>
      </c>
    </row>
    <row r="137" spans="1:8" ht="31.5">
      <c r="A137" s="70"/>
      <c r="B137" s="38"/>
      <c r="C137" s="167">
        <v>570</v>
      </c>
      <c r="D137" s="121" t="s">
        <v>155</v>
      </c>
      <c r="E137" s="82">
        <v>28000</v>
      </c>
      <c r="F137" s="82">
        <v>28000</v>
      </c>
      <c r="G137" s="51">
        <v>10461.4</v>
      </c>
      <c r="H137" s="63">
        <f t="shared" si="5"/>
        <v>0.37362142857142855</v>
      </c>
    </row>
    <row r="138" spans="1:8" ht="15.75">
      <c r="A138" s="461"/>
      <c r="B138" s="472"/>
      <c r="C138" s="441">
        <v>970</v>
      </c>
      <c r="D138" s="473" t="s">
        <v>66</v>
      </c>
      <c r="E138" s="474">
        <f>E139</f>
        <v>0</v>
      </c>
      <c r="F138" s="474">
        <v>0</v>
      </c>
      <c r="G138" s="475">
        <v>5207.66</v>
      </c>
      <c r="H138" s="249">
        <v>0</v>
      </c>
    </row>
    <row r="139" spans="1:8" ht="47.25">
      <c r="A139" s="79"/>
      <c r="B139" s="79"/>
      <c r="C139" s="71"/>
      <c r="D139" s="268" t="s">
        <v>156</v>
      </c>
      <c r="E139" s="62"/>
      <c r="F139" s="62"/>
      <c r="G139" s="82"/>
      <c r="H139" s="124"/>
    </row>
    <row r="140" spans="1:8" s="29" customFormat="1" ht="47.25">
      <c r="A140" s="224">
        <v>756</v>
      </c>
      <c r="B140" s="241"/>
      <c r="C140" s="242"/>
      <c r="D140" s="26" t="s">
        <v>157</v>
      </c>
      <c r="E140" s="27">
        <f>E141+E143+E158+E185+E196</f>
        <v>17395222</v>
      </c>
      <c r="F140" s="27">
        <f>F141+F143+F158+F185+F196</f>
        <v>17096456</v>
      </c>
      <c r="G140" s="27">
        <f>G141+G143+G158+G185+G196</f>
        <v>8368202.6</v>
      </c>
      <c r="H140" s="129">
        <f t="shared" si="5"/>
        <v>0.48947001647592925</v>
      </c>
    </row>
    <row r="141" spans="1:8" s="69" customFormat="1" ht="15.75">
      <c r="A141" s="131"/>
      <c r="B141" s="243">
        <v>75601</v>
      </c>
      <c r="C141" s="244"/>
      <c r="D141" s="245" t="s">
        <v>158</v>
      </c>
      <c r="E141" s="246">
        <f>E142</f>
        <v>35000</v>
      </c>
      <c r="F141" s="246">
        <f>F142</f>
        <v>35000</v>
      </c>
      <c r="G141" s="246">
        <f>G142</f>
        <v>12858.31</v>
      </c>
      <c r="H141" s="246">
        <f>G141/F141*100</f>
        <v>36.73802857142857</v>
      </c>
    </row>
    <row r="142" spans="1:8" ht="33" customHeight="1">
      <c r="A142" s="70"/>
      <c r="B142" s="38"/>
      <c r="C142" s="236">
        <v>350</v>
      </c>
      <c r="D142" s="247" t="s">
        <v>159</v>
      </c>
      <c r="E142" s="180">
        <v>35000</v>
      </c>
      <c r="F142" s="180">
        <v>35000</v>
      </c>
      <c r="G142" s="248">
        <v>12858.31</v>
      </c>
      <c r="H142" s="249">
        <f t="shared" si="5"/>
        <v>0.3673802857142857</v>
      </c>
    </row>
    <row r="143" spans="1:8" s="69" customFormat="1" ht="33.75" customHeight="1">
      <c r="A143" s="64"/>
      <c r="B143" s="250">
        <v>75615</v>
      </c>
      <c r="C143" s="251"/>
      <c r="D143" s="233" t="s">
        <v>160</v>
      </c>
      <c r="E143" s="234">
        <f>E144+E147+E148+E149+E150+E155+E156+E152</f>
        <v>5147000</v>
      </c>
      <c r="F143" s="234">
        <f>F144+F147+F148+F149+F150+F155+F156+F152</f>
        <v>5147000</v>
      </c>
      <c r="G143" s="234">
        <f>G144+G147+G148+G149+G150+G155+G156+G152</f>
        <v>2496539.0100000002</v>
      </c>
      <c r="H143" s="235">
        <f t="shared" si="5"/>
        <v>0.48504740819895087</v>
      </c>
    </row>
    <row r="144" spans="1:8" ht="15.75">
      <c r="A144" s="76"/>
      <c r="B144" s="77"/>
      <c r="C144" s="104">
        <v>310</v>
      </c>
      <c r="D144" s="205" t="s">
        <v>161</v>
      </c>
      <c r="E144" s="445">
        <v>4751000</v>
      </c>
      <c r="F144" s="59">
        <v>4751000</v>
      </c>
      <c r="G144" s="59">
        <f>G145+G146</f>
        <v>2276443.14</v>
      </c>
      <c r="H144" s="450">
        <f t="shared" si="5"/>
        <v>0.47915031361818566</v>
      </c>
    </row>
    <row r="145" spans="1:8" ht="31.5">
      <c r="A145" s="76"/>
      <c r="B145" s="77"/>
      <c r="C145" s="71"/>
      <c r="D145" s="166" t="s">
        <v>162</v>
      </c>
      <c r="E145" s="62"/>
      <c r="F145" s="165"/>
      <c r="G145" s="165">
        <v>64880</v>
      </c>
      <c r="H145" s="63"/>
    </row>
    <row r="146" spans="1:8" ht="15.75">
      <c r="A146" s="76"/>
      <c r="B146" s="77"/>
      <c r="C146" s="136"/>
      <c r="D146" s="54" t="s">
        <v>163</v>
      </c>
      <c r="E146" s="109"/>
      <c r="F146" s="109"/>
      <c r="G146" s="138">
        <v>2211563.14</v>
      </c>
      <c r="H146" s="56"/>
    </row>
    <row r="147" spans="1:8" ht="15.75">
      <c r="A147" s="76"/>
      <c r="B147" s="77"/>
      <c r="C147" s="252">
        <v>320</v>
      </c>
      <c r="D147" s="101" t="s">
        <v>164</v>
      </c>
      <c r="E147" s="102">
        <v>28000</v>
      </c>
      <c r="F147" s="102">
        <v>28000</v>
      </c>
      <c r="G147" s="103">
        <v>19080.5</v>
      </c>
      <c r="H147" s="60">
        <f t="shared" si="5"/>
        <v>0.6814464285714286</v>
      </c>
    </row>
    <row r="148" spans="1:8" ht="15.75">
      <c r="A148" s="76"/>
      <c r="B148" s="77"/>
      <c r="C148" s="236">
        <v>330</v>
      </c>
      <c r="D148" s="247" t="s">
        <v>165</v>
      </c>
      <c r="E148" s="180">
        <v>270000</v>
      </c>
      <c r="F148" s="180">
        <v>270000</v>
      </c>
      <c r="G148" s="248">
        <v>138142.15</v>
      </c>
      <c r="H148" s="249">
        <f t="shared" si="5"/>
        <v>0.5116375925925926</v>
      </c>
    </row>
    <row r="149" spans="1:8" ht="15.75">
      <c r="A149" s="70"/>
      <c r="B149" s="38"/>
      <c r="C149" s="100">
        <v>340</v>
      </c>
      <c r="D149" s="101" t="s">
        <v>166</v>
      </c>
      <c r="E149" s="102">
        <v>95000</v>
      </c>
      <c r="F149" s="102">
        <v>95000</v>
      </c>
      <c r="G149" s="103">
        <v>48769</v>
      </c>
      <c r="H149" s="60">
        <f t="shared" si="5"/>
        <v>0.5133578947368421</v>
      </c>
    </row>
    <row r="150" spans="1:8" ht="15.75">
      <c r="A150" s="76"/>
      <c r="B150" s="77"/>
      <c r="C150" s="104">
        <v>500</v>
      </c>
      <c r="D150" s="72" t="s">
        <v>167</v>
      </c>
      <c r="E150" s="59">
        <v>0</v>
      </c>
      <c r="F150" s="59">
        <v>0</v>
      </c>
      <c r="G150" s="253">
        <f>G151</f>
        <v>430</v>
      </c>
      <c r="H150" s="75">
        <v>0</v>
      </c>
    </row>
    <row r="151" spans="1:8" ht="15.75">
      <c r="A151" s="70"/>
      <c r="B151" s="38"/>
      <c r="C151" s="71"/>
      <c r="D151" s="121" t="s">
        <v>350</v>
      </c>
      <c r="E151" s="82"/>
      <c r="F151" s="82"/>
      <c r="G151" s="82">
        <v>430</v>
      </c>
      <c r="H151" s="63"/>
    </row>
    <row r="152" spans="1:8" ht="15.75">
      <c r="A152" s="70"/>
      <c r="B152" s="38"/>
      <c r="C152" s="100">
        <v>560</v>
      </c>
      <c r="D152" s="139" t="s">
        <v>169</v>
      </c>
      <c r="E152" s="102">
        <v>0</v>
      </c>
      <c r="F152" s="102">
        <v>0</v>
      </c>
      <c r="G152" s="102">
        <v>0</v>
      </c>
      <c r="H152" s="60">
        <v>0</v>
      </c>
    </row>
    <row r="153" spans="1:8" ht="47.25">
      <c r="A153" s="70"/>
      <c r="B153" s="38"/>
      <c r="C153" s="71"/>
      <c r="D153" s="157" t="s">
        <v>0</v>
      </c>
      <c r="E153" s="82"/>
      <c r="F153" s="82"/>
      <c r="G153" s="51"/>
      <c r="H153" s="63"/>
    </row>
    <row r="154" spans="1:8" ht="32.25" customHeight="1">
      <c r="A154" s="76"/>
      <c r="B154" s="254"/>
      <c r="C154" s="136"/>
      <c r="D154" s="108" t="s">
        <v>351</v>
      </c>
      <c r="E154" s="109"/>
      <c r="F154" s="109"/>
      <c r="G154" s="109"/>
      <c r="H154" s="56"/>
    </row>
    <row r="155" spans="1:8" ht="15.75">
      <c r="A155" s="255"/>
      <c r="B155" s="77"/>
      <c r="C155" s="136">
        <v>690</v>
      </c>
      <c r="D155" s="61" t="s">
        <v>170</v>
      </c>
      <c r="E155" s="109">
        <v>0</v>
      </c>
      <c r="F155" s="109">
        <v>0</v>
      </c>
      <c r="G155" s="110">
        <v>17.6</v>
      </c>
      <c r="H155" s="56">
        <v>0</v>
      </c>
    </row>
    <row r="156" spans="1:8" ht="15.75">
      <c r="A156" s="76"/>
      <c r="B156" s="77"/>
      <c r="C156" s="100">
        <v>910</v>
      </c>
      <c r="D156" s="256" t="s">
        <v>171</v>
      </c>
      <c r="E156" s="102">
        <v>3000</v>
      </c>
      <c r="F156" s="102">
        <v>3000</v>
      </c>
      <c r="G156" s="102">
        <f>G157</f>
        <v>13656.62</v>
      </c>
      <c r="H156" s="60">
        <f>G156/F156</f>
        <v>4.552206666666667</v>
      </c>
    </row>
    <row r="157" spans="1:8" ht="15.75">
      <c r="A157" s="70"/>
      <c r="B157" s="77"/>
      <c r="C157" s="136"/>
      <c r="D157" s="257" t="s">
        <v>172</v>
      </c>
      <c r="E157" s="258"/>
      <c r="F157" s="258"/>
      <c r="G157" s="258">
        <v>13656.62</v>
      </c>
      <c r="H157" s="259"/>
    </row>
    <row r="158" spans="1:8" s="69" customFormat="1" ht="33.75" customHeight="1">
      <c r="A158" s="476"/>
      <c r="B158" s="117">
        <v>75616</v>
      </c>
      <c r="C158" s="32"/>
      <c r="D158" s="118" t="s">
        <v>173</v>
      </c>
      <c r="E158" s="119">
        <f>E159+E160+E161+E162+E163+E166+E167+E168+E169+E170+E181+E182</f>
        <v>3889900</v>
      </c>
      <c r="F158" s="119">
        <f>F159+F160+F161+F162+F163+F166+F167+F168+F169+F170+F181+F182</f>
        <v>3889900</v>
      </c>
      <c r="G158" s="119">
        <f>G159+G160+G161+G162+G163+G166+G167+G168+G169+G170+G181+G182</f>
        <v>2269184.6600000006</v>
      </c>
      <c r="H158" s="120">
        <f t="shared" si="5"/>
        <v>0.5833529550888199</v>
      </c>
    </row>
    <row r="159" spans="1:8" ht="15.75">
      <c r="A159" s="298"/>
      <c r="B159" s="38"/>
      <c r="C159" s="314">
        <v>310</v>
      </c>
      <c r="D159" s="121" t="s">
        <v>174</v>
      </c>
      <c r="E159" s="82">
        <v>2236000</v>
      </c>
      <c r="F159" s="82">
        <v>2236000</v>
      </c>
      <c r="G159" s="266">
        <v>1342672.36</v>
      </c>
      <c r="H159" s="63">
        <f t="shared" si="5"/>
        <v>0.6004795885509839</v>
      </c>
    </row>
    <row r="160" spans="1:8" ht="15.75">
      <c r="A160" s="70"/>
      <c r="B160" s="38"/>
      <c r="C160" s="104">
        <v>320</v>
      </c>
      <c r="D160" s="72" t="s">
        <v>164</v>
      </c>
      <c r="E160" s="59">
        <v>730000</v>
      </c>
      <c r="F160" s="59">
        <v>730000</v>
      </c>
      <c r="G160" s="73">
        <v>432197.36</v>
      </c>
      <c r="H160" s="75">
        <f t="shared" si="5"/>
        <v>0.5920511780821918</v>
      </c>
    </row>
    <row r="161" spans="1:8" ht="15.75">
      <c r="A161" s="70"/>
      <c r="B161" s="38"/>
      <c r="C161" s="104">
        <v>330</v>
      </c>
      <c r="D161" s="72" t="s">
        <v>165</v>
      </c>
      <c r="E161" s="59">
        <v>17900</v>
      </c>
      <c r="F161" s="59">
        <v>17900</v>
      </c>
      <c r="G161" s="73">
        <v>11121.7</v>
      </c>
      <c r="H161" s="75">
        <f t="shared" si="5"/>
        <v>0.6213240223463687</v>
      </c>
    </row>
    <row r="162" spans="1:8" ht="15.75">
      <c r="A162" s="76"/>
      <c r="B162" s="38"/>
      <c r="C162" s="236">
        <v>340</v>
      </c>
      <c r="D162" s="247" t="s">
        <v>166</v>
      </c>
      <c r="E162" s="180">
        <v>180000</v>
      </c>
      <c r="F162" s="180">
        <v>180000</v>
      </c>
      <c r="G162" s="248">
        <v>92069.25</v>
      </c>
      <c r="H162" s="249">
        <f t="shared" si="5"/>
        <v>0.5114958333333334</v>
      </c>
    </row>
    <row r="163" spans="1:8" ht="31.5">
      <c r="A163" s="76"/>
      <c r="B163" s="77"/>
      <c r="C163" s="100">
        <v>360</v>
      </c>
      <c r="D163" s="139" t="s">
        <v>175</v>
      </c>
      <c r="E163" s="102">
        <v>85000</v>
      </c>
      <c r="F163" s="102">
        <v>85000</v>
      </c>
      <c r="G163" s="102">
        <f>G164+G165</f>
        <v>39779.75</v>
      </c>
      <c r="H163" s="60">
        <f t="shared" si="5"/>
        <v>0.46799705882352943</v>
      </c>
    </row>
    <row r="164" spans="1:8" ht="15.75">
      <c r="A164" s="70"/>
      <c r="B164" s="38"/>
      <c r="C164" s="71"/>
      <c r="D164" s="166" t="s">
        <v>176</v>
      </c>
      <c r="E164" s="165"/>
      <c r="F164" s="165"/>
      <c r="G164" s="207">
        <v>39167.75</v>
      </c>
      <c r="H164" s="451"/>
    </row>
    <row r="165" spans="1:8" ht="15.75">
      <c r="A165" s="70"/>
      <c r="B165" s="38"/>
      <c r="C165" s="71"/>
      <c r="D165" s="121" t="s">
        <v>177</v>
      </c>
      <c r="E165" s="82"/>
      <c r="F165" s="82"/>
      <c r="G165" s="261">
        <v>612</v>
      </c>
      <c r="H165" s="86"/>
    </row>
    <row r="166" spans="1:8" ht="15.75">
      <c r="A166" s="76"/>
      <c r="B166" s="77"/>
      <c r="C166" s="167">
        <v>370</v>
      </c>
      <c r="D166" s="168" t="s">
        <v>178</v>
      </c>
      <c r="E166" s="169">
        <v>5000</v>
      </c>
      <c r="F166" s="169">
        <v>5000</v>
      </c>
      <c r="G166" s="170">
        <v>2560</v>
      </c>
      <c r="H166" s="171">
        <f t="shared" si="5"/>
        <v>0.512</v>
      </c>
    </row>
    <row r="167" spans="1:8" ht="31.5">
      <c r="A167" s="70"/>
      <c r="B167" s="38"/>
      <c r="C167" s="71">
        <v>390</v>
      </c>
      <c r="D167" s="121" t="s">
        <v>179</v>
      </c>
      <c r="E167" s="82">
        <v>94000</v>
      </c>
      <c r="F167" s="82">
        <v>94000</v>
      </c>
      <c r="G167" s="51">
        <v>53389.2</v>
      </c>
      <c r="H167" s="63">
        <f t="shared" si="5"/>
        <v>0.5679702127659574</v>
      </c>
    </row>
    <row r="168" spans="1:8" ht="15.75">
      <c r="A168" s="70"/>
      <c r="B168" s="38"/>
      <c r="C168" s="104">
        <v>430</v>
      </c>
      <c r="D168" s="72" t="s">
        <v>180</v>
      </c>
      <c r="E168" s="59">
        <v>90000</v>
      </c>
      <c r="F168" s="59">
        <v>90000</v>
      </c>
      <c r="G168" s="73">
        <v>42772</v>
      </c>
      <c r="H168" s="75">
        <f t="shared" si="5"/>
        <v>0.47524444444444447</v>
      </c>
    </row>
    <row r="169" spans="1:8" ht="15.75">
      <c r="A169" s="76"/>
      <c r="B169" s="77"/>
      <c r="C169" s="236">
        <v>440</v>
      </c>
      <c r="D169" s="247" t="s">
        <v>181</v>
      </c>
      <c r="E169" s="180">
        <v>10000</v>
      </c>
      <c r="F169" s="180">
        <v>10000</v>
      </c>
      <c r="G169" s="248">
        <v>5815.6</v>
      </c>
      <c r="H169" s="249">
        <f t="shared" si="5"/>
        <v>0.5815600000000001</v>
      </c>
    </row>
    <row r="170" spans="1:8" ht="31.5">
      <c r="A170" s="76"/>
      <c r="B170" s="77"/>
      <c r="C170" s="71">
        <v>500</v>
      </c>
      <c r="D170" s="311" t="s">
        <v>182</v>
      </c>
      <c r="E170" s="82">
        <v>422000</v>
      </c>
      <c r="F170" s="82">
        <v>422000</v>
      </c>
      <c r="G170" s="82">
        <f>G171+G172</f>
        <v>222769</v>
      </c>
      <c r="H170" s="63">
        <f>G170/F170</f>
        <v>0.5278886255924171</v>
      </c>
    </row>
    <row r="171" spans="1:8" ht="15.75">
      <c r="A171" s="70"/>
      <c r="B171" s="38"/>
      <c r="C171" s="71"/>
      <c r="D171" s="123" t="s">
        <v>176</v>
      </c>
      <c r="E171" s="165"/>
      <c r="F171" s="165"/>
      <c r="G171" s="165">
        <v>110129</v>
      </c>
      <c r="H171" s="174"/>
    </row>
    <row r="172" spans="1:8" ht="15.75">
      <c r="A172" s="76"/>
      <c r="B172" s="77"/>
      <c r="C172" s="136"/>
      <c r="D172" s="108" t="s">
        <v>183</v>
      </c>
      <c r="E172" s="138"/>
      <c r="F172" s="138"/>
      <c r="G172" s="138">
        <v>112640</v>
      </c>
      <c r="H172" s="56"/>
    </row>
    <row r="173" spans="1:8" ht="15.75">
      <c r="A173" s="70"/>
      <c r="B173" s="38"/>
      <c r="C173" s="100">
        <v>560</v>
      </c>
      <c r="D173" s="139" t="s">
        <v>169</v>
      </c>
      <c r="E173" s="102">
        <v>0</v>
      </c>
      <c r="F173" s="102">
        <v>0</v>
      </c>
      <c r="G173" s="102">
        <v>0</v>
      </c>
      <c r="H173" s="60">
        <v>0</v>
      </c>
    </row>
    <row r="174" spans="1:8" ht="31.5">
      <c r="A174" s="70"/>
      <c r="B174" s="38"/>
      <c r="C174" s="71"/>
      <c r="D174" s="121" t="s">
        <v>184</v>
      </c>
      <c r="E174" s="82"/>
      <c r="F174" s="82"/>
      <c r="G174" s="81"/>
      <c r="H174" s="63"/>
    </row>
    <row r="175" spans="1:8" ht="31.5">
      <c r="A175" s="70"/>
      <c r="B175" s="38"/>
      <c r="C175" s="71"/>
      <c r="D175" s="121" t="s">
        <v>185</v>
      </c>
      <c r="E175" s="82"/>
      <c r="F175" s="82"/>
      <c r="G175" s="81"/>
      <c r="H175" s="63"/>
    </row>
    <row r="176" spans="1:8" ht="15.75">
      <c r="A176" s="70"/>
      <c r="B176" s="38"/>
      <c r="C176" s="71"/>
      <c r="D176" s="121" t="s">
        <v>59</v>
      </c>
      <c r="E176" s="82"/>
      <c r="F176" s="82"/>
      <c r="G176" s="82"/>
      <c r="H176" s="63"/>
    </row>
    <row r="177" spans="1:8" ht="15.75">
      <c r="A177" s="262"/>
      <c r="B177" s="254"/>
      <c r="C177" s="263"/>
      <c r="D177" s="264" t="s">
        <v>186</v>
      </c>
      <c r="E177" s="265"/>
      <c r="F177" s="265"/>
      <c r="G177" s="266"/>
      <c r="H177" s="63"/>
    </row>
    <row r="178" spans="1:8" ht="17.25" customHeight="1">
      <c r="A178" s="267"/>
      <c r="B178" s="38"/>
      <c r="C178" s="71"/>
      <c r="D178" s="268" t="s">
        <v>187</v>
      </c>
      <c r="E178" s="82"/>
      <c r="F178" s="82"/>
      <c r="G178" s="82"/>
      <c r="H178" s="63"/>
    </row>
    <row r="179" spans="1:8" ht="18" customHeight="1">
      <c r="A179" s="70"/>
      <c r="B179" s="38"/>
      <c r="C179" s="71"/>
      <c r="D179" s="164" t="s">
        <v>188</v>
      </c>
      <c r="E179" s="82"/>
      <c r="F179" s="82"/>
      <c r="G179" s="82"/>
      <c r="H179" s="63"/>
    </row>
    <row r="180" spans="1:8" ht="15" customHeight="1">
      <c r="A180" s="76"/>
      <c r="B180" s="77"/>
      <c r="C180" s="136"/>
      <c r="D180" s="54" t="s">
        <v>189</v>
      </c>
      <c r="E180" s="109"/>
      <c r="F180" s="109"/>
      <c r="G180" s="109"/>
      <c r="H180" s="56"/>
    </row>
    <row r="181" spans="1:8" ht="15.75">
      <c r="A181" s="76"/>
      <c r="B181" s="77"/>
      <c r="C181" s="136">
        <v>690</v>
      </c>
      <c r="D181" s="108" t="s">
        <v>190</v>
      </c>
      <c r="E181" s="109">
        <v>0</v>
      </c>
      <c r="F181" s="109">
        <v>0</v>
      </c>
      <c r="G181" s="181">
        <v>2719.2</v>
      </c>
      <c r="H181" s="56">
        <v>0</v>
      </c>
    </row>
    <row r="182" spans="1:8" ht="15.75">
      <c r="A182" s="76"/>
      <c r="B182" s="38"/>
      <c r="C182" s="100">
        <v>910</v>
      </c>
      <c r="D182" s="311" t="s">
        <v>191</v>
      </c>
      <c r="E182" s="102">
        <v>20000</v>
      </c>
      <c r="F182" s="102">
        <v>20000</v>
      </c>
      <c r="G182" s="103">
        <f>G183+G184</f>
        <v>21319.239999999998</v>
      </c>
      <c r="H182" s="60">
        <f>G182/F182</f>
        <v>1.0659619999999999</v>
      </c>
    </row>
    <row r="183" spans="1:8" ht="15.75">
      <c r="A183" s="70"/>
      <c r="B183" s="77"/>
      <c r="C183" s="71"/>
      <c r="D183" s="121" t="s">
        <v>192</v>
      </c>
      <c r="E183" s="165"/>
      <c r="F183" s="165"/>
      <c r="G183" s="165">
        <v>19493.98</v>
      </c>
      <c r="H183" s="174"/>
    </row>
    <row r="184" spans="1:8" ht="15.75">
      <c r="A184" s="467"/>
      <c r="B184" s="355"/>
      <c r="C184" s="441"/>
      <c r="D184" s="54" t="s">
        <v>168</v>
      </c>
      <c r="E184" s="138"/>
      <c r="F184" s="138"/>
      <c r="G184" s="109">
        <v>1825.26</v>
      </c>
      <c r="H184" s="56"/>
    </row>
    <row r="185" spans="1:8" s="69" customFormat="1" ht="31.5">
      <c r="A185" s="477"/>
      <c r="B185" s="478">
        <v>75618</v>
      </c>
      <c r="C185" s="479"/>
      <c r="D185" s="150" t="s">
        <v>193</v>
      </c>
      <c r="E185" s="151">
        <f>E186+E192+E193+E189</f>
        <v>694500</v>
      </c>
      <c r="F185" s="151">
        <f>F186+F192+F193+F189</f>
        <v>694500</v>
      </c>
      <c r="G185" s="151">
        <f>G186+G192+G193+G189</f>
        <v>417421.13999999996</v>
      </c>
      <c r="H185" s="239">
        <f>G185/F185</f>
        <v>0.6010383585313175</v>
      </c>
    </row>
    <row r="186" spans="1:8" ht="15.75">
      <c r="A186" s="70"/>
      <c r="B186" s="38"/>
      <c r="C186" s="71">
        <v>410</v>
      </c>
      <c r="D186" s="121" t="s">
        <v>194</v>
      </c>
      <c r="E186" s="448">
        <f>E187+E188</f>
        <v>305000</v>
      </c>
      <c r="F186" s="82">
        <f>F187+F188</f>
        <v>305000</v>
      </c>
      <c r="G186" s="51">
        <f>G187+G188</f>
        <v>135777</v>
      </c>
      <c r="H186" s="63">
        <f>G186/F186</f>
        <v>0.44517049180327867</v>
      </c>
    </row>
    <row r="187" spans="1:8" ht="15.75">
      <c r="A187" s="70"/>
      <c r="B187" s="38"/>
      <c r="C187" s="122"/>
      <c r="D187" s="166" t="s">
        <v>195</v>
      </c>
      <c r="E187" s="82">
        <v>304000</v>
      </c>
      <c r="F187" s="165">
        <v>304000</v>
      </c>
      <c r="G187" s="165">
        <v>134142</v>
      </c>
      <c r="H187" s="302">
        <f>G187/F187</f>
        <v>0.4412565789473684</v>
      </c>
    </row>
    <row r="188" spans="1:8" ht="15.75">
      <c r="A188" s="76"/>
      <c r="B188" s="77"/>
      <c r="C188" s="107"/>
      <c r="D188" s="61" t="s">
        <v>196</v>
      </c>
      <c r="E188" s="138">
        <v>1000</v>
      </c>
      <c r="F188" s="138">
        <v>1000</v>
      </c>
      <c r="G188" s="181">
        <v>1635</v>
      </c>
      <c r="H188" s="269">
        <f>G188/F188</f>
        <v>1.635</v>
      </c>
    </row>
    <row r="189" spans="1:8" ht="15.75">
      <c r="A189" s="70"/>
      <c r="B189" s="38"/>
      <c r="C189" s="100">
        <v>460</v>
      </c>
      <c r="D189" s="101" t="s">
        <v>197</v>
      </c>
      <c r="E189" s="448">
        <v>11000</v>
      </c>
      <c r="F189" s="448">
        <v>11000</v>
      </c>
      <c r="G189" s="448">
        <f>G190+G191</f>
        <v>2277.6</v>
      </c>
      <c r="H189" s="351">
        <f>G189/F189</f>
        <v>0.20705454545454544</v>
      </c>
    </row>
    <row r="190" spans="1:8" ht="15.75">
      <c r="A190" s="70"/>
      <c r="B190" s="38"/>
      <c r="C190" s="71"/>
      <c r="D190" s="166" t="s">
        <v>198</v>
      </c>
      <c r="E190" s="62"/>
      <c r="F190" s="62"/>
      <c r="G190" s="62">
        <v>274.8</v>
      </c>
      <c r="H190" s="63"/>
    </row>
    <row r="191" spans="1:8" ht="31.5">
      <c r="A191" s="70"/>
      <c r="B191" s="38"/>
      <c r="C191" s="71"/>
      <c r="D191" s="203" t="s">
        <v>199</v>
      </c>
      <c r="E191" s="82"/>
      <c r="F191" s="82"/>
      <c r="G191" s="55">
        <v>2002.8</v>
      </c>
      <c r="H191" s="63"/>
    </row>
    <row r="192" spans="1:8" ht="15.75">
      <c r="A192" s="70"/>
      <c r="B192" s="38"/>
      <c r="C192" s="104">
        <v>480</v>
      </c>
      <c r="D192" s="72" t="s">
        <v>200</v>
      </c>
      <c r="E192" s="59">
        <v>360000</v>
      </c>
      <c r="F192" s="59">
        <v>360000</v>
      </c>
      <c r="G192" s="73">
        <v>267782.66</v>
      </c>
      <c r="H192" s="75">
        <f aca="true" t="shared" si="7" ref="H192:H198">G192/F192</f>
        <v>0.7438407222222222</v>
      </c>
    </row>
    <row r="193" spans="1:8" ht="31.5">
      <c r="A193" s="70"/>
      <c r="B193" s="38"/>
      <c r="C193" s="104">
        <v>490</v>
      </c>
      <c r="D193" s="444" t="s">
        <v>201</v>
      </c>
      <c r="E193" s="445">
        <f>E194+E195</f>
        <v>18500</v>
      </c>
      <c r="F193" s="59">
        <f>F194+F195</f>
        <v>18500</v>
      </c>
      <c r="G193" s="73">
        <f>G194+G195</f>
        <v>11583.880000000001</v>
      </c>
      <c r="H193" s="75">
        <f t="shared" si="7"/>
        <v>0.6261556756756758</v>
      </c>
    </row>
    <row r="194" spans="1:8" ht="15.75">
      <c r="A194" s="70"/>
      <c r="B194" s="38"/>
      <c r="C194" s="122"/>
      <c r="D194" s="123" t="s">
        <v>202</v>
      </c>
      <c r="E194" s="82">
        <v>15000</v>
      </c>
      <c r="F194" s="165">
        <v>15000</v>
      </c>
      <c r="G194" s="207">
        <v>8507.51</v>
      </c>
      <c r="H194" s="495">
        <f t="shared" si="7"/>
        <v>0.5671673333333334</v>
      </c>
    </row>
    <row r="195" spans="1:8" ht="15.75">
      <c r="A195" s="70"/>
      <c r="B195" s="270"/>
      <c r="C195" s="271"/>
      <c r="D195" s="108" t="s">
        <v>203</v>
      </c>
      <c r="E195" s="138">
        <v>3500</v>
      </c>
      <c r="F195" s="138">
        <v>3500</v>
      </c>
      <c r="G195" s="110">
        <v>3076.37</v>
      </c>
      <c r="H195" s="56">
        <f t="shared" si="7"/>
        <v>0.8789628571428572</v>
      </c>
    </row>
    <row r="196" spans="1:8" s="69" customFormat="1" ht="15.75">
      <c r="A196" s="64"/>
      <c r="B196" s="272">
        <v>75621</v>
      </c>
      <c r="C196" s="32"/>
      <c r="D196" s="150" t="s">
        <v>204</v>
      </c>
      <c r="E196" s="151">
        <f>E197+E198</f>
        <v>7628822</v>
      </c>
      <c r="F196" s="151">
        <f>F197+F198</f>
        <v>7330056</v>
      </c>
      <c r="G196" s="151">
        <f>G197+G198</f>
        <v>3172199.48</v>
      </c>
      <c r="H196" s="239">
        <f t="shared" si="7"/>
        <v>0.4327660634516298</v>
      </c>
    </row>
    <row r="197" spans="1:8" ht="29.25" customHeight="1">
      <c r="A197" s="76"/>
      <c r="B197" s="38"/>
      <c r="C197" s="71">
        <v>10</v>
      </c>
      <c r="D197" s="121" t="s">
        <v>205</v>
      </c>
      <c r="E197" s="82">
        <v>7468822</v>
      </c>
      <c r="F197" s="82">
        <v>7170056</v>
      </c>
      <c r="G197" s="51">
        <v>3032512</v>
      </c>
      <c r="H197" s="63">
        <f t="shared" si="7"/>
        <v>0.42294118762810223</v>
      </c>
    </row>
    <row r="198" spans="1:8" ht="36" customHeight="1">
      <c r="A198" s="76"/>
      <c r="B198" s="38"/>
      <c r="C198" s="104">
        <v>20</v>
      </c>
      <c r="D198" s="444" t="s">
        <v>206</v>
      </c>
      <c r="E198" s="59">
        <v>160000</v>
      </c>
      <c r="F198" s="59">
        <v>160000</v>
      </c>
      <c r="G198" s="73">
        <f>G199+G200</f>
        <v>139687.47999999998</v>
      </c>
      <c r="H198" s="75">
        <f t="shared" si="7"/>
        <v>0.8730467499999999</v>
      </c>
    </row>
    <row r="199" spans="1:8" ht="15.75">
      <c r="A199" s="76"/>
      <c r="B199" s="77"/>
      <c r="C199" s="122"/>
      <c r="D199" s="268" t="s">
        <v>176</v>
      </c>
      <c r="E199" s="165"/>
      <c r="F199" s="165"/>
      <c r="G199" s="165">
        <v>1058.8</v>
      </c>
      <c r="H199" s="174"/>
    </row>
    <row r="200" spans="1:8" ht="15.75">
      <c r="A200" s="76"/>
      <c r="B200" s="106"/>
      <c r="C200" s="107"/>
      <c r="D200" s="54" t="s">
        <v>183</v>
      </c>
      <c r="E200" s="109"/>
      <c r="F200" s="109"/>
      <c r="G200" s="110">
        <v>138628.68</v>
      </c>
      <c r="H200" s="56"/>
    </row>
    <row r="201" spans="1:8" s="29" customFormat="1" ht="15.75">
      <c r="A201" s="273">
        <v>758</v>
      </c>
      <c r="B201" s="274"/>
      <c r="C201" s="275"/>
      <c r="D201" s="276" t="s">
        <v>207</v>
      </c>
      <c r="E201" s="27">
        <f>E202+E204+E206+E211</f>
        <v>15393123</v>
      </c>
      <c r="F201" s="27">
        <f>F202+F204+F206+F211</f>
        <v>16117141</v>
      </c>
      <c r="G201" s="27">
        <f>G202+G204+G206+G211</f>
        <v>9384565.14</v>
      </c>
      <c r="H201" s="28">
        <f aca="true" t="shared" si="8" ref="H201:H258">G201/F201</f>
        <v>0.5822723236087591</v>
      </c>
    </row>
    <row r="202" spans="1:8" s="69" customFormat="1" ht="31.5">
      <c r="A202" s="131"/>
      <c r="B202" s="243">
        <v>75801</v>
      </c>
      <c r="C202" s="244"/>
      <c r="D202" s="245" t="s">
        <v>208</v>
      </c>
      <c r="E202" s="246">
        <f>E203</f>
        <v>7968554</v>
      </c>
      <c r="F202" s="246">
        <f>F203</f>
        <v>8047094</v>
      </c>
      <c r="G202" s="277">
        <f>G203</f>
        <v>4952056</v>
      </c>
      <c r="H202" s="278">
        <f t="shared" si="8"/>
        <v>0.6153843859659152</v>
      </c>
    </row>
    <row r="203" spans="1:8" ht="15.75">
      <c r="A203" s="70"/>
      <c r="B203" s="38"/>
      <c r="C203" s="43">
        <v>2920</v>
      </c>
      <c r="D203" s="72" t="s">
        <v>209</v>
      </c>
      <c r="E203" s="59">
        <v>7968554</v>
      </c>
      <c r="F203" s="59">
        <v>8047094</v>
      </c>
      <c r="G203" s="73">
        <v>4952056</v>
      </c>
      <c r="H203" s="75">
        <f t="shared" si="8"/>
        <v>0.6153843859659152</v>
      </c>
    </row>
    <row r="204" spans="1:8" s="69" customFormat="1" ht="15.75">
      <c r="A204" s="93"/>
      <c r="B204" s="279">
        <v>75807</v>
      </c>
      <c r="C204" s="65"/>
      <c r="D204" s="66" t="s">
        <v>210</v>
      </c>
      <c r="E204" s="67">
        <f>E205</f>
        <v>6635802</v>
      </c>
      <c r="F204" s="67">
        <f>F205</f>
        <v>6635802</v>
      </c>
      <c r="G204" s="67">
        <f>G205</f>
        <v>3317904</v>
      </c>
      <c r="H204" s="68">
        <f t="shared" si="8"/>
        <v>0.5000004520930552</v>
      </c>
    </row>
    <row r="205" spans="1:8" ht="31.5">
      <c r="A205" s="70"/>
      <c r="B205" s="38"/>
      <c r="C205" s="43">
        <v>2920</v>
      </c>
      <c r="D205" s="72" t="s">
        <v>211</v>
      </c>
      <c r="E205" s="59">
        <v>6635802</v>
      </c>
      <c r="F205" s="59">
        <v>6635802</v>
      </c>
      <c r="G205" s="73">
        <v>3317904</v>
      </c>
      <c r="H205" s="75">
        <f t="shared" si="8"/>
        <v>0.5000004520930552</v>
      </c>
    </row>
    <row r="206" spans="1:8" s="69" customFormat="1" ht="15.75">
      <c r="A206" s="93"/>
      <c r="B206" s="279">
        <v>75814</v>
      </c>
      <c r="C206" s="65"/>
      <c r="D206" s="66" t="s">
        <v>212</v>
      </c>
      <c r="E206" s="67">
        <f>E207+E208+E209</f>
        <v>237377</v>
      </c>
      <c r="F206" s="67">
        <f>F207+F208+F209</f>
        <v>882855</v>
      </c>
      <c r="G206" s="67">
        <f>G207+G208+G209</f>
        <v>838911.14</v>
      </c>
      <c r="H206" s="68">
        <f t="shared" si="8"/>
        <v>0.9502252804820723</v>
      </c>
    </row>
    <row r="207" spans="1:8" ht="31.5">
      <c r="A207" s="467"/>
      <c r="B207" s="481"/>
      <c r="C207" s="136">
        <v>920</v>
      </c>
      <c r="D207" s="247" t="s">
        <v>213</v>
      </c>
      <c r="E207" s="180">
        <v>50000</v>
      </c>
      <c r="F207" s="180">
        <v>50000</v>
      </c>
      <c r="G207" s="248">
        <v>6056.59</v>
      </c>
      <c r="H207" s="249">
        <f t="shared" si="8"/>
        <v>0.1211318</v>
      </c>
    </row>
    <row r="208" spans="1:8" ht="15.75">
      <c r="A208" s="298"/>
      <c r="B208" s="38"/>
      <c r="C208" s="314">
        <v>2870</v>
      </c>
      <c r="D208" s="61" t="s">
        <v>214</v>
      </c>
      <c r="E208" s="109">
        <v>81512</v>
      </c>
      <c r="F208" s="109">
        <v>81512</v>
      </c>
      <c r="G208" s="480">
        <v>81511.5</v>
      </c>
      <c r="H208" s="56">
        <f t="shared" si="8"/>
        <v>0.9999938659338502</v>
      </c>
    </row>
    <row r="209" spans="1:8" ht="47.25">
      <c r="A209" s="70"/>
      <c r="B209" s="38"/>
      <c r="C209" s="100">
        <v>6207</v>
      </c>
      <c r="D209" s="101" t="s">
        <v>215</v>
      </c>
      <c r="E209" s="82">
        <v>105865</v>
      </c>
      <c r="F209" s="82">
        <v>751343</v>
      </c>
      <c r="G209" s="51">
        <v>751343.05</v>
      </c>
      <c r="H209" s="63">
        <f t="shared" si="8"/>
        <v>1.0000000665475024</v>
      </c>
    </row>
    <row r="210" spans="1:8" ht="31.5">
      <c r="A210" s="70"/>
      <c r="B210" s="38"/>
      <c r="C210" s="136"/>
      <c r="D210" s="108" t="s">
        <v>216</v>
      </c>
      <c r="E210" s="109" t="s">
        <v>217</v>
      </c>
      <c r="F210" s="109"/>
      <c r="G210" s="110"/>
      <c r="H210" s="56"/>
    </row>
    <row r="211" spans="1:8" s="69" customFormat="1" ht="15.75">
      <c r="A211" s="93"/>
      <c r="B211" s="117">
        <v>75831</v>
      </c>
      <c r="C211" s="32"/>
      <c r="D211" s="118" t="s">
        <v>218</v>
      </c>
      <c r="E211" s="119">
        <f>E212</f>
        <v>551390</v>
      </c>
      <c r="F211" s="119">
        <f>F212</f>
        <v>551390</v>
      </c>
      <c r="G211" s="119">
        <f>G212</f>
        <v>275694</v>
      </c>
      <c r="H211" s="120">
        <f t="shared" si="8"/>
        <v>0.4999981864016395</v>
      </c>
    </row>
    <row r="212" spans="1:8" ht="18.75" customHeight="1">
      <c r="A212" s="76"/>
      <c r="B212" s="106"/>
      <c r="C212" s="237">
        <v>2920</v>
      </c>
      <c r="D212" s="108" t="s">
        <v>219</v>
      </c>
      <c r="E212" s="109">
        <v>551390</v>
      </c>
      <c r="F212" s="109">
        <v>551390</v>
      </c>
      <c r="G212" s="110">
        <v>275694</v>
      </c>
      <c r="H212" s="56">
        <f t="shared" si="8"/>
        <v>0.4999981864016395</v>
      </c>
    </row>
    <row r="213" spans="1:8" s="29" customFormat="1" ht="18.75" customHeight="1">
      <c r="A213" s="224">
        <v>801</v>
      </c>
      <c r="B213" s="281"/>
      <c r="C213" s="113"/>
      <c r="D213" s="114" t="s">
        <v>220</v>
      </c>
      <c r="E213" s="115">
        <f>E214+E241+E251+E261+E265</f>
        <v>164137</v>
      </c>
      <c r="F213" s="115">
        <f>F214+F241+F251+F261+F265</f>
        <v>450010</v>
      </c>
      <c r="G213" s="115">
        <f>G214+G241+G251+G261+G265</f>
        <v>390627.5</v>
      </c>
      <c r="H213" s="116">
        <f t="shared" si="8"/>
        <v>0.8680418212928601</v>
      </c>
    </row>
    <row r="214" spans="1:8" s="69" customFormat="1" ht="15.75">
      <c r="A214" s="282"/>
      <c r="B214" s="283">
        <v>80101</v>
      </c>
      <c r="C214" s="95"/>
      <c r="D214" s="96" t="s">
        <v>221</v>
      </c>
      <c r="E214" s="97">
        <f>+E216+E223+E231+E215</f>
        <v>56432</v>
      </c>
      <c r="F214" s="97">
        <f>+F216+F223+F231+F215</f>
        <v>65967</v>
      </c>
      <c r="G214" s="97">
        <f>+G216+G223+G231+G215</f>
        <v>40115.82</v>
      </c>
      <c r="H214" s="98">
        <f t="shared" si="8"/>
        <v>0.6081195143026058</v>
      </c>
    </row>
    <row r="215" spans="1:8" s="36" customFormat="1" ht="31.5">
      <c r="A215" s="284"/>
      <c r="B215" s="285"/>
      <c r="C215" s="286">
        <v>570</v>
      </c>
      <c r="D215" s="121" t="s">
        <v>222</v>
      </c>
      <c r="E215" s="82">
        <v>0</v>
      </c>
      <c r="F215" s="82">
        <v>0</v>
      </c>
      <c r="G215" s="82">
        <v>1000</v>
      </c>
      <c r="H215" s="63">
        <v>0</v>
      </c>
    </row>
    <row r="216" spans="1:8" ht="15.75">
      <c r="A216" s="70"/>
      <c r="B216" s="38"/>
      <c r="C216" s="286">
        <v>830</v>
      </c>
      <c r="D216" s="311" t="s">
        <v>72</v>
      </c>
      <c r="E216" s="448">
        <f>E217+E221+E222</f>
        <v>50267</v>
      </c>
      <c r="F216" s="102">
        <f>F217+F221+F222</f>
        <v>55559</v>
      </c>
      <c r="G216" s="102">
        <f>G217+G221+G222</f>
        <v>27303.87</v>
      </c>
      <c r="H216" s="60">
        <f t="shared" si="8"/>
        <v>0.49143919077017223</v>
      </c>
    </row>
    <row r="217" spans="1:8" ht="15.75">
      <c r="A217" s="287"/>
      <c r="B217" s="288"/>
      <c r="C217" s="122"/>
      <c r="D217" s="452" t="s">
        <v>353</v>
      </c>
      <c r="E217" s="290">
        <f>E219+E218+E220</f>
        <v>17097</v>
      </c>
      <c r="F217" s="453">
        <f>F219+F218+F220</f>
        <v>17097</v>
      </c>
      <c r="G217" s="453">
        <f>G219+G218+G220</f>
        <v>5502</v>
      </c>
      <c r="H217" s="454">
        <f t="shared" si="8"/>
        <v>0.32181084400772064</v>
      </c>
    </row>
    <row r="218" spans="1:8" ht="31.5">
      <c r="A218" s="287"/>
      <c r="B218" s="288"/>
      <c r="C218" s="122"/>
      <c r="D218" s="289" t="s">
        <v>223</v>
      </c>
      <c r="E218" s="290">
        <v>0</v>
      </c>
      <c r="F218" s="290">
        <v>0</v>
      </c>
      <c r="G218" s="292">
        <v>5022</v>
      </c>
      <c r="H218" s="291"/>
    </row>
    <row r="219" spans="1:8" ht="15.75">
      <c r="A219" s="287"/>
      <c r="B219" s="288"/>
      <c r="C219" s="122"/>
      <c r="D219" s="289" t="s">
        <v>224</v>
      </c>
      <c r="E219" s="290">
        <v>17097</v>
      </c>
      <c r="F219" s="290">
        <v>17097</v>
      </c>
      <c r="G219" s="292">
        <v>0</v>
      </c>
      <c r="H219" s="291"/>
    </row>
    <row r="220" spans="1:8" ht="15.75">
      <c r="A220" s="287"/>
      <c r="B220" s="288"/>
      <c r="C220" s="122"/>
      <c r="D220" s="293" t="s">
        <v>225</v>
      </c>
      <c r="E220" s="294">
        <v>0</v>
      </c>
      <c r="F220" s="294">
        <v>0</v>
      </c>
      <c r="G220" s="295">
        <v>480</v>
      </c>
      <c r="H220" s="296"/>
    </row>
    <row r="221" spans="1:8" ht="15.75">
      <c r="A221" s="76"/>
      <c r="B221" s="254"/>
      <c r="C221" s="297"/>
      <c r="D221" s="164" t="s">
        <v>226</v>
      </c>
      <c r="E221" s="135">
        <v>32670</v>
      </c>
      <c r="F221" s="165">
        <v>33762</v>
      </c>
      <c r="G221" s="165">
        <v>19385.73</v>
      </c>
      <c r="H221" s="174">
        <f t="shared" si="8"/>
        <v>0.5741878443220189</v>
      </c>
    </row>
    <row r="222" spans="1:8" ht="15.75">
      <c r="A222" s="298"/>
      <c r="B222" s="38"/>
      <c r="C222" s="299"/>
      <c r="D222" s="54" t="s">
        <v>227</v>
      </c>
      <c r="E222" s="138">
        <v>500</v>
      </c>
      <c r="F222" s="109">
        <v>4700</v>
      </c>
      <c r="G222" s="109">
        <v>2416.14</v>
      </c>
      <c r="H222" s="269">
        <f t="shared" si="8"/>
        <v>0.5140723404255318</v>
      </c>
    </row>
    <row r="223" spans="1:8" ht="31.5">
      <c r="A223" s="300"/>
      <c r="B223" s="301"/>
      <c r="C223" s="71">
        <v>920</v>
      </c>
      <c r="D223" s="311" t="s">
        <v>228</v>
      </c>
      <c r="E223" s="448">
        <f>SUM(E224:E230)</f>
        <v>1375</v>
      </c>
      <c r="F223" s="448">
        <f>SUM(F224:F230)</f>
        <v>1875</v>
      </c>
      <c r="G223" s="448">
        <f>SUM(G224:G230)</f>
        <v>2692.07</v>
      </c>
      <c r="H223" s="63">
        <f t="shared" si="8"/>
        <v>1.4357706666666668</v>
      </c>
    </row>
    <row r="224" spans="1:8" ht="15.75">
      <c r="A224" s="287"/>
      <c r="B224" s="288"/>
      <c r="C224" s="122"/>
      <c r="D224" s="123" t="s">
        <v>229</v>
      </c>
      <c r="E224" s="62">
        <v>1000</v>
      </c>
      <c r="F224" s="62">
        <v>1000</v>
      </c>
      <c r="G224" s="455">
        <v>703.38</v>
      </c>
      <c r="H224" s="302">
        <f t="shared" si="8"/>
        <v>0.70338</v>
      </c>
    </row>
    <row r="225" spans="1:8" ht="15.75">
      <c r="A225" s="287"/>
      <c r="B225" s="288"/>
      <c r="C225" s="122"/>
      <c r="D225" s="166" t="s">
        <v>230</v>
      </c>
      <c r="E225" s="165">
        <v>0</v>
      </c>
      <c r="F225" s="165">
        <v>0</v>
      </c>
      <c r="G225" s="165">
        <v>738.85</v>
      </c>
      <c r="H225" s="302">
        <v>0</v>
      </c>
    </row>
    <row r="226" spans="1:8" ht="15.75">
      <c r="A226" s="287"/>
      <c r="B226" s="288"/>
      <c r="C226" s="122"/>
      <c r="D226" s="166" t="s">
        <v>231</v>
      </c>
      <c r="E226" s="62">
        <v>0</v>
      </c>
      <c r="F226" s="62">
        <v>0</v>
      </c>
      <c r="G226" s="165">
        <v>282.51</v>
      </c>
      <c r="H226" s="63">
        <v>0</v>
      </c>
    </row>
    <row r="227" spans="1:8" ht="15.75">
      <c r="A227" s="287"/>
      <c r="B227" s="288"/>
      <c r="C227" s="122"/>
      <c r="D227" s="166" t="s">
        <v>232</v>
      </c>
      <c r="E227" s="165">
        <v>375</v>
      </c>
      <c r="F227" s="165">
        <v>375</v>
      </c>
      <c r="G227" s="165">
        <v>263.62</v>
      </c>
      <c r="H227" s="302">
        <f t="shared" si="8"/>
        <v>0.7029866666666666</v>
      </c>
    </row>
    <row r="228" spans="1:8" ht="15.75">
      <c r="A228" s="287"/>
      <c r="B228" s="288"/>
      <c r="C228" s="122"/>
      <c r="D228" s="121" t="s">
        <v>233</v>
      </c>
      <c r="E228" s="82">
        <v>0</v>
      </c>
      <c r="F228" s="82">
        <v>0</v>
      </c>
      <c r="G228" s="81">
        <v>383.04</v>
      </c>
      <c r="H228" s="63">
        <v>0</v>
      </c>
    </row>
    <row r="229" spans="1:8" ht="15.75">
      <c r="A229" s="300"/>
      <c r="B229" s="301"/>
      <c r="C229" s="297"/>
      <c r="D229" s="164" t="s">
        <v>234</v>
      </c>
      <c r="E229" s="165">
        <v>0</v>
      </c>
      <c r="F229" s="165">
        <v>500</v>
      </c>
      <c r="G229" s="165">
        <v>239</v>
      </c>
      <c r="H229" s="174">
        <f>G229/F229</f>
        <v>0.478</v>
      </c>
    </row>
    <row r="230" spans="1:8" ht="15.75">
      <c r="A230" s="300"/>
      <c r="B230" s="301"/>
      <c r="C230" s="299"/>
      <c r="D230" s="54" t="s">
        <v>235</v>
      </c>
      <c r="E230" s="109">
        <v>0</v>
      </c>
      <c r="F230" s="109">
        <v>0</v>
      </c>
      <c r="G230" s="109">
        <v>81.67</v>
      </c>
      <c r="H230" s="269">
        <v>0</v>
      </c>
    </row>
    <row r="231" spans="1:8" ht="15.75">
      <c r="A231" s="76"/>
      <c r="B231" s="77"/>
      <c r="C231" s="100">
        <v>970</v>
      </c>
      <c r="D231" s="311" t="s">
        <v>66</v>
      </c>
      <c r="E231" s="102">
        <f>E232+E236+E239+E235+E240</f>
        <v>4790</v>
      </c>
      <c r="F231" s="102">
        <f>F232+F236+F239+F235+F240</f>
        <v>8533</v>
      </c>
      <c r="G231" s="102">
        <f>G232+G236+G239+G235+G240</f>
        <v>9119.88</v>
      </c>
      <c r="H231" s="351">
        <f t="shared" si="8"/>
        <v>1.0687776866283838</v>
      </c>
    </row>
    <row r="232" spans="1:8" ht="15.75">
      <c r="A232" s="105"/>
      <c r="B232" s="355"/>
      <c r="C232" s="441"/>
      <c r="D232" s="54" t="s">
        <v>352</v>
      </c>
      <c r="E232" s="138">
        <v>0</v>
      </c>
      <c r="F232" s="138">
        <f>F233+F234</f>
        <v>8443</v>
      </c>
      <c r="G232" s="138">
        <f>G233+G234</f>
        <v>8875.88</v>
      </c>
      <c r="H232" s="56">
        <f>G232/F232</f>
        <v>1.051270875281298</v>
      </c>
    </row>
    <row r="233" spans="1:8" ht="15.75">
      <c r="A233" s="298"/>
      <c r="B233" s="77"/>
      <c r="C233" s="71"/>
      <c r="D233" s="121" t="s">
        <v>236</v>
      </c>
      <c r="E233" s="82">
        <v>0</v>
      </c>
      <c r="F233" s="82">
        <v>8443</v>
      </c>
      <c r="G233" s="81">
        <v>8443</v>
      </c>
      <c r="H233" s="63"/>
    </row>
    <row r="234" spans="1:8" ht="15.75">
      <c r="A234" s="70"/>
      <c r="B234" s="77"/>
      <c r="C234" s="71"/>
      <c r="D234" s="123" t="s">
        <v>237</v>
      </c>
      <c r="E234" s="62"/>
      <c r="F234" s="62">
        <v>0</v>
      </c>
      <c r="G234" s="182">
        <v>432.88</v>
      </c>
      <c r="H234" s="63"/>
    </row>
    <row r="235" spans="1:8" ht="24" customHeight="1">
      <c r="A235" s="70"/>
      <c r="B235" s="77"/>
      <c r="C235" s="71"/>
      <c r="D235" s="164" t="s">
        <v>238</v>
      </c>
      <c r="E235" s="82">
        <v>0</v>
      </c>
      <c r="F235" s="82">
        <v>0</v>
      </c>
      <c r="G235" s="81">
        <v>84</v>
      </c>
      <c r="H235" s="174">
        <v>0</v>
      </c>
    </row>
    <row r="236" spans="1:8" ht="15.75">
      <c r="A236" s="70"/>
      <c r="B236" s="77"/>
      <c r="C236" s="122"/>
      <c r="D236" s="164" t="s">
        <v>354</v>
      </c>
      <c r="E236" s="135">
        <f>E237+E238</f>
        <v>4750</v>
      </c>
      <c r="F236" s="135">
        <f>F237+F238</f>
        <v>50</v>
      </c>
      <c r="G236" s="135">
        <f>G237+G238</f>
        <v>72</v>
      </c>
      <c r="H236" s="174">
        <f t="shared" si="8"/>
        <v>1.44</v>
      </c>
    </row>
    <row r="237" spans="1:8" ht="31.5">
      <c r="A237" s="70"/>
      <c r="B237" s="38"/>
      <c r="C237" s="122"/>
      <c r="D237" s="121" t="s">
        <v>239</v>
      </c>
      <c r="E237" s="82">
        <v>4700</v>
      </c>
      <c r="F237" s="82">
        <v>0</v>
      </c>
      <c r="G237" s="81">
        <v>0</v>
      </c>
      <c r="H237" s="63"/>
    </row>
    <row r="238" spans="1:8" ht="15.75">
      <c r="A238" s="70"/>
      <c r="B238" s="38"/>
      <c r="C238" s="122"/>
      <c r="D238" s="121" t="s">
        <v>240</v>
      </c>
      <c r="E238" s="82">
        <v>50</v>
      </c>
      <c r="F238" s="82">
        <v>50</v>
      </c>
      <c r="G238" s="81">
        <v>72</v>
      </c>
      <c r="H238" s="63">
        <f>G238/F238</f>
        <v>1.44</v>
      </c>
    </row>
    <row r="239" spans="1:8" ht="30" customHeight="1">
      <c r="A239" s="76"/>
      <c r="B239" s="38"/>
      <c r="C239" s="122"/>
      <c r="D239" s="166" t="s">
        <v>241</v>
      </c>
      <c r="E239" s="165">
        <v>40</v>
      </c>
      <c r="F239" s="165">
        <v>40</v>
      </c>
      <c r="G239" s="165">
        <v>43</v>
      </c>
      <c r="H239" s="302">
        <f>G239/F239</f>
        <v>1.075</v>
      </c>
    </row>
    <row r="240" spans="1:8" ht="31.5">
      <c r="A240" s="303"/>
      <c r="B240" s="304"/>
      <c r="C240" s="305"/>
      <c r="D240" s="306" t="s">
        <v>242</v>
      </c>
      <c r="E240" s="82">
        <v>0</v>
      </c>
      <c r="F240" s="82">
        <v>0</v>
      </c>
      <c r="G240" s="208">
        <v>45</v>
      </c>
      <c r="H240" s="307">
        <v>0</v>
      </c>
    </row>
    <row r="241" spans="1:8" s="69" customFormat="1" ht="15.75">
      <c r="A241" s="64"/>
      <c r="B241" s="216">
        <v>80104</v>
      </c>
      <c r="C241" s="95"/>
      <c r="D241" s="96" t="s">
        <v>243</v>
      </c>
      <c r="E241" s="97">
        <f>E242+E245+E247+E249</f>
        <v>100485</v>
      </c>
      <c r="F241" s="97">
        <f>F242+F245+F247+F249</f>
        <v>100485</v>
      </c>
      <c r="G241" s="97">
        <f>G242+G245+G247+G249</f>
        <v>68173.77</v>
      </c>
      <c r="H241" s="98">
        <f t="shared" si="8"/>
        <v>0.6784472309299896</v>
      </c>
    </row>
    <row r="242" spans="1:8" ht="63">
      <c r="A242" s="76"/>
      <c r="B242" s="308"/>
      <c r="C242" s="104">
        <v>750</v>
      </c>
      <c r="D242" s="49" t="s">
        <v>244</v>
      </c>
      <c r="E242" s="102">
        <v>0</v>
      </c>
      <c r="F242" s="102">
        <v>0</v>
      </c>
      <c r="G242" s="102">
        <v>650</v>
      </c>
      <c r="H242" s="60">
        <v>0</v>
      </c>
    </row>
    <row r="243" spans="1:8" ht="15.75">
      <c r="A243" s="70"/>
      <c r="B243" s="308"/>
      <c r="C243" s="71"/>
      <c r="D243" s="50" t="s">
        <v>245</v>
      </c>
      <c r="E243" s="82"/>
      <c r="F243" s="82"/>
      <c r="G243" s="82"/>
      <c r="H243" s="63"/>
    </row>
    <row r="244" spans="1:8" ht="31.5">
      <c r="A244" s="70"/>
      <c r="B244" s="308"/>
      <c r="C244" s="71"/>
      <c r="D244" s="61" t="s">
        <v>246</v>
      </c>
      <c r="E244" s="210"/>
      <c r="F244" s="210"/>
      <c r="G244" s="309"/>
      <c r="H244" s="56"/>
    </row>
    <row r="245" spans="1:8" ht="15.75">
      <c r="A245" s="76"/>
      <c r="B245" s="77"/>
      <c r="C245" s="100">
        <v>830</v>
      </c>
      <c r="D245" s="240" t="s">
        <v>247</v>
      </c>
      <c r="E245" s="41">
        <v>100485</v>
      </c>
      <c r="F245" s="41">
        <v>100485</v>
      </c>
      <c r="G245" s="310">
        <v>66785.5</v>
      </c>
      <c r="H245" s="60">
        <f t="shared" si="8"/>
        <v>0.6646315370453302</v>
      </c>
    </row>
    <row r="246" spans="1:8" ht="31.5">
      <c r="A246" s="255"/>
      <c r="B246" s="77"/>
      <c r="C246" s="136"/>
      <c r="D246" s="61" t="s">
        <v>246</v>
      </c>
      <c r="E246" s="210"/>
      <c r="F246" s="110"/>
      <c r="G246" s="45"/>
      <c r="H246" s="259"/>
    </row>
    <row r="247" spans="1:8" ht="31.5">
      <c r="A247" s="255"/>
      <c r="B247" s="77"/>
      <c r="C247" s="71">
        <v>920</v>
      </c>
      <c r="D247" s="121" t="s">
        <v>248</v>
      </c>
      <c r="E247" s="82">
        <v>0</v>
      </c>
      <c r="F247" s="82">
        <v>0</v>
      </c>
      <c r="G247" s="208">
        <v>626.05</v>
      </c>
      <c r="H247" s="86">
        <v>0</v>
      </c>
    </row>
    <row r="248" spans="1:8" ht="31.5">
      <c r="A248" s="70"/>
      <c r="B248" s="38"/>
      <c r="C248" s="136"/>
      <c r="D248" s="108" t="s">
        <v>246</v>
      </c>
      <c r="E248" s="109"/>
      <c r="F248" s="109"/>
      <c r="G248" s="181"/>
      <c r="H248" s="259"/>
    </row>
    <row r="249" spans="1:8" ht="15.75" customHeight="1">
      <c r="A249" s="70"/>
      <c r="B249" s="38"/>
      <c r="C249" s="100">
        <v>970</v>
      </c>
      <c r="D249" s="121" t="s">
        <v>249</v>
      </c>
      <c r="E249" s="82">
        <v>0</v>
      </c>
      <c r="F249" s="82">
        <v>0</v>
      </c>
      <c r="G249" s="217">
        <v>112.22</v>
      </c>
      <c r="H249" s="86">
        <v>0</v>
      </c>
    </row>
    <row r="250" spans="1:8" ht="31.5">
      <c r="A250" s="70"/>
      <c r="B250" s="77"/>
      <c r="C250" s="136"/>
      <c r="D250" s="108" t="s">
        <v>246</v>
      </c>
      <c r="E250" s="109"/>
      <c r="F250" s="109"/>
      <c r="G250" s="181"/>
      <c r="H250" s="259"/>
    </row>
    <row r="251" spans="1:8" s="69" customFormat="1" ht="15.75">
      <c r="A251" s="64"/>
      <c r="B251" s="216">
        <v>80110</v>
      </c>
      <c r="C251" s="95"/>
      <c r="D251" s="96" t="s">
        <v>250</v>
      </c>
      <c r="E251" s="97">
        <f>E252+E253+E255</f>
        <v>2220</v>
      </c>
      <c r="F251" s="97">
        <f>F252+F253+F255</f>
        <v>263024</v>
      </c>
      <c r="G251" s="97">
        <f>G252+G253+G255</f>
        <v>262554.14</v>
      </c>
      <c r="H251" s="98">
        <f t="shared" si="8"/>
        <v>0.998213623091429</v>
      </c>
    </row>
    <row r="252" spans="1:8" ht="15.75">
      <c r="A252" s="105"/>
      <c r="B252" s="355"/>
      <c r="C252" s="167">
        <v>830</v>
      </c>
      <c r="D252" s="168" t="s">
        <v>251</v>
      </c>
      <c r="E252" s="169">
        <v>1200</v>
      </c>
      <c r="F252" s="169">
        <v>1200</v>
      </c>
      <c r="G252" s="482">
        <v>1082</v>
      </c>
      <c r="H252" s="171">
        <f t="shared" si="8"/>
        <v>0.9016666666666666</v>
      </c>
    </row>
    <row r="253" spans="1:8" ht="31.5">
      <c r="A253" s="255"/>
      <c r="B253" s="77"/>
      <c r="C253" s="314">
        <v>920</v>
      </c>
      <c r="D253" s="268" t="s">
        <v>252</v>
      </c>
      <c r="E253" s="82">
        <f>E254</f>
        <v>800</v>
      </c>
      <c r="F253" s="82">
        <f>F254</f>
        <v>800</v>
      </c>
      <c r="G253" s="82">
        <f>SUM(G254:G254)</f>
        <v>496.25</v>
      </c>
      <c r="H253" s="63">
        <f t="shared" si="8"/>
        <v>0.6203125</v>
      </c>
    </row>
    <row r="254" spans="1:8" ht="15.75">
      <c r="A254" s="76"/>
      <c r="B254" s="77"/>
      <c r="C254" s="122"/>
      <c r="D254" s="123" t="s">
        <v>253</v>
      </c>
      <c r="E254" s="82">
        <v>800</v>
      </c>
      <c r="F254" s="82">
        <v>800</v>
      </c>
      <c r="G254" s="62">
        <v>496.25</v>
      </c>
      <c r="H254" s="63">
        <f t="shared" si="8"/>
        <v>0.6203125</v>
      </c>
    </row>
    <row r="255" spans="1:8" ht="15.75">
      <c r="A255" s="76"/>
      <c r="B255" s="77"/>
      <c r="C255" s="100">
        <v>970</v>
      </c>
      <c r="D255" s="311" t="s">
        <v>66</v>
      </c>
      <c r="E255" s="102">
        <f>E256+E258</f>
        <v>220</v>
      </c>
      <c r="F255" s="102">
        <f>F256+F258</f>
        <v>261024</v>
      </c>
      <c r="G255" s="102">
        <f>G256+G258</f>
        <v>260975.89</v>
      </c>
      <c r="H255" s="60">
        <f t="shared" si="8"/>
        <v>0.9998156874463652</v>
      </c>
    </row>
    <row r="256" spans="1:8" ht="30.75" customHeight="1">
      <c r="A256" s="312"/>
      <c r="B256" s="313"/>
      <c r="C256" s="314"/>
      <c r="D256" s="268" t="s">
        <v>254</v>
      </c>
      <c r="E256" s="135">
        <v>0</v>
      </c>
      <c r="F256" s="135">
        <v>244511</v>
      </c>
      <c r="G256" s="315">
        <v>244510.72</v>
      </c>
      <c r="H256" s="84">
        <f>G256/F256</f>
        <v>0.9999988548572457</v>
      </c>
    </row>
    <row r="257" spans="1:8" ht="50.25" customHeight="1">
      <c r="A257" s="312"/>
      <c r="B257" s="313"/>
      <c r="C257" s="314"/>
      <c r="D257" s="268" t="s">
        <v>255</v>
      </c>
      <c r="E257" s="62"/>
      <c r="F257" s="82"/>
      <c r="G257" s="316"/>
      <c r="H257" s="53"/>
    </row>
    <row r="258" spans="1:8" ht="15.75">
      <c r="A258" s="70"/>
      <c r="B258" s="79"/>
      <c r="C258" s="71"/>
      <c r="D258" s="164" t="s">
        <v>355</v>
      </c>
      <c r="E258" s="135">
        <f>E259+E260</f>
        <v>220</v>
      </c>
      <c r="F258" s="135">
        <f>F259+F260</f>
        <v>16513</v>
      </c>
      <c r="G258" s="135">
        <f>G259+G260</f>
        <v>16465.17</v>
      </c>
      <c r="H258" s="174">
        <f t="shared" si="8"/>
        <v>0.9971034942166777</v>
      </c>
    </row>
    <row r="259" spans="1:8" ht="15.75">
      <c r="A259" s="304"/>
      <c r="B259" s="317"/>
      <c r="C259" s="314"/>
      <c r="D259" s="268" t="s">
        <v>256</v>
      </c>
      <c r="E259" s="82">
        <v>0</v>
      </c>
      <c r="F259" s="82">
        <v>16293</v>
      </c>
      <c r="G259" s="208">
        <v>16292.17</v>
      </c>
      <c r="H259" s="307"/>
    </row>
    <row r="260" spans="1:8" ht="15.75">
      <c r="A260" s="304"/>
      <c r="B260" s="317"/>
      <c r="C260" s="314"/>
      <c r="D260" s="123" t="s">
        <v>237</v>
      </c>
      <c r="E260" s="62">
        <v>220</v>
      </c>
      <c r="F260" s="62">
        <v>220</v>
      </c>
      <c r="G260" s="316">
        <v>173</v>
      </c>
      <c r="H260" s="53"/>
    </row>
    <row r="261" spans="1:8" s="69" customFormat="1" ht="15.75">
      <c r="A261" s="93"/>
      <c r="B261" s="228">
        <v>80113</v>
      </c>
      <c r="C261" s="133"/>
      <c r="D261" s="33" t="s">
        <v>257</v>
      </c>
      <c r="E261" s="119">
        <f>E263+E264+E262</f>
        <v>5000</v>
      </c>
      <c r="F261" s="119">
        <f>F263+F264+F262</f>
        <v>5000</v>
      </c>
      <c r="G261" s="119">
        <f>G263+G264+G262</f>
        <v>5749.77</v>
      </c>
      <c r="H261" s="318">
        <f>G261/F261</f>
        <v>1.1499540000000001</v>
      </c>
    </row>
    <row r="262" spans="1:8" ht="31.5">
      <c r="A262" s="76"/>
      <c r="B262" s="77"/>
      <c r="C262" s="136">
        <v>690</v>
      </c>
      <c r="D262" s="108" t="s">
        <v>258</v>
      </c>
      <c r="E262" s="109">
        <v>0</v>
      </c>
      <c r="F262" s="109">
        <v>0</v>
      </c>
      <c r="G262" s="181">
        <v>30</v>
      </c>
      <c r="H262" s="171">
        <v>0</v>
      </c>
    </row>
    <row r="263" spans="1:8" ht="14.25" customHeight="1">
      <c r="A263" s="255"/>
      <c r="B263" s="77"/>
      <c r="C263" s="167">
        <v>830</v>
      </c>
      <c r="D263" s="198" t="s">
        <v>259</v>
      </c>
      <c r="E263" s="169">
        <v>5000</v>
      </c>
      <c r="F263" s="169">
        <v>5000</v>
      </c>
      <c r="G263" s="169">
        <v>5417.43</v>
      </c>
      <c r="H263" s="171">
        <f>G263/F263</f>
        <v>1.083486</v>
      </c>
    </row>
    <row r="264" spans="1:8" ht="31.5">
      <c r="A264" s="267"/>
      <c r="B264" s="38"/>
      <c r="C264" s="71">
        <v>970</v>
      </c>
      <c r="D264" s="50" t="s">
        <v>260</v>
      </c>
      <c r="E264" s="82">
        <v>0</v>
      </c>
      <c r="F264" s="82">
        <v>0</v>
      </c>
      <c r="G264" s="51">
        <v>302.34</v>
      </c>
      <c r="H264" s="63">
        <v>0</v>
      </c>
    </row>
    <row r="265" spans="1:8" s="69" customFormat="1" ht="15.75">
      <c r="A265" s="64"/>
      <c r="B265" s="216">
        <v>80195</v>
      </c>
      <c r="C265" s="95"/>
      <c r="D265" s="319" t="s">
        <v>55</v>
      </c>
      <c r="E265" s="97">
        <f>E269+E266+E267</f>
        <v>0</v>
      </c>
      <c r="F265" s="97">
        <f>F269+F266+F267</f>
        <v>15534</v>
      </c>
      <c r="G265" s="97">
        <f>G269+G266+G267</f>
        <v>14034</v>
      </c>
      <c r="H265" s="98">
        <f>G265/F265</f>
        <v>0.9034376207029742</v>
      </c>
    </row>
    <row r="266" spans="1:8" s="36" customFormat="1" ht="47.25">
      <c r="A266" s="70"/>
      <c r="B266" s="320"/>
      <c r="C266" s="321">
        <v>960</v>
      </c>
      <c r="D266" s="322" t="s">
        <v>261</v>
      </c>
      <c r="E266" s="323">
        <v>0</v>
      </c>
      <c r="F266" s="323">
        <v>5298</v>
      </c>
      <c r="G266" s="323">
        <v>5298</v>
      </c>
      <c r="H266" s="324">
        <f>G266/F266</f>
        <v>1</v>
      </c>
    </row>
    <row r="267" spans="1:8" ht="48" customHeight="1">
      <c r="A267" s="70"/>
      <c r="B267" s="38"/>
      <c r="C267" s="188">
        <v>2010</v>
      </c>
      <c r="D267" s="121" t="s">
        <v>356</v>
      </c>
      <c r="E267" s="82">
        <v>0</v>
      </c>
      <c r="F267" s="82">
        <v>1500</v>
      </c>
      <c r="G267" s="51">
        <v>0</v>
      </c>
      <c r="H267" s="63">
        <v>0</v>
      </c>
    </row>
    <row r="268" spans="1:8" ht="34.5" customHeight="1">
      <c r="A268" s="70"/>
      <c r="B268" s="38"/>
      <c r="C268" s="325"/>
      <c r="D268" s="40" t="s">
        <v>357</v>
      </c>
      <c r="E268" s="326"/>
      <c r="F268" s="326"/>
      <c r="G268" s="327"/>
      <c r="H268" s="307"/>
    </row>
    <row r="269" spans="1:8" ht="31.5" customHeight="1">
      <c r="A269" s="70"/>
      <c r="B269" s="328"/>
      <c r="C269" s="329">
        <v>2020</v>
      </c>
      <c r="D269" s="330" t="s">
        <v>262</v>
      </c>
      <c r="E269" s="331">
        <f>E271</f>
        <v>0</v>
      </c>
      <c r="F269" s="331">
        <f>F271</f>
        <v>8736</v>
      </c>
      <c r="G269" s="331">
        <f>G271</f>
        <v>8736</v>
      </c>
      <c r="H269" s="332">
        <f>G269/F269</f>
        <v>1</v>
      </c>
    </row>
    <row r="270" spans="1:8" ht="15.75" customHeight="1">
      <c r="A270" s="105"/>
      <c r="B270" s="483"/>
      <c r="C270" s="344"/>
      <c r="D270" s="484" t="s">
        <v>263</v>
      </c>
      <c r="E270" s="327"/>
      <c r="F270" s="327"/>
      <c r="G270" s="45"/>
      <c r="H270" s="403"/>
    </row>
    <row r="271" spans="1:8" ht="31.5">
      <c r="A271" s="298"/>
      <c r="B271" s="328"/>
      <c r="C271" s="43"/>
      <c r="D271" s="443" t="s">
        <v>264</v>
      </c>
      <c r="E271" s="327">
        <v>0</v>
      </c>
      <c r="F271" s="327">
        <v>8736</v>
      </c>
      <c r="G271" s="327">
        <v>8736</v>
      </c>
      <c r="H271" s="42">
        <f>G271/F271</f>
        <v>1</v>
      </c>
    </row>
    <row r="272" spans="1:8" s="29" customFormat="1" ht="15.75">
      <c r="A272" s="337">
        <v>852</v>
      </c>
      <c r="B272" s="24"/>
      <c r="C272" s="25"/>
      <c r="D272" s="338" t="s">
        <v>265</v>
      </c>
      <c r="E272" s="27">
        <f>E275+E282+E290+E296+E299+E309+E314+E293+E273</f>
        <v>7205800</v>
      </c>
      <c r="F272" s="27">
        <f>F275+F282+F290+F296+F299+F309+F314+F293+F273</f>
        <v>8406690.59</v>
      </c>
      <c r="G272" s="27">
        <f>G275+G282+G290+G296+G299+G309+G314+G293+G273</f>
        <v>4249409.48</v>
      </c>
      <c r="H272" s="129">
        <f aca="true" t="shared" si="9" ref="H272:H286">G272/F272</f>
        <v>0.5054794671585505</v>
      </c>
    </row>
    <row r="273" spans="1:8" s="341" customFormat="1" ht="15.75">
      <c r="A273" s="339"/>
      <c r="B273" s="132">
        <v>85202</v>
      </c>
      <c r="C273" s="32"/>
      <c r="D273" s="340" t="s">
        <v>266</v>
      </c>
      <c r="E273" s="119">
        <f>E274</f>
        <v>0</v>
      </c>
      <c r="F273" s="119">
        <f>F274</f>
        <v>0</v>
      </c>
      <c r="G273" s="119">
        <f>G274</f>
        <v>6300</v>
      </c>
      <c r="H273" s="120">
        <v>0</v>
      </c>
    </row>
    <row r="274" spans="1:8" ht="31.5">
      <c r="A274" s="267"/>
      <c r="B274" s="38"/>
      <c r="C274" s="71">
        <v>970</v>
      </c>
      <c r="D274" s="50" t="s">
        <v>267</v>
      </c>
      <c r="E274" s="82">
        <v>0</v>
      </c>
      <c r="F274" s="82">
        <v>0</v>
      </c>
      <c r="G274" s="51">
        <v>6300</v>
      </c>
      <c r="H274" s="63">
        <v>0</v>
      </c>
    </row>
    <row r="275" spans="1:8" s="69" customFormat="1" ht="15.75">
      <c r="A275" s="342"/>
      <c r="B275" s="117">
        <v>85203</v>
      </c>
      <c r="C275" s="32"/>
      <c r="D275" s="118" t="s">
        <v>268</v>
      </c>
      <c r="E275" s="119">
        <f>E277+E280+E276</f>
        <v>499500</v>
      </c>
      <c r="F275" s="119">
        <f>F277+F280+F276</f>
        <v>758827</v>
      </c>
      <c r="G275" s="119">
        <f>G277+G280+G276</f>
        <v>269978.65</v>
      </c>
      <c r="H275" s="120">
        <f t="shared" si="9"/>
        <v>0.3557841905994384</v>
      </c>
    </row>
    <row r="276" spans="1:8" ht="47.25">
      <c r="A276" s="70"/>
      <c r="B276" s="38"/>
      <c r="C276" s="167">
        <v>920</v>
      </c>
      <c r="D276" s="168" t="s">
        <v>269</v>
      </c>
      <c r="E276" s="169">
        <v>0</v>
      </c>
      <c r="F276" s="169">
        <v>0</v>
      </c>
      <c r="G276" s="170">
        <v>1033.14</v>
      </c>
      <c r="H276" s="171">
        <v>0</v>
      </c>
    </row>
    <row r="277" spans="1:8" ht="51" customHeight="1">
      <c r="A277" s="76"/>
      <c r="B277" s="77"/>
      <c r="C277" s="325">
        <v>2010</v>
      </c>
      <c r="D277" s="121" t="s">
        <v>270</v>
      </c>
      <c r="E277" s="82">
        <f>E278+E279</f>
        <v>499200</v>
      </c>
      <c r="F277" s="82">
        <f>F278+F279</f>
        <v>758527</v>
      </c>
      <c r="G277" s="82">
        <f>G278+G279</f>
        <v>268800</v>
      </c>
      <c r="H277" s="63">
        <f t="shared" si="9"/>
        <v>0.3543710375504102</v>
      </c>
    </row>
    <row r="278" spans="1:8" ht="18" customHeight="1">
      <c r="A278" s="76"/>
      <c r="B278" s="343"/>
      <c r="C278" s="325"/>
      <c r="D278" s="166" t="s">
        <v>271</v>
      </c>
      <c r="E278" s="165">
        <v>499200</v>
      </c>
      <c r="F278" s="165">
        <v>481520</v>
      </c>
      <c r="G278" s="165">
        <v>268800</v>
      </c>
      <c r="H278" s="302">
        <f>G278/F278</f>
        <v>0.5582322644957635</v>
      </c>
    </row>
    <row r="279" spans="1:8" ht="15" customHeight="1">
      <c r="A279" s="76"/>
      <c r="B279" s="343"/>
      <c r="C279" s="344"/>
      <c r="D279" s="54" t="s">
        <v>272</v>
      </c>
      <c r="E279" s="138">
        <v>0</v>
      </c>
      <c r="F279" s="138">
        <v>277007</v>
      </c>
      <c r="G279" s="138">
        <v>0</v>
      </c>
      <c r="H279" s="269">
        <v>0</v>
      </c>
    </row>
    <row r="280" spans="1:8" ht="48" customHeight="1">
      <c r="A280" s="76"/>
      <c r="B280" s="38"/>
      <c r="C280" s="188">
        <v>2360</v>
      </c>
      <c r="D280" s="101" t="s">
        <v>273</v>
      </c>
      <c r="E280" s="102">
        <v>300</v>
      </c>
      <c r="F280" s="102">
        <v>300</v>
      </c>
      <c r="G280" s="103">
        <v>145.51</v>
      </c>
      <c r="H280" s="60">
        <f t="shared" si="9"/>
        <v>0.4850333333333333</v>
      </c>
    </row>
    <row r="281" spans="1:8" ht="15.75">
      <c r="A281" s="79"/>
      <c r="B281" s="85"/>
      <c r="C281" s="325"/>
      <c r="D281" s="121" t="s">
        <v>274</v>
      </c>
      <c r="E281" s="345"/>
      <c r="F281" s="345"/>
      <c r="G281" s="110"/>
      <c r="H281" s="346"/>
    </row>
    <row r="282" spans="1:8" s="69" customFormat="1" ht="47.25">
      <c r="A282" s="347"/>
      <c r="B282" s="348">
        <v>85212</v>
      </c>
      <c r="C282" s="32"/>
      <c r="D282" s="118" t="s">
        <v>275</v>
      </c>
      <c r="E282" s="349">
        <f>E283+E286</f>
        <v>4552000</v>
      </c>
      <c r="F282" s="349">
        <f>F283+F286</f>
        <v>5016000</v>
      </c>
      <c r="G282" s="34">
        <f>G283+G286</f>
        <v>2448355.59</v>
      </c>
      <c r="H282" s="350">
        <f t="shared" si="9"/>
        <v>0.48810916866028703</v>
      </c>
    </row>
    <row r="283" spans="1:8" ht="47.25">
      <c r="A283" s="267"/>
      <c r="B283" s="38"/>
      <c r="C283" s="188">
        <v>2010</v>
      </c>
      <c r="D283" s="121" t="s">
        <v>270</v>
      </c>
      <c r="E283" s="82">
        <f>E284+E285</f>
        <v>4527000</v>
      </c>
      <c r="F283" s="82">
        <f>F284+F285</f>
        <v>4991000</v>
      </c>
      <c r="G283" s="82">
        <f>G284+G285</f>
        <v>2411500</v>
      </c>
      <c r="H283" s="351">
        <f t="shared" si="9"/>
        <v>0.4831697054698457</v>
      </c>
    </row>
    <row r="284" spans="1:8" ht="15.75">
      <c r="A284" s="255"/>
      <c r="B284" s="343"/>
      <c r="C284" s="325"/>
      <c r="D284" s="164" t="s">
        <v>276</v>
      </c>
      <c r="E284" s="135">
        <v>3704000</v>
      </c>
      <c r="F284" s="165">
        <v>4168000</v>
      </c>
      <c r="G284" s="165">
        <v>1993700</v>
      </c>
      <c r="H284" s="63">
        <f>G284/F284</f>
        <v>0.47833493282149714</v>
      </c>
    </row>
    <row r="285" spans="1:8" ht="15.75">
      <c r="A285" s="255"/>
      <c r="B285" s="343"/>
      <c r="C285" s="325"/>
      <c r="D285" s="203" t="s">
        <v>277</v>
      </c>
      <c r="E285" s="55">
        <v>823000</v>
      </c>
      <c r="F285" s="82">
        <v>823000</v>
      </c>
      <c r="G285" s="51">
        <v>417800</v>
      </c>
      <c r="H285" s="352">
        <f>G285/F285</f>
        <v>0.5076549210206561</v>
      </c>
    </row>
    <row r="286" spans="1:8" ht="48.75" customHeight="1">
      <c r="A286" s="467"/>
      <c r="B286" s="355"/>
      <c r="C286" s="485">
        <v>2360</v>
      </c>
      <c r="D286" s="179" t="s">
        <v>278</v>
      </c>
      <c r="E286" s="180">
        <f>E287+E288+E289</f>
        <v>25000</v>
      </c>
      <c r="F286" s="180">
        <f>F287+F288+F289</f>
        <v>25000</v>
      </c>
      <c r="G286" s="180">
        <f>G287+G288+G289</f>
        <v>36855.59</v>
      </c>
      <c r="H286" s="249">
        <f t="shared" si="9"/>
        <v>1.4742236</v>
      </c>
    </row>
    <row r="287" spans="1:8" ht="31.5">
      <c r="A287" s="298"/>
      <c r="B287" s="38"/>
      <c r="C287" s="43"/>
      <c r="D287" s="123" t="s">
        <v>279</v>
      </c>
      <c r="E287" s="62">
        <v>2000</v>
      </c>
      <c r="F287" s="62">
        <v>2000</v>
      </c>
      <c r="G287" s="62">
        <v>8904.59</v>
      </c>
      <c r="H287" s="63"/>
    </row>
    <row r="288" spans="1:8" ht="31.5">
      <c r="A288" s="76"/>
      <c r="B288" s="77"/>
      <c r="C288" s="43"/>
      <c r="D288" s="166" t="s">
        <v>280</v>
      </c>
      <c r="E288" s="82">
        <v>23000</v>
      </c>
      <c r="F288" s="82">
        <v>23000</v>
      </c>
      <c r="G288" s="82">
        <v>20893.25</v>
      </c>
      <c r="H288" s="63"/>
    </row>
    <row r="289" spans="1:8" ht="47.25">
      <c r="A289" s="76"/>
      <c r="B289" s="106"/>
      <c r="C289" s="237"/>
      <c r="D289" s="108" t="s">
        <v>281</v>
      </c>
      <c r="E289" s="138">
        <v>0</v>
      </c>
      <c r="F289" s="138">
        <v>0</v>
      </c>
      <c r="G289" s="138">
        <v>7057.75</v>
      </c>
      <c r="H289" s="56"/>
    </row>
    <row r="290" spans="1:8" s="69" customFormat="1" ht="48" customHeight="1">
      <c r="A290" s="64"/>
      <c r="B290" s="353">
        <v>85213</v>
      </c>
      <c r="C290" s="244"/>
      <c r="D290" s="245" t="s">
        <v>282</v>
      </c>
      <c r="E290" s="246">
        <f>E291+E292</f>
        <v>53200</v>
      </c>
      <c r="F290" s="246">
        <f>F291+F292</f>
        <v>69900</v>
      </c>
      <c r="G290" s="246">
        <f>G291+G292</f>
        <v>36600</v>
      </c>
      <c r="H290" s="278">
        <f aca="true" t="shared" si="10" ref="H290:H300">G290/F290</f>
        <v>0.5236051502145923</v>
      </c>
    </row>
    <row r="291" spans="1:8" ht="47.25">
      <c r="A291" s="76"/>
      <c r="B291" s="156"/>
      <c r="C291" s="237">
        <v>2010</v>
      </c>
      <c r="D291" s="108" t="s">
        <v>283</v>
      </c>
      <c r="E291" s="109">
        <v>20300</v>
      </c>
      <c r="F291" s="109">
        <v>39300</v>
      </c>
      <c r="G291" s="110">
        <v>20300</v>
      </c>
      <c r="H291" s="56">
        <f t="shared" si="10"/>
        <v>0.5165394402035624</v>
      </c>
    </row>
    <row r="292" spans="1:8" ht="31.5">
      <c r="A292" s="70"/>
      <c r="B292" s="38"/>
      <c r="C292" s="43">
        <v>2030</v>
      </c>
      <c r="D292" s="121" t="s">
        <v>284</v>
      </c>
      <c r="E292" s="82">
        <v>32900</v>
      </c>
      <c r="F292" s="82">
        <v>30600</v>
      </c>
      <c r="G292" s="51">
        <v>16300</v>
      </c>
      <c r="H292" s="56">
        <f t="shared" si="10"/>
        <v>0.5326797385620915</v>
      </c>
    </row>
    <row r="293" spans="1:8" s="69" customFormat="1" ht="31.5">
      <c r="A293" s="93"/>
      <c r="B293" s="279">
        <v>85214</v>
      </c>
      <c r="C293" s="354"/>
      <c r="D293" s="66" t="s">
        <v>285</v>
      </c>
      <c r="E293" s="67">
        <f>E294+E295</f>
        <v>739200</v>
      </c>
      <c r="F293" s="67">
        <f>F294+F295</f>
        <v>687200</v>
      </c>
      <c r="G293" s="67">
        <f>G294+G295</f>
        <v>357519.5</v>
      </c>
      <c r="H293" s="68">
        <f t="shared" si="10"/>
        <v>0.5202553841676368</v>
      </c>
    </row>
    <row r="294" spans="1:8" ht="47.25">
      <c r="A294" s="76"/>
      <c r="B294" s="77"/>
      <c r="C294" s="167">
        <v>970</v>
      </c>
      <c r="D294" s="198" t="s">
        <v>286</v>
      </c>
      <c r="E294" s="169">
        <v>2200</v>
      </c>
      <c r="F294" s="169">
        <v>2200</v>
      </c>
      <c r="G294" s="169">
        <v>1919.5</v>
      </c>
      <c r="H294" s="56">
        <f>G294/F294</f>
        <v>0.8725</v>
      </c>
    </row>
    <row r="295" spans="1:8" ht="31.5">
      <c r="A295" s="76"/>
      <c r="B295" s="355"/>
      <c r="C295" s="237">
        <v>2030</v>
      </c>
      <c r="D295" s="108" t="s">
        <v>287</v>
      </c>
      <c r="E295" s="109">
        <v>737000</v>
      </c>
      <c r="F295" s="109">
        <v>685000</v>
      </c>
      <c r="G295" s="110">
        <v>355600</v>
      </c>
      <c r="H295" s="56">
        <f t="shared" si="10"/>
        <v>0.5191240875912408</v>
      </c>
    </row>
    <row r="296" spans="1:8" s="69" customFormat="1" ht="15.75">
      <c r="A296" s="64"/>
      <c r="B296" s="196">
        <v>85216</v>
      </c>
      <c r="C296" s="356"/>
      <c r="D296" s="357" t="s">
        <v>288</v>
      </c>
      <c r="E296" s="358">
        <f>E298</f>
        <v>312000</v>
      </c>
      <c r="F296" s="358">
        <f>F298</f>
        <v>341000</v>
      </c>
      <c r="G296" s="358">
        <f>G298+G297</f>
        <v>204322.04</v>
      </c>
      <c r="H296" s="35">
        <f>G296/F296</f>
        <v>0.5991848680351907</v>
      </c>
    </row>
    <row r="297" spans="1:8" ht="47.25">
      <c r="A297" s="76"/>
      <c r="B297" s="77"/>
      <c r="C297" s="167">
        <v>970</v>
      </c>
      <c r="D297" s="198" t="s">
        <v>361</v>
      </c>
      <c r="E297" s="169">
        <v>0</v>
      </c>
      <c r="F297" s="169">
        <v>0</v>
      </c>
      <c r="G297" s="169">
        <v>222.04</v>
      </c>
      <c r="H297" s="56">
        <v>0</v>
      </c>
    </row>
    <row r="298" spans="1:8" ht="31.5">
      <c r="A298" s="298"/>
      <c r="B298" s="359"/>
      <c r="C298" s="43">
        <v>2030</v>
      </c>
      <c r="D298" s="121" t="s">
        <v>289</v>
      </c>
      <c r="E298" s="82">
        <v>312000</v>
      </c>
      <c r="F298" s="82">
        <v>341000</v>
      </c>
      <c r="G298" s="51">
        <v>204100</v>
      </c>
      <c r="H298" s="63">
        <f>G298/F298</f>
        <v>0.5985337243401759</v>
      </c>
    </row>
    <row r="299" spans="1:8" s="69" customFormat="1" ht="15.75">
      <c r="A299" s="471"/>
      <c r="B299" s="216">
        <v>85219</v>
      </c>
      <c r="C299" s="95"/>
      <c r="D299" s="96" t="s">
        <v>290</v>
      </c>
      <c r="E299" s="97">
        <f>E300+E304+E306+E308</f>
        <v>456900</v>
      </c>
      <c r="F299" s="97">
        <f>F300+F304+F306+F308</f>
        <v>866463.5900000001</v>
      </c>
      <c r="G299" s="97">
        <f>G300+G304+G306+G308</f>
        <v>487782.32999999996</v>
      </c>
      <c r="H299" s="98">
        <f t="shared" si="10"/>
        <v>0.5629576771944911</v>
      </c>
    </row>
    <row r="300" spans="1:8" ht="47.25">
      <c r="A300" s="298"/>
      <c r="B300" s="38"/>
      <c r="C300" s="71">
        <v>920</v>
      </c>
      <c r="D300" s="123" t="s">
        <v>1</v>
      </c>
      <c r="E300" s="82">
        <v>10000</v>
      </c>
      <c r="F300" s="62">
        <v>10000</v>
      </c>
      <c r="G300" s="62">
        <f>G301+G302+G303</f>
        <v>7752.33</v>
      </c>
      <c r="H300" s="63">
        <f t="shared" si="10"/>
        <v>0.775233</v>
      </c>
    </row>
    <row r="301" spans="1:8" ht="15.75">
      <c r="A301" s="70"/>
      <c r="B301" s="38"/>
      <c r="C301" s="71"/>
      <c r="D301" s="264" t="s">
        <v>291</v>
      </c>
      <c r="E301" s="220"/>
      <c r="F301" s="52"/>
      <c r="G301" s="265">
        <v>7107.92</v>
      </c>
      <c r="H301" s="456"/>
    </row>
    <row r="302" spans="1:9" ht="31.5">
      <c r="A302" s="70"/>
      <c r="B302" s="38"/>
      <c r="C302" s="71"/>
      <c r="D302" s="50" t="s">
        <v>292</v>
      </c>
      <c r="E302" s="220"/>
      <c r="F302" s="220"/>
      <c r="G302" s="361">
        <v>80.45</v>
      </c>
      <c r="H302" s="362"/>
      <c r="I302" s="363"/>
    </row>
    <row r="303" spans="1:8" ht="15.75">
      <c r="A303" s="70"/>
      <c r="B303" s="38"/>
      <c r="C303" s="136"/>
      <c r="D303" s="335" t="s">
        <v>293</v>
      </c>
      <c r="E303" s="364"/>
      <c r="F303" s="364"/>
      <c r="G303" s="365">
        <v>563.96</v>
      </c>
      <c r="H303" s="63"/>
    </row>
    <row r="304" spans="1:8" ht="15.75">
      <c r="A304" s="70"/>
      <c r="B304" s="38"/>
      <c r="C304" s="366">
        <v>2007</v>
      </c>
      <c r="D304" s="49" t="s">
        <v>294</v>
      </c>
      <c r="E304" s="51">
        <v>0</v>
      </c>
      <c r="F304" s="41">
        <v>388971.01</v>
      </c>
      <c r="G304" s="310">
        <v>194531.28</v>
      </c>
      <c r="H304" s="60">
        <f>G304/F304</f>
        <v>0.5001176822920557</v>
      </c>
    </row>
    <row r="305" spans="1:8" ht="63">
      <c r="A305" s="70"/>
      <c r="B305" s="38"/>
      <c r="C305" s="367"/>
      <c r="D305" s="368" t="s">
        <v>295</v>
      </c>
      <c r="E305" s="45"/>
      <c r="F305" s="45"/>
      <c r="G305" s="110"/>
      <c r="H305" s="56"/>
    </row>
    <row r="306" spans="1:8" ht="15.75">
      <c r="A306" s="70"/>
      <c r="B306" s="38"/>
      <c r="C306" s="369">
        <v>2009</v>
      </c>
      <c r="D306" s="50" t="s">
        <v>294</v>
      </c>
      <c r="E306" s="78">
        <v>0</v>
      </c>
      <c r="F306" s="78">
        <v>20592.58</v>
      </c>
      <c r="G306" s="51">
        <v>10298.72</v>
      </c>
      <c r="H306" s="60">
        <f>G306/F306</f>
        <v>0.5001180036692827</v>
      </c>
    </row>
    <row r="307" spans="1:8" ht="63">
      <c r="A307" s="70"/>
      <c r="B307" s="38"/>
      <c r="C307" s="370"/>
      <c r="D307" s="368" t="s">
        <v>295</v>
      </c>
      <c r="E307" s="345"/>
      <c r="F307" s="345"/>
      <c r="G307" s="51"/>
      <c r="H307" s="371"/>
    </row>
    <row r="308" spans="1:8" ht="31.5">
      <c r="A308" s="76"/>
      <c r="B308" s="77"/>
      <c r="C308" s="39">
        <v>2030</v>
      </c>
      <c r="D308" s="205" t="s">
        <v>296</v>
      </c>
      <c r="E308" s="59">
        <v>446900</v>
      </c>
      <c r="F308" s="59">
        <v>446900</v>
      </c>
      <c r="G308" s="59">
        <v>275200</v>
      </c>
      <c r="H308" s="75">
        <f>G308/F308</f>
        <v>0.6157977176102036</v>
      </c>
    </row>
    <row r="309" spans="1:8" s="69" customFormat="1" ht="15.75">
      <c r="A309" s="93"/>
      <c r="B309" s="279">
        <v>85228</v>
      </c>
      <c r="C309" s="65"/>
      <c r="D309" s="66" t="s">
        <v>297</v>
      </c>
      <c r="E309" s="67">
        <f>E310+E313</f>
        <v>152000</v>
      </c>
      <c r="F309" s="67">
        <f>F310+F313</f>
        <v>152000</v>
      </c>
      <c r="G309" s="67">
        <f>G310+G313</f>
        <v>78964.27</v>
      </c>
      <c r="H309" s="68">
        <f>G309/F309</f>
        <v>0.5195017763157895</v>
      </c>
    </row>
    <row r="310" spans="1:8" ht="31.5">
      <c r="A310" s="76"/>
      <c r="B310" s="280"/>
      <c r="C310" s="104">
        <v>830</v>
      </c>
      <c r="D310" s="444" t="s">
        <v>298</v>
      </c>
      <c r="E310" s="445">
        <v>130000</v>
      </c>
      <c r="F310" s="445">
        <v>130000</v>
      </c>
      <c r="G310" s="445">
        <f>G311+G312</f>
        <v>66364.27</v>
      </c>
      <c r="H310" s="75">
        <f>G310/F310</f>
        <v>0.5104943846153847</v>
      </c>
    </row>
    <row r="311" spans="1:8" ht="15.75">
      <c r="A311" s="76"/>
      <c r="B311" s="38"/>
      <c r="C311" s="71"/>
      <c r="D311" s="121" t="s">
        <v>299</v>
      </c>
      <c r="E311" s="82"/>
      <c r="F311" s="82"/>
      <c r="G311" s="51">
        <v>4960.1</v>
      </c>
      <c r="H311" s="174"/>
    </row>
    <row r="312" spans="1:8" ht="15.75">
      <c r="A312" s="76"/>
      <c r="B312" s="38"/>
      <c r="C312" s="122"/>
      <c r="D312" s="54" t="s">
        <v>300</v>
      </c>
      <c r="E312" s="138"/>
      <c r="F312" s="138"/>
      <c r="G312" s="138">
        <v>61404.17</v>
      </c>
      <c r="H312" s="63"/>
    </row>
    <row r="313" spans="1:8" ht="47.25">
      <c r="A313" s="76"/>
      <c r="B313" s="106"/>
      <c r="C313" s="201">
        <v>2010</v>
      </c>
      <c r="D313" s="168" t="s">
        <v>301</v>
      </c>
      <c r="E313" s="169">
        <v>22000</v>
      </c>
      <c r="F313" s="169">
        <v>22000</v>
      </c>
      <c r="G313" s="170">
        <v>12600</v>
      </c>
      <c r="H313" s="171">
        <f>G313/F313</f>
        <v>0.5727272727272728</v>
      </c>
    </row>
    <row r="314" spans="1:8" s="69" customFormat="1" ht="15.75">
      <c r="A314" s="64"/>
      <c r="B314" s="216">
        <v>85295</v>
      </c>
      <c r="C314" s="95"/>
      <c r="D314" s="96" t="s">
        <v>55</v>
      </c>
      <c r="E314" s="97">
        <f>E315+E317+E319</f>
        <v>441000</v>
      </c>
      <c r="F314" s="97">
        <f>F315+F317+F319</f>
        <v>515300</v>
      </c>
      <c r="G314" s="97">
        <f>G315+G317+G319</f>
        <v>359587.1</v>
      </c>
      <c r="H314" s="98">
        <f>G314/F314</f>
        <v>0.6978208810401707</v>
      </c>
    </row>
    <row r="315" spans="1:8" ht="15.75">
      <c r="A315" s="262"/>
      <c r="B315" s="156"/>
      <c r="C315" s="100">
        <v>970</v>
      </c>
      <c r="D315" s="49" t="s">
        <v>66</v>
      </c>
      <c r="E315" s="41">
        <f>E316</f>
        <v>0</v>
      </c>
      <c r="F315" s="41">
        <f>F316</f>
        <v>0</v>
      </c>
      <c r="G315" s="41">
        <f>G316</f>
        <v>2387.1</v>
      </c>
      <c r="H315" s="332">
        <v>0</v>
      </c>
    </row>
    <row r="316" spans="1:8" ht="31.5">
      <c r="A316" s="230"/>
      <c r="B316" s="465"/>
      <c r="C316" s="441"/>
      <c r="D316" s="335" t="s">
        <v>302</v>
      </c>
      <c r="E316" s="336">
        <v>0</v>
      </c>
      <c r="F316" s="336">
        <v>0</v>
      </c>
      <c r="G316" s="336">
        <v>2387.1</v>
      </c>
      <c r="H316" s="487">
        <v>0</v>
      </c>
    </row>
    <row r="317" spans="1:8" s="36" customFormat="1" ht="47.25">
      <c r="A317" s="486"/>
      <c r="B317" s="38"/>
      <c r="C317" s="325">
        <v>2010</v>
      </c>
      <c r="D317" s="268" t="s">
        <v>303</v>
      </c>
      <c r="E317" s="82">
        <v>0</v>
      </c>
      <c r="F317" s="82">
        <v>24300</v>
      </c>
      <c r="G317" s="82">
        <v>24300</v>
      </c>
      <c r="H317" s="63">
        <f>G317/F317</f>
        <v>1</v>
      </c>
    </row>
    <row r="318" spans="1:8" s="36" customFormat="1" ht="51" customHeight="1">
      <c r="A318" s="372"/>
      <c r="B318" s="343"/>
      <c r="C318" s="344"/>
      <c r="D318" s="61" t="s">
        <v>304</v>
      </c>
      <c r="E318" s="109"/>
      <c r="F318" s="109"/>
      <c r="G318" s="109"/>
      <c r="H318" s="56"/>
    </row>
    <row r="319" spans="1:8" ht="47.25">
      <c r="A319" s="230"/>
      <c r="B319" s="355"/>
      <c r="C319" s="237">
        <v>2030</v>
      </c>
      <c r="D319" s="108" t="s">
        <v>305</v>
      </c>
      <c r="E319" s="109">
        <v>441000</v>
      </c>
      <c r="F319" s="109">
        <v>491000</v>
      </c>
      <c r="G319" s="110">
        <v>332900</v>
      </c>
      <c r="H319" s="56">
        <f>G319/F319</f>
        <v>0.6780040733197557</v>
      </c>
    </row>
    <row r="320" spans="1:8" s="29" customFormat="1" ht="15.75">
      <c r="A320" s="337">
        <v>854</v>
      </c>
      <c r="B320" s="24"/>
      <c r="C320" s="25"/>
      <c r="D320" s="276" t="s">
        <v>306</v>
      </c>
      <c r="E320" s="27">
        <f>E325+E321</f>
        <v>0</v>
      </c>
      <c r="F320" s="27">
        <f>F325+F321</f>
        <v>268805</v>
      </c>
      <c r="G320" s="27">
        <f>G325+G321</f>
        <v>149461</v>
      </c>
      <c r="H320" s="129">
        <f>G320/F320</f>
        <v>0.5560201633154145</v>
      </c>
    </row>
    <row r="321" spans="1:8" s="48" customFormat="1" ht="31.5">
      <c r="A321" s="195"/>
      <c r="B321" s="373">
        <v>85412</v>
      </c>
      <c r="C321" s="149"/>
      <c r="D321" s="118" t="s">
        <v>307</v>
      </c>
      <c r="E321" s="151">
        <f>E322</f>
        <v>0</v>
      </c>
      <c r="F321" s="151">
        <f>F322</f>
        <v>28836</v>
      </c>
      <c r="G321" s="151">
        <f>G322</f>
        <v>28836</v>
      </c>
      <c r="H321" s="239">
        <f>G321/F321</f>
        <v>1</v>
      </c>
    </row>
    <row r="322" spans="1:8" s="36" customFormat="1" ht="33" customHeight="1">
      <c r="A322" s="153"/>
      <c r="B322" s="38"/>
      <c r="C322" s="188">
        <v>2010</v>
      </c>
      <c r="D322" s="157" t="s">
        <v>2</v>
      </c>
      <c r="E322" s="82">
        <v>0</v>
      </c>
      <c r="F322" s="82">
        <v>28836</v>
      </c>
      <c r="G322" s="102">
        <v>28836</v>
      </c>
      <c r="H322" s="60">
        <f>G322/F322</f>
        <v>1</v>
      </c>
    </row>
    <row r="323" spans="1:8" s="36" customFormat="1" ht="31.5">
      <c r="A323" s="374"/>
      <c r="B323" s="77"/>
      <c r="C323" s="122"/>
      <c r="D323" s="157" t="s">
        <v>3</v>
      </c>
      <c r="E323" s="375"/>
      <c r="F323" s="375"/>
      <c r="G323" s="375"/>
      <c r="H323" s="376"/>
    </row>
    <row r="324" spans="1:8" s="36" customFormat="1" ht="31.5">
      <c r="A324" s="377"/>
      <c r="B324" s="106"/>
      <c r="C324" s="107"/>
      <c r="D324" s="108" t="s">
        <v>308</v>
      </c>
      <c r="E324" s="378"/>
      <c r="F324" s="378"/>
      <c r="G324" s="378"/>
      <c r="H324" s="379"/>
    </row>
    <row r="325" spans="1:8" s="69" customFormat="1" ht="15.75">
      <c r="A325" s="93"/>
      <c r="B325" s="117">
        <v>85415</v>
      </c>
      <c r="C325" s="32"/>
      <c r="D325" s="118" t="s">
        <v>309</v>
      </c>
      <c r="E325" s="119">
        <f>E326+E329</f>
        <v>0</v>
      </c>
      <c r="F325" s="119">
        <f>F326+F329</f>
        <v>239969</v>
      </c>
      <c r="G325" s="119">
        <f>G329+G326</f>
        <v>120625</v>
      </c>
      <c r="H325" s="120">
        <f>G325/F325</f>
        <v>0.5026690947580729</v>
      </c>
    </row>
    <row r="326" spans="1:8" ht="34.5" customHeight="1">
      <c r="A326" s="76"/>
      <c r="B326" s="308"/>
      <c r="C326" s="43">
        <v>2010</v>
      </c>
      <c r="D326" s="157" t="s">
        <v>2</v>
      </c>
      <c r="E326" s="82">
        <v>0</v>
      </c>
      <c r="F326" s="82">
        <v>1280</v>
      </c>
      <c r="G326" s="81">
        <v>1280</v>
      </c>
      <c r="H326" s="63">
        <f>G326/F326</f>
        <v>1</v>
      </c>
    </row>
    <row r="327" spans="1:8" ht="31.5">
      <c r="A327" s="70"/>
      <c r="B327" s="308"/>
      <c r="C327" s="43"/>
      <c r="D327" s="121" t="s">
        <v>4</v>
      </c>
      <c r="E327" s="82"/>
      <c r="F327" s="82"/>
      <c r="G327" s="81"/>
      <c r="H327" s="63"/>
    </row>
    <row r="328" spans="1:8" ht="31.5">
      <c r="A328" s="262"/>
      <c r="B328" s="308"/>
      <c r="C328" s="237"/>
      <c r="D328" s="108" t="s">
        <v>310</v>
      </c>
      <c r="E328" s="109"/>
      <c r="F328" s="109"/>
      <c r="G328" s="380"/>
      <c r="H328" s="56"/>
    </row>
    <row r="329" spans="1:8" ht="31.5">
      <c r="A329" s="267"/>
      <c r="B329" s="77"/>
      <c r="C329" s="43">
        <v>2030</v>
      </c>
      <c r="D329" s="157" t="s">
        <v>5</v>
      </c>
      <c r="E329" s="82">
        <f>E330</f>
        <v>0</v>
      </c>
      <c r="F329" s="82">
        <f>F330</f>
        <v>238689</v>
      </c>
      <c r="G329" s="82">
        <f>G330</f>
        <v>119345</v>
      </c>
      <c r="H329" s="63">
        <f>G329/F329</f>
        <v>0.5000020947760475</v>
      </c>
    </row>
    <row r="330" spans="1:8" ht="31.5">
      <c r="A330" s="70"/>
      <c r="B330" s="38"/>
      <c r="C330" s="43"/>
      <c r="D330" s="123" t="s">
        <v>6</v>
      </c>
      <c r="E330" s="62">
        <v>0</v>
      </c>
      <c r="F330" s="62">
        <v>238689</v>
      </c>
      <c r="G330" s="182">
        <v>119345</v>
      </c>
      <c r="H330" s="124">
        <f>G330/F330</f>
        <v>0.5000020947760475</v>
      </c>
    </row>
    <row r="331" spans="1:8" s="29" customFormat="1" ht="15.75">
      <c r="A331" s="337">
        <v>900</v>
      </c>
      <c r="B331" s="24"/>
      <c r="C331" s="25"/>
      <c r="D331" s="26" t="s">
        <v>311</v>
      </c>
      <c r="E331" s="381">
        <f>E342+E351+E332+E346+E349</f>
        <v>1933471</v>
      </c>
      <c r="F331" s="381">
        <f>F342+F351+F332+F346+F349</f>
        <v>1624318</v>
      </c>
      <c r="G331" s="381">
        <f>G342+G351+G332+G346+G349</f>
        <v>793797.4299999999</v>
      </c>
      <c r="H331" s="116">
        <f>G331/F331</f>
        <v>0.4886958280336732</v>
      </c>
    </row>
    <row r="332" spans="1:8" s="69" customFormat="1" ht="15.75">
      <c r="A332" s="489"/>
      <c r="B332" s="132">
        <v>90001</v>
      </c>
      <c r="C332" s="32"/>
      <c r="D332" s="118" t="s">
        <v>312</v>
      </c>
      <c r="E332" s="383">
        <f>E333+E338</f>
        <v>1806971</v>
      </c>
      <c r="F332" s="383">
        <f>F333+F338</f>
        <v>1329996</v>
      </c>
      <c r="G332" s="383">
        <f>G333+G338</f>
        <v>673664.3099999999</v>
      </c>
      <c r="H332" s="490">
        <f>G332/F332</f>
        <v>0.5065160421535102</v>
      </c>
    </row>
    <row r="333" spans="1:8" ht="15.75">
      <c r="A333" s="488"/>
      <c r="B333" s="38"/>
      <c r="C333" s="384">
        <v>6207</v>
      </c>
      <c r="D333" s="268" t="s">
        <v>313</v>
      </c>
      <c r="E333" s="81">
        <f>E335+E337</f>
        <v>1806971</v>
      </c>
      <c r="F333" s="81">
        <f>F335+F337</f>
        <v>1329996</v>
      </c>
      <c r="G333" s="82">
        <f>G335+G337</f>
        <v>673663.35</v>
      </c>
      <c r="H333" s="63">
        <f>G333/F333</f>
        <v>0.5065153203468281</v>
      </c>
    </row>
    <row r="334" spans="1:8" ht="46.5" customHeight="1">
      <c r="A334" s="377"/>
      <c r="B334" s="38"/>
      <c r="C334" s="384"/>
      <c r="D334" s="157" t="s">
        <v>314</v>
      </c>
      <c r="E334" s="81"/>
      <c r="F334" s="81"/>
      <c r="G334" s="82"/>
      <c r="H334" s="63"/>
    </row>
    <row r="335" spans="1:8" ht="47.25" customHeight="1">
      <c r="A335" s="377"/>
      <c r="B335" s="38"/>
      <c r="C335" s="384"/>
      <c r="D335" s="164" t="s">
        <v>315</v>
      </c>
      <c r="E335" s="135">
        <v>921795</v>
      </c>
      <c r="F335" s="135">
        <v>812455</v>
      </c>
      <c r="G335" s="135">
        <v>606449.87</v>
      </c>
      <c r="H335" s="174">
        <f>G335/F335</f>
        <v>0.7464411813577367</v>
      </c>
    </row>
    <row r="336" spans="1:8" ht="18.75" customHeight="1">
      <c r="A336" s="377"/>
      <c r="B336" s="38"/>
      <c r="C336" s="384"/>
      <c r="D336" s="123" t="s">
        <v>316</v>
      </c>
      <c r="E336" s="82"/>
      <c r="F336" s="82"/>
      <c r="G336" s="82"/>
      <c r="H336" s="63"/>
    </row>
    <row r="337" spans="1:8" ht="51.75" customHeight="1">
      <c r="A337" s="377"/>
      <c r="B337" s="38"/>
      <c r="C337" s="107"/>
      <c r="D337" s="54" t="s">
        <v>317</v>
      </c>
      <c r="E337" s="138">
        <v>885176</v>
      </c>
      <c r="F337" s="138">
        <v>517541</v>
      </c>
      <c r="G337" s="138">
        <v>67213.48</v>
      </c>
      <c r="H337" s="269">
        <f>G337/F337</f>
        <v>0.12987083148967907</v>
      </c>
    </row>
    <row r="338" spans="1:8" ht="15.75">
      <c r="A338" s="377"/>
      <c r="B338" s="38"/>
      <c r="C338" s="384">
        <v>6680</v>
      </c>
      <c r="D338" s="49" t="s">
        <v>318</v>
      </c>
      <c r="E338" s="81">
        <v>0</v>
      </c>
      <c r="F338" s="81">
        <v>0</v>
      </c>
      <c r="G338" s="82">
        <v>0.96</v>
      </c>
      <c r="H338" s="60">
        <v>0</v>
      </c>
    </row>
    <row r="339" spans="1:8" ht="15.75">
      <c r="A339" s="374"/>
      <c r="B339" s="77"/>
      <c r="C339" s="384"/>
      <c r="D339" s="50" t="s">
        <v>319</v>
      </c>
      <c r="E339" s="360"/>
      <c r="F339" s="360"/>
      <c r="G339" s="82"/>
      <c r="H339" s="63"/>
    </row>
    <row r="340" spans="1:8" ht="63">
      <c r="A340" s="377"/>
      <c r="B340" s="38"/>
      <c r="C340" s="384"/>
      <c r="D340" s="333" t="s">
        <v>340</v>
      </c>
      <c r="E340" s="360"/>
      <c r="F340" s="360"/>
      <c r="G340" s="82"/>
      <c r="H340" s="63"/>
    </row>
    <row r="341" spans="1:8" ht="15.75">
      <c r="A341" s="385"/>
      <c r="B341" s="386"/>
      <c r="C341" s="387"/>
      <c r="D341" s="40" t="s">
        <v>320</v>
      </c>
      <c r="E341" s="309"/>
      <c r="F341" s="81"/>
      <c r="G341" s="82"/>
      <c r="H341" s="63"/>
    </row>
    <row r="342" spans="1:8" s="69" customFormat="1" ht="15.75">
      <c r="A342" s="212"/>
      <c r="B342" s="348">
        <v>90003</v>
      </c>
      <c r="C342" s="32"/>
      <c r="D342" s="118" t="s">
        <v>321</v>
      </c>
      <c r="E342" s="119">
        <f>E343</f>
        <v>40000</v>
      </c>
      <c r="F342" s="119">
        <f>F343</f>
        <v>207822</v>
      </c>
      <c r="G342" s="119">
        <f>G343</f>
        <v>26338.57</v>
      </c>
      <c r="H342" s="120">
        <f>G342/F342</f>
        <v>0.12673619732270885</v>
      </c>
    </row>
    <row r="343" spans="1:8" ht="15.75">
      <c r="A343" s="76"/>
      <c r="B343" s="38"/>
      <c r="C343" s="71">
        <v>970</v>
      </c>
      <c r="D343" s="121" t="s">
        <v>7</v>
      </c>
      <c r="E343" s="82">
        <v>40000</v>
      </c>
      <c r="F343" s="82">
        <v>207822</v>
      </c>
      <c r="G343" s="51">
        <v>26338.57</v>
      </c>
      <c r="H343" s="63">
        <f>G343/F343</f>
        <v>0.12673619732270885</v>
      </c>
    </row>
    <row r="344" spans="1:8" ht="31.5">
      <c r="A344" s="255"/>
      <c r="B344" s="388"/>
      <c r="C344" s="297"/>
      <c r="D344" s="389" t="s">
        <v>8</v>
      </c>
      <c r="E344" s="82"/>
      <c r="F344" s="82"/>
      <c r="G344" s="82"/>
      <c r="H344" s="63"/>
    </row>
    <row r="345" spans="1:8" ht="15.75">
      <c r="A345" s="267"/>
      <c r="B345" s="355"/>
      <c r="C345" s="299"/>
      <c r="D345" s="390" t="s">
        <v>9</v>
      </c>
      <c r="E345" s="109"/>
      <c r="F345" s="109"/>
      <c r="G345" s="109"/>
      <c r="H345" s="56"/>
    </row>
    <row r="346" spans="1:8" s="69" customFormat="1" ht="15.75">
      <c r="A346" s="64"/>
      <c r="B346" s="373">
        <v>90015</v>
      </c>
      <c r="C346" s="149"/>
      <c r="D346" s="391" t="s">
        <v>322</v>
      </c>
      <c r="E346" s="151">
        <f aca="true" t="shared" si="11" ref="E346:G347">E347</f>
        <v>0</v>
      </c>
      <c r="F346" s="151">
        <f t="shared" si="11"/>
        <v>0</v>
      </c>
      <c r="G346" s="151">
        <f t="shared" si="11"/>
        <v>66745</v>
      </c>
      <c r="H346" s="239">
        <v>0</v>
      </c>
    </row>
    <row r="347" spans="1:8" ht="48.75" customHeight="1">
      <c r="A347" s="76"/>
      <c r="B347" s="77"/>
      <c r="C347" s="104">
        <v>6207</v>
      </c>
      <c r="D347" s="139" t="s">
        <v>323</v>
      </c>
      <c r="E347" s="102">
        <f t="shared" si="11"/>
        <v>0</v>
      </c>
      <c r="F347" s="102">
        <f t="shared" si="11"/>
        <v>0</v>
      </c>
      <c r="G347" s="102">
        <f t="shared" si="11"/>
        <v>66745</v>
      </c>
      <c r="H347" s="63">
        <v>0</v>
      </c>
    </row>
    <row r="348" spans="1:8" ht="15.75">
      <c r="A348" s="76"/>
      <c r="B348" s="38"/>
      <c r="C348" s="71"/>
      <c r="D348" s="123" t="s">
        <v>324</v>
      </c>
      <c r="E348" s="62">
        <v>0</v>
      </c>
      <c r="F348" s="62">
        <v>0</v>
      </c>
      <c r="G348" s="82">
        <v>66745</v>
      </c>
      <c r="H348" s="392">
        <v>0</v>
      </c>
    </row>
    <row r="349" spans="1:8" s="69" customFormat="1" ht="31.5">
      <c r="A349" s="476"/>
      <c r="B349" s="228">
        <v>90019</v>
      </c>
      <c r="C349" s="133"/>
      <c r="D349" s="33" t="s">
        <v>325</v>
      </c>
      <c r="E349" s="34">
        <f>E350</f>
        <v>86000</v>
      </c>
      <c r="F349" s="34">
        <f>F350</f>
        <v>86000</v>
      </c>
      <c r="G349" s="34">
        <f>G350</f>
        <v>25894.97</v>
      </c>
      <c r="H349" s="35">
        <f>G349/F349</f>
        <v>0.3011043023255814</v>
      </c>
    </row>
    <row r="350" spans="1:8" ht="31.5">
      <c r="A350" s="298"/>
      <c r="B350" s="79"/>
      <c r="C350" s="441">
        <v>690</v>
      </c>
      <c r="D350" s="443" t="s">
        <v>326</v>
      </c>
      <c r="E350" s="327">
        <v>86000</v>
      </c>
      <c r="F350" s="327">
        <v>86000</v>
      </c>
      <c r="G350" s="327">
        <v>25894.97</v>
      </c>
      <c r="H350" s="434">
        <f>G350/F350</f>
        <v>0.3011043023255814</v>
      </c>
    </row>
    <row r="351" spans="1:8" s="69" customFormat="1" ht="20.25" customHeight="1">
      <c r="A351" s="64"/>
      <c r="B351" s="117">
        <v>90020</v>
      </c>
      <c r="C351" s="32"/>
      <c r="D351" s="118" t="s">
        <v>327</v>
      </c>
      <c r="E351" s="119">
        <f>E352</f>
        <v>500</v>
      </c>
      <c r="F351" s="119">
        <f>F352</f>
        <v>500</v>
      </c>
      <c r="G351" s="119">
        <f>G352</f>
        <v>1154.58</v>
      </c>
      <c r="H351" s="120">
        <f>G351/F351</f>
        <v>2.30916</v>
      </c>
    </row>
    <row r="352" spans="1:8" ht="15.75">
      <c r="A352" s="76"/>
      <c r="B352" s="99"/>
      <c r="C352" s="100">
        <v>400</v>
      </c>
      <c r="D352" s="139" t="s">
        <v>328</v>
      </c>
      <c r="E352" s="102">
        <v>500</v>
      </c>
      <c r="F352" s="102">
        <v>500</v>
      </c>
      <c r="G352" s="102">
        <v>1154.58</v>
      </c>
      <c r="H352" s="60">
        <f>G352/F352</f>
        <v>2.30916</v>
      </c>
    </row>
    <row r="353" spans="1:8" ht="47.25">
      <c r="A353" s="70"/>
      <c r="B353" s="359"/>
      <c r="C353" s="393"/>
      <c r="D353" s="121" t="s">
        <v>329</v>
      </c>
      <c r="E353" s="178"/>
      <c r="F353" s="178"/>
      <c r="G353" s="178"/>
      <c r="H353" s="63"/>
    </row>
    <row r="354" spans="1:8" s="29" customFormat="1" ht="15.75">
      <c r="A354" s="337">
        <v>921</v>
      </c>
      <c r="B354" s="24"/>
      <c r="C354" s="25"/>
      <c r="D354" s="26" t="s">
        <v>330</v>
      </c>
      <c r="E354" s="27">
        <f>E355+E361+E364+E372</f>
        <v>1200300</v>
      </c>
      <c r="F354" s="27">
        <f>F355+F361+F364+F372</f>
        <v>386700</v>
      </c>
      <c r="G354" s="27">
        <f>G355+G361+G364+G372</f>
        <v>311650.35</v>
      </c>
      <c r="H354" s="129">
        <f>G354/F354</f>
        <v>0.805922808378588</v>
      </c>
    </row>
    <row r="355" spans="1:8" s="69" customFormat="1" ht="15.75">
      <c r="A355" s="382"/>
      <c r="B355" s="132">
        <v>92105</v>
      </c>
      <c r="C355" s="32"/>
      <c r="D355" s="118" t="s">
        <v>331</v>
      </c>
      <c r="E355" s="119">
        <f>E356+E357+E359</f>
        <v>300</v>
      </c>
      <c r="F355" s="119">
        <f>F356+F357+F359</f>
        <v>26200</v>
      </c>
      <c r="G355" s="119">
        <f>G356+G357+G359</f>
        <v>6000</v>
      </c>
      <c r="H355" s="120">
        <f>G355/F355</f>
        <v>0.22900763358778625</v>
      </c>
    </row>
    <row r="356" spans="1:8" ht="31.5">
      <c r="A356" s="255"/>
      <c r="B356" s="77"/>
      <c r="C356" s="136">
        <v>830</v>
      </c>
      <c r="D356" s="61" t="s">
        <v>332</v>
      </c>
      <c r="E356" s="109">
        <v>300</v>
      </c>
      <c r="F356" s="109">
        <v>300</v>
      </c>
      <c r="G356" s="109">
        <v>0</v>
      </c>
      <c r="H356" s="56">
        <v>0</v>
      </c>
    </row>
    <row r="357" spans="1:8" ht="47.25">
      <c r="A357" s="377"/>
      <c r="B357" s="77"/>
      <c r="C357" s="71">
        <v>2010</v>
      </c>
      <c r="D357" s="121" t="s">
        <v>125</v>
      </c>
      <c r="E357" s="334">
        <v>0</v>
      </c>
      <c r="F357" s="334">
        <v>6000</v>
      </c>
      <c r="G357" s="334">
        <v>6000</v>
      </c>
      <c r="H357" s="75">
        <f>G357/F357</f>
        <v>1</v>
      </c>
    </row>
    <row r="358" spans="1:8" ht="31.5">
      <c r="A358" s="377"/>
      <c r="B358" s="38"/>
      <c r="C358" s="314"/>
      <c r="D358" s="40" t="s">
        <v>333</v>
      </c>
      <c r="E358" s="427"/>
      <c r="F358" s="45"/>
      <c r="G358" s="78"/>
      <c r="H358" s="307"/>
    </row>
    <row r="359" spans="1:8" ht="47.25">
      <c r="A359" s="377"/>
      <c r="B359" s="38"/>
      <c r="C359" s="100">
        <v>6300</v>
      </c>
      <c r="D359" s="394" t="s">
        <v>334</v>
      </c>
      <c r="E359" s="331">
        <v>0</v>
      </c>
      <c r="F359" s="334">
        <v>19900</v>
      </c>
      <c r="G359" s="331">
        <v>0</v>
      </c>
      <c r="H359" s="428">
        <f>G359/F359</f>
        <v>0</v>
      </c>
    </row>
    <row r="360" spans="1:8" ht="47.25">
      <c r="A360" s="377"/>
      <c r="B360" s="38"/>
      <c r="C360" s="71"/>
      <c r="D360" s="395" t="s">
        <v>10</v>
      </c>
      <c r="E360" s="45"/>
      <c r="F360" s="45"/>
      <c r="G360" s="45"/>
      <c r="H360" s="259"/>
    </row>
    <row r="361" spans="1:8" s="69" customFormat="1" ht="15.75">
      <c r="A361" s="93"/>
      <c r="B361" s="279">
        <v>92109</v>
      </c>
      <c r="C361" s="65"/>
      <c r="D361" s="396" t="s">
        <v>335</v>
      </c>
      <c r="E361" s="34">
        <f>E362</f>
        <v>0</v>
      </c>
      <c r="F361" s="34">
        <f>F362</f>
        <v>0</v>
      </c>
      <c r="G361" s="34">
        <f>G362</f>
        <v>1900</v>
      </c>
      <c r="H361" s="35">
        <v>0</v>
      </c>
    </row>
    <row r="362" spans="1:8" s="36" customFormat="1" ht="15.75">
      <c r="A362" s="70"/>
      <c r="B362" s="320"/>
      <c r="C362" s="397">
        <v>960</v>
      </c>
      <c r="D362" s="394" t="s">
        <v>30</v>
      </c>
      <c r="E362" s="41">
        <v>0</v>
      </c>
      <c r="F362" s="41">
        <v>0</v>
      </c>
      <c r="G362" s="41">
        <v>1900</v>
      </c>
      <c r="H362" s="332">
        <v>0</v>
      </c>
    </row>
    <row r="363" spans="1:8" s="36" customFormat="1" ht="15.75">
      <c r="A363" s="70"/>
      <c r="B363" s="328"/>
      <c r="C363" s="384"/>
      <c r="D363" s="40" t="s">
        <v>31</v>
      </c>
      <c r="E363" s="45"/>
      <c r="F363" s="45"/>
      <c r="G363" s="45"/>
      <c r="H363" s="259"/>
    </row>
    <row r="364" spans="1:8" s="69" customFormat="1" ht="15.75">
      <c r="A364" s="400"/>
      <c r="B364" s="196">
        <v>92120</v>
      </c>
      <c r="C364" s="401"/>
      <c r="D364" s="399" t="s">
        <v>336</v>
      </c>
      <c r="E364" s="34">
        <f>E368+E365+E371</f>
        <v>1200000</v>
      </c>
      <c r="F364" s="34">
        <f>F368+F365+F371</f>
        <v>300000</v>
      </c>
      <c r="G364" s="34">
        <f>G368+G365+G371</f>
        <v>300000.35</v>
      </c>
      <c r="H364" s="35">
        <f>G364/F364</f>
        <v>1.0000011666666666</v>
      </c>
    </row>
    <row r="365" spans="1:8" ht="15.75">
      <c r="A365" s="377"/>
      <c r="B365" s="38"/>
      <c r="C365" s="384">
        <v>2730</v>
      </c>
      <c r="D365" s="50" t="s">
        <v>32</v>
      </c>
      <c r="E365" s="334">
        <v>0</v>
      </c>
      <c r="F365" s="334">
        <v>300000</v>
      </c>
      <c r="G365" s="334">
        <v>300000</v>
      </c>
      <c r="H365" s="42">
        <f>G365/F365</f>
        <v>1</v>
      </c>
    </row>
    <row r="366" spans="1:8" ht="63" customHeight="1">
      <c r="A366" s="491"/>
      <c r="B366" s="465"/>
      <c r="C366" s="432"/>
      <c r="D366" s="443" t="s">
        <v>33</v>
      </c>
      <c r="E366" s="327"/>
      <c r="F366" s="327"/>
      <c r="G366" s="258"/>
      <c r="H366" s="403"/>
    </row>
    <row r="367" spans="1:8" ht="47.25">
      <c r="A367" s="488"/>
      <c r="B367" s="38"/>
      <c r="C367" s="432"/>
      <c r="D367" s="50" t="s">
        <v>11</v>
      </c>
      <c r="E367" s="327"/>
      <c r="F367" s="327"/>
      <c r="G367" s="327"/>
      <c r="H367" s="42"/>
    </row>
    <row r="368" spans="1:8" ht="15.75">
      <c r="A368" s="429"/>
      <c r="B368" s="343"/>
      <c r="C368" s="387">
        <v>2990</v>
      </c>
      <c r="D368" s="430" t="s">
        <v>318</v>
      </c>
      <c r="E368" s="427">
        <v>0</v>
      </c>
      <c r="F368" s="427">
        <v>0</v>
      </c>
      <c r="G368" s="427">
        <v>0.35</v>
      </c>
      <c r="H368" s="332">
        <v>0</v>
      </c>
    </row>
    <row r="369" spans="1:8" ht="18" customHeight="1">
      <c r="A369" s="429"/>
      <c r="B369" s="343"/>
      <c r="C369" s="387"/>
      <c r="D369" s="431" t="s">
        <v>14</v>
      </c>
      <c r="E369" s="427"/>
      <c r="F369" s="427"/>
      <c r="G369" s="427"/>
      <c r="H369" s="307"/>
    </row>
    <row r="370" spans="1:8" ht="31.5">
      <c r="A370" s="429"/>
      <c r="B370" s="343"/>
      <c r="C370" s="432"/>
      <c r="D370" s="433" t="s">
        <v>15</v>
      </c>
      <c r="E370" s="327"/>
      <c r="F370" s="327"/>
      <c r="G370" s="327"/>
      <c r="H370" s="434"/>
    </row>
    <row r="371" spans="1:8" ht="63" customHeight="1">
      <c r="A371" s="76"/>
      <c r="B371" s="77"/>
      <c r="C371" s="104">
        <v>6207</v>
      </c>
      <c r="D371" s="139" t="s">
        <v>341</v>
      </c>
      <c r="E371" s="102">
        <v>1200000</v>
      </c>
      <c r="F371" s="102">
        <v>0</v>
      </c>
      <c r="G371" s="102">
        <v>0</v>
      </c>
      <c r="H371" s="63">
        <v>0</v>
      </c>
    </row>
    <row r="372" spans="1:8" s="69" customFormat="1" ht="15.75">
      <c r="A372" s="400"/>
      <c r="B372" s="132">
        <v>92195</v>
      </c>
      <c r="C372" s="401"/>
      <c r="D372" s="399" t="s">
        <v>55</v>
      </c>
      <c r="E372" s="34">
        <f>E373+E377</f>
        <v>0</v>
      </c>
      <c r="F372" s="34">
        <f>F373+F377</f>
        <v>60500</v>
      </c>
      <c r="G372" s="34">
        <f>G373+G377</f>
        <v>3750</v>
      </c>
      <c r="H372" s="35">
        <f>G372/F372</f>
        <v>0.06198347107438017</v>
      </c>
    </row>
    <row r="373" spans="1:8" ht="15.75">
      <c r="A373" s="377"/>
      <c r="B373" s="38"/>
      <c r="C373" s="384">
        <v>2700</v>
      </c>
      <c r="D373" s="40" t="s">
        <v>342</v>
      </c>
      <c r="E373" s="334">
        <f>E375+E376</f>
        <v>0</v>
      </c>
      <c r="F373" s="334">
        <f>F375+F376</f>
        <v>7500</v>
      </c>
      <c r="G373" s="334">
        <f>G375+G376</f>
        <v>3750</v>
      </c>
      <c r="H373" s="332">
        <f>G373/F373</f>
        <v>0.5</v>
      </c>
    </row>
    <row r="374" spans="1:8" ht="34.5" customHeight="1">
      <c r="A374" s="377"/>
      <c r="B374" s="38"/>
      <c r="C374" s="384"/>
      <c r="D374" s="264" t="s">
        <v>343</v>
      </c>
      <c r="E374" s="435"/>
      <c r="F374" s="427"/>
      <c r="G374" s="427"/>
      <c r="H374" s="307"/>
    </row>
    <row r="375" spans="1:8" ht="31.5" customHeight="1">
      <c r="A375" s="377"/>
      <c r="B375" s="38"/>
      <c r="C375" s="457"/>
      <c r="D375" s="264" t="s">
        <v>22</v>
      </c>
      <c r="E375" s="52">
        <v>0</v>
      </c>
      <c r="F375" s="361">
        <v>3000</v>
      </c>
      <c r="G375" s="220">
        <v>1500</v>
      </c>
      <c r="H375" s="209">
        <f>G375/F375</f>
        <v>0.5</v>
      </c>
    </row>
    <row r="376" spans="1:8" ht="31.5" customHeight="1">
      <c r="A376" s="377"/>
      <c r="B376" s="38"/>
      <c r="C376" s="432"/>
      <c r="D376" s="402" t="s">
        <v>23</v>
      </c>
      <c r="E376" s="327">
        <v>0</v>
      </c>
      <c r="F376" s="336">
        <v>4500</v>
      </c>
      <c r="G376" s="258">
        <v>2250</v>
      </c>
      <c r="H376" s="403">
        <f>G376/F376</f>
        <v>0.5</v>
      </c>
    </row>
    <row r="377" spans="1:8" ht="15.75">
      <c r="A377" s="377"/>
      <c r="B377" s="38"/>
      <c r="C377" s="384">
        <v>6260</v>
      </c>
      <c r="D377" s="40" t="s">
        <v>362</v>
      </c>
      <c r="E377" s="334">
        <v>0</v>
      </c>
      <c r="F377" s="334">
        <v>53000</v>
      </c>
      <c r="G377" s="334">
        <v>0</v>
      </c>
      <c r="H377" s="332">
        <f>G377/F377</f>
        <v>0</v>
      </c>
    </row>
    <row r="378" spans="1:8" ht="46.5" customHeight="1">
      <c r="A378" s="377"/>
      <c r="B378" s="38"/>
      <c r="C378" s="384"/>
      <c r="D378" s="40" t="s">
        <v>16</v>
      </c>
      <c r="E378" s="334"/>
      <c r="F378" s="334"/>
      <c r="G378" s="334"/>
      <c r="H378" s="86"/>
    </row>
    <row r="379" spans="1:8" ht="31.5" customHeight="1">
      <c r="A379" s="377"/>
      <c r="B379" s="38"/>
      <c r="C379" s="398"/>
      <c r="D379" s="402" t="s">
        <v>17</v>
      </c>
      <c r="E379" s="45"/>
      <c r="F379" s="45"/>
      <c r="G379" s="258"/>
      <c r="H379" s="403"/>
    </row>
    <row r="380" spans="1:8" s="29" customFormat="1" ht="15.75">
      <c r="A380" s="337">
        <v>926</v>
      </c>
      <c r="B380" s="24"/>
      <c r="C380" s="25"/>
      <c r="D380" s="404" t="s">
        <v>337</v>
      </c>
      <c r="E380" s="405">
        <f>E381+E390</f>
        <v>8200</v>
      </c>
      <c r="F380" s="405">
        <f>F381+F390</f>
        <v>12425</v>
      </c>
      <c r="G380" s="405">
        <f>G381+G390</f>
        <v>14876.07</v>
      </c>
      <c r="H380" s="28">
        <f>G380/F380</f>
        <v>1.1972692152917506</v>
      </c>
    </row>
    <row r="381" spans="1:8" s="69" customFormat="1" ht="15.75">
      <c r="A381" s="400"/>
      <c r="B381" s="406">
        <v>92601</v>
      </c>
      <c r="C381" s="32"/>
      <c r="D381" s="33" t="s">
        <v>338</v>
      </c>
      <c r="E381" s="407">
        <f>E382+E385+E386</f>
        <v>8200</v>
      </c>
      <c r="F381" s="407">
        <f>F382+F385+F386</f>
        <v>9425</v>
      </c>
      <c r="G381" s="260">
        <f>G382+G385+G386</f>
        <v>12193.44</v>
      </c>
      <c r="H381" s="47">
        <f>G381/F381</f>
        <v>1.2937336870026526</v>
      </c>
    </row>
    <row r="382" spans="1:8" ht="18" customHeight="1">
      <c r="A382" s="377"/>
      <c r="B382" s="156"/>
      <c r="C382" s="408">
        <v>750</v>
      </c>
      <c r="D382" s="139" t="s">
        <v>18</v>
      </c>
      <c r="E382" s="102">
        <f>E384</f>
        <v>5000</v>
      </c>
      <c r="F382" s="102">
        <f>F384</f>
        <v>5000</v>
      </c>
      <c r="G382" s="102">
        <f>G384</f>
        <v>1250</v>
      </c>
      <c r="H382" s="409">
        <f>G382/F382</f>
        <v>0.25</v>
      </c>
    </row>
    <row r="383" spans="1:8" ht="47.25">
      <c r="A383" s="491"/>
      <c r="B383" s="355"/>
      <c r="C383" s="432"/>
      <c r="D383" s="492" t="s">
        <v>19</v>
      </c>
      <c r="E383" s="109"/>
      <c r="F383" s="109"/>
      <c r="G383" s="109"/>
      <c r="H383" s="56"/>
    </row>
    <row r="384" spans="1:8" ht="15.75">
      <c r="A384" s="488"/>
      <c r="B384" s="77"/>
      <c r="C384" s="384"/>
      <c r="D384" s="123" t="s">
        <v>339</v>
      </c>
      <c r="E384" s="62">
        <v>5000</v>
      </c>
      <c r="F384" s="62">
        <v>5000</v>
      </c>
      <c r="G384" s="82">
        <v>1250</v>
      </c>
      <c r="H384" s="63"/>
    </row>
    <row r="385" spans="1:8" ht="15.75">
      <c r="A385" s="436"/>
      <c r="B385" s="77"/>
      <c r="C385" s="321">
        <v>830</v>
      </c>
      <c r="D385" s="322" t="s">
        <v>29</v>
      </c>
      <c r="E385" s="323">
        <v>3200</v>
      </c>
      <c r="F385" s="323">
        <v>3200</v>
      </c>
      <c r="G385" s="323">
        <v>1634.5</v>
      </c>
      <c r="H385" s="324">
        <f>G385/F385</f>
        <v>0.51078125</v>
      </c>
    </row>
    <row r="386" spans="1:8" ht="16.5" customHeight="1">
      <c r="A386" s="437"/>
      <c r="B386" s="77"/>
      <c r="C386" s="384">
        <v>970</v>
      </c>
      <c r="D386" s="439" t="s">
        <v>66</v>
      </c>
      <c r="E386" s="440">
        <f>E387+E389+E388</f>
        <v>0</v>
      </c>
      <c r="F386" s="440">
        <f>F387+F389+F388</f>
        <v>1225</v>
      </c>
      <c r="G386" s="427">
        <f>G387+G389+G388</f>
        <v>9308.94</v>
      </c>
      <c r="H386" s="496">
        <f>G386/F386</f>
        <v>7.599134693877551</v>
      </c>
    </row>
    <row r="387" spans="1:8" ht="16.5" customHeight="1">
      <c r="A387" s="458"/>
      <c r="B387" s="213"/>
      <c r="C387" s="387"/>
      <c r="D387" s="438" t="s">
        <v>363</v>
      </c>
      <c r="E387" s="427">
        <v>0</v>
      </c>
      <c r="F387" s="427">
        <v>1225</v>
      </c>
      <c r="G387" s="361">
        <v>1225.34</v>
      </c>
      <c r="H387" s="42"/>
    </row>
    <row r="388" spans="1:8" ht="16.5" customHeight="1">
      <c r="A388" s="459"/>
      <c r="B388" s="213"/>
      <c r="C388" s="387"/>
      <c r="D388" s="219" t="s">
        <v>25</v>
      </c>
      <c r="E388" s="361">
        <v>0</v>
      </c>
      <c r="F388" s="361">
        <v>0</v>
      </c>
      <c r="G388" s="361">
        <v>8082</v>
      </c>
      <c r="H388" s="42"/>
    </row>
    <row r="389" spans="1:8" ht="31.5" customHeight="1">
      <c r="A389" s="459"/>
      <c r="B389" s="213"/>
      <c r="C389" s="387"/>
      <c r="D389" s="50" t="s">
        <v>24</v>
      </c>
      <c r="E389" s="336">
        <v>0</v>
      </c>
      <c r="F389" s="336">
        <v>0</v>
      </c>
      <c r="G389" s="336">
        <v>1.6</v>
      </c>
      <c r="H389" s="42"/>
    </row>
    <row r="390" spans="1:8" s="69" customFormat="1" ht="15.75">
      <c r="A390" s="93"/>
      <c r="B390" s="196">
        <v>92605</v>
      </c>
      <c r="C390" s="133"/>
      <c r="D390" s="410" t="s">
        <v>34</v>
      </c>
      <c r="E390" s="119">
        <f>E391+E393+E395</f>
        <v>0</v>
      </c>
      <c r="F390" s="119">
        <f>F391+F393+F395</f>
        <v>3000</v>
      </c>
      <c r="G390" s="119">
        <f>G391+G393+G395</f>
        <v>2682.63</v>
      </c>
      <c r="H390" s="120">
        <f>G390/F390</f>
        <v>0.8942100000000001</v>
      </c>
    </row>
    <row r="391" spans="1:8" ht="13.5" customHeight="1">
      <c r="A391" s="437"/>
      <c r="B391" s="77"/>
      <c r="C391" s="384">
        <v>970</v>
      </c>
      <c r="D391" s="49" t="s">
        <v>27</v>
      </c>
      <c r="E391" s="41">
        <v>0</v>
      </c>
      <c r="F391" s="41">
        <v>0</v>
      </c>
      <c r="G391" s="427">
        <v>433.44</v>
      </c>
      <c r="H391" s="86">
        <v>0</v>
      </c>
    </row>
    <row r="392" spans="1:8" ht="17.25" customHeight="1">
      <c r="A392" s="385"/>
      <c r="B392" s="77"/>
      <c r="C392" s="387"/>
      <c r="D392" s="443" t="s">
        <v>28</v>
      </c>
      <c r="E392" s="327"/>
      <c r="F392" s="327"/>
      <c r="G392" s="326"/>
      <c r="H392" s="259"/>
    </row>
    <row r="393" spans="1:8" s="36" customFormat="1" ht="47.25">
      <c r="A393" s="70"/>
      <c r="B393" s="77"/>
      <c r="C393" s="286">
        <v>2700</v>
      </c>
      <c r="D393" s="49" t="s">
        <v>364</v>
      </c>
      <c r="E393" s="310">
        <f>E394</f>
        <v>0</v>
      </c>
      <c r="F393" s="310">
        <f>F394</f>
        <v>3000</v>
      </c>
      <c r="G393" s="310">
        <f>G394</f>
        <v>1500</v>
      </c>
      <c r="H393" s="63">
        <f>G393/F393</f>
        <v>0.5</v>
      </c>
    </row>
    <row r="394" spans="1:8" s="36" customFormat="1" ht="31.5">
      <c r="A394" s="70"/>
      <c r="B394" s="38"/>
      <c r="C394" s="314"/>
      <c r="D394" s="411" t="s">
        <v>365</v>
      </c>
      <c r="E394" s="82">
        <v>0</v>
      </c>
      <c r="F394" s="82">
        <v>3000</v>
      </c>
      <c r="G394" s="82">
        <v>1500</v>
      </c>
      <c r="H394" s="63"/>
    </row>
    <row r="395" spans="1:8" s="36" customFormat="1" ht="15.75">
      <c r="A395" s="460"/>
      <c r="B395" s="85"/>
      <c r="C395" s="100">
        <v>2910</v>
      </c>
      <c r="D395" s="442" t="s">
        <v>20</v>
      </c>
      <c r="E395" s="102">
        <v>0</v>
      </c>
      <c r="F395" s="102">
        <v>0</v>
      </c>
      <c r="G395" s="102">
        <v>749.19</v>
      </c>
      <c r="H395" s="60">
        <v>0</v>
      </c>
    </row>
    <row r="396" spans="1:8" s="36" customFormat="1" ht="35.25" customHeight="1">
      <c r="A396" s="313"/>
      <c r="B396" s="85"/>
      <c r="C396" s="314"/>
      <c r="D396" s="462" t="s">
        <v>21</v>
      </c>
      <c r="E396" s="82"/>
      <c r="F396" s="82"/>
      <c r="G396" s="82"/>
      <c r="H396" s="42"/>
    </row>
    <row r="397" spans="1:8" s="36" customFormat="1" ht="35.25" customHeight="1">
      <c r="A397" s="461"/>
      <c r="B397" s="85"/>
      <c r="C397" s="441"/>
      <c r="D397" s="463" t="s">
        <v>26</v>
      </c>
      <c r="E397" s="82"/>
      <c r="F397" s="82"/>
      <c r="G397" s="82"/>
      <c r="H397" s="42"/>
    </row>
    <row r="398" spans="1:8" s="29" customFormat="1" ht="15.75">
      <c r="A398" s="412"/>
      <c r="B398" s="225"/>
      <c r="C398" s="413"/>
      <c r="D398" s="414" t="s">
        <v>35</v>
      </c>
      <c r="E398" s="415">
        <f>E7+E24+E30+E44+E91+E98+E125+E131+E140+E201+E213+E272+E320+E331+E354+E380+E34+E128</f>
        <v>50189178</v>
      </c>
      <c r="F398" s="415">
        <f>F7+F24+F30+F44+F91+F98+F125+F131+F140+F201+F213+F272+F320+F331+F354+F380+F34+F128</f>
        <v>53705029.730000004</v>
      </c>
      <c r="G398" s="415">
        <f>G7+G24+G30+G44+G91+G98+G125+G131+G140+G201+G213+G272+G320+G331+G354+G380+G34+G128</f>
        <v>26569036.424000006</v>
      </c>
      <c r="H398" s="416">
        <f>G398/F398</f>
        <v>0.4947215662587811</v>
      </c>
    </row>
    <row r="399" spans="1:8" ht="15.75">
      <c r="A399" s="85"/>
      <c r="B399" s="85"/>
      <c r="C399" s="417"/>
      <c r="D399" s="418" t="s">
        <v>36</v>
      </c>
      <c r="E399" s="419">
        <v>50189178</v>
      </c>
      <c r="F399" s="420">
        <v>53705029.73</v>
      </c>
      <c r="G399" s="421">
        <v>26569036.42</v>
      </c>
      <c r="H399" s="14"/>
    </row>
    <row r="400" spans="5:7" ht="15.75">
      <c r="E400" s="424">
        <f>E399-E398</f>
        <v>0</v>
      </c>
      <c r="F400" s="424">
        <f>F399-F398</f>
        <v>0</v>
      </c>
      <c r="G400" s="424">
        <f>G398-G399</f>
        <v>0.004000004380941391</v>
      </c>
    </row>
    <row r="403" ht="23.25">
      <c r="D403" s="425"/>
    </row>
    <row r="429" ht="15.75">
      <c r="D429" s="426"/>
    </row>
  </sheetData>
  <sheetProtection password="CA6D" sheet="1" objects="1" scenarios="1" selectLockedCells="1" selectUnlockedCells="1"/>
  <mergeCells count="2">
    <mergeCell ref="D4:F4"/>
    <mergeCell ref="D5:F5"/>
  </mergeCells>
  <printOptions/>
  <pageMargins left="0.21" right="0.16" top="0.71" bottom="0.49" header="0.29" footer="0.27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2012-08-16T12:39:27Z</cp:lastPrinted>
  <dcterms:created xsi:type="dcterms:W3CDTF">2012-08-14T12:26:45Z</dcterms:created>
  <dcterms:modified xsi:type="dcterms:W3CDTF">2012-09-04T06:59:04Z</dcterms:modified>
  <cp:category/>
  <cp:version/>
  <cp:contentType/>
  <cp:contentStatus/>
</cp:coreProperties>
</file>