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<sst xmlns="http://schemas.openxmlformats.org/spreadsheetml/2006/main" count="238" uniqueCount="190">
  <si>
    <t xml:space="preserve">Zestawienie planowanych i wykonanych dotacji udzielanych z budżetu gminy Bystrzyca Kłodzka                                                                             w I półroczu 2015 r. </t>
  </si>
  <si>
    <t>Dział</t>
  </si>
  <si>
    <t>Rozdział</t>
  </si>
  <si>
    <t>Paragraf</t>
  </si>
  <si>
    <t>Treść</t>
  </si>
  <si>
    <t>Plan na początek roku 01.01.2015 r.</t>
  </si>
  <si>
    <t>Plan po zmianach na 30.06.2015 r.</t>
  </si>
  <si>
    <t>Wykonanie na 30.06.2015  r.</t>
  </si>
  <si>
    <t>z tego dotacja</t>
  </si>
  <si>
    <t>przedmiotowa</t>
  </si>
  <si>
    <t>podmiotowa</t>
  </si>
  <si>
    <t>celowa</t>
  </si>
  <si>
    <t>600</t>
  </si>
  <si>
    <t>60014</t>
  </si>
  <si>
    <t>Drogi publiczne powiatowe</t>
  </si>
  <si>
    <t>Dotacja celowa na pomoc finansową udzielaną między jednostkami samorządu terytorialnego na dofinansowanie własnych zadań bieżących</t>
  </si>
  <si>
    <t>750</t>
  </si>
  <si>
    <t>Administracja publiczna</t>
  </si>
  <si>
    <t>75095</t>
  </si>
  <si>
    <t>Pozostała działalność</t>
  </si>
  <si>
    <t>2810</t>
  </si>
  <si>
    <t>Dotacja celowa z budżetu na finansowanie lub dofinansowanie zadań zleconych do realizacji fundacjom</t>
  </si>
  <si>
    <t>WPiRL-Dotacja dla Fundacji "Kłodzka Wstęga Sudetów"</t>
  </si>
  <si>
    <t>754</t>
  </si>
  <si>
    <t>Bezpieczeństwo Publiczne i ochrona przeciwpożarowa</t>
  </si>
  <si>
    <t>75405</t>
  </si>
  <si>
    <t>Komendy powiatowe Policji</t>
  </si>
  <si>
    <t>3000</t>
  </si>
  <si>
    <t>Wpłaty jednostek na państwowy fundusz celowy</t>
  </si>
  <si>
    <t>SO- wyróżnienie finansowe dla policji</t>
  </si>
  <si>
    <t>75406</t>
  </si>
  <si>
    <t>Straż Graniczna</t>
  </si>
  <si>
    <t>SO- zakup paliwa i wyposażenia</t>
  </si>
  <si>
    <t>75411</t>
  </si>
  <si>
    <t>Komendy powiatowe Państwowej Straży Pożarnej</t>
  </si>
  <si>
    <t>SO- zakup sprzętu ratownictwa medycznego</t>
  </si>
  <si>
    <t>75412</t>
  </si>
  <si>
    <t>Ochotnicze straże pożarne</t>
  </si>
  <si>
    <t>2820</t>
  </si>
  <si>
    <t>Dotacja celowa z budżetu na finansowanie lub dofinansowanie zadań zleconych do realizacji stowarzyszeniom</t>
  </si>
  <si>
    <t>SO- OSP-dotacja dla stowarzyszeń</t>
  </si>
  <si>
    <t>75421</t>
  </si>
  <si>
    <t>Zarządzanie kryzysowe</t>
  </si>
  <si>
    <t>2710</t>
  </si>
  <si>
    <t>SO-współf.funkcjonowania Lokalnego Systemu Osłony Przeciwpowdziowej-dof.Powiat Kłodzki</t>
  </si>
  <si>
    <t>801</t>
  </si>
  <si>
    <t>Oświata i wychowanie</t>
  </si>
  <si>
    <t>80101</t>
  </si>
  <si>
    <t>Szkoły podstawowe</t>
  </si>
  <si>
    <t>2540</t>
  </si>
  <si>
    <t>Dotacja podmiotowa z budżetu dla niepublicznej jednostki systemu oświaty</t>
  </si>
  <si>
    <t xml:space="preserve">FN - dotacja </t>
  </si>
  <si>
    <t>WE-dotacja-Towarzystwo Miłośników Gorzanowa-prowadzenie publicznej Szkoły Podstawowej w Gorzanowie</t>
  </si>
  <si>
    <t>2590</t>
  </si>
  <si>
    <t>Dotacja podmiotowa z budżetu dla publicznej jednostki systemu oświaty prowadzonej przez osobę prawną inną niż jednostka samorządu terytorialnego lub przez osobę fizyczną</t>
  </si>
  <si>
    <t>WE-dotacja-Fundacja Równi Choć Różni-prowadzenie Szkoły Podstawowej w Pławnicy</t>
  </si>
  <si>
    <t>WE-dotacja-Stowarzyszenie KLEKS-prowadzenie Szkoły Podstawowej w Długopolu Dolnym</t>
  </si>
  <si>
    <t>WE-dotacja-Stowarzyszenie Stara Łomnica Dzieciom-prowadzenie Szkoły Podstawowej w St.Łomnicy</t>
  </si>
  <si>
    <t>WE-Waliszowskie Stowarzyszenie Edukacyjne-dotacja dla publicznej SP w Starym Waliszowie</t>
  </si>
  <si>
    <t>80103</t>
  </si>
  <si>
    <t>Oddziały przedszkolne w szkołach podstawowych</t>
  </si>
  <si>
    <t>WE-dotacja-Towarzystwo Miłośników Gorzanowa-prowadzenie Oddz.Przedszkolnego w Gorzanowie-fin.z dotacji BP</t>
  </si>
  <si>
    <t>WE-dotacja-Towarzystwo Miłośników Gorzanowa-prowadzenie Oddz.Przedszkolnego w Gorzanowie</t>
  </si>
  <si>
    <t>WE-dotacja-Fundacja Równi Choć Różni-prowadzenie oddziału przedszkolnego w Pławnicy</t>
  </si>
  <si>
    <t>WE-dotacja-Stowarzyszenie KLEKS-prowadzenie Oddziału Przedszkolnego w Długopolu Dolnym</t>
  </si>
  <si>
    <t>WE-dotacja-Stowarzyszenie Stara Łomnica Dzieciom-prowadzenie oddziału przedszkolnego w St.Łomnicy</t>
  </si>
  <si>
    <t>WE-Waliszowskie Stowarzyszenie Edukacyjne-dotacja dla oddziału przedszkolnego w Starym Waliszowie</t>
  </si>
  <si>
    <t>80104</t>
  </si>
  <si>
    <t xml:space="preserve">Przedszkola </t>
  </si>
  <si>
    <t>WE-dotacja-Fundacja Edukacji Przedszkolnej-prowadzenie niepublicznego Przedszkola Bystrzaki</t>
  </si>
  <si>
    <t>80106</t>
  </si>
  <si>
    <t>Inne formy wychowania przedszkolnego</t>
  </si>
  <si>
    <t>WE-dotacja-Stowarzyszenie Rozwoju Wsi Wilkanów- zespół wychowania przedszkolnego</t>
  </si>
  <si>
    <t>WE-dotacja-Stowarzyszenie Stara Łomnica Dzieciom-zespół wychowania przedszkolnego w St.Łomnicy</t>
  </si>
  <si>
    <t>WE-dotacja-Towarzystwo Miłośników Gorzanowa-zespół wychowania przedszkolnego w Gorzanowie</t>
  </si>
  <si>
    <t>80110</t>
  </si>
  <si>
    <t>Gimnazja</t>
  </si>
  <si>
    <t>dotacja podmiotowa z budżetu dla niepublicznej jednostki systemu oświaty</t>
  </si>
  <si>
    <t>WE-dotacja-Towarzystwo Miłośników Gorzanowa-Gimnazjum  Gorzanowie</t>
  </si>
  <si>
    <t>WE-Starostwo Powiatowe w Kłodzku-dopłata do subwencji oświatowej dla Gimnazjum nr 1 w Bystrzycy Kłodzkiej-zakup szafek i funkcjonowanie oddziałów sportowych</t>
  </si>
  <si>
    <t>80113</t>
  </si>
  <si>
    <t>Dowożenie uczniów do szkół</t>
  </si>
  <si>
    <t>2310</t>
  </si>
  <si>
    <t>Dotacje celowe przekazane gminie na zadania bieżące realizowane na podstawie porozumień (umów) między jednostkami samorządu terytorialnego</t>
  </si>
  <si>
    <t>WE-Gmina Kłodzko-dowóz dzieci z Piotrowic do Ołdrzychowic</t>
  </si>
  <si>
    <t>80149</t>
  </si>
  <si>
    <t>Realizacja zadań wymagających stosowania specjalnej organizacji nauki i metod pracy dla dzieci w przedszkolach, oddziałach przedszkolnych w szkołach podstawowych i innych formach wychowania przedszkolnego.</t>
  </si>
  <si>
    <t>80150</t>
  </si>
  <si>
    <t>Realizacja zadań wymagających stosowania specjalnej organizacji nauki i metod pracy dla dzieci i młodzieży w szkołach podstawowych,gimnazjach,liceach ogólnokształcących,liceach profilowanych i szkołach zawodowych oraz szkołach artystycznych.</t>
  </si>
  <si>
    <t>851</t>
  </si>
  <si>
    <t>Ochrona zdrowia</t>
  </si>
  <si>
    <t>85149</t>
  </si>
  <si>
    <t>Programy polityki zdrowotnej</t>
  </si>
  <si>
    <t>WE- rehabilitacja kobiet po mastektomii</t>
  </si>
  <si>
    <t>WE- rehabilitacja dzieci niepełnosprawnych - konkurs</t>
  </si>
  <si>
    <t>WE-dotacja na prowadzenie świetlicy środowiskowej-Fundusz Lokalny Masywu Śnieżnika</t>
  </si>
  <si>
    <t>85154</t>
  </si>
  <si>
    <t>Przeciwdziałanie alkoholizmowi</t>
  </si>
  <si>
    <t>2650</t>
  </si>
  <si>
    <t>Dotacja przedmiotowa z budżetu dla samorządowego zakładu budżetowego</t>
  </si>
  <si>
    <t>FN-CIS-dotacja -reintegracja zawodowa</t>
  </si>
  <si>
    <t>OPS-Ujawnianie i pomoc osobom uzależnionym-Dofinansowanie działań celowych-grupy samopomocowe-Grupy Wsparcia dla Współuzależnionych kobiet</t>
  </si>
  <si>
    <t>OPS--Organizacja czasu wolnego dzieci i młodzieży w świetlicach środowiskowych</t>
  </si>
  <si>
    <t>852</t>
  </si>
  <si>
    <t>Pomoc społeczna</t>
  </si>
  <si>
    <t>85295</t>
  </si>
  <si>
    <t>WE- organizacja zajęć terapeutycznych dla  dzieci niepełnosprawnych -Bystrzyckie Stowarzyszednie Niepełnosprawnych</t>
  </si>
  <si>
    <t>900</t>
  </si>
  <si>
    <t>Gospodarka komunalna i ochrona środowiska</t>
  </si>
  <si>
    <t>90004</t>
  </si>
  <si>
    <t>Utrzymanie zieleni w miastach i gminach</t>
  </si>
  <si>
    <t>RGŻ-  Fundacja Eko rozwoju program zadrzewienia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</si>
  <si>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</si>
  <si>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</si>
  <si>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</si>
  <si>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</si>
  <si>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</si>
  <si>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</si>
  <si>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FN-MGOK-dotacja na Rady Sołeckie przy MGOK</t>
  </si>
  <si>
    <t>FN-MGOK-dotacja na świetlice wiejskie</t>
  </si>
  <si>
    <t>FN-MGOK-dotacja na WOK</t>
  </si>
  <si>
    <t>FN-MGOK-dotacja podmiotowa MGOK</t>
  </si>
  <si>
    <t>FN-MGOK-dotacja Polsko-Czeski Jarmark Rozmaitości (Jarmark Trzech Kolorów)</t>
  </si>
  <si>
    <t>FN-MGOK-dotacja-Dni Długopola Zdrój</t>
  </si>
  <si>
    <t>FN-MGOK-dotacja-Dni Międzygórza</t>
  </si>
  <si>
    <t>FN-MGOK-dotacja-Dni Św. Floriana Patrona Bystrzycy Kłodzkiej-Dni Miasta</t>
  </si>
  <si>
    <t>FN-MGOK-dotacja-dożynki gminne</t>
  </si>
  <si>
    <t>FN-MGOK-dotacja-imprezy przy MGOK</t>
  </si>
  <si>
    <t>FN-MGOK-dotacja-"Kulturalne czwartki"</t>
  </si>
  <si>
    <t>FN-MGOK-dotacja-pracownia artystyczna Domku z Kulturą</t>
  </si>
  <si>
    <t>FN-MGOK-dotacja-Prezentacja Ludowych Zespołów Śpiewaczych</t>
  </si>
  <si>
    <t>FN-MGOK-dotacja-teatr uliczny Bystrzak</t>
  </si>
  <si>
    <t>FN-MGOK-dotacja-zagospodarowanie czasu wolnego</t>
  </si>
  <si>
    <t>FN-MGOK-dotacja-Muzyczna wiosna w Euroregionie</t>
  </si>
  <si>
    <t>FN-MGOK-Jarmark Adentowy w Bystrzycy Kłodzkiej</t>
  </si>
  <si>
    <t>FN-MGOK-Strażacy na Start</t>
  </si>
  <si>
    <t>FN-MGOK-odprawa emerytalna</t>
  </si>
  <si>
    <t>FN-MGOK-Polsko-Czeskie zawody BREAKDANCE</t>
  </si>
  <si>
    <t>FN-MGOK-Promyk Radości Polsko-Czeskiego Pogranicza</t>
  </si>
  <si>
    <t>FN-MGOK-Turniej Tańca Towarzyskiego</t>
  </si>
  <si>
    <t>FN-MGOK-udział w imprezach partnera czeskiego</t>
  </si>
  <si>
    <t>92116</t>
  </si>
  <si>
    <t>Biblioteki</t>
  </si>
  <si>
    <t>FN-Biblioteka dotacja podmiotowa</t>
  </si>
  <si>
    <t>FN-Biblioteka dotacja zakup książek</t>
  </si>
  <si>
    <t>FN-Biblioteka dotacja-Konkurs "Okolica w literę ujęta"</t>
  </si>
  <si>
    <t>FN-Biblioteka dotacja-zagosp.wolnego czasu</t>
  </si>
  <si>
    <t>FN-Fundusz Lokalny Masywu Śnieżnika ,,Piątki z Biblioteką"-projekt realizowany w ramach Programu Min.Kultury i Dziedzictwa Narodowego ,,Promocja Literatury i Czytelnictwa"-zakup nagłośnienia oraz kamery</t>
  </si>
  <si>
    <t>92118</t>
  </si>
  <si>
    <t>Muzea</t>
  </si>
  <si>
    <t>FN-Muzeum-dotacja podmiotowa</t>
  </si>
  <si>
    <t>FN-Muzeum-tablica rozdzielcza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</si>
  <si>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</si>
  <si>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</si>
  <si>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</si>
  <si>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</si>
  <si>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UP-dot.na zabytki z rejestru zabytków</t>
  </si>
  <si>
    <t>UP-dotacja-Parafia Rzymsko -Katolicka p.w.Św. Marii Magdaleny w Gorzanowie- remont elewacji kościoła</t>
  </si>
  <si>
    <t>UP-dotacja-Parafia Rzymsko -Katolicka p.w.Św. Jerzego Długopole Dolne -odwodnienie kościoła</t>
  </si>
  <si>
    <t>UP-dotacja-Parafia Rzymsko -Katolicka p.w.Św. Jerzego Długopole Dolne -kościól filialny w Ponikwie  -utwardzanie gruntu i remont murów cmentarnych</t>
  </si>
  <si>
    <t>UP-dotacja-Parafia Rzymsko -Katolicka p.w.Św. Jerzego w Wilkanowie - remont posadzki  w/w kościoła</t>
  </si>
  <si>
    <t>UP-dotacja-Parafia Rzymsko -Katolicka p.w.Św. Małgorzaty Męczennicy w Starej Łomnicy- remont stolarki drzwiowej i podłogi na chórze w w/w kościele</t>
  </si>
  <si>
    <t>UP-dotacja-Parafia Rzymsko -Katolicka p.w.Św. Wawrzyńca Męczennika w Starym Waliszowie -dokończenie wymiany okien, renowacja i rekonstrukcja witraży w/w kościoła</t>
  </si>
  <si>
    <t>UP-dotacja-Parafia Rzymsko -Katolicka p.w.Św. Wawrzyńca Męczennika w Starym Waliszowie, Kościół filialny p.w. Św. Mikołaja w Nowym Waliszowie -dokończenie malowania wnętrza i posadzki w/w kościoła</t>
  </si>
  <si>
    <t>UP-dotacja-Fundacja Pałac Gorzanów - zabezpieczenie stropów pałacu</t>
  </si>
  <si>
    <t>UP-dotacja-Wspólnota Mieszkaniowa ul. Pl.Wolności 7- remont klatki schodowej Bystrzyca Kłodzka</t>
  </si>
  <si>
    <t>UP-dotacja-Współnota Mieszkaniowa Pl.Wolności 4 Bystrzyca Kłodzka wykonanie remontu dachu w w/w wspólnocie</t>
  </si>
  <si>
    <t>926</t>
  </si>
  <si>
    <t>Kultura fizyczna</t>
  </si>
  <si>
    <t>92605</t>
  </si>
  <si>
    <t>Zadania w zakresie kultury fizycznej</t>
  </si>
  <si>
    <t>W-T dot.Równi Choć Różni Równajmy Szanse</t>
  </si>
  <si>
    <t>WT- dot.Fundacja Szansa Aktywnośc fizyczna</t>
  </si>
  <si>
    <t>WT- dot.ULKS "Młodzi duchem, starsi ciałem -seniorzy" Gminy Bystrzyca Kłodzka</t>
  </si>
  <si>
    <t>WT- dot.dla stowarzyszenia Haidon -Gumdo żyj na sportowo z Hapkido -zajęcia sportowe dla dzieci i młodzieży</t>
  </si>
  <si>
    <t>WT-dot. dla Stowarzyszeń -LKS "Sparta" Stary Waliszów-Promowanie i upowszechnianie sportu i rekreacji ruchowej oraz wspieranie rozwoju kultury fizycznej wśród mieszkańców Starego Waliszowa i okolicznych wsi w gminie Bystrzyca Kłodzka</t>
  </si>
  <si>
    <t>WT-dot.dla stowarz.zad.k.fiz-BT KROKUS-prowadzenie sekcji piłki ręcznej dla dzieci i młodzieży</t>
  </si>
  <si>
    <t>WT-dot.dla stowarz.zad.k.fiz-Bystrzyckie Stowarzyszenie Tenisa Stołowego-Organizacja zajęć tenisa stołowego na terenie miasta</t>
  </si>
  <si>
    <t>WT-dot.dla stowarz.zad.k.fiz-KS POLONIA-prowadzenie sekcji piłki nożnej</t>
  </si>
  <si>
    <t>WT-dot.dla stowarz.zad.k.fiz-LKS ZAMEK Gorzanów-organizacja zajęć sportowych dla dzieci, młodzieży i osób dorosłych</t>
  </si>
  <si>
    <t xml:space="preserve">WT-dot.dla stowarz.zad.k.fiz-LZS Łomniczanka-organizacja zajęć sportowych dla dzieci,młodzieży i osób dorosłych </t>
  </si>
  <si>
    <t xml:space="preserve">WT-dot.dla stowarz.zad.k.fiz-MKS TAEKWON-DO Bystrzyca Kł zs.Ławica-Upowszechnianie kultury fizycznej poprzez szkolenie sportowe dzieci i młodzieży oraz poprzez organizację zawodów sportowych </t>
  </si>
  <si>
    <t>WT-dot.dla stowarz.zad.k.fiz-ULKS Bystrzyca Kł-Organizowanie zajęć sportowych z zakresu lekkoatletyki, piłki siatkowej, koszykowej, narciarstwa biegowego oraz rekreacji ruchowej</t>
  </si>
  <si>
    <t>WT-dot.dla stowarz.zad.k.fiz-ULKS SOKÓŁ Nowy Waliszów-organizacja zajęć sportowych dla dzieci i młodzieży</t>
  </si>
  <si>
    <t>razem</t>
  </si>
  <si>
    <t>WI-remont muru oporowego w Międzygórzu przy drodze 3232D dotacja dla Powiatu Kłodzkiego</t>
  </si>
  <si>
    <t>FN-MGOK- f.sołecki-Wójtowice- opłata za abonament RTV</t>
  </si>
  <si>
    <t>FN-MGOK- f.sołecki-Nowa Bystrzyca - opłata za abonament RTV</t>
  </si>
  <si>
    <t>WT-dotacja na realizację zadań z zakresu kultury fizycznej i sportu dla organizacji pozarządowych i stowarzyszeń</t>
  </si>
  <si>
    <t xml:space="preserve">Załącznik nr 7 do informacji z przebiegu  wykonania budżetu  Gminy za I pólrocze 2015 r.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</si>
</sst>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8">
    <font>
      <sz val="10"/>
      <name val="Arial CE"/>
      <family val="0"/>
    </font>
    <font>
      <sz val="11"/>
      <name val="Arial CE"/>
      <family val="0"/>
    </font>
    <font>
      <b/>
      <sz val="14"/>
      <name val="Arial CE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0"/>
    </font>
    <font>
      <i/>
      <sz val="10"/>
      <color indexed="8"/>
      <name val="Arial"/>
      <family val="2"/>
    </font>
    <font>
      <i/>
      <sz val="11"/>
      <color indexed="8"/>
      <name val="Arial"/>
      <family val="0"/>
    </font>
    <font>
      <sz val="11"/>
      <name val="Arial"/>
      <family val="2"/>
    </font>
    <font>
      <b/>
      <sz val="11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wrapText="1"/>
      <protection locked="0"/>
    </xf>
    <xf numFmtId="49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" xfId="0" applyNumberFormat="1" applyFont="1" applyFill="1" applyBorder="1" applyAlignment="1" applyProtection="1">
      <alignment horizontal="center" wrapText="1"/>
      <protection locked="0"/>
    </xf>
    <xf numFmtId="49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NumberFormat="1" applyFont="1" applyFill="1" applyBorder="1" applyAlignment="1" applyProtection="1">
      <alignment horizontal="left" vertical="center" wrapText="1"/>
      <protection locked="0"/>
    </xf>
    <xf numFmtId="4" fontId="6" fillId="4" borderId="2" xfId="0" applyNumberFormat="1" applyFont="1" applyFill="1" applyBorder="1" applyAlignment="1" applyProtection="1">
      <alignment horizontal="center" wrapText="1"/>
      <protection locked="0"/>
    </xf>
    <xf numFmtId="4" fontId="6" fillId="4" borderId="5" xfId="0" applyNumberFormat="1" applyFont="1" applyFill="1" applyBorder="1" applyAlignment="1" applyProtection="1">
      <alignment horizontal="center" wrapText="1"/>
      <protection locked="0"/>
    </xf>
    <xf numFmtId="0" fontId="6" fillId="4" borderId="2" xfId="0" applyNumberFormat="1" applyFont="1" applyFill="1" applyBorder="1" applyAlignment="1" applyProtection="1">
      <alignment horizontal="center" wrapText="1"/>
      <protection locked="0"/>
    </xf>
    <xf numFmtId="49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left" vertical="center" wrapText="1"/>
      <protection locked="0"/>
    </xf>
    <xf numFmtId="4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4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4" borderId="2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" xfId="0" applyNumberFormat="1" applyFont="1" applyFill="1" applyBorder="1" applyAlignment="1" applyProtection="1">
      <alignment horizontal="center" vertical="center"/>
      <protection locked="0"/>
    </xf>
    <xf numFmtId="49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" xfId="0" applyNumberFormat="1" applyFont="1" applyFill="1" applyBorder="1" applyAlignment="1" applyProtection="1">
      <alignment horizontal="left" vertical="center" wrapText="1"/>
      <protection locked="0"/>
    </xf>
    <xf numFmtId="4" fontId="6" fillId="4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Fill="1" applyBorder="1" applyAlignment="1" applyProtection="1">
      <alignment horizontal="left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3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10" xfId="0" applyNumberFormat="1" applyFont="1" applyBorder="1" applyAlignment="1">
      <alignment horizontal="center" vertical="center" wrapText="1"/>
    </xf>
    <xf numFmtId="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35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36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1" xfId="0" applyNumberFormat="1" applyFont="1" applyFill="1" applyBorder="1" applyAlignment="1" applyProtection="1">
      <alignment horizontal="left" vertical="center" wrapText="1"/>
      <protection locked="0"/>
    </xf>
    <xf numFmtId="4" fontId="5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8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1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4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13" xfId="0" applyNumberFormat="1" applyFont="1" applyBorder="1" applyAlignment="1">
      <alignment horizontal="center" vertical="center" wrapText="1"/>
    </xf>
    <xf numFmtId="4" fontId="10" fillId="0" borderId="44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3" xfId="0" applyNumberFormat="1" applyFont="1" applyFill="1" applyBorder="1" applyAlignment="1" applyProtection="1">
      <alignment horizontal="center" vertical="center"/>
      <protection locked="0"/>
    </xf>
    <xf numFmtId="49" fontId="10" fillId="0" borderId="26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17" xfId="0" applyNumberFormat="1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3" xfId="0" applyNumberFormat="1" applyFont="1" applyFill="1" applyBorder="1" applyAlignment="1" applyProtection="1">
      <alignment horizontal="left" vertical="center" wrapText="1"/>
      <protection locked="0"/>
    </xf>
    <xf numFmtId="4" fontId="10" fillId="2" borderId="11" xfId="0" applyNumberFormat="1" applyFont="1" applyBorder="1" applyAlignment="1">
      <alignment horizontal="center" vertical="center" wrapText="1"/>
    </xf>
    <xf numFmtId="4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44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7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0" xfId="0" applyNumberFormat="1" applyFont="1" applyBorder="1" applyAlignment="1">
      <alignment horizontal="center" vertical="center" wrapText="1"/>
    </xf>
    <xf numFmtId="4" fontId="10" fillId="2" borderId="26" xfId="0" applyNumberFormat="1" applyFont="1" applyBorder="1" applyAlignment="1">
      <alignment horizontal="center" vertical="center" wrapText="1"/>
    </xf>
    <xf numFmtId="4" fontId="10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47" xfId="0" applyNumberFormat="1" applyFont="1" applyBorder="1" applyAlignment="1">
      <alignment horizontal="center" vertical="center" wrapText="1"/>
    </xf>
    <xf numFmtId="49" fontId="10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left" vertical="center" wrapText="1"/>
      <protection locked="0"/>
    </xf>
    <xf numFmtId="4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1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2" xfId="0" applyNumberFormat="1" applyFont="1" applyFill="1" applyBorder="1" applyAlignment="1" applyProtection="1">
      <alignment horizontal="center" vertical="center"/>
      <protection locked="0"/>
    </xf>
    <xf numFmtId="49" fontId="10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7" xfId="0" applyNumberFormat="1" applyFont="1" applyFill="1" applyBorder="1" applyAlignment="1" applyProtection="1">
      <alignment horizontal="center" vertical="center"/>
      <protection locked="0"/>
    </xf>
    <xf numFmtId="49" fontId="10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46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8" xfId="0" applyNumberFormat="1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5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40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53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11" xfId="0" applyNumberFormat="1" applyFont="1" applyFill="1" applyBorder="1" applyAlignment="1" applyProtection="1">
      <alignment horizontal="center" vertical="center" wrapText="1"/>
      <protection/>
    </xf>
    <xf numFmtId="4" fontId="5" fillId="4" borderId="3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6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57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38" xfId="0" applyFont="1" applyBorder="1" applyAlignment="1">
      <alignment horizontal="left" vertical="center" wrapText="1"/>
    </xf>
    <xf numFmtId="49" fontId="10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50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59" xfId="0" applyNumberFormat="1" applyFont="1" applyFill="1" applyBorder="1" applyAlignment="1" applyProtection="1">
      <alignment horizontal="left" vertical="center" wrapText="1"/>
      <protection locked="0"/>
    </xf>
    <xf numFmtId="4" fontId="5" fillId="4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6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3" xfId="0" applyFont="1" applyBorder="1" applyAlignment="1">
      <alignment horizontal="left" vertical="center" wrapText="1"/>
    </xf>
    <xf numFmtId="4" fontId="10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3" xfId="0" applyFont="1" applyBorder="1" applyAlignment="1">
      <alignment horizontal="left" vertical="center" wrapText="1"/>
    </xf>
    <xf numFmtId="4" fontId="10" fillId="2" borderId="8" xfId="0" applyNumberFormat="1" applyFont="1" applyBorder="1" applyAlignment="1">
      <alignment horizontal="center" vertical="center" wrapText="1"/>
    </xf>
    <xf numFmtId="4" fontId="10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33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20" xfId="0" applyNumberFormat="1" applyFont="1" applyFill="1" applyBorder="1" applyAlignment="1" applyProtection="1">
      <alignment horizontal="left" vertical="center" wrapText="1"/>
      <protection locked="0"/>
    </xf>
    <xf numFmtId="4" fontId="5" fillId="4" borderId="21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61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59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7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13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4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3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21" xfId="0" applyNumberFormat="1" applyFont="1" applyBorder="1" applyAlignment="1">
      <alignment horizontal="center" vertical="center" wrapText="1"/>
    </xf>
    <xf numFmtId="49" fontId="10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0" fillId="2" borderId="2" xfId="0" applyNumberFormat="1" applyFont="1" applyBorder="1" applyAlignment="1">
      <alignment horizontal="center" vertical="center" wrapText="1"/>
    </xf>
    <xf numFmtId="4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/>
      <protection locked="0"/>
    </xf>
    <xf numFmtId="4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20" xfId="0" applyNumberFormat="1" applyFont="1" applyBorder="1" applyAlignment="1">
      <alignment horizontal="center" vertical="center" wrapText="1"/>
    </xf>
    <xf numFmtId="49" fontId="6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Fill="1" applyBorder="1" applyAlignment="1" applyProtection="1">
      <alignment horizontal="left" vertical="center" wrapText="1"/>
      <protection locked="0"/>
    </xf>
    <xf numFmtId="4" fontId="5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2" xfId="0" applyFont="1" applyBorder="1" applyAlignment="1">
      <alignment horizontal="left" vertical="center" wrapText="1"/>
    </xf>
    <xf numFmtId="49" fontId="10" fillId="2" borderId="35" xfId="0" applyFont="1" applyBorder="1" applyAlignment="1">
      <alignment horizontal="left" vertical="center" wrapText="1"/>
    </xf>
    <xf numFmtId="4" fontId="10" fillId="2" borderId="38" xfId="0" applyNumberFormat="1" applyFont="1" applyBorder="1" applyAlignment="1">
      <alignment horizontal="center" vertical="center" wrapText="1"/>
    </xf>
    <xf numFmtId="4" fontId="10" fillId="2" borderId="35" xfId="0" applyNumberFormat="1" applyFont="1" applyBorder="1" applyAlignment="1">
      <alignment horizontal="center" vertical="center" wrapText="1"/>
    </xf>
    <xf numFmtId="4" fontId="10" fillId="2" borderId="41" xfId="0" applyNumberFormat="1" applyFont="1" applyBorder="1" applyAlignment="1">
      <alignment horizontal="center" vertical="center" wrapText="1"/>
    </xf>
    <xf numFmtId="4" fontId="10" fillId="2" borderId="40" xfId="0" applyNumberFormat="1" applyFont="1" applyBorder="1" applyAlignment="1">
      <alignment horizontal="center" vertical="center" wrapText="1"/>
    </xf>
    <xf numFmtId="49" fontId="10" fillId="2" borderId="66" xfId="0" applyFont="1" applyBorder="1" applyAlignment="1">
      <alignment horizontal="left" vertical="center" wrapText="1"/>
    </xf>
    <xf numFmtId="4" fontId="10" fillId="2" borderId="16" xfId="0" applyNumberFormat="1" applyFont="1" applyBorder="1" applyAlignment="1">
      <alignment horizontal="center" vertical="center" wrapText="1"/>
    </xf>
    <xf numFmtId="49" fontId="10" fillId="2" borderId="10" xfId="0" applyFont="1" applyBorder="1" applyAlignment="1">
      <alignment horizontal="left" vertical="center" wrapText="1"/>
    </xf>
    <xf numFmtId="49" fontId="10" fillId="2" borderId="61" xfId="0" applyFont="1" applyBorder="1" applyAlignment="1">
      <alignment horizontal="left" vertical="center" wrapText="1"/>
    </xf>
    <xf numFmtId="4" fontId="10" fillId="2" borderId="23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4" borderId="67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68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69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69" xfId="0" applyNumberFormat="1" applyFont="1" applyFill="1" applyBorder="1" applyAlignment="1" applyProtection="1">
      <alignment horizontal="left" vertical="center" wrapText="1"/>
      <protection locked="0"/>
    </xf>
    <xf numFmtId="4" fontId="5" fillId="4" borderId="70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7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74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25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73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10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" fillId="0" borderId="75" xfId="0" applyFont="1" applyBorder="1" applyAlignment="1">
      <alignment/>
    </xf>
    <xf numFmtId="0" fontId="1" fillId="0" borderId="74" xfId="0" applyFont="1" applyBorder="1" applyAlignment="1">
      <alignment/>
    </xf>
    <xf numFmtId="0" fontId="1" fillId="0" borderId="74" xfId="0" applyFont="1" applyBorder="1" applyAlignment="1">
      <alignment horizontal="center"/>
    </xf>
    <xf numFmtId="4" fontId="1" fillId="0" borderId="74" xfId="0" applyNumberFormat="1" applyFont="1" applyBorder="1" applyAlignment="1">
      <alignment horizontal="center"/>
    </xf>
    <xf numFmtId="0" fontId="1" fillId="0" borderId="56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10" fillId="0" borderId="7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3" xfId="0" applyNumberFormat="1" applyFont="1" applyBorder="1" applyAlignment="1">
      <alignment horizontal="center" vertical="center" wrapText="1"/>
    </xf>
    <xf numFmtId="49" fontId="10" fillId="0" borderId="45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6" xfId="0" applyNumberFormat="1" applyFont="1" applyFill="1" applyBorder="1" applyAlignment="1" applyProtection="1">
      <alignment horizontal="center" vertical="center"/>
      <protection locked="0"/>
    </xf>
    <xf numFmtId="4" fontId="5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0" xfId="0" applyFont="1" applyBorder="1" applyAlignment="1">
      <alignment horizontal="left" vertical="center" wrapText="1"/>
    </xf>
    <xf numFmtId="49" fontId="10" fillId="0" borderId="64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42" xfId="0" applyFont="1" applyBorder="1" applyAlignment="1">
      <alignment horizontal="left" vertical="center" wrapText="1"/>
    </xf>
    <xf numFmtId="4" fontId="10" fillId="2" borderId="42" xfId="0" applyNumberFormat="1" applyFont="1" applyBorder="1" applyAlignment="1">
      <alignment horizontal="center" vertical="center" wrapText="1"/>
    </xf>
    <xf numFmtId="49" fontId="10" fillId="2" borderId="27" xfId="0" applyFont="1" applyBorder="1" applyAlignment="1">
      <alignment horizontal="left" vertical="center" wrapText="1"/>
    </xf>
    <xf numFmtId="4" fontId="10" fillId="2" borderId="25" xfId="0" applyNumberFormat="1" applyFont="1" applyBorder="1" applyAlignment="1">
      <alignment horizontal="center" vertical="center" wrapText="1"/>
    </xf>
    <xf numFmtId="4" fontId="10" fillId="2" borderId="27" xfId="0" applyNumberFormat="1" applyFont="1" applyBorder="1" applyAlignment="1">
      <alignment horizontal="center" vertical="center" wrapText="1"/>
    </xf>
    <xf numFmtId="4" fontId="10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1" xfId="0" applyFont="1" applyBorder="1" applyAlignment="1">
      <alignment horizontal="left" vertical="center" wrapText="1"/>
    </xf>
    <xf numFmtId="4" fontId="10" fillId="2" borderId="11" xfId="0" applyNumberFormat="1" applyFont="1" applyBorder="1" applyAlignment="1">
      <alignment horizontal="center" vertical="center" wrapText="1"/>
    </xf>
    <xf numFmtId="49" fontId="10" fillId="2" borderId="26" xfId="0" applyFont="1" applyBorder="1" applyAlignment="1">
      <alignment horizontal="left" vertical="center" wrapText="1"/>
    </xf>
    <xf numFmtId="4" fontId="10" fillId="2" borderId="26" xfId="0" applyNumberFormat="1" applyFont="1" applyBorder="1" applyAlignment="1">
      <alignment horizontal="center" vertical="center" wrapText="1"/>
    </xf>
    <xf numFmtId="4" fontId="10" fillId="0" borderId="57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0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21" xfId="0" applyFont="1" applyBorder="1" applyAlignment="1">
      <alignment horizontal="left" vertical="center" wrapText="1"/>
    </xf>
    <xf numFmtId="4" fontId="10" fillId="2" borderId="21" xfId="0" applyNumberFormat="1" applyFont="1" applyBorder="1" applyAlignment="1">
      <alignment horizontal="center" vertical="center" wrapText="1"/>
    </xf>
    <xf numFmtId="4" fontId="13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wrapText="1"/>
      <protection locked="0"/>
    </xf>
    <xf numFmtId="0" fontId="4" fillId="0" borderId="2" xfId="0" applyNumberFormat="1" applyFont="1" applyFill="1" applyBorder="1" applyAlignment="1" applyProtection="1">
      <alignment horizontal="center" wrapText="1"/>
      <protection locked="0"/>
    </xf>
    <xf numFmtId="0" fontId="3" fillId="0" borderId="2" xfId="0" applyNumberFormat="1" applyFont="1" applyFill="1" applyBorder="1" applyAlignment="1" applyProtection="1">
      <alignment horizont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4"/>
  <sheetViews>
    <sheetView tabSelected="1" workbookViewId="0" topLeftCell="A1">
      <selection activeCell="K15" sqref="K15"/>
    </sheetView>
  </sheetViews>
  <sheetFormatPr defaultColWidth="9.00390625" defaultRowHeight="12.75"/>
  <cols>
    <col min="1" max="1" width="4.75390625" style="0" customWidth="1"/>
    <col min="2" max="2" width="6.875" style="0" customWidth="1"/>
    <col min="3" max="3" width="5.375" style="0" customWidth="1"/>
    <col min="4" max="4" width="43.25390625" style="0" customWidth="1"/>
    <col min="5" max="5" width="13.75390625" style="0" customWidth="1"/>
    <col min="6" max="6" width="13.625" style="0" customWidth="1"/>
    <col min="7" max="7" width="13.875" style="0" customWidth="1"/>
    <col min="8" max="8" width="12.125" style="0" customWidth="1"/>
    <col min="9" max="9" width="13.125" style="0" customWidth="1"/>
    <col min="10" max="10" width="12.00390625" style="0" customWidth="1"/>
    <col min="11" max="11" width="19.875" style="0" customWidth="1"/>
  </cols>
  <sheetData>
    <row r="1" spans="1:12" ht="29.25" customHeight="1">
      <c r="A1" s="1"/>
      <c r="B1" s="1"/>
      <c r="C1" s="1"/>
      <c r="D1" s="1"/>
      <c r="H1" s="331" t="s">
        <v>189</v>
      </c>
      <c r="I1" s="331"/>
      <c r="J1" s="331"/>
      <c r="K1" s="328"/>
      <c r="L1" s="328"/>
    </row>
    <row r="2" spans="1:10" ht="14.25">
      <c r="A2" s="1"/>
      <c r="B2" s="1"/>
      <c r="C2" s="1"/>
      <c r="D2" s="1"/>
      <c r="E2" s="2"/>
      <c r="F2" s="2"/>
      <c r="G2" s="1"/>
      <c r="H2" s="4"/>
      <c r="I2" s="4"/>
      <c r="J2" s="3"/>
    </row>
    <row r="3" spans="1:10" ht="18">
      <c r="A3" s="332" t="s">
        <v>0</v>
      </c>
      <c r="B3" s="332"/>
      <c r="C3" s="332"/>
      <c r="D3" s="332"/>
      <c r="E3" s="332"/>
      <c r="F3" s="332"/>
      <c r="G3" s="332"/>
      <c r="H3" s="332"/>
      <c r="I3" s="332"/>
      <c r="J3" s="332"/>
    </row>
    <row r="4" spans="1:10" ht="5.25" customHeight="1">
      <c r="A4" s="1"/>
      <c r="B4" s="1"/>
      <c r="C4" s="1"/>
      <c r="D4" s="1"/>
      <c r="E4" s="2"/>
      <c r="F4" s="2"/>
      <c r="G4" s="1"/>
      <c r="H4" s="4"/>
      <c r="I4" s="4"/>
      <c r="J4" s="3"/>
    </row>
    <row r="5" spans="1:10" ht="24">
      <c r="A5" s="5" t="s">
        <v>1</v>
      </c>
      <c r="B5" s="5" t="s">
        <v>2</v>
      </c>
      <c r="C5" s="333" t="s">
        <v>3</v>
      </c>
      <c r="D5" s="333" t="s">
        <v>4</v>
      </c>
      <c r="E5" s="335" t="s">
        <v>5</v>
      </c>
      <c r="F5" s="335" t="s">
        <v>6</v>
      </c>
      <c r="G5" s="337" t="s">
        <v>7</v>
      </c>
      <c r="H5" s="337" t="s">
        <v>8</v>
      </c>
      <c r="I5" s="336"/>
      <c r="J5" s="336"/>
    </row>
    <row r="6" spans="1:10" ht="12.75">
      <c r="A6" s="7"/>
      <c r="B6" s="7"/>
      <c r="C6" s="334"/>
      <c r="D6" s="334"/>
      <c r="E6" s="336"/>
      <c r="F6" s="336"/>
      <c r="G6" s="336"/>
      <c r="H6" s="8" t="s">
        <v>9</v>
      </c>
      <c r="I6" s="8" t="s">
        <v>10</v>
      </c>
      <c r="J6" s="6" t="s">
        <v>11</v>
      </c>
    </row>
    <row r="7" spans="1:10" ht="15">
      <c r="A7" s="9" t="s">
        <v>12</v>
      </c>
      <c r="B7" s="10"/>
      <c r="C7" s="11"/>
      <c r="D7" s="12"/>
      <c r="E7" s="13">
        <f aca="true" t="shared" si="0" ref="E7:F9">E8</f>
        <v>0</v>
      </c>
      <c r="F7" s="13">
        <f t="shared" si="0"/>
        <v>5680</v>
      </c>
      <c r="G7" s="13">
        <f>G8</f>
        <v>0</v>
      </c>
      <c r="H7" s="13">
        <v>0</v>
      </c>
      <c r="I7" s="14">
        <f>G7</f>
        <v>0</v>
      </c>
      <c r="J7" s="15">
        <v>0</v>
      </c>
    </row>
    <row r="8" spans="1:10" ht="12.75">
      <c r="A8" s="16"/>
      <c r="B8" s="17" t="s">
        <v>13</v>
      </c>
      <c r="C8" s="18"/>
      <c r="D8" s="19" t="s">
        <v>14</v>
      </c>
      <c r="E8" s="20">
        <f t="shared" si="0"/>
        <v>0</v>
      </c>
      <c r="F8" s="20">
        <f t="shared" si="0"/>
        <v>5680</v>
      </c>
      <c r="G8" s="20">
        <f>G9</f>
        <v>0</v>
      </c>
      <c r="H8" s="20">
        <v>0</v>
      </c>
      <c r="I8" s="20">
        <f>G8</f>
        <v>0</v>
      </c>
      <c r="J8" s="21">
        <f>J9</f>
        <v>0</v>
      </c>
    </row>
    <row r="9" spans="1:17" ht="57">
      <c r="A9" s="22"/>
      <c r="B9" s="23"/>
      <c r="C9" s="24">
        <v>2710</v>
      </c>
      <c r="D9" s="25" t="s">
        <v>15</v>
      </c>
      <c r="E9" s="26">
        <f t="shared" si="0"/>
        <v>0</v>
      </c>
      <c r="F9" s="26">
        <f t="shared" si="0"/>
        <v>5680</v>
      </c>
      <c r="G9" s="26">
        <f>G10</f>
        <v>0</v>
      </c>
      <c r="H9" s="26">
        <f>H10</f>
        <v>0</v>
      </c>
      <c r="I9" s="26">
        <f>I10</f>
        <v>0</v>
      </c>
      <c r="J9" s="27">
        <f>J10</f>
        <v>0</v>
      </c>
      <c r="M9" s="329"/>
      <c r="N9" s="330"/>
      <c r="O9" s="330"/>
      <c r="P9" s="330"/>
      <c r="Q9" s="330"/>
    </row>
    <row r="10" spans="1:10" ht="25.5">
      <c r="A10" s="28"/>
      <c r="B10" s="22"/>
      <c r="C10" s="29"/>
      <c r="D10" s="30" t="s">
        <v>185</v>
      </c>
      <c r="E10" s="27">
        <v>0</v>
      </c>
      <c r="F10" s="27">
        <v>5680</v>
      </c>
      <c r="G10" s="27">
        <v>0</v>
      </c>
      <c r="H10" s="27">
        <v>0</v>
      </c>
      <c r="I10" s="27">
        <v>0</v>
      </c>
      <c r="J10" s="27">
        <f>G10</f>
        <v>0</v>
      </c>
    </row>
    <row r="11" spans="1:10" ht="15">
      <c r="A11" s="31" t="s">
        <v>16</v>
      </c>
      <c r="B11" s="32"/>
      <c r="C11" s="33"/>
      <c r="D11" s="34" t="s">
        <v>17</v>
      </c>
      <c r="E11" s="35">
        <f aca="true" t="shared" si="1" ref="E11:J13">E12</f>
        <v>5000</v>
      </c>
      <c r="F11" s="35">
        <f t="shared" si="1"/>
        <v>5000</v>
      </c>
      <c r="G11" s="36">
        <f>G12</f>
        <v>5000</v>
      </c>
      <c r="H11" s="35">
        <f>H12</f>
        <v>0</v>
      </c>
      <c r="I11" s="35">
        <f>I12</f>
        <v>0</v>
      </c>
      <c r="J11" s="37">
        <f>J12</f>
        <v>5000</v>
      </c>
    </row>
    <row r="12" spans="1:10" ht="28.5">
      <c r="A12" s="38"/>
      <c r="B12" s="39" t="s">
        <v>18</v>
      </c>
      <c r="C12" s="39"/>
      <c r="D12" s="40" t="s">
        <v>19</v>
      </c>
      <c r="E12" s="41">
        <f t="shared" si="1"/>
        <v>5000</v>
      </c>
      <c r="F12" s="41">
        <f t="shared" si="1"/>
        <v>5000</v>
      </c>
      <c r="G12" s="41">
        <f>G13</f>
        <v>5000</v>
      </c>
      <c r="H12" s="41">
        <v>0</v>
      </c>
      <c r="I12" s="41">
        <v>0</v>
      </c>
      <c r="J12" s="42">
        <f>J13</f>
        <v>5000</v>
      </c>
    </row>
    <row r="13" spans="1:10" ht="42.75">
      <c r="A13" s="43"/>
      <c r="B13" s="44"/>
      <c r="C13" s="45" t="s">
        <v>20</v>
      </c>
      <c r="D13" s="46" t="s">
        <v>21</v>
      </c>
      <c r="E13" s="47">
        <f t="shared" si="1"/>
        <v>5000</v>
      </c>
      <c r="F13" s="47">
        <f t="shared" si="1"/>
        <v>5000</v>
      </c>
      <c r="G13" s="47">
        <f t="shared" si="1"/>
        <v>5000</v>
      </c>
      <c r="H13" s="47">
        <f t="shared" si="1"/>
        <v>0</v>
      </c>
      <c r="I13" s="47">
        <f t="shared" si="1"/>
        <v>0</v>
      </c>
      <c r="J13" s="47">
        <f t="shared" si="1"/>
        <v>5000</v>
      </c>
    </row>
    <row r="14" spans="1:10" ht="28.5">
      <c r="A14" s="48"/>
      <c r="B14" s="49"/>
      <c r="C14" s="50"/>
      <c r="D14" s="51" t="s">
        <v>22</v>
      </c>
      <c r="E14" s="52">
        <v>5000</v>
      </c>
      <c r="F14" s="52">
        <v>5000</v>
      </c>
      <c r="G14" s="52">
        <v>5000</v>
      </c>
      <c r="H14" s="52">
        <v>0</v>
      </c>
      <c r="I14" s="53">
        <v>0</v>
      </c>
      <c r="J14" s="54">
        <f>G14</f>
        <v>5000</v>
      </c>
    </row>
    <row r="15" spans="1:10" ht="30">
      <c r="A15" s="31" t="s">
        <v>23</v>
      </c>
      <c r="B15" s="31"/>
      <c r="C15" s="55"/>
      <c r="D15" s="56" t="s">
        <v>24</v>
      </c>
      <c r="E15" s="57">
        <f aca="true" t="shared" si="2" ref="E15:J15">E16+E19+E22+E25+E28</f>
        <v>12045</v>
      </c>
      <c r="F15" s="57">
        <f t="shared" si="2"/>
        <v>12045</v>
      </c>
      <c r="G15" s="57">
        <f t="shared" si="2"/>
        <v>623</v>
      </c>
      <c r="H15" s="57">
        <f t="shared" si="2"/>
        <v>0</v>
      </c>
      <c r="I15" s="57">
        <f t="shared" si="2"/>
        <v>0</v>
      </c>
      <c r="J15" s="57">
        <f t="shared" si="2"/>
        <v>623</v>
      </c>
    </row>
    <row r="16" spans="1:10" ht="28.5">
      <c r="A16" s="58"/>
      <c r="B16" s="59" t="s">
        <v>25</v>
      </c>
      <c r="C16" s="59"/>
      <c r="D16" s="60" t="s">
        <v>26</v>
      </c>
      <c r="E16" s="61">
        <f aca="true" t="shared" si="3" ref="E16:J16">E17</f>
        <v>800</v>
      </c>
      <c r="F16" s="61">
        <f t="shared" si="3"/>
        <v>800</v>
      </c>
      <c r="G16" s="62">
        <f t="shared" si="3"/>
        <v>0</v>
      </c>
      <c r="H16" s="62">
        <f t="shared" si="3"/>
        <v>0</v>
      </c>
      <c r="I16" s="62">
        <f t="shared" si="3"/>
        <v>0</v>
      </c>
      <c r="J16" s="62">
        <f t="shared" si="3"/>
        <v>0</v>
      </c>
    </row>
    <row r="17" spans="1:10" ht="28.5">
      <c r="A17" s="79"/>
      <c r="B17" s="64"/>
      <c r="C17" s="64" t="s">
        <v>27</v>
      </c>
      <c r="D17" s="65" t="s">
        <v>28</v>
      </c>
      <c r="E17" s="66">
        <f>E18</f>
        <v>800</v>
      </c>
      <c r="F17" s="66">
        <f>F18</f>
        <v>800</v>
      </c>
      <c r="G17" s="67">
        <f>G18</f>
        <v>0</v>
      </c>
      <c r="H17" s="67">
        <v>0</v>
      </c>
      <c r="I17" s="67">
        <v>0</v>
      </c>
      <c r="J17" s="67">
        <f>J18</f>
        <v>0</v>
      </c>
    </row>
    <row r="18" spans="1:10" ht="14.25">
      <c r="A18" s="79"/>
      <c r="B18" s="83"/>
      <c r="C18" s="68"/>
      <c r="D18" s="69" t="s">
        <v>29</v>
      </c>
      <c r="E18" s="70">
        <v>800</v>
      </c>
      <c r="F18" s="71">
        <v>800</v>
      </c>
      <c r="G18" s="72">
        <v>0</v>
      </c>
      <c r="H18" s="72">
        <v>0</v>
      </c>
      <c r="I18" s="73">
        <v>0</v>
      </c>
      <c r="J18" s="70">
        <f>G18</f>
        <v>0</v>
      </c>
    </row>
    <row r="19" spans="1:10" ht="15.75" customHeight="1">
      <c r="A19" s="74"/>
      <c r="B19" s="75" t="s">
        <v>30</v>
      </c>
      <c r="C19" s="76"/>
      <c r="D19" s="77" t="s">
        <v>31</v>
      </c>
      <c r="E19" s="78">
        <f aca="true" t="shared" si="4" ref="E19:G20">E20</f>
        <v>2000</v>
      </c>
      <c r="F19" s="78">
        <f t="shared" si="4"/>
        <v>2000</v>
      </c>
      <c r="G19" s="78">
        <f t="shared" si="4"/>
        <v>0</v>
      </c>
      <c r="H19" s="78">
        <v>0</v>
      </c>
      <c r="I19" s="78">
        <v>0</v>
      </c>
      <c r="J19" s="78">
        <f>J20</f>
        <v>0</v>
      </c>
    </row>
    <row r="20" spans="1:10" ht="28.5">
      <c r="A20" s="79"/>
      <c r="B20" s="80"/>
      <c r="C20" s="68" t="s">
        <v>27</v>
      </c>
      <c r="D20" s="65" t="s">
        <v>28</v>
      </c>
      <c r="E20" s="67">
        <f t="shared" si="4"/>
        <v>2000</v>
      </c>
      <c r="F20" s="67">
        <f t="shared" si="4"/>
        <v>2000</v>
      </c>
      <c r="G20" s="67">
        <f t="shared" si="4"/>
        <v>0</v>
      </c>
      <c r="H20" s="67">
        <f>H21</f>
        <v>0</v>
      </c>
      <c r="I20" s="67">
        <f>I21</f>
        <v>0</v>
      </c>
      <c r="J20" s="67">
        <f>J21</f>
        <v>0</v>
      </c>
    </row>
    <row r="21" spans="1:10" ht="14.25">
      <c r="A21" s="79"/>
      <c r="B21" s="82"/>
      <c r="C21" s="83"/>
      <c r="D21" s="65" t="s">
        <v>32</v>
      </c>
      <c r="E21" s="67">
        <v>2000</v>
      </c>
      <c r="F21" s="84">
        <v>2000</v>
      </c>
      <c r="G21" s="67">
        <v>0</v>
      </c>
      <c r="H21" s="67">
        <v>0</v>
      </c>
      <c r="I21" s="67">
        <v>0</v>
      </c>
      <c r="J21" s="67">
        <f>G21</f>
        <v>0</v>
      </c>
    </row>
    <row r="22" spans="1:10" ht="28.5">
      <c r="A22" s="83"/>
      <c r="B22" s="76" t="s">
        <v>33</v>
      </c>
      <c r="C22" s="76"/>
      <c r="D22" s="60" t="s">
        <v>34</v>
      </c>
      <c r="E22" s="61">
        <f>E23</f>
        <v>2000</v>
      </c>
      <c r="F22" s="61">
        <f>F23</f>
        <v>2000</v>
      </c>
      <c r="G22" s="61">
        <f aca="true" t="shared" si="5" ref="G22:J23">G23</f>
        <v>0</v>
      </c>
      <c r="H22" s="61">
        <f t="shared" si="5"/>
        <v>0</v>
      </c>
      <c r="I22" s="61">
        <f t="shared" si="5"/>
        <v>0</v>
      </c>
      <c r="J22" s="61">
        <f t="shared" si="5"/>
        <v>0</v>
      </c>
    </row>
    <row r="23" spans="1:10" ht="28.5">
      <c r="A23" s="79"/>
      <c r="B23" s="80"/>
      <c r="C23" s="83" t="s">
        <v>27</v>
      </c>
      <c r="D23" s="300" t="s">
        <v>28</v>
      </c>
      <c r="E23" s="301">
        <f>E24</f>
        <v>2000</v>
      </c>
      <c r="F23" s="301">
        <f>F24</f>
        <v>2000</v>
      </c>
      <c r="G23" s="301">
        <f t="shared" si="5"/>
        <v>0</v>
      </c>
      <c r="H23" s="301">
        <f t="shared" si="5"/>
        <v>0</v>
      </c>
      <c r="I23" s="301">
        <f t="shared" si="5"/>
        <v>0</v>
      </c>
      <c r="J23" s="301">
        <f t="shared" si="5"/>
        <v>0</v>
      </c>
    </row>
    <row r="24" spans="1:10" ht="22.5" customHeight="1">
      <c r="A24" s="79"/>
      <c r="B24" s="80"/>
      <c r="C24" s="79"/>
      <c r="D24" s="65" t="s">
        <v>35</v>
      </c>
      <c r="E24" s="67">
        <v>2000</v>
      </c>
      <c r="F24" s="85">
        <v>2000</v>
      </c>
      <c r="G24" s="85">
        <v>0</v>
      </c>
      <c r="H24" s="86">
        <v>0</v>
      </c>
      <c r="I24" s="86">
        <v>0</v>
      </c>
      <c r="J24" s="67">
        <f>G24</f>
        <v>0</v>
      </c>
    </row>
    <row r="25" spans="1:10" ht="19.5" customHeight="1">
      <c r="A25" s="74"/>
      <c r="B25" s="87" t="s">
        <v>36</v>
      </c>
      <c r="C25" s="59"/>
      <c r="D25" s="60" t="s">
        <v>37</v>
      </c>
      <c r="E25" s="62">
        <f aca="true" t="shared" si="6" ref="E25:J26">E26</f>
        <v>6000</v>
      </c>
      <c r="F25" s="62">
        <f t="shared" si="6"/>
        <v>6000</v>
      </c>
      <c r="G25" s="62">
        <f t="shared" si="6"/>
        <v>0</v>
      </c>
      <c r="H25" s="62">
        <f t="shared" si="6"/>
        <v>0</v>
      </c>
      <c r="I25" s="62">
        <f t="shared" si="6"/>
        <v>0</v>
      </c>
      <c r="J25" s="62">
        <f t="shared" si="6"/>
        <v>0</v>
      </c>
    </row>
    <row r="26" spans="1:10" ht="42.75">
      <c r="A26" s="79"/>
      <c r="B26" s="80"/>
      <c r="C26" s="68" t="s">
        <v>38</v>
      </c>
      <c r="D26" s="65" t="s">
        <v>39</v>
      </c>
      <c r="E26" s="67">
        <f t="shared" si="6"/>
        <v>6000</v>
      </c>
      <c r="F26" s="67">
        <f t="shared" si="6"/>
        <v>6000</v>
      </c>
      <c r="G26" s="81">
        <f t="shared" si="6"/>
        <v>0</v>
      </c>
      <c r="H26" s="81">
        <f t="shared" si="6"/>
        <v>0</v>
      </c>
      <c r="I26" s="81">
        <f t="shared" si="6"/>
        <v>0</v>
      </c>
      <c r="J26" s="81">
        <f t="shared" si="6"/>
        <v>0</v>
      </c>
    </row>
    <row r="27" spans="1:10" ht="14.25">
      <c r="A27" s="79"/>
      <c r="B27" s="80"/>
      <c r="C27" s="83"/>
      <c r="D27" s="69" t="s">
        <v>40</v>
      </c>
      <c r="E27" s="67">
        <v>6000</v>
      </c>
      <c r="F27" s="67">
        <v>6000</v>
      </c>
      <c r="G27" s="88">
        <v>0</v>
      </c>
      <c r="H27" s="89">
        <v>0</v>
      </c>
      <c r="I27" s="89">
        <v>0</v>
      </c>
      <c r="J27" s="67">
        <f>G27</f>
        <v>0</v>
      </c>
    </row>
    <row r="28" spans="1:10" ht="19.5" customHeight="1">
      <c r="A28" s="74"/>
      <c r="B28" s="59" t="s">
        <v>41</v>
      </c>
      <c r="C28" s="59"/>
      <c r="D28" s="60" t="s">
        <v>42</v>
      </c>
      <c r="E28" s="62">
        <f aca="true" t="shared" si="7" ref="E28:G29">E29</f>
        <v>1245</v>
      </c>
      <c r="F28" s="62">
        <f t="shared" si="7"/>
        <v>1245</v>
      </c>
      <c r="G28" s="62">
        <f t="shared" si="7"/>
        <v>623</v>
      </c>
      <c r="H28" s="62">
        <v>0</v>
      </c>
      <c r="I28" s="62">
        <v>0</v>
      </c>
      <c r="J28" s="62">
        <f>J29</f>
        <v>623</v>
      </c>
    </row>
    <row r="29" spans="1:10" ht="57">
      <c r="A29" s="48"/>
      <c r="B29" s="90"/>
      <c r="C29" s="45" t="s">
        <v>43</v>
      </c>
      <c r="D29" s="25" t="s">
        <v>15</v>
      </c>
      <c r="E29" s="91">
        <f t="shared" si="7"/>
        <v>1245</v>
      </c>
      <c r="F29" s="91">
        <f t="shared" si="7"/>
        <v>1245</v>
      </c>
      <c r="G29" s="91">
        <f t="shared" si="7"/>
        <v>623</v>
      </c>
      <c r="H29" s="91">
        <f>H30</f>
        <v>0</v>
      </c>
      <c r="I29" s="91">
        <f>I30</f>
        <v>0</v>
      </c>
      <c r="J29" s="92">
        <f>G29</f>
        <v>623</v>
      </c>
    </row>
    <row r="30" spans="1:10" ht="42.75">
      <c r="A30" s="93"/>
      <c r="B30" s="94"/>
      <c r="C30" s="50"/>
      <c r="D30" s="95" t="s">
        <v>44</v>
      </c>
      <c r="E30" s="96">
        <v>1245</v>
      </c>
      <c r="F30" s="96">
        <v>1245</v>
      </c>
      <c r="G30" s="96">
        <v>623</v>
      </c>
      <c r="H30" s="96">
        <v>0</v>
      </c>
      <c r="I30" s="97">
        <v>0</v>
      </c>
      <c r="J30" s="98">
        <f>G30</f>
        <v>623</v>
      </c>
    </row>
    <row r="31" spans="1:10" ht="15">
      <c r="A31" s="99" t="s">
        <v>45</v>
      </c>
      <c r="B31" s="100"/>
      <c r="C31" s="100"/>
      <c r="D31" s="101" t="s">
        <v>46</v>
      </c>
      <c r="E31" s="102">
        <f>E32+E41+E52+E56+E62+E67+E70+E73</f>
        <v>2914448</v>
      </c>
      <c r="F31" s="102">
        <f>F32+F41+F52+F56+F62+F67+F70+F73</f>
        <v>3104807</v>
      </c>
      <c r="G31" s="102">
        <f>G32+G41+G52+G56+G62+G67+G70+G73</f>
        <v>1528212.77</v>
      </c>
      <c r="H31" s="102">
        <f>H32+H41+H52+H56+H62+H67+H70+H73</f>
        <v>0</v>
      </c>
      <c r="I31" s="102">
        <f>I32+I41+I52+I56+I62+I67+I70+I73</f>
        <v>1524963.05</v>
      </c>
      <c r="J31" s="102">
        <f>J67</f>
        <v>3249.72</v>
      </c>
    </row>
    <row r="32" spans="1:10" ht="24" customHeight="1">
      <c r="A32" s="103"/>
      <c r="B32" s="104" t="s">
        <v>47</v>
      </c>
      <c r="C32" s="105"/>
      <c r="D32" s="106" t="s">
        <v>48</v>
      </c>
      <c r="E32" s="107">
        <f aca="true" t="shared" si="8" ref="E32:J32">E33+E36</f>
        <v>2153763</v>
      </c>
      <c r="F32" s="107">
        <f t="shared" si="8"/>
        <v>2078378</v>
      </c>
      <c r="G32" s="107">
        <f t="shared" si="8"/>
        <v>1076542.94</v>
      </c>
      <c r="H32" s="107">
        <f t="shared" si="8"/>
        <v>0</v>
      </c>
      <c r="I32" s="107">
        <f t="shared" si="8"/>
        <v>1076542.94</v>
      </c>
      <c r="J32" s="107">
        <f t="shared" si="8"/>
        <v>0</v>
      </c>
    </row>
    <row r="33" spans="1:10" ht="28.5">
      <c r="A33" s="116"/>
      <c r="B33" s="195"/>
      <c r="C33" s="45" t="s">
        <v>49</v>
      </c>
      <c r="D33" s="109" t="s">
        <v>50</v>
      </c>
      <c r="E33" s="96">
        <f aca="true" t="shared" si="9" ref="E33:J33">SUM(E34:E35)</f>
        <v>288783</v>
      </c>
      <c r="F33" s="96">
        <f t="shared" si="9"/>
        <v>315853</v>
      </c>
      <c r="G33" s="96">
        <f t="shared" si="9"/>
        <v>156756.24</v>
      </c>
      <c r="H33" s="96">
        <f t="shared" si="9"/>
        <v>0</v>
      </c>
      <c r="I33" s="96">
        <f t="shared" si="9"/>
        <v>156756.24</v>
      </c>
      <c r="J33" s="96">
        <f t="shared" si="9"/>
        <v>0</v>
      </c>
    </row>
    <row r="34" spans="1:10" ht="14.25">
      <c r="A34" s="110"/>
      <c r="B34" s="111"/>
      <c r="C34" s="112"/>
      <c r="D34" s="113" t="s">
        <v>51</v>
      </c>
      <c r="E34" s="91">
        <v>0</v>
      </c>
      <c r="F34" s="91">
        <v>7489</v>
      </c>
      <c r="G34" s="91">
        <v>0</v>
      </c>
      <c r="H34" s="114">
        <v>0</v>
      </c>
      <c r="I34" s="115">
        <f>G34</f>
        <v>0</v>
      </c>
      <c r="J34" s="115">
        <v>0</v>
      </c>
    </row>
    <row r="35" spans="1:10" ht="42.75">
      <c r="A35" s="116"/>
      <c r="B35" s="49"/>
      <c r="C35" s="50"/>
      <c r="D35" s="95" t="s">
        <v>52</v>
      </c>
      <c r="E35" s="117">
        <v>288783</v>
      </c>
      <c r="F35" s="117">
        <v>308364</v>
      </c>
      <c r="G35" s="88">
        <v>156756.24</v>
      </c>
      <c r="H35" s="118">
        <v>0</v>
      </c>
      <c r="I35" s="89">
        <f>G35</f>
        <v>156756.24</v>
      </c>
      <c r="J35" s="89">
        <v>0</v>
      </c>
    </row>
    <row r="36" spans="1:10" ht="63.75" customHeight="1">
      <c r="A36" s="43"/>
      <c r="B36" s="119"/>
      <c r="C36" s="94" t="s">
        <v>53</v>
      </c>
      <c r="D36" s="120" t="s">
        <v>54</v>
      </c>
      <c r="E36" s="96">
        <f>SUM(E37:E40)</f>
        <v>1864980</v>
      </c>
      <c r="F36" s="96">
        <f>SUM(F37:F40)</f>
        <v>1762525</v>
      </c>
      <c r="G36" s="96">
        <f>SUM(G37:G40)</f>
        <v>919786.7</v>
      </c>
      <c r="H36" s="96">
        <f>SUM(H37:H40)</f>
        <v>0</v>
      </c>
      <c r="I36" s="96">
        <f>SUM(I37:I40)</f>
        <v>919786.7</v>
      </c>
      <c r="J36" s="96">
        <v>0</v>
      </c>
    </row>
    <row r="37" spans="1:10" ht="36" customHeight="1">
      <c r="A37" s="108"/>
      <c r="B37" s="94"/>
      <c r="C37" s="94"/>
      <c r="D37" s="120" t="s">
        <v>55</v>
      </c>
      <c r="E37" s="121">
        <v>676262</v>
      </c>
      <c r="F37" s="121">
        <v>508145</v>
      </c>
      <c r="G37" s="122">
        <v>276136.77</v>
      </c>
      <c r="H37" s="121">
        <v>0</v>
      </c>
      <c r="I37" s="123">
        <f>G37</f>
        <v>276136.77</v>
      </c>
      <c r="J37" s="124">
        <v>0</v>
      </c>
    </row>
    <row r="38" spans="1:10" ht="42.75">
      <c r="A38" s="224"/>
      <c r="B38" s="229"/>
      <c r="C38" s="229"/>
      <c r="D38" s="125" t="s">
        <v>56</v>
      </c>
      <c r="E38" s="126">
        <v>425822</v>
      </c>
      <c r="F38" s="126">
        <v>453959</v>
      </c>
      <c r="G38" s="147">
        <v>235034.36</v>
      </c>
      <c r="H38" s="126">
        <v>0</v>
      </c>
      <c r="I38" s="73">
        <f>G38</f>
        <v>235034.36</v>
      </c>
      <c r="J38" s="98">
        <v>0</v>
      </c>
    </row>
    <row r="39" spans="1:10" ht="42.75">
      <c r="A39" s="43"/>
      <c r="B39" s="119"/>
      <c r="C39" s="136"/>
      <c r="D39" s="128" t="s">
        <v>57</v>
      </c>
      <c r="E39" s="91">
        <v>345069</v>
      </c>
      <c r="F39" s="91">
        <v>354971</v>
      </c>
      <c r="G39" s="138">
        <v>186544.23</v>
      </c>
      <c r="H39" s="139">
        <v>0</v>
      </c>
      <c r="I39" s="123">
        <f>G39</f>
        <v>186544.23</v>
      </c>
      <c r="J39" s="124">
        <v>0</v>
      </c>
    </row>
    <row r="40" spans="1:10" ht="42.75">
      <c r="A40" s="48"/>
      <c r="B40" s="94"/>
      <c r="C40" s="94"/>
      <c r="D40" s="95" t="s">
        <v>58</v>
      </c>
      <c r="E40" s="96">
        <v>417827</v>
      </c>
      <c r="F40" s="96">
        <v>445450</v>
      </c>
      <c r="G40" s="88">
        <v>222071.34</v>
      </c>
      <c r="H40" s="121">
        <v>0</v>
      </c>
      <c r="I40" s="123">
        <f>G40</f>
        <v>222071.34</v>
      </c>
      <c r="J40" s="124">
        <v>0</v>
      </c>
    </row>
    <row r="41" spans="1:10" ht="28.5">
      <c r="A41" s="74"/>
      <c r="B41" s="129" t="s">
        <v>59</v>
      </c>
      <c r="C41" s="130"/>
      <c r="D41" s="131" t="s">
        <v>60</v>
      </c>
      <c r="E41" s="132">
        <f aca="true" t="shared" si="10" ref="E41:J41">E42+E46</f>
        <v>324491</v>
      </c>
      <c r="F41" s="132">
        <f t="shared" si="10"/>
        <v>267820</v>
      </c>
      <c r="G41" s="132">
        <f t="shared" si="10"/>
        <v>124073.84</v>
      </c>
      <c r="H41" s="132">
        <f t="shared" si="10"/>
        <v>0</v>
      </c>
      <c r="I41" s="132">
        <f t="shared" si="10"/>
        <v>124073.84</v>
      </c>
      <c r="J41" s="133">
        <f t="shared" si="10"/>
        <v>0</v>
      </c>
    </row>
    <row r="42" spans="1:10" ht="28.5">
      <c r="A42" s="48"/>
      <c r="B42" s="49"/>
      <c r="C42" s="134" t="s">
        <v>49</v>
      </c>
      <c r="D42" s="135" t="s">
        <v>50</v>
      </c>
      <c r="E42" s="117">
        <f aca="true" t="shared" si="11" ref="E42:J42">SUM(E43:E45)</f>
        <v>22923</v>
      </c>
      <c r="F42" s="117">
        <f t="shared" si="11"/>
        <v>24923</v>
      </c>
      <c r="G42" s="117">
        <f t="shared" si="11"/>
        <v>12479.88</v>
      </c>
      <c r="H42" s="117">
        <f t="shared" si="11"/>
        <v>0</v>
      </c>
      <c r="I42" s="117">
        <f t="shared" si="11"/>
        <v>12479.88</v>
      </c>
      <c r="J42" s="117">
        <f t="shared" si="11"/>
        <v>0</v>
      </c>
    </row>
    <row r="43" spans="1:10" ht="14.25">
      <c r="A43" s="48"/>
      <c r="B43" s="49"/>
      <c r="C43" s="136"/>
      <c r="D43" s="137" t="s">
        <v>51</v>
      </c>
      <c r="E43" s="117">
        <v>0</v>
      </c>
      <c r="F43" s="117">
        <v>2000</v>
      </c>
      <c r="G43" s="117">
        <v>0</v>
      </c>
      <c r="H43" s="118">
        <v>0</v>
      </c>
      <c r="I43" s="89">
        <f>G43</f>
        <v>0</v>
      </c>
      <c r="J43" s="89">
        <v>0</v>
      </c>
    </row>
    <row r="44" spans="1:10" ht="57">
      <c r="A44" s="116"/>
      <c r="B44" s="49"/>
      <c r="C44" s="136"/>
      <c r="D44" s="95" t="s">
        <v>61</v>
      </c>
      <c r="E44" s="96">
        <v>0</v>
      </c>
      <c r="F44" s="96">
        <v>7398</v>
      </c>
      <c r="G44" s="96">
        <v>3699</v>
      </c>
      <c r="H44" s="97">
        <v>0</v>
      </c>
      <c r="I44" s="89">
        <f>G44</f>
        <v>3699</v>
      </c>
      <c r="J44" s="89">
        <v>0</v>
      </c>
    </row>
    <row r="45" spans="1:10" ht="42.75">
      <c r="A45" s="43"/>
      <c r="B45" s="119"/>
      <c r="C45" s="166"/>
      <c r="D45" s="128" t="s">
        <v>62</v>
      </c>
      <c r="E45" s="91">
        <v>22923</v>
      </c>
      <c r="F45" s="91">
        <v>15525</v>
      </c>
      <c r="G45" s="138">
        <v>8780.88</v>
      </c>
      <c r="H45" s="114">
        <v>0</v>
      </c>
      <c r="I45" s="115">
        <f>G45</f>
        <v>8780.88</v>
      </c>
      <c r="J45" s="115">
        <v>0</v>
      </c>
    </row>
    <row r="46" spans="1:10" ht="61.5" customHeight="1">
      <c r="A46" s="110"/>
      <c r="B46" s="49"/>
      <c r="C46" s="134" t="s">
        <v>53</v>
      </c>
      <c r="D46" s="95" t="s">
        <v>54</v>
      </c>
      <c r="E46" s="96">
        <f>SUM(E48:E51)</f>
        <v>301568</v>
      </c>
      <c r="F46" s="96">
        <f>SUM(F47:F51)</f>
        <v>242897</v>
      </c>
      <c r="G46" s="96">
        <f>SUM(G47:G51)</f>
        <v>111593.95999999999</v>
      </c>
      <c r="H46" s="96">
        <f>SUM(H47:H51)</f>
        <v>0</v>
      </c>
      <c r="I46" s="96">
        <f>SUM(I47:I51)</f>
        <v>111593.95999999999</v>
      </c>
      <c r="J46" s="96">
        <v>0</v>
      </c>
    </row>
    <row r="47" spans="1:10" ht="14.25">
      <c r="A47" s="110"/>
      <c r="B47" s="136"/>
      <c r="C47" s="136"/>
      <c r="D47" s="125" t="s">
        <v>51</v>
      </c>
      <c r="E47" s="139">
        <v>0</v>
      </c>
      <c r="F47" s="139">
        <v>18000</v>
      </c>
      <c r="G47" s="140">
        <v>0</v>
      </c>
      <c r="H47" s="96">
        <v>0</v>
      </c>
      <c r="I47" s="141">
        <f>G47</f>
        <v>0</v>
      </c>
      <c r="J47" s="142">
        <v>0</v>
      </c>
    </row>
    <row r="48" spans="1:10" ht="42.75">
      <c r="A48" s="43"/>
      <c r="B48" s="119"/>
      <c r="C48" s="49"/>
      <c r="D48" s="143" t="s">
        <v>63</v>
      </c>
      <c r="E48" s="121">
        <v>138563</v>
      </c>
      <c r="F48" s="121">
        <v>61892</v>
      </c>
      <c r="G48" s="88">
        <v>33148.34</v>
      </c>
      <c r="H48" s="96">
        <v>0</v>
      </c>
      <c r="I48" s="141">
        <f>G48</f>
        <v>33148.34</v>
      </c>
      <c r="J48" s="142">
        <v>0</v>
      </c>
    </row>
    <row r="49" spans="1:10" ht="42.75">
      <c r="A49" s="108"/>
      <c r="B49" s="94"/>
      <c r="C49" s="94"/>
      <c r="D49" s="120" t="s">
        <v>64</v>
      </c>
      <c r="E49" s="126">
        <v>81503</v>
      </c>
      <c r="F49" s="126">
        <v>81503</v>
      </c>
      <c r="G49" s="122">
        <v>40411.38</v>
      </c>
      <c r="H49" s="96">
        <v>0</v>
      </c>
      <c r="I49" s="141">
        <f>G49</f>
        <v>40411.38</v>
      </c>
      <c r="J49" s="142">
        <v>0</v>
      </c>
    </row>
    <row r="50" spans="1:10" ht="42.75">
      <c r="A50" s="110"/>
      <c r="B50" s="136"/>
      <c r="C50" s="136"/>
      <c r="D50" s="143" t="s">
        <v>65</v>
      </c>
      <c r="E50" s="139">
        <v>40751</v>
      </c>
      <c r="F50" s="139">
        <v>40751</v>
      </c>
      <c r="G50" s="253">
        <v>19017.12</v>
      </c>
      <c r="H50" s="139">
        <v>0</v>
      </c>
      <c r="I50" s="141">
        <f>G50</f>
        <v>19017.12</v>
      </c>
      <c r="J50" s="236">
        <v>0</v>
      </c>
    </row>
    <row r="51" spans="1:10" ht="42.75">
      <c r="A51" s="43"/>
      <c r="B51" s="136"/>
      <c r="C51" s="136"/>
      <c r="D51" s="144" t="s">
        <v>66</v>
      </c>
      <c r="E51" s="145">
        <v>40751</v>
      </c>
      <c r="F51" s="145">
        <v>40751</v>
      </c>
      <c r="G51" s="127">
        <v>19017.12</v>
      </c>
      <c r="H51" s="96">
        <v>0</v>
      </c>
      <c r="I51" s="141">
        <f>G51</f>
        <v>19017.12</v>
      </c>
      <c r="J51" s="142">
        <v>0</v>
      </c>
    </row>
    <row r="52" spans="1:10" ht="21.75" customHeight="1">
      <c r="A52" s="74"/>
      <c r="B52" s="149" t="s">
        <v>67</v>
      </c>
      <c r="C52" s="39"/>
      <c r="D52" s="40" t="s">
        <v>68</v>
      </c>
      <c r="E52" s="150">
        <f aca="true" t="shared" si="12" ref="E52:J52">E53</f>
        <v>259880</v>
      </c>
      <c r="F52" s="150">
        <f t="shared" si="12"/>
        <v>299880</v>
      </c>
      <c r="G52" s="302">
        <f t="shared" si="12"/>
        <v>131700.05</v>
      </c>
      <c r="H52" s="150">
        <f t="shared" si="12"/>
        <v>0</v>
      </c>
      <c r="I52" s="150">
        <f t="shared" si="12"/>
        <v>131700.05</v>
      </c>
      <c r="J52" s="168">
        <f t="shared" si="12"/>
        <v>0</v>
      </c>
    </row>
    <row r="53" spans="1:10" ht="28.5">
      <c r="A53" s="110"/>
      <c r="B53" s="111"/>
      <c r="C53" s="112" t="s">
        <v>49</v>
      </c>
      <c r="D53" s="113" t="s">
        <v>50</v>
      </c>
      <c r="E53" s="154">
        <f>E55</f>
        <v>259880</v>
      </c>
      <c r="F53" s="154">
        <f>SUM(F54:F55)</f>
        <v>299880</v>
      </c>
      <c r="G53" s="154">
        <f>SUM(G54:G55)</f>
        <v>131700.05</v>
      </c>
      <c r="H53" s="154">
        <f>SUM(H54:H55)</f>
        <v>0</v>
      </c>
      <c r="I53" s="154">
        <f>SUM(I54:I55)</f>
        <v>131700.05</v>
      </c>
      <c r="J53" s="154">
        <f>SUM(J54:J55)</f>
        <v>0</v>
      </c>
    </row>
    <row r="54" spans="1:10" ht="14.25">
      <c r="A54" s="110"/>
      <c r="B54" s="206"/>
      <c r="C54" s="298"/>
      <c r="D54" s="125" t="s">
        <v>51</v>
      </c>
      <c r="E54" s="126">
        <v>0</v>
      </c>
      <c r="F54" s="126">
        <v>40000</v>
      </c>
      <c r="G54" s="147">
        <v>0</v>
      </c>
      <c r="H54" s="148">
        <v>0</v>
      </c>
      <c r="I54" s="89">
        <f>G54</f>
        <v>0</v>
      </c>
      <c r="J54" s="89"/>
    </row>
    <row r="55" spans="1:10" ht="42.75">
      <c r="A55" s="43"/>
      <c r="B55" s="166"/>
      <c r="C55" s="166"/>
      <c r="D55" s="128" t="s">
        <v>69</v>
      </c>
      <c r="E55" s="91">
        <v>259880</v>
      </c>
      <c r="F55" s="91">
        <v>259880</v>
      </c>
      <c r="G55" s="138">
        <v>131700.05</v>
      </c>
      <c r="H55" s="91">
        <v>0</v>
      </c>
      <c r="I55" s="91">
        <f>G55</f>
        <v>131700.05</v>
      </c>
      <c r="J55" s="124">
        <v>0</v>
      </c>
    </row>
    <row r="56" spans="1:10" ht="28.5">
      <c r="A56" s="74"/>
      <c r="B56" s="149" t="s">
        <v>70</v>
      </c>
      <c r="C56" s="39"/>
      <c r="D56" s="40" t="s">
        <v>71</v>
      </c>
      <c r="E56" s="150">
        <f aca="true" t="shared" si="13" ref="E56:J56">E57</f>
        <v>98088</v>
      </c>
      <c r="F56" s="150">
        <f t="shared" si="13"/>
        <v>104088</v>
      </c>
      <c r="G56" s="146">
        <f t="shared" si="13"/>
        <v>49838.7</v>
      </c>
      <c r="H56" s="146">
        <f t="shared" si="13"/>
        <v>0</v>
      </c>
      <c r="I56" s="146">
        <f t="shared" si="13"/>
        <v>49838.7</v>
      </c>
      <c r="J56" s="151">
        <f t="shared" si="13"/>
        <v>0</v>
      </c>
    </row>
    <row r="57" spans="1:10" ht="28.5">
      <c r="A57" s="48"/>
      <c r="B57" s="152"/>
      <c r="C57" s="153" t="s">
        <v>49</v>
      </c>
      <c r="D57" s="113" t="s">
        <v>50</v>
      </c>
      <c r="E57" s="154">
        <f aca="true" t="shared" si="14" ref="E57:J57">SUM(E58:E61)</f>
        <v>98088</v>
      </c>
      <c r="F57" s="154">
        <f t="shared" si="14"/>
        <v>104088</v>
      </c>
      <c r="G57" s="126">
        <f t="shared" si="14"/>
        <v>49838.7</v>
      </c>
      <c r="H57" s="126">
        <f t="shared" si="14"/>
        <v>0</v>
      </c>
      <c r="I57" s="126">
        <f t="shared" si="14"/>
        <v>49838.7</v>
      </c>
      <c r="J57" s="126">
        <f t="shared" si="14"/>
        <v>0</v>
      </c>
    </row>
    <row r="58" spans="1:10" ht="14.25">
      <c r="A58" s="48"/>
      <c r="B58" s="155"/>
      <c r="C58" s="156"/>
      <c r="D58" s="125" t="s">
        <v>51</v>
      </c>
      <c r="E58" s="89">
        <v>0</v>
      </c>
      <c r="F58" s="89">
        <v>6000</v>
      </c>
      <c r="G58" s="89">
        <v>0</v>
      </c>
      <c r="H58" s="89">
        <v>0</v>
      </c>
      <c r="I58" s="89">
        <f>G58</f>
        <v>0</v>
      </c>
      <c r="J58" s="89">
        <v>0</v>
      </c>
    </row>
    <row r="59" spans="1:10" ht="42.75">
      <c r="A59" s="48"/>
      <c r="B59" s="49"/>
      <c r="C59" s="136"/>
      <c r="D59" s="143" t="s">
        <v>72</v>
      </c>
      <c r="E59" s="139">
        <v>34118</v>
      </c>
      <c r="F59" s="139">
        <v>34118</v>
      </c>
      <c r="G59" s="139">
        <v>17335.2</v>
      </c>
      <c r="H59" s="139">
        <v>0</v>
      </c>
      <c r="I59" s="89">
        <f>G59</f>
        <v>17335.2</v>
      </c>
      <c r="J59" s="115">
        <v>0</v>
      </c>
    </row>
    <row r="60" spans="1:10" ht="42.75">
      <c r="A60" s="48"/>
      <c r="B60" s="49"/>
      <c r="C60" s="49"/>
      <c r="D60" s="128" t="s">
        <v>73</v>
      </c>
      <c r="E60" s="91">
        <v>31985</v>
      </c>
      <c r="F60" s="91">
        <v>31985</v>
      </c>
      <c r="G60" s="88">
        <v>16251.75</v>
      </c>
      <c r="H60" s="91">
        <v>0</v>
      </c>
      <c r="I60" s="89">
        <f>G60</f>
        <v>16251.75</v>
      </c>
      <c r="J60" s="124">
        <v>0</v>
      </c>
    </row>
    <row r="61" spans="1:10" ht="42.75">
      <c r="A61" s="48"/>
      <c r="B61" s="49"/>
      <c r="C61" s="49"/>
      <c r="D61" s="95" t="s">
        <v>74</v>
      </c>
      <c r="E61" s="96">
        <v>31985</v>
      </c>
      <c r="F61" s="96">
        <v>31985</v>
      </c>
      <c r="G61" s="88">
        <v>16251.75</v>
      </c>
      <c r="H61" s="96">
        <v>0</v>
      </c>
      <c r="I61" s="89">
        <f>G61</f>
        <v>16251.75</v>
      </c>
      <c r="J61" s="98">
        <v>0</v>
      </c>
    </row>
    <row r="62" spans="1:10" ht="21" customHeight="1">
      <c r="A62" s="74"/>
      <c r="B62" s="157" t="s">
        <v>75</v>
      </c>
      <c r="C62" s="158"/>
      <c r="D62" s="159" t="s">
        <v>76</v>
      </c>
      <c r="E62" s="160">
        <f aca="true" t="shared" si="15" ref="E62:J62">E63+E65</f>
        <v>72226</v>
      </c>
      <c r="F62" s="160">
        <f t="shared" si="15"/>
        <v>72226</v>
      </c>
      <c r="G62" s="160">
        <f t="shared" si="15"/>
        <v>18222.1</v>
      </c>
      <c r="H62" s="160">
        <f t="shared" si="15"/>
        <v>0</v>
      </c>
      <c r="I62" s="160">
        <f t="shared" si="15"/>
        <v>18222.1</v>
      </c>
      <c r="J62" s="160">
        <f t="shared" si="15"/>
        <v>0</v>
      </c>
    </row>
    <row r="63" spans="1:10" ht="28.5">
      <c r="A63" s="63"/>
      <c r="B63" s="64"/>
      <c r="C63" s="64" t="s">
        <v>49</v>
      </c>
      <c r="D63" s="161" t="s">
        <v>77</v>
      </c>
      <c r="E63" s="162">
        <f aca="true" t="shared" si="16" ref="E63:J63">E64</f>
        <v>38046</v>
      </c>
      <c r="F63" s="67">
        <f t="shared" si="16"/>
        <v>38046</v>
      </c>
      <c r="G63" s="319">
        <f t="shared" si="16"/>
        <v>18222.1</v>
      </c>
      <c r="H63" s="319">
        <f t="shared" si="16"/>
        <v>0</v>
      </c>
      <c r="I63" s="319">
        <f t="shared" si="16"/>
        <v>18222.1</v>
      </c>
      <c r="J63" s="320">
        <f t="shared" si="16"/>
        <v>0</v>
      </c>
    </row>
    <row r="64" spans="1:10" ht="28.5">
      <c r="A64" s="93"/>
      <c r="B64" s="50"/>
      <c r="C64" s="165"/>
      <c r="D64" s="321" t="s">
        <v>78</v>
      </c>
      <c r="E64" s="126">
        <v>38046</v>
      </c>
      <c r="F64" s="126">
        <v>38046</v>
      </c>
      <c r="G64" s="147">
        <v>18222.1</v>
      </c>
      <c r="H64" s="126">
        <v>0</v>
      </c>
      <c r="I64" s="148">
        <f>G64</f>
        <v>18222.1</v>
      </c>
      <c r="J64" s="164">
        <v>0</v>
      </c>
    </row>
    <row r="65" spans="1:10" ht="57">
      <c r="A65" s="110"/>
      <c r="B65" s="136"/>
      <c r="C65" s="50" t="s">
        <v>43</v>
      </c>
      <c r="D65" s="143" t="s">
        <v>15</v>
      </c>
      <c r="E65" s="139">
        <f aca="true" t="shared" si="17" ref="E65:J65">E66</f>
        <v>34180</v>
      </c>
      <c r="F65" s="139">
        <f t="shared" si="17"/>
        <v>34180</v>
      </c>
      <c r="G65" s="139">
        <f t="shared" si="17"/>
        <v>0</v>
      </c>
      <c r="H65" s="139">
        <f t="shared" si="17"/>
        <v>0</v>
      </c>
      <c r="I65" s="139">
        <f t="shared" si="17"/>
        <v>0</v>
      </c>
      <c r="J65" s="139">
        <f t="shared" si="17"/>
        <v>0</v>
      </c>
    </row>
    <row r="66" spans="1:10" ht="71.25">
      <c r="A66" s="110"/>
      <c r="B66" s="136"/>
      <c r="C66" s="136"/>
      <c r="D66" s="303" t="s">
        <v>79</v>
      </c>
      <c r="E66" s="154">
        <v>34180</v>
      </c>
      <c r="F66" s="154">
        <v>34180</v>
      </c>
      <c r="G66" s="154">
        <v>0</v>
      </c>
      <c r="H66" s="154">
        <v>0</v>
      </c>
      <c r="I66" s="217">
        <v>0</v>
      </c>
      <c r="J66" s="304">
        <v>0</v>
      </c>
    </row>
    <row r="67" spans="1:10" ht="28.5">
      <c r="A67" s="322"/>
      <c r="B67" s="158" t="s">
        <v>80</v>
      </c>
      <c r="C67" s="158"/>
      <c r="D67" s="255" t="s">
        <v>81</v>
      </c>
      <c r="E67" s="250">
        <f>E68</f>
        <v>6000</v>
      </c>
      <c r="F67" s="256">
        <f>F68</f>
        <v>6000</v>
      </c>
      <c r="G67" s="305">
        <f aca="true" t="shared" si="18" ref="G67:J68">G68</f>
        <v>3249.72</v>
      </c>
      <c r="H67" s="250">
        <f t="shared" si="18"/>
        <v>0</v>
      </c>
      <c r="I67" s="250">
        <f t="shared" si="18"/>
        <v>0</v>
      </c>
      <c r="J67" s="256">
        <f t="shared" si="18"/>
        <v>3249.72</v>
      </c>
    </row>
    <row r="68" spans="1:10" ht="57">
      <c r="A68" s="43"/>
      <c r="B68" s="136"/>
      <c r="C68" s="50" t="s">
        <v>82</v>
      </c>
      <c r="D68" s="128" t="s">
        <v>83</v>
      </c>
      <c r="E68" s="91">
        <f>E69</f>
        <v>6000</v>
      </c>
      <c r="F68" s="91">
        <f>F69</f>
        <v>6000</v>
      </c>
      <c r="G68" s="91">
        <f t="shared" si="18"/>
        <v>3249.72</v>
      </c>
      <c r="H68" s="91">
        <f t="shared" si="18"/>
        <v>0</v>
      </c>
      <c r="I68" s="91">
        <f t="shared" si="18"/>
        <v>0</v>
      </c>
      <c r="J68" s="91">
        <f t="shared" si="18"/>
        <v>3249.72</v>
      </c>
    </row>
    <row r="69" spans="1:10" ht="28.5">
      <c r="A69" s="169"/>
      <c r="B69" s="170"/>
      <c r="C69" s="171"/>
      <c r="D69" s="163" t="s">
        <v>84</v>
      </c>
      <c r="E69" s="172">
        <v>6000</v>
      </c>
      <c r="F69" s="172">
        <v>6000</v>
      </c>
      <c r="G69" s="88">
        <v>3249.72</v>
      </c>
      <c r="H69" s="172">
        <v>0</v>
      </c>
      <c r="I69" s="173">
        <v>0</v>
      </c>
      <c r="J69" s="164">
        <f>G69</f>
        <v>3249.72</v>
      </c>
    </row>
    <row r="70" spans="1:10" ht="85.5">
      <c r="A70" s="174"/>
      <c r="B70" s="76" t="s">
        <v>85</v>
      </c>
      <c r="C70" s="175"/>
      <c r="D70" s="131" t="s">
        <v>86</v>
      </c>
      <c r="E70" s="107">
        <f aca="true" t="shared" si="19" ref="E70:G71">E71</f>
        <v>0</v>
      </c>
      <c r="F70" s="107">
        <f t="shared" si="19"/>
        <v>55321</v>
      </c>
      <c r="G70" s="107">
        <f t="shared" si="19"/>
        <v>29597.29</v>
      </c>
      <c r="H70" s="107">
        <v>0</v>
      </c>
      <c r="I70" s="176">
        <f>I71</f>
        <v>29597.29</v>
      </c>
      <c r="J70" s="177">
        <f>J71</f>
        <v>0</v>
      </c>
    </row>
    <row r="71" spans="1:10" ht="71.25">
      <c r="A71" s="178"/>
      <c r="B71" s="179"/>
      <c r="C71" s="180" t="s">
        <v>53</v>
      </c>
      <c r="D71" s="95" t="s">
        <v>54</v>
      </c>
      <c r="E71" s="172">
        <f t="shared" si="19"/>
        <v>0</v>
      </c>
      <c r="F71" s="172">
        <f t="shared" si="19"/>
        <v>55321</v>
      </c>
      <c r="G71" s="172">
        <f t="shared" si="19"/>
        <v>29597.29</v>
      </c>
      <c r="H71" s="172">
        <v>0</v>
      </c>
      <c r="I71" s="181">
        <f>I72</f>
        <v>29597.29</v>
      </c>
      <c r="J71" s="164">
        <v>0</v>
      </c>
    </row>
    <row r="72" spans="1:10" ht="42.75">
      <c r="A72" s="182"/>
      <c r="B72" s="183"/>
      <c r="C72" s="183"/>
      <c r="D72" s="143" t="s">
        <v>63</v>
      </c>
      <c r="E72" s="184">
        <v>0</v>
      </c>
      <c r="F72" s="184">
        <v>55321</v>
      </c>
      <c r="G72" s="184">
        <v>29597.29</v>
      </c>
      <c r="H72" s="184">
        <v>0</v>
      </c>
      <c r="I72" s="185">
        <f>G72</f>
        <v>29597.29</v>
      </c>
      <c r="J72" s="186">
        <v>0</v>
      </c>
    </row>
    <row r="73" spans="1:10" ht="114">
      <c r="A73" s="174"/>
      <c r="B73" s="187" t="s">
        <v>87</v>
      </c>
      <c r="C73" s="171"/>
      <c r="D73" s="131" t="s">
        <v>88</v>
      </c>
      <c r="E73" s="188">
        <f aca="true" t="shared" si="20" ref="E73:J73">E74</f>
        <v>0</v>
      </c>
      <c r="F73" s="188">
        <f t="shared" si="20"/>
        <v>221094</v>
      </c>
      <c r="G73" s="188">
        <f t="shared" si="20"/>
        <v>94988.12999999999</v>
      </c>
      <c r="H73" s="188">
        <f t="shared" si="20"/>
        <v>0</v>
      </c>
      <c r="I73" s="189">
        <f t="shared" si="20"/>
        <v>94988.12999999999</v>
      </c>
      <c r="J73" s="189">
        <f t="shared" si="20"/>
        <v>0</v>
      </c>
    </row>
    <row r="74" spans="1:10" ht="71.25">
      <c r="A74" s="178"/>
      <c r="B74" s="179"/>
      <c r="C74" s="180" t="s">
        <v>53</v>
      </c>
      <c r="D74" s="190" t="s">
        <v>54</v>
      </c>
      <c r="E74" s="70">
        <f aca="true" t="shared" si="21" ref="E74:J74">E76+E75</f>
        <v>0</v>
      </c>
      <c r="F74" s="70">
        <f t="shared" si="21"/>
        <v>221094</v>
      </c>
      <c r="G74" s="70">
        <f t="shared" si="21"/>
        <v>94988.12999999999</v>
      </c>
      <c r="H74" s="70">
        <f t="shared" si="21"/>
        <v>0</v>
      </c>
      <c r="I74" s="70">
        <f t="shared" si="21"/>
        <v>94988.12999999999</v>
      </c>
      <c r="J74" s="70">
        <f t="shared" si="21"/>
        <v>0</v>
      </c>
    </row>
    <row r="75" spans="1:10" ht="42.75">
      <c r="A75" s="178"/>
      <c r="B75" s="179"/>
      <c r="C75" s="179"/>
      <c r="D75" s="143" t="s">
        <v>73</v>
      </c>
      <c r="E75" s="70">
        <v>0</v>
      </c>
      <c r="F75" s="70">
        <v>13743</v>
      </c>
      <c r="G75" s="70">
        <v>1963.23</v>
      </c>
      <c r="H75" s="70">
        <v>0</v>
      </c>
      <c r="I75" s="70">
        <f>G75</f>
        <v>1963.23</v>
      </c>
      <c r="J75" s="70">
        <v>0</v>
      </c>
    </row>
    <row r="76" spans="1:10" ht="42.75">
      <c r="A76" s="323"/>
      <c r="B76" s="180"/>
      <c r="C76" s="180"/>
      <c r="D76" s="191" t="s">
        <v>63</v>
      </c>
      <c r="E76" s="301">
        <v>0</v>
      </c>
      <c r="F76" s="301">
        <v>207351</v>
      </c>
      <c r="G76" s="301">
        <v>93024.9</v>
      </c>
      <c r="H76" s="301">
        <v>0</v>
      </c>
      <c r="I76" s="301">
        <f>G76</f>
        <v>93024.9</v>
      </c>
      <c r="J76" s="167">
        <v>0</v>
      </c>
    </row>
    <row r="77" spans="1:10" ht="15">
      <c r="A77" s="192" t="s">
        <v>89</v>
      </c>
      <c r="B77" s="33"/>
      <c r="C77" s="33"/>
      <c r="D77" s="34" t="s">
        <v>90</v>
      </c>
      <c r="E77" s="193">
        <f aca="true" t="shared" si="22" ref="E77:J77">E78+E83</f>
        <v>288630</v>
      </c>
      <c r="F77" s="102">
        <f t="shared" si="22"/>
        <v>314130</v>
      </c>
      <c r="G77" s="102">
        <f t="shared" si="22"/>
        <v>290500</v>
      </c>
      <c r="H77" s="102">
        <f t="shared" si="22"/>
        <v>220000</v>
      </c>
      <c r="I77" s="102">
        <f t="shared" si="22"/>
        <v>0</v>
      </c>
      <c r="J77" s="194">
        <f t="shared" si="22"/>
        <v>70500</v>
      </c>
    </row>
    <row r="78" spans="1:10" ht="28.5">
      <c r="A78" s="103"/>
      <c r="B78" s="104" t="s">
        <v>91</v>
      </c>
      <c r="C78" s="105"/>
      <c r="D78" s="106" t="s">
        <v>92</v>
      </c>
      <c r="E78" s="107">
        <f aca="true" t="shared" si="23" ref="E78:J78">E79</f>
        <v>29000</v>
      </c>
      <c r="F78" s="107">
        <f t="shared" si="23"/>
        <v>54500</v>
      </c>
      <c r="G78" s="107">
        <f t="shared" si="23"/>
        <v>54500</v>
      </c>
      <c r="H78" s="107">
        <f t="shared" si="23"/>
        <v>0</v>
      </c>
      <c r="I78" s="107">
        <f t="shared" si="23"/>
        <v>0</v>
      </c>
      <c r="J78" s="107">
        <f t="shared" si="23"/>
        <v>54500</v>
      </c>
    </row>
    <row r="79" spans="1:10" ht="42.75">
      <c r="A79" s="116"/>
      <c r="B79" s="195"/>
      <c r="C79" s="45" t="s">
        <v>38</v>
      </c>
      <c r="D79" s="109" t="s">
        <v>39</v>
      </c>
      <c r="E79" s="96">
        <f>E80+E81+E82</f>
        <v>29000</v>
      </c>
      <c r="F79" s="96">
        <f>F80+F82</f>
        <v>54500</v>
      </c>
      <c r="G79" s="96">
        <f>G80+G82</f>
        <v>54500</v>
      </c>
      <c r="H79" s="96">
        <f>H80+H82</f>
        <v>0</v>
      </c>
      <c r="I79" s="96">
        <f>I80+I82</f>
        <v>0</v>
      </c>
      <c r="J79" s="96">
        <f>J80+J82</f>
        <v>54500</v>
      </c>
    </row>
    <row r="80" spans="1:10" ht="14.25">
      <c r="A80" s="43"/>
      <c r="B80" s="196"/>
      <c r="C80" s="197"/>
      <c r="D80" s="46" t="s">
        <v>93</v>
      </c>
      <c r="E80" s="145">
        <v>14000</v>
      </c>
      <c r="F80" s="145">
        <v>14000</v>
      </c>
      <c r="G80" s="198">
        <v>14000</v>
      </c>
      <c r="H80" s="199">
        <v>0</v>
      </c>
      <c r="I80" s="200">
        <v>0</v>
      </c>
      <c r="J80" s="201">
        <f>G80</f>
        <v>14000</v>
      </c>
    </row>
    <row r="81" spans="1:10" ht="28.5">
      <c r="A81" s="116"/>
      <c r="B81" s="155"/>
      <c r="C81" s="112"/>
      <c r="D81" s="203" t="s">
        <v>94</v>
      </c>
      <c r="E81" s="139">
        <v>15000</v>
      </c>
      <c r="F81" s="139">
        <v>0</v>
      </c>
      <c r="G81" s="89"/>
      <c r="H81" s="89"/>
      <c r="I81" s="89"/>
      <c r="J81" s="89"/>
    </row>
    <row r="82" spans="1:10" ht="42.75">
      <c r="A82" s="43"/>
      <c r="B82" s="136"/>
      <c r="C82" s="204"/>
      <c r="D82" s="205" t="s">
        <v>95</v>
      </c>
      <c r="E82" s="91">
        <v>0</v>
      </c>
      <c r="F82" s="91">
        <v>40500</v>
      </c>
      <c r="G82" s="91">
        <v>40500</v>
      </c>
      <c r="H82" s="91">
        <v>0</v>
      </c>
      <c r="I82" s="114">
        <v>0</v>
      </c>
      <c r="J82" s="167">
        <f>G82</f>
        <v>40500</v>
      </c>
    </row>
    <row r="83" spans="1:10" ht="28.5">
      <c r="A83" s="254"/>
      <c r="B83" s="39" t="s">
        <v>96</v>
      </c>
      <c r="C83" s="39"/>
      <c r="D83" s="40" t="s">
        <v>97</v>
      </c>
      <c r="E83" s="150">
        <f aca="true" t="shared" si="24" ref="E83:J83">E84+E86</f>
        <v>259630</v>
      </c>
      <c r="F83" s="150">
        <f t="shared" si="24"/>
        <v>259630</v>
      </c>
      <c r="G83" s="150">
        <f t="shared" si="24"/>
        <v>236000</v>
      </c>
      <c r="H83" s="150">
        <f t="shared" si="24"/>
        <v>220000</v>
      </c>
      <c r="I83" s="150">
        <f t="shared" si="24"/>
        <v>0</v>
      </c>
      <c r="J83" s="168">
        <f t="shared" si="24"/>
        <v>16000</v>
      </c>
    </row>
    <row r="84" spans="1:10" ht="28.5">
      <c r="A84" s="43"/>
      <c r="B84" s="111"/>
      <c r="C84" s="257" t="s">
        <v>98</v>
      </c>
      <c r="D84" s="25" t="s">
        <v>99</v>
      </c>
      <c r="E84" s="91">
        <f aca="true" t="shared" si="25" ref="E84:J84">E85</f>
        <v>236130</v>
      </c>
      <c r="F84" s="91">
        <f t="shared" si="25"/>
        <v>236130</v>
      </c>
      <c r="G84" s="91">
        <f t="shared" si="25"/>
        <v>220000</v>
      </c>
      <c r="H84" s="91">
        <f t="shared" si="25"/>
        <v>220000</v>
      </c>
      <c r="I84" s="91">
        <f t="shared" si="25"/>
        <v>0</v>
      </c>
      <c r="J84" s="92">
        <f t="shared" si="25"/>
        <v>0</v>
      </c>
    </row>
    <row r="85" spans="1:10" ht="14.25">
      <c r="A85" s="48"/>
      <c r="B85" s="49"/>
      <c r="C85" s="94"/>
      <c r="D85" s="95" t="s">
        <v>100</v>
      </c>
      <c r="E85" s="96">
        <v>236130</v>
      </c>
      <c r="F85" s="96">
        <v>236130</v>
      </c>
      <c r="G85" s="96">
        <v>220000</v>
      </c>
      <c r="H85" s="96">
        <v>220000</v>
      </c>
      <c r="I85" s="97">
        <v>0</v>
      </c>
      <c r="J85" s="98">
        <v>0</v>
      </c>
    </row>
    <row r="86" spans="1:10" ht="42.75">
      <c r="A86" s="48"/>
      <c r="B86" s="90"/>
      <c r="C86" s="45" t="s">
        <v>38</v>
      </c>
      <c r="D86" s="46" t="s">
        <v>39</v>
      </c>
      <c r="E86" s="145">
        <f>SUM(E87:E88)</f>
        <v>23500</v>
      </c>
      <c r="F86" s="145">
        <f>SUM(F87:F88)</f>
        <v>23500</v>
      </c>
      <c r="G86" s="89">
        <v>16000</v>
      </c>
      <c r="H86" s="89">
        <v>0</v>
      </c>
      <c r="I86" s="89">
        <v>0</v>
      </c>
      <c r="J86" s="89">
        <f>G86</f>
        <v>16000</v>
      </c>
    </row>
    <row r="87" spans="1:10" ht="57">
      <c r="A87" s="110"/>
      <c r="B87" s="49"/>
      <c r="C87" s="206"/>
      <c r="D87" s="109" t="s">
        <v>101</v>
      </c>
      <c r="E87" s="96">
        <v>7000</v>
      </c>
      <c r="F87" s="96">
        <v>7000</v>
      </c>
      <c r="G87" s="139">
        <v>5000</v>
      </c>
      <c r="H87" s="139">
        <v>0</v>
      </c>
      <c r="I87" s="141">
        <v>0</v>
      </c>
      <c r="J87" s="124">
        <f>G87</f>
        <v>5000</v>
      </c>
    </row>
    <row r="88" spans="1:10" ht="28.5">
      <c r="A88" s="93"/>
      <c r="B88" s="50"/>
      <c r="C88" s="50"/>
      <c r="D88" s="120" t="s">
        <v>102</v>
      </c>
      <c r="E88" s="121">
        <v>16500</v>
      </c>
      <c r="F88" s="121">
        <v>16500</v>
      </c>
      <c r="G88" s="121">
        <v>11000</v>
      </c>
      <c r="H88" s="121"/>
      <c r="I88" s="141">
        <v>0</v>
      </c>
      <c r="J88" s="124">
        <f>G88</f>
        <v>11000</v>
      </c>
    </row>
    <row r="89" spans="1:10" ht="15">
      <c r="A89" s="207" t="s">
        <v>103</v>
      </c>
      <c r="B89" s="208"/>
      <c r="C89" s="208"/>
      <c r="D89" s="209" t="s">
        <v>104</v>
      </c>
      <c r="E89" s="210">
        <f aca="true" t="shared" si="26" ref="E89:J90">E90</f>
        <v>48500</v>
      </c>
      <c r="F89" s="210">
        <f t="shared" si="26"/>
        <v>23000</v>
      </c>
      <c r="G89" s="210">
        <f t="shared" si="26"/>
        <v>0</v>
      </c>
      <c r="H89" s="210">
        <f t="shared" si="26"/>
        <v>0</v>
      </c>
      <c r="I89" s="210">
        <f t="shared" si="26"/>
        <v>0</v>
      </c>
      <c r="J89" s="211">
        <f t="shared" si="26"/>
        <v>0</v>
      </c>
    </row>
    <row r="90" spans="1:10" ht="28.5">
      <c r="A90" s="103"/>
      <c r="B90" s="212" t="s">
        <v>105</v>
      </c>
      <c r="C90" s="212"/>
      <c r="D90" s="159" t="s">
        <v>19</v>
      </c>
      <c r="E90" s="150">
        <f t="shared" si="26"/>
        <v>48500</v>
      </c>
      <c r="F90" s="150">
        <f>F91</f>
        <v>23000</v>
      </c>
      <c r="G90" s="150">
        <f>G91</f>
        <v>0</v>
      </c>
      <c r="H90" s="150">
        <f t="shared" si="26"/>
        <v>0</v>
      </c>
      <c r="I90" s="150">
        <f t="shared" si="26"/>
        <v>0</v>
      </c>
      <c r="J90" s="150">
        <f t="shared" si="26"/>
        <v>0</v>
      </c>
    </row>
    <row r="91" spans="1:10" ht="42.75">
      <c r="A91" s="116"/>
      <c r="B91" s="90"/>
      <c r="C91" s="45" t="s">
        <v>38</v>
      </c>
      <c r="D91" s="307" t="s">
        <v>39</v>
      </c>
      <c r="E91" s="139">
        <f>SUM(E92:E94)</f>
        <v>48500</v>
      </c>
      <c r="F91" s="139">
        <f>F92+F93+F94</f>
        <v>23000</v>
      </c>
      <c r="G91" s="139">
        <f>G92+G93+G94</f>
        <v>0</v>
      </c>
      <c r="H91" s="139">
        <v>0</v>
      </c>
      <c r="I91" s="139">
        <v>0</v>
      </c>
      <c r="J91" s="236">
        <f>J94</f>
        <v>0</v>
      </c>
    </row>
    <row r="92" spans="1:10" ht="42.75">
      <c r="A92" s="110"/>
      <c r="B92" s="206"/>
      <c r="C92" s="110"/>
      <c r="D92" s="306" t="s">
        <v>106</v>
      </c>
      <c r="E92" s="253">
        <v>8000</v>
      </c>
      <c r="F92" s="253">
        <v>8000</v>
      </c>
      <c r="G92" s="139">
        <v>0</v>
      </c>
      <c r="H92" s="141">
        <v>0</v>
      </c>
      <c r="I92" s="115">
        <v>0</v>
      </c>
      <c r="J92" s="214">
        <f>G92</f>
        <v>0</v>
      </c>
    </row>
    <row r="93" spans="1:10" ht="28.5">
      <c r="A93" s="110"/>
      <c r="B93" s="196"/>
      <c r="C93" s="112"/>
      <c r="D93" s="215" t="s">
        <v>94</v>
      </c>
      <c r="E93" s="216">
        <v>0</v>
      </c>
      <c r="F93" s="138">
        <v>15000</v>
      </c>
      <c r="G93" s="91">
        <v>0</v>
      </c>
      <c r="H93" s="114">
        <v>0</v>
      </c>
      <c r="I93" s="115">
        <v>0</v>
      </c>
      <c r="J93" s="115">
        <f>G93</f>
        <v>0</v>
      </c>
    </row>
    <row r="94" spans="1:10" ht="42.75">
      <c r="A94" s="93"/>
      <c r="B94" s="94"/>
      <c r="C94" s="50"/>
      <c r="D94" s="205" t="s">
        <v>95</v>
      </c>
      <c r="E94" s="117">
        <v>40500</v>
      </c>
      <c r="F94" s="117">
        <v>0</v>
      </c>
      <c r="G94" s="140">
        <v>0</v>
      </c>
      <c r="H94" s="140">
        <v>0</v>
      </c>
      <c r="I94" s="217">
        <v>0</v>
      </c>
      <c r="J94" s="98">
        <f>G94</f>
        <v>0</v>
      </c>
    </row>
    <row r="95" spans="1:10" ht="30">
      <c r="A95" s="218" t="s">
        <v>107</v>
      </c>
      <c r="B95" s="219"/>
      <c r="C95" s="219"/>
      <c r="D95" s="220" t="s">
        <v>108</v>
      </c>
      <c r="E95" s="221">
        <f aca="true" t="shared" si="27" ref="E95:J97">E96</f>
        <v>0</v>
      </c>
      <c r="F95" s="222">
        <f t="shared" si="27"/>
        <v>5000</v>
      </c>
      <c r="G95" s="222">
        <f t="shared" si="27"/>
        <v>5000</v>
      </c>
      <c r="H95" s="222">
        <f t="shared" si="27"/>
        <v>0</v>
      </c>
      <c r="I95" s="222">
        <f t="shared" si="27"/>
        <v>0</v>
      </c>
      <c r="J95" s="223">
        <f t="shared" si="27"/>
        <v>5000</v>
      </c>
    </row>
    <row r="96" spans="1:10" ht="28.5">
      <c r="A96" s="224"/>
      <c r="B96" s="225" t="s">
        <v>109</v>
      </c>
      <c r="C96" s="50"/>
      <c r="D96" s="226" t="s">
        <v>110</v>
      </c>
      <c r="E96" s="227">
        <f t="shared" si="27"/>
        <v>0</v>
      </c>
      <c r="F96" s="228">
        <f t="shared" si="27"/>
        <v>5000</v>
      </c>
      <c r="G96" s="228">
        <f t="shared" si="27"/>
        <v>5000</v>
      </c>
      <c r="H96" s="61">
        <f t="shared" si="27"/>
        <v>0</v>
      </c>
      <c r="I96" s="61">
        <f t="shared" si="27"/>
        <v>0</v>
      </c>
      <c r="J96" s="61">
        <f t="shared" si="27"/>
        <v>5000</v>
      </c>
    </row>
    <row r="97" spans="1:10" ht="42.75">
      <c r="A97" s="93"/>
      <c r="B97" s="165"/>
      <c r="C97" s="50" t="s">
        <v>20</v>
      </c>
      <c r="D97" s="282" t="s">
        <v>21</v>
      </c>
      <c r="E97" s="96">
        <f t="shared" si="27"/>
        <v>0</v>
      </c>
      <c r="F97" s="97">
        <f t="shared" si="27"/>
        <v>5000</v>
      </c>
      <c r="G97" s="97">
        <f t="shared" si="27"/>
        <v>5000</v>
      </c>
      <c r="H97" s="141">
        <f t="shared" si="27"/>
        <v>0</v>
      </c>
      <c r="I97" s="141">
        <f t="shared" si="27"/>
        <v>0</v>
      </c>
      <c r="J97" s="115">
        <f t="shared" si="27"/>
        <v>5000</v>
      </c>
    </row>
    <row r="98" spans="1:10" ht="28.5">
      <c r="A98" s="93"/>
      <c r="B98" s="50"/>
      <c r="C98" s="50"/>
      <c r="D98" s="205" t="s">
        <v>111</v>
      </c>
      <c r="E98" s="154">
        <v>0</v>
      </c>
      <c r="F98" s="217">
        <v>5000</v>
      </c>
      <c r="G98" s="115">
        <v>5000</v>
      </c>
      <c r="H98" s="115">
        <v>0</v>
      </c>
      <c r="I98" s="115">
        <v>0</v>
      </c>
      <c r="J98" s="124">
        <f>G98</f>
        <v>5000</v>
      </c>
    </row>
    <row r="99" spans="1:10" ht="30">
      <c r="A99" s="207" t="s">
        <v>112</v>
      </c>
      <c r="B99" s="208"/>
      <c r="C99" s="208"/>
      <c r="D99" s="220" t="s">
        <v>113</v>
      </c>
      <c r="E99" s="230">
        <f aca="true" t="shared" si="28" ref="E99:J99">E100+E127+E135+E139</f>
        <v>2290890</v>
      </c>
      <c r="F99" s="230">
        <f t="shared" si="28"/>
        <v>2456340</v>
      </c>
      <c r="G99" s="231">
        <f t="shared" si="28"/>
        <v>1505807.5699999998</v>
      </c>
      <c r="H99" s="231">
        <f t="shared" si="28"/>
        <v>0</v>
      </c>
      <c r="I99" s="231">
        <f t="shared" si="28"/>
        <v>1386958.2</v>
      </c>
      <c r="J99" s="231">
        <f t="shared" si="28"/>
        <v>118849.37</v>
      </c>
    </row>
    <row r="100" spans="1:10" ht="28.5">
      <c r="A100" s="232"/>
      <c r="B100" s="59" t="s">
        <v>114</v>
      </c>
      <c r="C100" s="233"/>
      <c r="D100" s="234" t="s">
        <v>115</v>
      </c>
      <c r="E100" s="235">
        <f aca="true" t="shared" si="29" ref="E100:J100">E101</f>
        <v>1147390</v>
      </c>
      <c r="F100" s="235">
        <f t="shared" si="29"/>
        <v>1284840</v>
      </c>
      <c r="G100" s="235">
        <f t="shared" si="29"/>
        <v>909658.2</v>
      </c>
      <c r="H100" s="235">
        <f t="shared" si="29"/>
        <v>0</v>
      </c>
      <c r="I100" s="235">
        <f t="shared" si="29"/>
        <v>909658.2</v>
      </c>
      <c r="J100" s="235">
        <f t="shared" si="29"/>
        <v>0</v>
      </c>
    </row>
    <row r="101" spans="1:10" ht="28.5">
      <c r="A101" s="48"/>
      <c r="B101" s="90"/>
      <c r="C101" s="45" t="s">
        <v>116</v>
      </c>
      <c r="D101" s="109" t="s">
        <v>117</v>
      </c>
      <c r="E101" s="96">
        <f>SUM(E102:E126)</f>
        <v>1147390</v>
      </c>
      <c r="F101" s="96">
        <f>SUM(F102:F126)</f>
        <v>1284840</v>
      </c>
      <c r="G101" s="96">
        <f>SUM(G102:G126)</f>
        <v>909658.2</v>
      </c>
      <c r="H101" s="96">
        <f>SUM(H102:H126)</f>
        <v>0</v>
      </c>
      <c r="I101" s="96">
        <f>G101</f>
        <v>909658.2</v>
      </c>
      <c r="J101" s="142">
        <v>0</v>
      </c>
    </row>
    <row r="102" spans="1:10" ht="28.5">
      <c r="A102" s="48"/>
      <c r="B102" s="49"/>
      <c r="C102" s="136"/>
      <c r="D102" s="128" t="s">
        <v>118</v>
      </c>
      <c r="E102" s="91">
        <v>29400</v>
      </c>
      <c r="F102" s="91">
        <v>29400</v>
      </c>
      <c r="G102" s="88">
        <v>14700</v>
      </c>
      <c r="H102" s="91">
        <v>0</v>
      </c>
      <c r="I102" s="114">
        <f>G102</f>
        <v>14700</v>
      </c>
      <c r="J102" s="142">
        <v>0</v>
      </c>
    </row>
    <row r="103" spans="1:10" ht="14.25">
      <c r="A103" s="48"/>
      <c r="B103" s="49"/>
      <c r="C103" s="49"/>
      <c r="D103" s="135" t="s">
        <v>119</v>
      </c>
      <c r="E103" s="117">
        <v>70000</v>
      </c>
      <c r="F103" s="117">
        <v>70000</v>
      </c>
      <c r="G103" s="88">
        <v>34800</v>
      </c>
      <c r="H103" s="91">
        <v>0</v>
      </c>
      <c r="I103" s="114">
        <f aca="true" t="shared" si="30" ref="I103:I126">G103</f>
        <v>34800</v>
      </c>
      <c r="J103" s="142">
        <v>0</v>
      </c>
    </row>
    <row r="104" spans="1:10" ht="14.25">
      <c r="A104" s="48"/>
      <c r="B104" s="49"/>
      <c r="C104" s="49"/>
      <c r="D104" s="95" t="s">
        <v>120</v>
      </c>
      <c r="E104" s="96">
        <v>250000</v>
      </c>
      <c r="F104" s="96">
        <v>250000</v>
      </c>
      <c r="G104" s="88">
        <v>174800</v>
      </c>
      <c r="H104" s="91">
        <v>0</v>
      </c>
      <c r="I104" s="114">
        <f t="shared" si="30"/>
        <v>174800</v>
      </c>
      <c r="J104" s="142">
        <v>0</v>
      </c>
    </row>
    <row r="105" spans="1:10" ht="14.25">
      <c r="A105" s="116"/>
      <c r="B105" s="49"/>
      <c r="C105" s="49"/>
      <c r="D105" s="120" t="s">
        <v>121</v>
      </c>
      <c r="E105" s="121">
        <v>547524</v>
      </c>
      <c r="F105" s="121">
        <v>684224</v>
      </c>
      <c r="G105" s="88">
        <v>509950</v>
      </c>
      <c r="H105" s="91">
        <v>0</v>
      </c>
      <c r="I105" s="114">
        <f t="shared" si="30"/>
        <v>509950</v>
      </c>
      <c r="J105" s="142">
        <v>0</v>
      </c>
    </row>
    <row r="106" spans="1:10" ht="28.5">
      <c r="A106" s="48"/>
      <c r="B106" s="49"/>
      <c r="C106" s="49"/>
      <c r="D106" s="128" t="s">
        <v>122</v>
      </c>
      <c r="E106" s="91">
        <v>5000</v>
      </c>
      <c r="F106" s="91">
        <v>5000</v>
      </c>
      <c r="G106" s="88">
        <v>0</v>
      </c>
      <c r="H106" s="91">
        <v>0</v>
      </c>
      <c r="I106" s="114">
        <f t="shared" si="30"/>
        <v>0</v>
      </c>
      <c r="J106" s="142">
        <v>0</v>
      </c>
    </row>
    <row r="107" spans="1:10" ht="14.25">
      <c r="A107" s="48"/>
      <c r="B107" s="49"/>
      <c r="C107" s="49"/>
      <c r="D107" s="135" t="s">
        <v>123</v>
      </c>
      <c r="E107" s="117">
        <v>5500</v>
      </c>
      <c r="F107" s="117">
        <v>5500</v>
      </c>
      <c r="G107" s="88">
        <v>5500</v>
      </c>
      <c r="H107" s="91">
        <v>0</v>
      </c>
      <c r="I107" s="114">
        <f t="shared" si="30"/>
        <v>5500</v>
      </c>
      <c r="J107" s="142">
        <v>0</v>
      </c>
    </row>
    <row r="108" spans="1:10" ht="14.25">
      <c r="A108" s="116"/>
      <c r="B108" s="49"/>
      <c r="C108" s="49"/>
      <c r="D108" s="95" t="s">
        <v>124</v>
      </c>
      <c r="E108" s="96">
        <v>5500</v>
      </c>
      <c r="F108" s="96">
        <v>5500</v>
      </c>
      <c r="G108" s="122">
        <v>0</v>
      </c>
      <c r="H108" s="139">
        <v>0</v>
      </c>
      <c r="I108" s="141">
        <f t="shared" si="30"/>
        <v>0</v>
      </c>
      <c r="J108" s="142">
        <v>6</v>
      </c>
    </row>
    <row r="109" spans="1:10" ht="28.5">
      <c r="A109" s="43"/>
      <c r="B109" s="119"/>
      <c r="C109" s="136"/>
      <c r="D109" s="128" t="s">
        <v>125</v>
      </c>
      <c r="E109" s="91">
        <v>100000</v>
      </c>
      <c r="F109" s="91">
        <v>100000</v>
      </c>
      <c r="G109" s="138">
        <v>100000</v>
      </c>
      <c r="H109" s="91">
        <v>0</v>
      </c>
      <c r="I109" s="114">
        <f t="shared" si="30"/>
        <v>100000</v>
      </c>
      <c r="J109" s="236">
        <v>0</v>
      </c>
    </row>
    <row r="110" spans="1:10" ht="14.25">
      <c r="A110" s="116"/>
      <c r="B110" s="49"/>
      <c r="C110" s="49"/>
      <c r="D110" s="51" t="s">
        <v>126</v>
      </c>
      <c r="E110" s="140">
        <v>20000</v>
      </c>
      <c r="F110" s="140">
        <v>20000</v>
      </c>
      <c r="G110" s="246">
        <v>0</v>
      </c>
      <c r="H110" s="154">
        <v>0</v>
      </c>
      <c r="I110" s="217">
        <f t="shared" si="30"/>
        <v>0</v>
      </c>
      <c r="J110" s="283">
        <v>0</v>
      </c>
    </row>
    <row r="111" spans="1:10" ht="14.25">
      <c r="A111" s="110"/>
      <c r="B111" s="136"/>
      <c r="C111" s="136"/>
      <c r="D111" s="125" t="s">
        <v>127</v>
      </c>
      <c r="E111" s="126">
        <v>5000</v>
      </c>
      <c r="F111" s="126">
        <v>5000</v>
      </c>
      <c r="G111" s="147">
        <v>2000</v>
      </c>
      <c r="H111" s="126">
        <v>0</v>
      </c>
      <c r="I111" s="148">
        <f t="shared" si="30"/>
        <v>2000</v>
      </c>
      <c r="J111" s="308">
        <v>0</v>
      </c>
    </row>
    <row r="112" spans="1:10" ht="14.25">
      <c r="A112" s="43"/>
      <c r="B112" s="119"/>
      <c r="C112" s="119"/>
      <c r="D112" s="128" t="s">
        <v>128</v>
      </c>
      <c r="E112" s="91">
        <v>9000</v>
      </c>
      <c r="F112" s="91">
        <v>9000</v>
      </c>
      <c r="G112" s="138">
        <v>2200</v>
      </c>
      <c r="H112" s="91">
        <v>0</v>
      </c>
      <c r="I112" s="114">
        <f t="shared" si="30"/>
        <v>2200</v>
      </c>
      <c r="J112" s="236">
        <v>0</v>
      </c>
    </row>
    <row r="113" spans="1:10" ht="28.5">
      <c r="A113" s="48"/>
      <c r="B113" s="49"/>
      <c r="C113" s="49"/>
      <c r="D113" s="135" t="s">
        <v>129</v>
      </c>
      <c r="E113" s="117">
        <v>3000</v>
      </c>
      <c r="F113" s="117">
        <v>3000</v>
      </c>
      <c r="G113" s="88">
        <v>1500</v>
      </c>
      <c r="H113" s="91">
        <v>0</v>
      </c>
      <c r="I113" s="114">
        <f t="shared" si="30"/>
        <v>1500</v>
      </c>
      <c r="J113" s="142">
        <v>0</v>
      </c>
    </row>
    <row r="114" spans="1:10" ht="28.5">
      <c r="A114" s="48"/>
      <c r="B114" s="49"/>
      <c r="C114" s="49"/>
      <c r="D114" s="95" t="s">
        <v>130</v>
      </c>
      <c r="E114" s="96">
        <v>10000</v>
      </c>
      <c r="F114" s="96">
        <v>10000</v>
      </c>
      <c r="G114" s="88">
        <v>2000</v>
      </c>
      <c r="H114" s="91">
        <v>0</v>
      </c>
      <c r="I114" s="114">
        <f t="shared" si="30"/>
        <v>2000</v>
      </c>
      <c r="J114" s="142">
        <v>0</v>
      </c>
    </row>
    <row r="115" spans="1:10" ht="14.25">
      <c r="A115" s="48"/>
      <c r="B115" s="49"/>
      <c r="C115" s="49"/>
      <c r="D115" s="120" t="s">
        <v>131</v>
      </c>
      <c r="E115" s="121">
        <v>3000</v>
      </c>
      <c r="F115" s="121">
        <v>4000</v>
      </c>
      <c r="G115" s="88">
        <v>1500</v>
      </c>
      <c r="H115" s="91">
        <v>0</v>
      </c>
      <c r="I115" s="114">
        <f t="shared" si="30"/>
        <v>1500</v>
      </c>
      <c r="J115" s="142">
        <v>0</v>
      </c>
    </row>
    <row r="116" spans="1:10" ht="28.5">
      <c r="A116" s="48"/>
      <c r="B116" s="49"/>
      <c r="C116" s="49"/>
      <c r="D116" s="135" t="s">
        <v>132</v>
      </c>
      <c r="E116" s="117">
        <v>5000</v>
      </c>
      <c r="F116" s="117">
        <v>5000</v>
      </c>
      <c r="G116" s="88">
        <v>2000</v>
      </c>
      <c r="H116" s="91">
        <v>0</v>
      </c>
      <c r="I116" s="114">
        <f t="shared" si="30"/>
        <v>2000</v>
      </c>
      <c r="J116" s="142">
        <v>0</v>
      </c>
    </row>
    <row r="117" spans="1:10" ht="28.5">
      <c r="A117" s="116"/>
      <c r="B117" s="49"/>
      <c r="C117" s="49"/>
      <c r="D117" s="237" t="s">
        <v>133</v>
      </c>
      <c r="E117" s="96">
        <v>4000</v>
      </c>
      <c r="F117" s="96">
        <v>4000</v>
      </c>
      <c r="G117" s="96">
        <v>0</v>
      </c>
      <c r="H117" s="91">
        <v>0</v>
      </c>
      <c r="I117" s="114">
        <f t="shared" si="30"/>
        <v>0</v>
      </c>
      <c r="J117" s="142">
        <v>0</v>
      </c>
    </row>
    <row r="118" spans="1:10" ht="28.5">
      <c r="A118" s="43"/>
      <c r="B118" s="119"/>
      <c r="C118" s="119"/>
      <c r="D118" s="125" t="s">
        <v>134</v>
      </c>
      <c r="E118" s="126">
        <v>7000</v>
      </c>
      <c r="F118" s="126">
        <v>7000</v>
      </c>
      <c r="G118" s="126">
        <v>0</v>
      </c>
      <c r="H118" s="91">
        <v>0</v>
      </c>
      <c r="I118" s="114">
        <f t="shared" si="30"/>
        <v>0</v>
      </c>
      <c r="J118" s="142">
        <v>0</v>
      </c>
    </row>
    <row r="119" spans="1:10" ht="14.25">
      <c r="A119" s="93"/>
      <c r="B119" s="94"/>
      <c r="C119" s="94"/>
      <c r="D119" s="238" t="s">
        <v>135</v>
      </c>
      <c r="E119" s="121">
        <v>3000</v>
      </c>
      <c r="F119" s="121">
        <v>3000</v>
      </c>
      <c r="G119" s="121">
        <v>3000</v>
      </c>
      <c r="H119" s="139">
        <v>0</v>
      </c>
      <c r="I119" s="141">
        <f t="shared" si="30"/>
        <v>3000</v>
      </c>
      <c r="J119" s="142">
        <v>0</v>
      </c>
    </row>
    <row r="120" spans="1:10" ht="14.25">
      <c r="A120" s="110"/>
      <c r="B120" s="136"/>
      <c r="C120" s="136"/>
      <c r="D120" s="324" t="s">
        <v>136</v>
      </c>
      <c r="E120" s="139">
        <v>40476</v>
      </c>
      <c r="F120" s="139">
        <v>40476</v>
      </c>
      <c r="G120" s="139">
        <v>40476</v>
      </c>
      <c r="H120" s="91">
        <v>0</v>
      </c>
      <c r="I120" s="114">
        <f t="shared" si="30"/>
        <v>40476</v>
      </c>
      <c r="J120" s="236">
        <v>0</v>
      </c>
    </row>
    <row r="121" spans="1:10" ht="28.5">
      <c r="A121" s="43"/>
      <c r="B121" s="119"/>
      <c r="C121" s="136"/>
      <c r="D121" s="120" t="s">
        <v>137</v>
      </c>
      <c r="E121" s="121">
        <v>7000</v>
      </c>
      <c r="F121" s="121">
        <v>7000</v>
      </c>
      <c r="G121" s="121">
        <v>0</v>
      </c>
      <c r="H121" s="91">
        <v>0</v>
      </c>
      <c r="I121" s="114">
        <f t="shared" si="30"/>
        <v>0</v>
      </c>
      <c r="J121" s="142">
        <v>0</v>
      </c>
    </row>
    <row r="122" spans="1:10" ht="28.5">
      <c r="A122" s="48"/>
      <c r="B122" s="49"/>
      <c r="C122" s="49"/>
      <c r="D122" s="239" t="s">
        <v>186</v>
      </c>
      <c r="E122" s="91">
        <v>240</v>
      </c>
      <c r="F122" s="91">
        <v>240</v>
      </c>
      <c r="G122" s="91">
        <v>232.2</v>
      </c>
      <c r="H122" s="91">
        <v>0</v>
      </c>
      <c r="I122" s="114">
        <f t="shared" si="30"/>
        <v>232.2</v>
      </c>
      <c r="J122" s="142">
        <v>0</v>
      </c>
    </row>
    <row r="123" spans="1:10" ht="28.5">
      <c r="A123" s="48"/>
      <c r="B123" s="49"/>
      <c r="C123" s="49"/>
      <c r="D123" s="239" t="s">
        <v>187</v>
      </c>
      <c r="E123" s="91">
        <v>250</v>
      </c>
      <c r="F123" s="91">
        <v>0</v>
      </c>
      <c r="G123" s="91">
        <v>0</v>
      </c>
      <c r="H123" s="91">
        <v>0</v>
      </c>
      <c r="I123" s="114">
        <f t="shared" si="30"/>
        <v>0</v>
      </c>
      <c r="J123" s="142">
        <v>0</v>
      </c>
    </row>
    <row r="124" spans="1:10" ht="28.5">
      <c r="A124" s="48"/>
      <c r="B124" s="49"/>
      <c r="C124" s="49"/>
      <c r="D124" s="135" t="s">
        <v>138</v>
      </c>
      <c r="E124" s="117">
        <v>2500</v>
      </c>
      <c r="F124" s="117">
        <v>2500</v>
      </c>
      <c r="G124" s="117">
        <v>2500</v>
      </c>
      <c r="H124" s="91">
        <v>0</v>
      </c>
      <c r="I124" s="114">
        <f t="shared" si="30"/>
        <v>2500</v>
      </c>
      <c r="J124" s="142">
        <v>0</v>
      </c>
    </row>
    <row r="125" spans="1:10" ht="14.25">
      <c r="A125" s="48"/>
      <c r="B125" s="49"/>
      <c r="C125" s="49"/>
      <c r="D125" s="135" t="s">
        <v>139</v>
      </c>
      <c r="E125" s="117">
        <v>12000</v>
      </c>
      <c r="F125" s="117">
        <v>12000</v>
      </c>
      <c r="G125" s="88">
        <v>12000</v>
      </c>
      <c r="H125" s="91">
        <v>0</v>
      </c>
      <c r="I125" s="114">
        <f t="shared" si="30"/>
        <v>12000</v>
      </c>
      <c r="J125" s="142">
        <v>0</v>
      </c>
    </row>
    <row r="126" spans="1:10" ht="28.5">
      <c r="A126" s="116"/>
      <c r="B126" s="94"/>
      <c r="C126" s="94"/>
      <c r="D126" s="95" t="s">
        <v>140</v>
      </c>
      <c r="E126" s="96">
        <v>3000</v>
      </c>
      <c r="F126" s="96">
        <v>3000</v>
      </c>
      <c r="G126" s="122">
        <v>500</v>
      </c>
      <c r="H126" s="139">
        <v>0</v>
      </c>
      <c r="I126" s="141">
        <f t="shared" si="30"/>
        <v>500</v>
      </c>
      <c r="J126" s="142">
        <v>0</v>
      </c>
    </row>
    <row r="127" spans="1:10" ht="28.5">
      <c r="A127" s="240"/>
      <c r="B127" s="241" t="s">
        <v>141</v>
      </c>
      <c r="C127" s="76"/>
      <c r="D127" s="242" t="s">
        <v>142</v>
      </c>
      <c r="E127" s="243">
        <f aca="true" t="shared" si="31" ref="E127:J127">E128+E133</f>
        <v>597000</v>
      </c>
      <c r="F127" s="243">
        <f t="shared" si="31"/>
        <v>600000</v>
      </c>
      <c r="G127" s="243">
        <f t="shared" si="31"/>
        <v>334800</v>
      </c>
      <c r="H127" s="243">
        <f t="shared" si="31"/>
        <v>0</v>
      </c>
      <c r="I127" s="243">
        <f t="shared" si="31"/>
        <v>334800</v>
      </c>
      <c r="J127" s="243">
        <f t="shared" si="31"/>
        <v>0</v>
      </c>
    </row>
    <row r="128" spans="1:10" ht="28.5">
      <c r="A128" s="48"/>
      <c r="B128" s="44"/>
      <c r="C128" s="45" t="s">
        <v>116</v>
      </c>
      <c r="D128" s="244" t="s">
        <v>117</v>
      </c>
      <c r="E128" s="198">
        <f>SUM(E129:E132)</f>
        <v>597000</v>
      </c>
      <c r="F128" s="198">
        <f>SUM(F129:F132)</f>
        <v>597000</v>
      </c>
      <c r="G128" s="198">
        <f>SUM(G129:G132)</f>
        <v>334800</v>
      </c>
      <c r="H128" s="198">
        <v>0</v>
      </c>
      <c r="I128" s="198">
        <f>G128</f>
        <v>334800</v>
      </c>
      <c r="J128" s="245">
        <v>0</v>
      </c>
    </row>
    <row r="129" spans="1:10" ht="14.25">
      <c r="A129" s="48"/>
      <c r="B129" s="49"/>
      <c r="C129" s="136"/>
      <c r="D129" s="125" t="s">
        <v>143</v>
      </c>
      <c r="E129" s="126">
        <v>586000</v>
      </c>
      <c r="F129" s="126">
        <v>586000</v>
      </c>
      <c r="G129" s="88">
        <v>323800</v>
      </c>
      <c r="H129" s="126">
        <v>0</v>
      </c>
      <c r="I129" s="198">
        <f>G129</f>
        <v>323800</v>
      </c>
      <c r="J129" s="245">
        <v>0</v>
      </c>
    </row>
    <row r="130" spans="1:10" ht="14.25">
      <c r="A130" s="48"/>
      <c r="B130" s="49"/>
      <c r="C130" s="49"/>
      <c r="D130" s="128" t="s">
        <v>144</v>
      </c>
      <c r="E130" s="91">
        <v>7000</v>
      </c>
      <c r="F130" s="91">
        <v>7000</v>
      </c>
      <c r="G130" s="88">
        <v>7000</v>
      </c>
      <c r="H130" s="91">
        <v>0</v>
      </c>
      <c r="I130" s="198">
        <f>G130</f>
        <v>7000</v>
      </c>
      <c r="J130" s="245">
        <v>0</v>
      </c>
    </row>
    <row r="131" spans="1:10" ht="28.5">
      <c r="A131" s="116"/>
      <c r="B131" s="49"/>
      <c r="C131" s="49"/>
      <c r="D131" s="51" t="s">
        <v>145</v>
      </c>
      <c r="E131" s="140">
        <v>1000</v>
      </c>
      <c r="F131" s="140">
        <v>1000</v>
      </c>
      <c r="G131" s="246">
        <v>1000</v>
      </c>
      <c r="H131" s="140">
        <v>0</v>
      </c>
      <c r="I131" s="198">
        <f>G131</f>
        <v>1000</v>
      </c>
      <c r="J131" s="245">
        <v>0</v>
      </c>
    </row>
    <row r="132" spans="1:10" ht="28.5">
      <c r="A132" s="110"/>
      <c r="B132" s="136"/>
      <c r="C132" s="50"/>
      <c r="D132" s="125" t="s">
        <v>146</v>
      </c>
      <c r="E132" s="126">
        <v>3000</v>
      </c>
      <c r="F132" s="126">
        <v>3000</v>
      </c>
      <c r="G132" s="147">
        <v>3000</v>
      </c>
      <c r="H132" s="126">
        <v>0</v>
      </c>
      <c r="I132" s="126">
        <f>G132</f>
        <v>3000</v>
      </c>
      <c r="J132" s="308">
        <v>0</v>
      </c>
    </row>
    <row r="133" spans="1:10" ht="42.75">
      <c r="A133" s="110"/>
      <c r="B133" s="136"/>
      <c r="C133" s="202" t="s">
        <v>38</v>
      </c>
      <c r="D133" s="307" t="s">
        <v>39</v>
      </c>
      <c r="E133" s="115">
        <f>E134</f>
        <v>0</v>
      </c>
      <c r="F133" s="115">
        <f>F134</f>
        <v>3000</v>
      </c>
      <c r="G133" s="115">
        <f>G134</f>
        <v>0</v>
      </c>
      <c r="H133" s="115">
        <f>H134</f>
        <v>0</v>
      </c>
      <c r="I133" s="115">
        <f>I134</f>
        <v>0</v>
      </c>
      <c r="J133" s="115">
        <v>0</v>
      </c>
    </row>
    <row r="134" spans="1:10" ht="85.5">
      <c r="A134" s="110"/>
      <c r="B134" s="166"/>
      <c r="C134" s="247"/>
      <c r="D134" s="248" t="s">
        <v>147</v>
      </c>
      <c r="E134" s="89">
        <v>0</v>
      </c>
      <c r="F134" s="89">
        <v>3000</v>
      </c>
      <c r="G134" s="249">
        <v>0</v>
      </c>
      <c r="H134" s="89">
        <v>0</v>
      </c>
      <c r="I134" s="89">
        <v>0</v>
      </c>
      <c r="J134" s="89">
        <f>G134</f>
        <v>0</v>
      </c>
    </row>
    <row r="135" spans="1:10" ht="24" customHeight="1">
      <c r="A135" s="187"/>
      <c r="B135" s="39" t="s">
        <v>148</v>
      </c>
      <c r="C135" s="39"/>
      <c r="D135" s="226" t="s">
        <v>149</v>
      </c>
      <c r="E135" s="243">
        <f aca="true" t="shared" si="32" ref="E135:J135">E136</f>
        <v>246500</v>
      </c>
      <c r="F135" s="250">
        <f t="shared" si="32"/>
        <v>271500</v>
      </c>
      <c r="G135" s="251">
        <f t="shared" si="32"/>
        <v>142500</v>
      </c>
      <c r="H135" s="251">
        <f t="shared" si="32"/>
        <v>0</v>
      </c>
      <c r="I135" s="251">
        <f t="shared" si="32"/>
        <v>142500</v>
      </c>
      <c r="J135" s="251">
        <f t="shared" si="32"/>
        <v>0</v>
      </c>
    </row>
    <row r="136" spans="1:10" ht="28.5">
      <c r="A136" s="43"/>
      <c r="B136" s="111"/>
      <c r="C136" s="257" t="s">
        <v>116</v>
      </c>
      <c r="D136" s="25" t="s">
        <v>117</v>
      </c>
      <c r="E136" s="91">
        <f>SUM(E137:E138)</f>
        <v>246500</v>
      </c>
      <c r="F136" s="91">
        <f>SUM(F137:F138)</f>
        <v>271500</v>
      </c>
      <c r="G136" s="91">
        <f>SUM(G137:G138)</f>
        <v>142500</v>
      </c>
      <c r="H136" s="252">
        <v>0</v>
      </c>
      <c r="I136" s="91">
        <f>G136</f>
        <v>142500</v>
      </c>
      <c r="J136" s="92">
        <v>0</v>
      </c>
    </row>
    <row r="137" spans="1:10" ht="14.25">
      <c r="A137" s="116"/>
      <c r="B137" s="49"/>
      <c r="C137" s="136"/>
      <c r="D137" s="95" t="s">
        <v>150</v>
      </c>
      <c r="E137" s="96">
        <v>245000</v>
      </c>
      <c r="F137" s="96">
        <v>270000</v>
      </c>
      <c r="G137" s="253">
        <v>142500</v>
      </c>
      <c r="H137" s="96">
        <v>0</v>
      </c>
      <c r="I137" s="139">
        <f>G137</f>
        <v>142500</v>
      </c>
      <c r="J137" s="98">
        <v>0</v>
      </c>
    </row>
    <row r="138" spans="1:10" ht="14.25">
      <c r="A138" s="43"/>
      <c r="B138" s="50"/>
      <c r="C138" s="202"/>
      <c r="D138" s="248" t="s">
        <v>151</v>
      </c>
      <c r="E138" s="89">
        <v>1500</v>
      </c>
      <c r="F138" s="89">
        <v>1500</v>
      </c>
      <c r="G138" s="249">
        <v>0</v>
      </c>
      <c r="H138" s="89">
        <v>0</v>
      </c>
      <c r="I138" s="89">
        <f>G138</f>
        <v>0</v>
      </c>
      <c r="J138" s="98">
        <v>0</v>
      </c>
    </row>
    <row r="139" spans="1:10" ht="28.5">
      <c r="A139" s="38"/>
      <c r="B139" s="158" t="s">
        <v>152</v>
      </c>
      <c r="C139" s="158"/>
      <c r="D139" s="255" t="s">
        <v>153</v>
      </c>
      <c r="E139" s="250">
        <f aca="true" t="shared" si="33" ref="E139:J139">E140</f>
        <v>300000</v>
      </c>
      <c r="F139" s="250">
        <f t="shared" si="33"/>
        <v>300000</v>
      </c>
      <c r="G139" s="250">
        <f t="shared" si="33"/>
        <v>118849.37</v>
      </c>
      <c r="H139" s="250">
        <f t="shared" si="33"/>
        <v>0</v>
      </c>
      <c r="I139" s="250">
        <f t="shared" si="33"/>
        <v>0</v>
      </c>
      <c r="J139" s="256">
        <f t="shared" si="33"/>
        <v>118849.37</v>
      </c>
    </row>
    <row r="140" spans="1:10" ht="71.25">
      <c r="A140" s="43"/>
      <c r="B140" s="111"/>
      <c r="C140" s="257" t="s">
        <v>154</v>
      </c>
      <c r="D140" s="25" t="s">
        <v>155</v>
      </c>
      <c r="E140" s="91">
        <f>E141</f>
        <v>300000</v>
      </c>
      <c r="F140" s="91">
        <f>SUM(F141:F151)</f>
        <v>300000</v>
      </c>
      <c r="G140" s="91">
        <f>SUM(G141:G151)</f>
        <v>118849.37</v>
      </c>
      <c r="H140" s="91">
        <v>0</v>
      </c>
      <c r="I140" s="91">
        <v>0</v>
      </c>
      <c r="J140" s="92">
        <f>G140</f>
        <v>118849.37</v>
      </c>
    </row>
    <row r="141" spans="1:10" ht="14.25">
      <c r="A141" s="48"/>
      <c r="B141" s="258"/>
      <c r="C141" s="43"/>
      <c r="D141" s="95" t="s">
        <v>156</v>
      </c>
      <c r="E141" s="96">
        <v>300000</v>
      </c>
      <c r="F141" s="96">
        <v>5000</v>
      </c>
      <c r="G141" s="88">
        <v>0</v>
      </c>
      <c r="H141" s="117">
        <v>0</v>
      </c>
      <c r="I141" s="117">
        <v>0</v>
      </c>
      <c r="J141" s="98">
        <f>G141</f>
        <v>0</v>
      </c>
    </row>
    <row r="142" spans="1:10" ht="42.75">
      <c r="A142" s="112"/>
      <c r="B142" s="112"/>
      <c r="C142" s="112"/>
      <c r="D142" s="259" t="s">
        <v>157</v>
      </c>
      <c r="E142" s="121">
        <v>0</v>
      </c>
      <c r="F142" s="88">
        <v>30000</v>
      </c>
      <c r="G142" s="88">
        <v>30000</v>
      </c>
      <c r="H142" s="117">
        <v>0</v>
      </c>
      <c r="I142" s="117">
        <v>0</v>
      </c>
      <c r="J142" s="98">
        <f aca="true" t="shared" si="34" ref="J142:J151">G142</f>
        <v>30000</v>
      </c>
    </row>
    <row r="143" spans="1:10" ht="42.75">
      <c r="A143" s="112"/>
      <c r="B143" s="112"/>
      <c r="C143" s="110"/>
      <c r="D143" s="260" t="s">
        <v>158</v>
      </c>
      <c r="E143" s="89">
        <v>0</v>
      </c>
      <c r="F143" s="261">
        <v>20000</v>
      </c>
      <c r="G143" s="262">
        <v>12000</v>
      </c>
      <c r="H143" s="117">
        <v>0</v>
      </c>
      <c r="I143" s="117">
        <v>0</v>
      </c>
      <c r="J143" s="98">
        <f t="shared" si="34"/>
        <v>12000</v>
      </c>
    </row>
    <row r="144" spans="1:10" ht="57">
      <c r="A144" s="112"/>
      <c r="B144" s="112"/>
      <c r="C144" s="110"/>
      <c r="D144" s="268" t="s">
        <v>159</v>
      </c>
      <c r="E144" s="200">
        <v>0</v>
      </c>
      <c r="F144" s="263">
        <v>30000</v>
      </c>
      <c r="G144" s="264">
        <v>16849.37</v>
      </c>
      <c r="H144" s="140">
        <v>0</v>
      </c>
      <c r="I144" s="140">
        <v>0</v>
      </c>
      <c r="J144" s="270">
        <f t="shared" si="34"/>
        <v>16849.37</v>
      </c>
    </row>
    <row r="145" spans="1:10" ht="42.75">
      <c r="A145" s="112"/>
      <c r="B145" s="112"/>
      <c r="C145" s="110"/>
      <c r="D145" s="311" t="s">
        <v>160</v>
      </c>
      <c r="E145" s="89">
        <v>0</v>
      </c>
      <c r="F145" s="312">
        <v>30000</v>
      </c>
      <c r="G145" s="313">
        <v>0</v>
      </c>
      <c r="H145" s="126">
        <v>0</v>
      </c>
      <c r="I145" s="126">
        <v>0</v>
      </c>
      <c r="J145" s="98">
        <f t="shared" si="34"/>
        <v>0</v>
      </c>
    </row>
    <row r="146" spans="1:10" ht="57">
      <c r="A146" s="112"/>
      <c r="B146" s="112"/>
      <c r="C146" s="112"/>
      <c r="D146" s="309" t="s">
        <v>161</v>
      </c>
      <c r="E146" s="115">
        <v>0</v>
      </c>
      <c r="F146" s="216">
        <v>30000</v>
      </c>
      <c r="G146" s="310">
        <v>0</v>
      </c>
      <c r="H146" s="91">
        <v>0</v>
      </c>
      <c r="I146" s="91">
        <v>0</v>
      </c>
      <c r="J146" s="124">
        <f t="shared" si="34"/>
        <v>0</v>
      </c>
    </row>
    <row r="147" spans="1:10" ht="71.25">
      <c r="A147" s="257"/>
      <c r="B147" s="257"/>
      <c r="C147" s="257"/>
      <c r="D147" s="260" t="s">
        <v>162</v>
      </c>
      <c r="E147" s="89">
        <v>0</v>
      </c>
      <c r="F147" s="261">
        <v>30000</v>
      </c>
      <c r="G147" s="122">
        <v>30000</v>
      </c>
      <c r="H147" s="96">
        <v>0</v>
      </c>
      <c r="I147" s="96">
        <v>0</v>
      </c>
      <c r="J147" s="98">
        <f t="shared" si="34"/>
        <v>30000</v>
      </c>
    </row>
    <row r="148" spans="1:10" ht="85.5">
      <c r="A148" s="112"/>
      <c r="B148" s="112"/>
      <c r="C148" s="112"/>
      <c r="D148" s="315" t="s">
        <v>163</v>
      </c>
      <c r="E148" s="91">
        <v>0</v>
      </c>
      <c r="F148" s="138">
        <v>30000</v>
      </c>
      <c r="G148" s="138">
        <v>30000</v>
      </c>
      <c r="H148" s="91">
        <v>0</v>
      </c>
      <c r="I148" s="91">
        <v>0</v>
      </c>
      <c r="J148" s="124">
        <f t="shared" si="34"/>
        <v>30000</v>
      </c>
    </row>
    <row r="149" spans="1:10" ht="28.5">
      <c r="A149" s="112"/>
      <c r="B149" s="112"/>
      <c r="C149" s="112"/>
      <c r="D149" s="213" t="s">
        <v>164</v>
      </c>
      <c r="E149" s="96"/>
      <c r="F149" s="122">
        <v>20000</v>
      </c>
      <c r="G149" s="122">
        <v>0</v>
      </c>
      <c r="H149" s="117">
        <v>0</v>
      </c>
      <c r="I149" s="117">
        <v>0</v>
      </c>
      <c r="J149" s="98">
        <f t="shared" si="34"/>
        <v>0</v>
      </c>
    </row>
    <row r="150" spans="1:10" ht="42.75">
      <c r="A150" s="112"/>
      <c r="B150" s="112"/>
      <c r="C150" s="110"/>
      <c r="D150" s="265" t="s">
        <v>165</v>
      </c>
      <c r="E150" s="89">
        <v>0</v>
      </c>
      <c r="F150" s="266">
        <v>15000</v>
      </c>
      <c r="G150" s="127">
        <v>0</v>
      </c>
      <c r="H150" s="117">
        <v>0</v>
      </c>
      <c r="I150" s="117">
        <v>0</v>
      </c>
      <c r="J150" s="98">
        <f t="shared" si="34"/>
        <v>0</v>
      </c>
    </row>
    <row r="151" spans="1:10" ht="43.5" thickBot="1">
      <c r="A151" s="112"/>
      <c r="B151" s="112"/>
      <c r="C151" s="110"/>
      <c r="D151" s="268" t="s">
        <v>166</v>
      </c>
      <c r="E151" s="200">
        <v>0</v>
      </c>
      <c r="F151" s="269">
        <v>60000</v>
      </c>
      <c r="G151" s="246">
        <v>0</v>
      </c>
      <c r="H151" s="140">
        <v>0</v>
      </c>
      <c r="I151" s="140">
        <v>0</v>
      </c>
      <c r="J151" s="270">
        <f t="shared" si="34"/>
        <v>0</v>
      </c>
    </row>
    <row r="152" spans="1:10" ht="15.75" thickBot="1">
      <c r="A152" s="271" t="s">
        <v>167</v>
      </c>
      <c r="B152" s="272"/>
      <c r="C152" s="273"/>
      <c r="D152" s="274" t="s">
        <v>168</v>
      </c>
      <c r="E152" s="275">
        <f aca="true" t="shared" si="35" ref="E152:J152">E153</f>
        <v>212000</v>
      </c>
      <c r="F152" s="275">
        <f t="shared" si="35"/>
        <v>212000</v>
      </c>
      <c r="G152" s="275">
        <f t="shared" si="35"/>
        <v>132500</v>
      </c>
      <c r="H152" s="275">
        <f t="shared" si="35"/>
        <v>0</v>
      </c>
      <c r="I152" s="275">
        <f t="shared" si="35"/>
        <v>0</v>
      </c>
      <c r="J152" s="276">
        <f t="shared" si="35"/>
        <v>132500</v>
      </c>
    </row>
    <row r="153" spans="1:10" ht="28.5">
      <c r="A153" s="58"/>
      <c r="B153" s="277" t="s">
        <v>169</v>
      </c>
      <c r="C153" s="278"/>
      <c r="D153" s="279" t="s">
        <v>170</v>
      </c>
      <c r="E153" s="280">
        <f aca="true" t="shared" si="36" ref="E153:J153">E157+E154</f>
        <v>212000</v>
      </c>
      <c r="F153" s="280">
        <f t="shared" si="36"/>
        <v>212000</v>
      </c>
      <c r="G153" s="280">
        <f t="shared" si="36"/>
        <v>132500</v>
      </c>
      <c r="H153" s="280">
        <f t="shared" si="36"/>
        <v>0</v>
      </c>
      <c r="I153" s="280">
        <f t="shared" si="36"/>
        <v>0</v>
      </c>
      <c r="J153" s="280">
        <f t="shared" si="36"/>
        <v>132500</v>
      </c>
    </row>
    <row r="154" spans="1:10" ht="42.75">
      <c r="A154" s="63"/>
      <c r="B154" s="63"/>
      <c r="C154" s="68" t="s">
        <v>20</v>
      </c>
      <c r="D154" s="46" t="s">
        <v>21</v>
      </c>
      <c r="E154" s="70">
        <f aca="true" t="shared" si="37" ref="E154:J154">E155+E156</f>
        <v>0</v>
      </c>
      <c r="F154" s="70">
        <f t="shared" si="37"/>
        <v>13000</v>
      </c>
      <c r="G154" s="70">
        <f t="shared" si="37"/>
        <v>10000</v>
      </c>
      <c r="H154" s="70">
        <f t="shared" si="37"/>
        <v>0</v>
      </c>
      <c r="I154" s="70">
        <f t="shared" si="37"/>
        <v>0</v>
      </c>
      <c r="J154" s="70">
        <f t="shared" si="37"/>
        <v>10000</v>
      </c>
    </row>
    <row r="155" spans="1:10" ht="28.5">
      <c r="A155" s="63"/>
      <c r="B155" s="63"/>
      <c r="C155" s="64"/>
      <c r="D155" s="281" t="s">
        <v>171</v>
      </c>
      <c r="E155" s="70">
        <v>0</v>
      </c>
      <c r="F155" s="70">
        <v>6000</v>
      </c>
      <c r="G155" s="70">
        <v>3000</v>
      </c>
      <c r="H155" s="70">
        <v>0</v>
      </c>
      <c r="I155" s="70">
        <v>0</v>
      </c>
      <c r="J155" s="70">
        <f>G155</f>
        <v>3000</v>
      </c>
    </row>
    <row r="156" spans="1:10" ht="28.5">
      <c r="A156" s="63"/>
      <c r="B156" s="79"/>
      <c r="C156" s="83"/>
      <c r="D156" s="69" t="s">
        <v>172</v>
      </c>
      <c r="E156" s="70">
        <v>0</v>
      </c>
      <c r="F156" s="70">
        <v>7000</v>
      </c>
      <c r="G156" s="70">
        <v>7000</v>
      </c>
      <c r="H156" s="70">
        <v>0</v>
      </c>
      <c r="I156" s="70">
        <v>0</v>
      </c>
      <c r="J156" s="70">
        <f>G156</f>
        <v>7000</v>
      </c>
    </row>
    <row r="157" spans="1:10" ht="42.75">
      <c r="A157" s="112"/>
      <c r="B157" s="110"/>
      <c r="C157" s="202" t="s">
        <v>38</v>
      </c>
      <c r="D157" s="307" t="s">
        <v>39</v>
      </c>
      <c r="E157" s="139">
        <f>E158</f>
        <v>212000</v>
      </c>
      <c r="F157" s="139">
        <f>F158+F159+F160+F161+F162+F163+F164+F165+F166+F167+F168+F169</f>
        <v>199000</v>
      </c>
      <c r="G157" s="139">
        <f>G158+G159+G160+G161+G162+G163+G164+G165+G166+G167+G168+G169</f>
        <v>122500</v>
      </c>
      <c r="H157" s="139">
        <f>H158+H159+H160+H161+H162+H163+H164+H165+H166+H167+H168+H169</f>
        <v>0</v>
      </c>
      <c r="I157" s="139">
        <f>I158+I159+I160+I161+I162+I163+I164+I165+I166+I167+I168+I169</f>
        <v>0</v>
      </c>
      <c r="J157" s="139">
        <f>J158+J159+J160+J161+J162+J163+J164+J165+J166+J167+J168+J169</f>
        <v>122500</v>
      </c>
    </row>
    <row r="158" spans="1:10" ht="42.75">
      <c r="A158" s="112"/>
      <c r="B158" s="112"/>
      <c r="C158" s="284"/>
      <c r="D158" s="113" t="s">
        <v>188</v>
      </c>
      <c r="E158" s="154">
        <v>212000</v>
      </c>
      <c r="F158" s="327">
        <v>2000</v>
      </c>
      <c r="G158" s="86">
        <v>0</v>
      </c>
      <c r="H158" s="154">
        <v>0</v>
      </c>
      <c r="I158" s="154">
        <v>0</v>
      </c>
      <c r="J158" s="314">
        <v>0</v>
      </c>
    </row>
    <row r="159" spans="1:10" ht="28.5">
      <c r="A159" s="257"/>
      <c r="B159" s="257"/>
      <c r="C159" s="93"/>
      <c r="D159" s="317" t="s">
        <v>173</v>
      </c>
      <c r="E159" s="89">
        <v>0</v>
      </c>
      <c r="F159" s="147">
        <v>5500</v>
      </c>
      <c r="G159" s="318">
        <v>0</v>
      </c>
      <c r="H159" s="126">
        <v>0</v>
      </c>
      <c r="I159" s="126">
        <v>0</v>
      </c>
      <c r="J159" s="308">
        <f>G159</f>
        <v>0</v>
      </c>
    </row>
    <row r="160" spans="1:10" ht="42.75">
      <c r="A160" s="112"/>
      <c r="B160" s="112"/>
      <c r="C160" s="284"/>
      <c r="D160" s="315" t="s">
        <v>174</v>
      </c>
      <c r="E160" s="115">
        <v>0</v>
      </c>
      <c r="F160" s="138">
        <v>7000</v>
      </c>
      <c r="G160" s="316">
        <v>5000</v>
      </c>
      <c r="H160" s="154">
        <v>0</v>
      </c>
      <c r="I160" s="154">
        <v>0</v>
      </c>
      <c r="J160" s="236">
        <f aca="true" t="shared" si="38" ref="J160:J169">G160</f>
        <v>5000</v>
      </c>
    </row>
    <row r="161" spans="1:10" ht="99.75">
      <c r="A161" s="112"/>
      <c r="B161" s="112"/>
      <c r="C161" s="284"/>
      <c r="D161" s="267" t="s">
        <v>175</v>
      </c>
      <c r="E161" s="89">
        <v>0</v>
      </c>
      <c r="F161" s="88">
        <v>7000</v>
      </c>
      <c r="G161" s="285">
        <v>3500</v>
      </c>
      <c r="H161" s="140">
        <v>0</v>
      </c>
      <c r="I161" s="140">
        <v>0</v>
      </c>
      <c r="J161" s="142">
        <f t="shared" si="38"/>
        <v>3500</v>
      </c>
    </row>
    <row r="162" spans="1:10" ht="42.75">
      <c r="A162" s="112"/>
      <c r="B162" s="112"/>
      <c r="C162" s="284"/>
      <c r="D162" s="267" t="s">
        <v>176</v>
      </c>
      <c r="E162" s="89">
        <v>0</v>
      </c>
      <c r="F162" s="88">
        <v>35000</v>
      </c>
      <c r="G162" s="285">
        <v>20000</v>
      </c>
      <c r="H162" s="140">
        <v>0</v>
      </c>
      <c r="I162" s="140">
        <v>0</v>
      </c>
      <c r="J162" s="142">
        <f t="shared" si="38"/>
        <v>20000</v>
      </c>
    </row>
    <row r="163" spans="1:10" ht="57">
      <c r="A163" s="112"/>
      <c r="B163" s="112"/>
      <c r="C163" s="284"/>
      <c r="D163" s="267" t="s">
        <v>177</v>
      </c>
      <c r="E163" s="89">
        <v>0</v>
      </c>
      <c r="F163" s="88">
        <v>5500</v>
      </c>
      <c r="G163" s="285">
        <v>5500</v>
      </c>
      <c r="H163" s="140">
        <v>0</v>
      </c>
      <c r="I163" s="140">
        <v>0</v>
      </c>
      <c r="J163" s="142">
        <f t="shared" si="38"/>
        <v>5500</v>
      </c>
    </row>
    <row r="164" spans="1:10" ht="28.5">
      <c r="A164" s="112"/>
      <c r="B164" s="112"/>
      <c r="C164" s="284"/>
      <c r="D164" s="267" t="s">
        <v>178</v>
      </c>
      <c r="E164" s="89">
        <v>0</v>
      </c>
      <c r="F164" s="88">
        <v>48000</v>
      </c>
      <c r="G164" s="285">
        <v>28000</v>
      </c>
      <c r="H164" s="140">
        <v>0</v>
      </c>
      <c r="I164" s="140">
        <v>0</v>
      </c>
      <c r="J164" s="142">
        <f t="shared" si="38"/>
        <v>28000</v>
      </c>
    </row>
    <row r="165" spans="1:10" ht="42.75">
      <c r="A165" s="112"/>
      <c r="B165" s="112"/>
      <c r="C165" s="284"/>
      <c r="D165" s="267" t="s">
        <v>179</v>
      </c>
      <c r="E165" s="89">
        <v>0</v>
      </c>
      <c r="F165" s="88">
        <v>20000</v>
      </c>
      <c r="G165" s="285">
        <v>20000</v>
      </c>
      <c r="H165" s="140">
        <v>0</v>
      </c>
      <c r="I165" s="140">
        <v>0</v>
      </c>
      <c r="J165" s="142">
        <f t="shared" si="38"/>
        <v>20000</v>
      </c>
    </row>
    <row r="166" spans="1:10" ht="42.75">
      <c r="A166" s="112"/>
      <c r="B166" s="112"/>
      <c r="C166" s="110"/>
      <c r="D166" s="325" t="s">
        <v>180</v>
      </c>
      <c r="E166" s="200">
        <v>0</v>
      </c>
      <c r="F166" s="246">
        <v>22000</v>
      </c>
      <c r="G166" s="326">
        <v>11000</v>
      </c>
      <c r="H166" s="140">
        <v>0</v>
      </c>
      <c r="I166" s="140">
        <v>0</v>
      </c>
      <c r="J166" s="283">
        <f t="shared" si="38"/>
        <v>11000</v>
      </c>
    </row>
    <row r="167" spans="1:10" ht="71.25">
      <c r="A167" s="257"/>
      <c r="B167" s="257"/>
      <c r="C167" s="93"/>
      <c r="D167" s="317" t="s">
        <v>181</v>
      </c>
      <c r="E167" s="89">
        <v>0</v>
      </c>
      <c r="F167" s="147">
        <v>21000</v>
      </c>
      <c r="G167" s="318">
        <v>10500</v>
      </c>
      <c r="H167" s="126">
        <v>0</v>
      </c>
      <c r="I167" s="126">
        <v>0</v>
      </c>
      <c r="J167" s="308">
        <f t="shared" si="38"/>
        <v>10500</v>
      </c>
    </row>
    <row r="168" spans="1:10" ht="71.25">
      <c r="A168" s="112"/>
      <c r="B168" s="112"/>
      <c r="C168" s="284"/>
      <c r="D168" s="315" t="s">
        <v>182</v>
      </c>
      <c r="E168" s="115">
        <v>0</v>
      </c>
      <c r="F168" s="138">
        <v>21000</v>
      </c>
      <c r="G168" s="316">
        <v>16000</v>
      </c>
      <c r="H168" s="154">
        <v>0</v>
      </c>
      <c r="I168" s="154">
        <v>0</v>
      </c>
      <c r="J168" s="236">
        <f t="shared" si="38"/>
        <v>16000</v>
      </c>
    </row>
    <row r="169" spans="1:10" ht="42.75">
      <c r="A169" s="112"/>
      <c r="B169" s="112"/>
      <c r="C169" s="284"/>
      <c r="D169" s="267" t="s">
        <v>183</v>
      </c>
      <c r="E169" s="89">
        <v>0</v>
      </c>
      <c r="F169" s="88">
        <v>5000</v>
      </c>
      <c r="G169" s="285">
        <v>3000</v>
      </c>
      <c r="H169" s="140">
        <v>0</v>
      </c>
      <c r="I169" s="140">
        <v>0</v>
      </c>
      <c r="J169" s="142">
        <f t="shared" si="38"/>
        <v>3000</v>
      </c>
    </row>
    <row r="170" spans="1:11" ht="15">
      <c r="A170" s="286"/>
      <c r="B170" s="286"/>
      <c r="C170" s="286"/>
      <c r="D170" s="287" t="s">
        <v>184</v>
      </c>
      <c r="E170" s="299">
        <f aca="true" t="shared" si="39" ref="E170:J170">E7+E11+E15+E31+E77+E89+E95+E99+E152</f>
        <v>5771513</v>
      </c>
      <c r="F170" s="299">
        <f t="shared" si="39"/>
        <v>6138002</v>
      </c>
      <c r="G170" s="299">
        <f t="shared" si="39"/>
        <v>3467643.34</v>
      </c>
      <c r="H170" s="299">
        <f t="shared" si="39"/>
        <v>220000</v>
      </c>
      <c r="I170" s="299">
        <f t="shared" si="39"/>
        <v>2911921.25</v>
      </c>
      <c r="J170" s="299">
        <f t="shared" si="39"/>
        <v>335722.08999999997</v>
      </c>
      <c r="K170" s="297"/>
    </row>
    <row r="171" spans="1:10" ht="14.25">
      <c r="A171" s="288"/>
      <c r="B171" s="289"/>
      <c r="C171" s="289"/>
      <c r="D171" s="289"/>
      <c r="E171" s="290"/>
      <c r="F171" s="290"/>
      <c r="G171" s="289"/>
      <c r="H171" s="291"/>
      <c r="I171" s="291"/>
      <c r="J171" s="292"/>
    </row>
    <row r="172" spans="1:10" ht="14.25">
      <c r="A172" s="293"/>
      <c r="B172" s="293"/>
      <c r="C172" s="293"/>
      <c r="D172" s="293"/>
      <c r="E172" s="294"/>
      <c r="F172" s="295"/>
      <c r="G172" s="293"/>
      <c r="H172" s="295"/>
      <c r="I172" s="295"/>
      <c r="J172" s="296"/>
    </row>
    <row r="174" ht="12.75">
      <c r="F174" s="297"/>
    </row>
  </sheetData>
  <mergeCells count="9">
    <mergeCell ref="M9:Q9"/>
    <mergeCell ref="H1:J1"/>
    <mergeCell ref="A3:J3"/>
    <mergeCell ref="C5:C6"/>
    <mergeCell ref="D5:D6"/>
    <mergeCell ref="E5:E6"/>
    <mergeCell ref="F5:F6"/>
    <mergeCell ref="G5:G6"/>
    <mergeCell ref="H5:J5"/>
  </mergeCells>
  <printOptions/>
  <pageMargins left="0.1968503937007874" right="0.3937007874015748" top="0.5905511811023623" bottom="0.5905511811023623" header="0.5118110236220472" footer="0.31496062992125984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Justyna.Drozdz</cp:lastModifiedBy>
  <cp:lastPrinted>2015-08-20T13:09:58Z</cp:lastPrinted>
  <dcterms:created xsi:type="dcterms:W3CDTF">1997-02-26T13:46:56Z</dcterms:created>
  <dcterms:modified xsi:type="dcterms:W3CDTF">2015-08-20T13:11:21Z</dcterms:modified>
  <cp:category/>
  <cp:version/>
  <cp:contentType/>
  <cp:contentStatus/>
</cp:coreProperties>
</file>