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05" windowHeight="10065" activeTab="0"/>
  </bookViews>
  <sheets>
    <sheet name="Arkusz1" sheetId="1" r:id="rId1"/>
  </sheets>
  <definedNames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<sst xmlns="http://schemas.openxmlformats.org/spreadsheetml/2006/main" count="352" uniqueCount="193">
  <si>
    <t>Lp.</t>
  </si>
  <si>
    <t>Dział</t>
  </si>
  <si>
    <t>Rozdz.</t>
  </si>
  <si>
    <t>§</t>
  </si>
  <si>
    <t>Nazwa zadania inwestycyjnego</t>
  </si>
  <si>
    <t>Wydatki  w tym:</t>
  </si>
  <si>
    <t>Planowany termin zakończenia inwestycji</t>
  </si>
  <si>
    <t>finansowane z dotacji i innych źródeł</t>
  </si>
  <si>
    <t>Koszty inwestycji rozpoczętych</t>
  </si>
  <si>
    <t>9</t>
  </si>
  <si>
    <t>11</t>
  </si>
  <si>
    <t>12</t>
  </si>
  <si>
    <t>Razem</t>
  </si>
  <si>
    <t>6050</t>
  </si>
  <si>
    <t>6060</t>
  </si>
  <si>
    <t>Razem wydatek UMiG :</t>
  </si>
  <si>
    <t>Razem Gmina</t>
  </si>
  <si>
    <t>Jednostki organizacyjne Gminy</t>
  </si>
  <si>
    <t>754</t>
  </si>
  <si>
    <t>75412</t>
  </si>
  <si>
    <t>WI- Zmiana sposobu użytkowania i przebudowa budynku przy ul.Strażackiej na mieszkania socjalne</t>
  </si>
  <si>
    <t>zmiana planu /+ ; - /</t>
  </si>
  <si>
    <t>Razem:</t>
  </si>
  <si>
    <t xml:space="preserve">WE-Zakup samochodu do przewozu osób niepełnosprawnych  </t>
  </si>
  <si>
    <t>600`</t>
  </si>
  <si>
    <t>750</t>
  </si>
  <si>
    <t>75023</t>
  </si>
  <si>
    <t>dotacja z B.P na f.sołecki</t>
  </si>
  <si>
    <t>UP-Remont lokalu "Pod Makami" na potrzeby UMiG -wykonanie dokumentacji na adaptację pomieszczeń w budynku przy Pl.Wolności 3 i 4/3 w Bystrzycy Kł.</t>
  </si>
  <si>
    <t>REALIZACJA ZADAŃ INWESTYCYJNYCH NA DZIEŃ 30.06.2015 r.</t>
  </si>
  <si>
    <t>Zał. Nr 6 do informacji o przebiegu wykonania budżetu za I półrocze 2015  r.</t>
  </si>
  <si>
    <t>Plan 01.01.2015</t>
  </si>
  <si>
    <t>wykonanie na 30.06.2015</t>
  </si>
  <si>
    <t>Plan 30.06.2015</t>
  </si>
  <si>
    <t>Województwo Dolnośląskie- 394 243</t>
  </si>
  <si>
    <t>RGŻ-f.sołecki-Pławnica-remont drogi gminnej od pos. 122  do pos. 63</t>
  </si>
  <si>
    <t>GKM-modernizacja drogi dojazdowej do posesji 12A przy ul. Śnieżnej w Międzygórzu</t>
  </si>
  <si>
    <t>30 000,00</t>
  </si>
  <si>
    <t>RGŻ-f.sołecki-Topolice-odbudowa drogi gminnej w Topolicach</t>
  </si>
  <si>
    <t>7 000,00</t>
  </si>
  <si>
    <t>RGŻ-f.sołecki-Wilkanów-wykonanie chodnika (mat.budowlane, paliwo, kostka, krawężniki)</t>
  </si>
  <si>
    <t>7 800,00</t>
  </si>
  <si>
    <t>RGŻ-f.sołecki-Nowa Bystrzyca-Zakup i montaż wiaty przystankowej</t>
  </si>
  <si>
    <t>RGŻ-f.sołecki-Starkówek-budowa przystanku autobusowego</t>
  </si>
  <si>
    <t>RGŻ-f.sołecki-Wilkanów-zakup i montaż wiaty przystankowej</t>
  </si>
  <si>
    <t>50 000,00</t>
  </si>
  <si>
    <t>40 000,00</t>
  </si>
  <si>
    <t>ZUK-remont dachu Bystrzyca Kłodzka Pl.Wolności 19A</t>
  </si>
  <si>
    <t>ZUK-remont dachu i kominów Bystrzyca Kłodzka Plac Wolności 20</t>
  </si>
  <si>
    <t>80 000,00</t>
  </si>
  <si>
    <t>ZUK-remonty dachów</t>
  </si>
  <si>
    <t>120 000,00</t>
  </si>
  <si>
    <t>RGŻ-f.sołecki-Gorzanów-dofinansowanie projektu remontu Szkoły Podstawowej w Gorzanowie</t>
  </si>
  <si>
    <t>OR-wymiana okien w budynku UMiG-II piętro</t>
  </si>
  <si>
    <t>OR-zakup komputerów dla UMiG</t>
  </si>
  <si>
    <t>OR-zakup kserokopiarki</t>
  </si>
  <si>
    <t xml:space="preserve"> Razem</t>
  </si>
  <si>
    <t>75405</t>
  </si>
  <si>
    <t>6170</t>
  </si>
  <si>
    <t>SO-budowa garażu OSP Pławnica</t>
  </si>
  <si>
    <t>75495</t>
  </si>
  <si>
    <t>P.Nr 2- przebudowa i modernizacja budynku /dokumentacja/</t>
  </si>
  <si>
    <t>P.Nr 2-zakup wyposażenia placu zabaw</t>
  </si>
  <si>
    <t>WI- Rewitalizacja  Małego  Rynku w Bystrzycy Kł.-sieć kanalizacyjna + droga</t>
  </si>
  <si>
    <t>RGŻ-naprawa awarii wodociągu w Starej Łomnicy</t>
  </si>
  <si>
    <t>RGŻ-wykonanie dokumentacji dla zaopatrzenia w wodę bloków osiedla w Starej Łomnicy</t>
  </si>
  <si>
    <t>WI-przyłączenie do sieci wodociągowej Osiedla w Starej Łomnicy</t>
  </si>
  <si>
    <t xml:space="preserve">GKM-wykonanie przyłącza wodnego fontanny wraz z ujęciem w Międzygórzu ul. W.Polskiego </t>
  </si>
  <si>
    <t>RGŻ-f.sołecki-Gorzanów-zakup kosiarki samojezdnej</t>
  </si>
  <si>
    <t>RGŻ-f.sołecki-Mielnik-wykonanie przyłącza energii elektrycznej do wiaty rekreacyjnej oraz jej obudowanie</t>
  </si>
  <si>
    <t>RGŻ-f.sołecki-Młoty-zakup materiałów i wykonanie placu rekreacyjnego</t>
  </si>
  <si>
    <t>RGŻ-f.sołecki-Stary Waliszów-budowa wiaty przy WDK -trzeci etap</t>
  </si>
  <si>
    <t>WI- Odbudowa muru oporowego Pl.Szpitalny 3 w Bystrzycy Kł.</t>
  </si>
  <si>
    <t>RGŻ-f.sołecki-Poręba-doposażenie placu zabaw dla dzieci</t>
  </si>
  <si>
    <t>RGŻ-f.sołecki-Stara Bystrzyca-doposażenie i rozbudowa placu zabaw</t>
  </si>
  <si>
    <t>RGŻ-f.sołecki-Starkówek-doposażenie placu zabaw</t>
  </si>
  <si>
    <t>RGŻ-f.sołecki-Szklarka-przygotowanie terenu pod plac zabaw dla dzieci oraz zakup doposażenia</t>
  </si>
  <si>
    <t>RGŻ-f.sołecki-Długopole Dolne-remont budynku po byłej remizie strażackiej-materiały + robocizna</t>
  </si>
  <si>
    <t>RGŻ-f.sołecki-Kamienna-zakup materiałów na budowę świetlicy</t>
  </si>
  <si>
    <t>RGŻ-f.sołecki-Ponikwa-remont świetlicy wiejskiej</t>
  </si>
  <si>
    <t>RGŻ-f.sołecki-Stara Łomnica-remont świetlicy wiejskiej(remiza)</t>
  </si>
  <si>
    <t>RGŻ-f.sołecki-Zabłocie-dofinansowanie do budowy węzła sanitarnego w świetlicy wiejskiej</t>
  </si>
  <si>
    <t>RGŻ-f.sołecki-Stara Bystrzyca-zakup sprzętu multimedialnego do WOK</t>
  </si>
  <si>
    <t>FN-Muzeum-system monitorowania obiektu</t>
  </si>
  <si>
    <t>WI-Remont Ratusza</t>
  </si>
  <si>
    <t>WT-inwestycje na obiektach zabytkowych: Baszta Kłodzka, mury, podziemia</t>
  </si>
  <si>
    <t>WT-system fortyfikacji średniowicznych-wykonanie ścieżki spacerowej wzdłuż murów obronnych-dokumentacja techniczna</t>
  </si>
  <si>
    <t>RGŻ-f.sołecki-Idzików-modernizacja części rekreacyjnej na boisku</t>
  </si>
  <si>
    <t>RGŻ-f.sołecki-Stary Waliszów-wykonanie ogrodzenia boiska sportowego LZS</t>
  </si>
  <si>
    <t>WI-modernizacja stadionu w Bystrzycy Kłodzkiej-płyta</t>
  </si>
  <si>
    <t>WI- modernizacja stadionu - ogrodzenie+ trybuny</t>
  </si>
  <si>
    <t>RGŻ-f.sołecki-Wójtowice-remont wiaty przystankowej</t>
  </si>
  <si>
    <t>Termin zakończenia zadaia 31.07.2016 r.</t>
  </si>
  <si>
    <t xml:space="preserve">WI-Budowa ścieżki rowerowej w ciagu drogi wojewódzkiej nr 392 na odcinku Bystrzyca Kłodzka-Pławnica </t>
  </si>
  <si>
    <t>RGŻ-f.sołecki-Stara Bystrzyca-przebudowa mostu drewnianego na betonowy do pos. na ul. Nadbrzeżnej 15-16-17-17a</t>
  </si>
  <si>
    <t xml:space="preserve">GKM- remont drogi gminnej w Piotrowicach dz.nr 99. 
</t>
  </si>
  <si>
    <t>ZUK-likwidacja suchych toalet i budowa wc na klatkach schodowych lub w lokalach mieszkalnych</t>
  </si>
  <si>
    <t>SO-dofinansowanie zakupu osobowego samochodu policyjnego w wersji nieoznakowanej dla Policji w Bystrzycy Kł.</t>
  </si>
  <si>
    <t>RGŻ-f.sołecki-Długopole Zdrój-dofinansowanie wykonania monitoringu terenu użyteczności publicznej (park, plac rekreacyjny)</t>
  </si>
  <si>
    <t>RGŻ-f.sołecki-Kamienna-ogrodzenie terenu pod budowę świetlicy wiejskiej</t>
  </si>
  <si>
    <t>FN-MGOK-remont świetlicy w Pławnicy- podłączenie kotła oraz remont instalacji co</t>
  </si>
  <si>
    <t xml:space="preserve">UP- remont lokalu "Pod Makami" - dokumentacja techniczna </t>
  </si>
  <si>
    <t>WE-remont dachu budynku SP Stara  Łomnica</t>
  </si>
  <si>
    <t>WI-Budowa oświetlenia drogowego ul. Broniewskiego w Bystrzycy Kłodzkiej</t>
  </si>
  <si>
    <t>WI-Odbudowa muru oporowego na działce gminnej nr 1104/22 przy ul. Senatorskiej w Bystrzycy Kłodzkiej</t>
  </si>
  <si>
    <t>KF-dostawa i montaż trubun sportowych dla kibiców dla Klubu Sportowego w Starym Waliszowie</t>
  </si>
  <si>
    <t>FN-MGOK-zakup przyczepy ciężarowej</t>
  </si>
  <si>
    <t>WPiRL- wniesienie wkładów do Spółki ZWiK - zaopatrzenie podstrefy w wodę</t>
  </si>
  <si>
    <t>GKM- modernizacja komórek przy ul.Konopnickiej w Bystrzycy kł. - deleżak</t>
  </si>
  <si>
    <t>FN- Muzeum - remont świetlików i kominów</t>
  </si>
  <si>
    <t>KF- opracowanie dokumentacji technicznej na remont basenu</t>
  </si>
  <si>
    <t>KF- zakup kosiarki - Orlik</t>
  </si>
  <si>
    <t>WI- PROW- oświetlenie drogowe w Ponikwie -20 pkt świetlnych</t>
  </si>
  <si>
    <t>010</t>
  </si>
  <si>
    <t>01041</t>
  </si>
  <si>
    <t>GGG- Zakup gruntów</t>
  </si>
  <si>
    <t>6067</t>
  </si>
  <si>
    <t>6069</t>
  </si>
  <si>
    <t>SO- Zakup zestawu z kamerą termowizyjną i zestawu ratownictwa medycznego dla OSP Wilkanów-POWT CZ-PL</t>
  </si>
  <si>
    <t>RGZ- f.sołecki - Wilkanów -zakup odśnieżarki</t>
  </si>
  <si>
    <t>RGż- wniesienie wkładów do Spółki ZWiK- dokumentacja na wodociąg dla Osiedla w Starej Łomnicy</t>
  </si>
  <si>
    <t>WI- wniesienie wkładów do Spółki  ZWiK- przyłączenie do sieci wodociągowej Osiedla w Starej Łomnicy</t>
  </si>
  <si>
    <t>FN-MGOK- zakup niezbednego wyposażenia</t>
  </si>
  <si>
    <t>KF- zakup i montaż trybun sportowych dla kibiców dla klubu w Gorzanowie i Starej Łomnicy</t>
  </si>
  <si>
    <t>GGG- odbudowa świetlicy w Nowej Łomnicy-zakup działki</t>
  </si>
  <si>
    <t>zrealizowano</t>
  </si>
  <si>
    <t>zmiana jednostki realizującej zadanie</t>
  </si>
  <si>
    <t>GKM- wniesienie wkładów do Spółki ZWiK- kanalizacja deszczowa, sanitarna,wodociągowa ul.Międzyleśna i mury obronne</t>
  </si>
  <si>
    <t>GKM-wykonanie projektu kanalizacji deszczowej, sanitarnej i wodnej murów obronnych oraz budynków przy ul. Międzyleśnej w Bystrzycy Kłodzkiej</t>
  </si>
  <si>
    <t xml:space="preserve">                                       </t>
  </si>
  <si>
    <t>środki z MKiDN-228 414</t>
  </si>
  <si>
    <t>WPiRL- opracowanie dokumentacji na wiatę w Ponikwie,Międzygórzu i Starej Łomnicy</t>
  </si>
  <si>
    <t>GKM- utwardzenie terenu gminnego dz.nr 1108/4 w Gorzanowie</t>
  </si>
  <si>
    <t>RGŻ-Rada Sołecka-Długopole Zdrój-dofinansowanie wykonania monitoringu terenu użyteczności publicznej (park, plac rekreacyjny)</t>
  </si>
  <si>
    <t>RGŻ- wykonanie monitoringu Parku Zdrojowego w Długopolu Zdrój-(most radiowy)</t>
  </si>
  <si>
    <t>ZUK-prace remontowo-zabezpieczające -remont gzymsu i wymiana rynien w ratuszu</t>
  </si>
  <si>
    <t>SP nr 2- Remont sali gimnastycznej w SP Nr 2 w Bystrzycy kł.</t>
  </si>
  <si>
    <t>GKM- wniesienie wkładów do Spółki ZWiK- rekonstrukcja ul.Broniewskiego w Bystrzycy Kł.</t>
  </si>
  <si>
    <t>15.07.2015</t>
  </si>
  <si>
    <t>2015-2016</t>
  </si>
  <si>
    <t>w realizacji</t>
  </si>
  <si>
    <t>31.08.2015</t>
  </si>
  <si>
    <t>WI- budowa oświetlenia drogowego w łączniku między ul.St Sempołowskiej, a ul.Okrzei - 2 pkt świetlne /wykonano mapy i dokumentację projektową/</t>
  </si>
  <si>
    <t>RGŻ-f.sołecki-Ponikwa-wykonanie oświetlenia ulicznego / dokumentacja projektowa/</t>
  </si>
  <si>
    <t>WI-remont oświetlenia ul. Słowackiego w Bystrzycy Kłodzkiej-/ dokumentacja projektowa/</t>
  </si>
  <si>
    <t>zrealizowane</t>
  </si>
  <si>
    <t>13.07.2015 otwarcie ofert</t>
  </si>
  <si>
    <t>Ponikwa do 30.10.2015,  St.Łomnica-do 31.08.2015</t>
  </si>
  <si>
    <t>GKM-Rada Sołecka-Pławnica-remont drogi gminnej od pos. 122  do pos. 63</t>
  </si>
  <si>
    <t>31.10.2015</t>
  </si>
  <si>
    <t>WT-adaptacja pomieszczeń po byłej ksiegarni na Pl.Wolności 17 na potrzeby Informacji Turystycznej</t>
  </si>
  <si>
    <t>30.09.2015</t>
  </si>
  <si>
    <t>31.12.2015</t>
  </si>
  <si>
    <t>do 15.09.2015</t>
  </si>
  <si>
    <t>30.10.2015</t>
  </si>
  <si>
    <t>15.11.2015</t>
  </si>
  <si>
    <t>30.07.2015</t>
  </si>
  <si>
    <t>31.07.2015</t>
  </si>
  <si>
    <t>WI- remont ul.Słowackiego w Bystrzycy Kł.-aktualizacja kosztorysu.</t>
  </si>
  <si>
    <t>wykonanie  dokumentacji do 30.06.2015</t>
  </si>
  <si>
    <t>WT-I etap mury obronne ul.W.Polskiego w Bystrzycy Kł.</t>
  </si>
  <si>
    <t>WT- zabezpieczenie  części podziemnych dawnego więzienia zlokalizowanego przy ul.Kupieckiej oraz od ul.Siemiradzkiego i ul.Międzyleśnej - dokumentacja techniczna</t>
  </si>
  <si>
    <t>do 30.09.2015-złożenie  projektu zagospodarowania terenu basenu</t>
  </si>
  <si>
    <t>w trakcie</t>
  </si>
  <si>
    <t xml:space="preserve">trwają uzgodnienia </t>
  </si>
  <si>
    <t>zmiana zadania</t>
  </si>
  <si>
    <t>w trakcie realizacji</t>
  </si>
  <si>
    <t xml:space="preserve"> w trakcie</t>
  </si>
  <si>
    <t>P.Nr 2- remont dachu ul.Mickiewicza 12- dokumentacja projektowa</t>
  </si>
  <si>
    <t>WI-remont drogi w Międzygórzu na dz.55/2 i 55/5 utwardzenie kostką betonową / deptak/</t>
  </si>
  <si>
    <t>zadanie w realizacji</t>
  </si>
  <si>
    <t>trwają uzgodnienia z drogami wojewódzkimi</t>
  </si>
  <si>
    <t xml:space="preserve">Wsparcie z Funduszu Dopłat- BGK Warszawa                  40% </t>
  </si>
  <si>
    <t>GGG- odbudowa świetlicy w Nowej Łomnicy-dokumentacja</t>
  </si>
  <si>
    <t>GKM- rozbudowa kaplicy cmentarnej ul. 1 Maja w Bystrzycy Kł.-dokumentacja</t>
  </si>
  <si>
    <t>zmiana  klasyfikacji</t>
  </si>
  <si>
    <t>20.08.2015</t>
  </si>
  <si>
    <t>Gmina będzie się ubiegać się o środki z Unii Europejskiej w 2016 r.</t>
  </si>
  <si>
    <t>WPiRL- opracowanie dokumentacji na zasilenie z sieci Tauron obiektów w podstrefie Invest Park</t>
  </si>
  <si>
    <t>uzgodnienia</t>
  </si>
  <si>
    <t xml:space="preserve"> w trakcie realizacji</t>
  </si>
  <si>
    <t>GKM- Plan Gospodarki Niskoemisyjnej dla Gminy Bystrzyca Kł. -"efektywność energetyczna w budynkach użyteczności publicznej i sektorze mieszkaniowym"</t>
  </si>
  <si>
    <t>WI-dotacja dla Powiatu Kłodzkiego -budowa łącznika pomiędzy ul.Kolejową drogą powiatową nr 2236D a ul.Zamenhoffa w Bystrzycy Kł.</t>
  </si>
  <si>
    <t>POWT CZ-PL 85%</t>
  </si>
  <si>
    <t>WE-Wykonanie dokumentacji projektowo -kosztorysowej dla zadania ,,Przebudowa i modernizacja budynku Przedszkola nr 2 w Bystrzycy Kłodzkiej "</t>
  </si>
  <si>
    <t>WI- opracowanie dokumentacji technicznej uporządkowania kanalizacji ogólnospławnej w Bystrzycy Kł.w rejonie ul.Kościelnej 5a-23</t>
  </si>
  <si>
    <t xml:space="preserve">zmiana klasyfikacji            i jednostki realizującej zadanie </t>
  </si>
  <si>
    <t>trwają uzgodnienia z właścicielem drogi</t>
  </si>
  <si>
    <t>przygotowywany wniosek do UE</t>
  </si>
  <si>
    <t>RGŻ-f.sołecki-Nowa Łomnica-budowa dachu nad świetlicą w Nowej Łomnicy</t>
  </si>
  <si>
    <t>WI- Remont sali gimnastycznej w SP NR 2 w Bystrzycy Kł./zlecono: mapy do celów projektowych, dokumentację projektową i  badanie wydajności hydrantów/</t>
  </si>
  <si>
    <t xml:space="preserve">przygotowywany  wniosek do UE </t>
  </si>
  <si>
    <t xml:space="preserve">  wniosek   do UW w ramach programu-"Narodowy Program Przebudowy Dróg Lokalnych"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</si>
</sst>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</numFmts>
  <fonts count="19">
    <font>
      <sz val="10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8.25"/>
      <color indexed="8"/>
      <name val="Arial"/>
      <family val="0"/>
    </font>
    <font>
      <sz val="14"/>
      <name val="Times New Roman"/>
      <family val="1"/>
    </font>
    <font>
      <sz val="10"/>
      <color indexed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18" applyFont="1" applyBorder="1" applyAlignment="1">
      <alignment horizontal="center" vertical="center" wrapText="1"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>
      <alignment/>
      <protection/>
    </xf>
    <xf numFmtId="3" fontId="3" fillId="0" borderId="0" xfId="18" applyNumberFormat="1" applyFont="1" applyAlignment="1">
      <alignment horizontal="center"/>
      <protection/>
    </xf>
    <xf numFmtId="4" fontId="3" fillId="0" borderId="0" xfId="18" applyNumberFormat="1" applyFont="1" applyAlignment="1">
      <alignment horizontal="center"/>
      <protection/>
    </xf>
    <xf numFmtId="0" fontId="4" fillId="0" borderId="0" xfId="18" applyFont="1" applyBorder="1" applyAlignment="1">
      <alignment horizontal="center" vertical="center" wrapText="1"/>
      <protection/>
    </xf>
    <xf numFmtId="4" fontId="2" fillId="0" borderId="0" xfId="18" applyNumberFormat="1" applyFont="1" applyBorder="1" applyAlignment="1">
      <alignment horizontal="center" vertical="center" wrapText="1"/>
      <protection/>
    </xf>
    <xf numFmtId="3" fontId="2" fillId="2" borderId="1" xfId="18" applyNumberFormat="1" applyFont="1" applyFill="1" applyBorder="1" applyAlignment="1">
      <alignment horizontal="center" vertical="center" wrapText="1"/>
      <protection/>
    </xf>
    <xf numFmtId="3" fontId="2" fillId="2" borderId="2" xfId="18" applyNumberFormat="1" applyFont="1" applyFill="1" applyBorder="1" applyAlignment="1">
      <alignment horizontal="center" vertical="center" wrapText="1"/>
      <protection/>
    </xf>
    <xf numFmtId="4" fontId="2" fillId="2" borderId="2" xfId="18" applyNumberFormat="1" applyFont="1" applyFill="1" applyBorder="1" applyAlignment="1">
      <alignment horizontal="center" vertical="center" wrapText="1"/>
      <protection/>
    </xf>
    <xf numFmtId="3" fontId="2" fillId="2" borderId="3" xfId="18" applyNumberFormat="1" applyFont="1" applyFill="1" applyBorder="1" applyAlignment="1">
      <alignment horizontal="center" vertical="center" wrapText="1"/>
      <protection/>
    </xf>
    <xf numFmtId="4" fontId="2" fillId="2" borderId="3" xfId="18" applyNumberFormat="1" applyFont="1" applyFill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/>
      <protection/>
    </xf>
    <xf numFmtId="3" fontId="4" fillId="0" borderId="1" xfId="18" applyNumberFormat="1" applyFont="1" applyBorder="1" applyAlignment="1">
      <alignment horizontal="center" vertical="center"/>
      <protection/>
    </xf>
    <xf numFmtId="4" fontId="4" fillId="0" borderId="1" xfId="18" applyNumberFormat="1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9" fillId="3" borderId="1" xfId="18" applyFont="1" applyBorder="1" applyAlignment="1">
      <alignment horizontal="left" vertical="center" wrapText="1"/>
      <protection locked="0"/>
    </xf>
    <xf numFmtId="0" fontId="0" fillId="0" borderId="0" xfId="0" applyAlignment="1">
      <alignment horizontal="center"/>
    </xf>
    <xf numFmtId="3" fontId="4" fillId="0" borderId="0" xfId="18" applyNumberFormat="1" applyFont="1" applyAlignment="1">
      <alignment horizontal="center"/>
      <protection/>
    </xf>
    <xf numFmtId="4" fontId="4" fillId="2" borderId="1" xfId="18" applyNumberFormat="1" applyFont="1" applyFill="1" applyBorder="1" applyAlignment="1">
      <alignment horizontal="center" vertical="center" wrapText="1"/>
      <protection/>
    </xf>
    <xf numFmtId="4" fontId="4" fillId="2" borderId="2" xfId="18" applyNumberFormat="1" applyFont="1" applyFill="1" applyBorder="1" applyAlignment="1">
      <alignment horizontal="center" vertical="center" wrapText="1"/>
      <protection/>
    </xf>
    <xf numFmtId="4" fontId="4" fillId="2" borderId="3" xfId="18" applyNumberFormat="1" applyFont="1" applyFill="1" applyBorder="1" applyAlignment="1">
      <alignment horizontal="center" vertical="center" wrapText="1"/>
      <protection/>
    </xf>
    <xf numFmtId="0" fontId="11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1" xfId="18" applyFont="1" applyBorder="1" applyAlignment="1">
      <alignment horizontal="right"/>
      <protection/>
    </xf>
    <xf numFmtId="0" fontId="4" fillId="0" borderId="3" xfId="18" applyFont="1" applyBorder="1" applyAlignment="1">
      <alignment horizontal="right" vertical="center"/>
      <protection/>
    </xf>
    <xf numFmtId="0" fontId="2" fillId="0" borderId="1" xfId="18" applyFont="1" applyBorder="1" applyAlignment="1">
      <alignment horizontal="right" vertical="center"/>
      <protection/>
    </xf>
    <xf numFmtId="2" fontId="7" fillId="0" borderId="1" xfId="18" applyNumberFormat="1" applyFont="1" applyBorder="1" applyAlignment="1">
      <alignment horizontal="right" wrapText="1"/>
      <protection/>
    </xf>
    <xf numFmtId="0" fontId="2" fillId="0" borderId="5" xfId="18" applyFont="1" applyBorder="1" applyAlignment="1">
      <alignment horizontal="right" vertical="center"/>
      <protection/>
    </xf>
    <xf numFmtId="0" fontId="2" fillId="0" borderId="6" xfId="18" applyFont="1" applyBorder="1" applyAlignment="1">
      <alignment horizontal="right" vertical="center"/>
      <protection/>
    </xf>
    <xf numFmtId="2" fontId="7" fillId="0" borderId="7" xfId="18" applyNumberFormat="1" applyFont="1" applyBorder="1" applyAlignment="1">
      <alignment horizontal="right" wrapText="1"/>
      <protection/>
    </xf>
    <xf numFmtId="0" fontId="4" fillId="0" borderId="1" xfId="18" applyFont="1" applyBorder="1" applyAlignment="1">
      <alignment horizontal="right" vertical="center"/>
      <protection/>
    </xf>
    <xf numFmtId="0" fontId="4" fillId="0" borderId="8" xfId="18" applyFont="1" applyBorder="1" applyAlignment="1">
      <alignment horizontal="right" vertical="center"/>
      <protection/>
    </xf>
    <xf numFmtId="0" fontId="4" fillId="0" borderId="5" xfId="18" applyFont="1" applyBorder="1" applyAlignment="1">
      <alignment horizontal="right" vertical="center"/>
      <protection/>
    </xf>
    <xf numFmtId="2" fontId="8" fillId="0" borderId="7" xfId="18" applyNumberFormat="1" applyFont="1" applyBorder="1" applyAlignment="1">
      <alignment horizontal="right" wrapText="1"/>
      <protection/>
    </xf>
    <xf numFmtId="0" fontId="4" fillId="0" borderId="2" xfId="18" applyFont="1" applyBorder="1" applyAlignment="1">
      <alignment horizontal="right" vertical="center"/>
      <protection/>
    </xf>
    <xf numFmtId="2" fontId="8" fillId="0" borderId="1" xfId="18" applyNumberFormat="1" applyFont="1" applyBorder="1" applyAlignment="1">
      <alignment horizontal="right" wrapText="1"/>
      <protection/>
    </xf>
    <xf numFmtId="0" fontId="2" fillId="0" borderId="8" xfId="18" applyFont="1" applyBorder="1" applyAlignment="1">
      <alignment horizontal="right" vertical="center"/>
      <protection/>
    </xf>
    <xf numFmtId="0" fontId="2" fillId="0" borderId="5" xfId="18" applyFont="1" applyFill="1" applyBorder="1" applyAlignment="1">
      <alignment horizontal="right"/>
      <protection/>
    </xf>
    <xf numFmtId="49" fontId="2" fillId="0" borderId="6" xfId="18" applyNumberFormat="1" applyFont="1" applyFill="1" applyBorder="1" applyAlignment="1">
      <alignment horizontal="right"/>
      <protection/>
    </xf>
    <xf numFmtId="0" fontId="7" fillId="0" borderId="1" xfId="18" applyFont="1" applyFill="1" applyBorder="1" applyAlignment="1">
      <alignment horizontal="right" wrapText="1"/>
      <protection/>
    </xf>
    <xf numFmtId="0" fontId="7" fillId="0" borderId="7" xfId="18" applyFont="1" applyFill="1" applyBorder="1" applyAlignment="1">
      <alignment horizontal="right" wrapText="1"/>
      <protection/>
    </xf>
    <xf numFmtId="0" fontId="4" fillId="0" borderId="1" xfId="18" applyFont="1" applyFill="1" applyBorder="1" applyAlignment="1">
      <alignment horizontal="right"/>
      <protection/>
    </xf>
    <xf numFmtId="49" fontId="4" fillId="0" borderId="1" xfId="18" applyNumberFormat="1" applyFont="1" applyFill="1" applyBorder="1" applyAlignment="1">
      <alignment horizontal="right"/>
      <protection/>
    </xf>
    <xf numFmtId="49" fontId="2" fillId="0" borderId="1" xfId="18" applyNumberFormat="1" applyFont="1" applyFill="1" applyBorder="1" applyAlignment="1">
      <alignment horizontal="right"/>
      <protection/>
    </xf>
    <xf numFmtId="0" fontId="2" fillId="0" borderId="1" xfId="18" applyFont="1" applyFill="1" applyBorder="1" applyAlignment="1">
      <alignment horizontal="right"/>
      <protection/>
    </xf>
    <xf numFmtId="0" fontId="4" fillId="0" borderId="3" xfId="18" applyFont="1" applyFill="1" applyBorder="1" applyAlignment="1">
      <alignment horizontal="right"/>
      <protection/>
    </xf>
    <xf numFmtId="49" fontId="4" fillId="0" borderId="3" xfId="18" applyNumberFormat="1" applyFont="1" applyFill="1" applyBorder="1" applyAlignment="1">
      <alignment horizontal="right"/>
      <protection/>
    </xf>
    <xf numFmtId="49" fontId="2" fillId="0" borderId="3" xfId="18" applyNumberFormat="1" applyFont="1" applyFill="1" applyBorder="1" applyAlignment="1">
      <alignment horizontal="right"/>
      <protection/>
    </xf>
    <xf numFmtId="2" fontId="8" fillId="0" borderId="3" xfId="18" applyNumberFormat="1" applyFont="1" applyBorder="1" applyAlignment="1">
      <alignment horizontal="right" wrapText="1"/>
      <protection/>
    </xf>
    <xf numFmtId="0" fontId="2" fillId="0" borderId="9" xfId="18" applyFont="1" applyBorder="1" applyAlignment="1">
      <alignment horizontal="right" vertical="center"/>
      <protection/>
    </xf>
    <xf numFmtId="0" fontId="2" fillId="0" borderId="3" xfId="18" applyFont="1" applyBorder="1" applyAlignment="1">
      <alignment horizontal="right" vertical="center"/>
      <protection/>
    </xf>
    <xf numFmtId="2" fontId="7" fillId="0" borderId="3" xfId="18" applyNumberFormat="1" applyFont="1" applyBorder="1" applyAlignment="1">
      <alignment horizontal="right" wrapText="1"/>
      <protection/>
    </xf>
    <xf numFmtId="0" fontId="4" fillId="0" borderId="3" xfId="18" applyFont="1" applyBorder="1" applyAlignment="1">
      <alignment horizontal="right"/>
      <protection/>
    </xf>
    <xf numFmtId="0" fontId="2" fillId="0" borderId="2" xfId="18" applyFont="1" applyBorder="1" applyAlignment="1">
      <alignment horizontal="right"/>
      <protection/>
    </xf>
    <xf numFmtId="0" fontId="2" fillId="0" borderId="1" xfId="18" applyFont="1" applyBorder="1" applyAlignment="1">
      <alignment horizontal="right"/>
      <protection/>
    </xf>
    <xf numFmtId="0" fontId="7" fillId="0" borderId="2" xfId="18" applyFont="1" applyBorder="1" applyAlignment="1">
      <alignment horizontal="right" wrapText="1"/>
      <protection/>
    </xf>
    <xf numFmtId="0" fontId="2" fillId="0" borderId="5" xfId="18" applyFont="1" applyBorder="1" applyAlignment="1">
      <alignment horizontal="right"/>
      <protection/>
    </xf>
    <xf numFmtId="0" fontId="2" fillId="0" borderId="6" xfId="18" applyFont="1" applyBorder="1" applyAlignment="1">
      <alignment horizontal="right"/>
      <protection/>
    </xf>
    <xf numFmtId="0" fontId="2" fillId="0" borderId="10" xfId="18" applyFont="1" applyBorder="1" applyAlignment="1">
      <alignment horizontal="right"/>
      <protection/>
    </xf>
    <xf numFmtId="0" fontId="7" fillId="0" borderId="7" xfId="18" applyFont="1" applyBorder="1" applyAlignment="1">
      <alignment horizontal="right" wrapText="1"/>
      <protection/>
    </xf>
    <xf numFmtId="0" fontId="8" fillId="0" borderId="1" xfId="18" applyFont="1" applyBorder="1" applyAlignment="1">
      <alignment horizontal="right" wrapText="1"/>
      <protection/>
    </xf>
    <xf numFmtId="0" fontId="7" fillId="0" borderId="1" xfId="18" applyFont="1" applyBorder="1" applyAlignment="1">
      <alignment horizontal="right" wrapText="1"/>
      <protection/>
    </xf>
    <xf numFmtId="4" fontId="2" fillId="0" borderId="1" xfId="0" applyNumberFormat="1" applyFont="1" applyBorder="1" applyAlignment="1">
      <alignment horizontal="right"/>
    </xf>
    <xf numFmtId="2" fontId="7" fillId="0" borderId="11" xfId="18" applyNumberFormat="1" applyFont="1" applyBorder="1" applyAlignment="1">
      <alignment horizontal="right" wrapText="1"/>
      <protection/>
    </xf>
    <xf numFmtId="0" fontId="4" fillId="0" borderId="5" xfId="18" applyFont="1" applyBorder="1" applyAlignment="1">
      <alignment horizontal="right"/>
      <protection/>
    </xf>
    <xf numFmtId="0" fontId="4" fillId="0" borderId="6" xfId="18" applyFont="1" applyBorder="1" applyAlignment="1">
      <alignment horizontal="right"/>
      <protection/>
    </xf>
    <xf numFmtId="0" fontId="4" fillId="0" borderId="12" xfId="18" applyFont="1" applyFill="1" applyBorder="1" applyAlignment="1">
      <alignment horizontal="right"/>
      <protection/>
    </xf>
    <xf numFmtId="0" fontId="4" fillId="0" borderId="4" xfId="18" applyFont="1" applyFill="1" applyBorder="1" applyAlignment="1">
      <alignment horizontal="right"/>
      <protection/>
    </xf>
    <xf numFmtId="0" fontId="2" fillId="0" borderId="4" xfId="18" applyFont="1" applyBorder="1" applyAlignment="1">
      <alignment horizontal="right"/>
      <protection/>
    </xf>
    <xf numFmtId="0" fontId="4" fillId="0" borderId="0" xfId="18" applyFont="1" applyBorder="1" applyAlignment="1">
      <alignment horizontal="right"/>
      <protection/>
    </xf>
    <xf numFmtId="0" fontId="7" fillId="0" borderId="13" xfId="18" applyFont="1" applyBorder="1" applyAlignment="1">
      <alignment horizontal="right" wrapText="1"/>
      <protection/>
    </xf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3" xfId="18" applyFont="1" applyBorder="1" applyAlignment="1">
      <alignment horizontal="right"/>
      <protection/>
    </xf>
    <xf numFmtId="0" fontId="2" fillId="0" borderId="8" xfId="18" applyFont="1" applyBorder="1" applyAlignment="1">
      <alignment horizontal="right"/>
      <protection/>
    </xf>
    <xf numFmtId="0" fontId="2" fillId="2" borderId="1" xfId="18" applyFont="1" applyFill="1" applyBorder="1" applyAlignment="1">
      <alignment horizontal="right"/>
      <protection/>
    </xf>
    <xf numFmtId="0" fontId="2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9" fillId="3" borderId="14" xfId="0" applyFont="1" applyBorder="1" applyAlignment="1">
      <alignment horizontal="left" vertical="center" wrapText="1"/>
    </xf>
    <xf numFmtId="49" fontId="9" fillId="3" borderId="15" xfId="0" applyFont="1" applyAlignment="1">
      <alignment horizontal="left" vertical="center" wrapText="1"/>
    </xf>
    <xf numFmtId="0" fontId="2" fillId="0" borderId="1" xfId="18" applyFont="1" applyBorder="1" applyAlignment="1">
      <alignment horizontal="left" vertical="center" wrapText="1"/>
      <protection/>
    </xf>
    <xf numFmtId="0" fontId="2" fillId="0" borderId="6" xfId="18" applyFont="1" applyBorder="1" applyAlignment="1">
      <alignment horizontal="left" vertical="center" wrapText="1"/>
      <protection/>
    </xf>
    <xf numFmtId="49" fontId="9" fillId="3" borderId="16" xfId="0" applyFont="1" applyBorder="1" applyAlignment="1">
      <alignment horizontal="left" vertical="center" wrapText="1"/>
    </xf>
    <xf numFmtId="49" fontId="9" fillId="3" borderId="17" xfId="0" applyFont="1" applyBorder="1" applyAlignment="1">
      <alignment horizontal="left" vertical="center" wrapText="1"/>
    </xf>
    <xf numFmtId="0" fontId="4" fillId="0" borderId="6" xfId="18" applyFont="1" applyBorder="1" applyAlignment="1">
      <alignment horizontal="left" wrapText="1"/>
      <protection/>
    </xf>
    <xf numFmtId="49" fontId="9" fillId="3" borderId="18" xfId="0" applyFont="1" applyBorder="1" applyAlignment="1">
      <alignment horizontal="left" vertical="center" wrapText="1"/>
    </xf>
    <xf numFmtId="49" fontId="9" fillId="3" borderId="19" xfId="18" applyFont="1" applyBorder="1" applyAlignment="1">
      <alignment horizontal="left" vertical="center" wrapText="1"/>
      <protection locked="0"/>
    </xf>
    <xf numFmtId="0" fontId="4" fillId="0" borderId="1" xfId="18" applyFont="1" applyBorder="1" applyAlignment="1">
      <alignment horizontal="left" wrapText="1"/>
      <protection/>
    </xf>
    <xf numFmtId="49" fontId="10" fillId="3" borderId="6" xfId="18" applyFont="1" applyBorder="1" applyAlignment="1">
      <alignment horizontal="left" vertical="center" wrapText="1"/>
      <protection locked="0"/>
    </xf>
    <xf numFmtId="49" fontId="9" fillId="3" borderId="1" xfId="0" applyFont="1" applyBorder="1" applyAlignment="1">
      <alignment horizontal="left" vertical="center" wrapText="1"/>
    </xf>
    <xf numFmtId="49" fontId="9" fillId="3" borderId="20" xfId="0" applyFont="1" applyBorder="1" applyAlignment="1">
      <alignment horizontal="left" vertical="center" wrapText="1"/>
    </xf>
    <xf numFmtId="49" fontId="9" fillId="3" borderId="3" xfId="18" applyFont="1" applyBorder="1" applyAlignment="1">
      <alignment horizontal="left" vertical="center" wrapText="1"/>
      <protection locked="0"/>
    </xf>
    <xf numFmtId="0" fontId="4" fillId="0" borderId="6" xfId="18" applyFont="1" applyBorder="1" applyAlignment="1">
      <alignment horizontal="left" vertical="center" wrapText="1"/>
      <protection/>
    </xf>
    <xf numFmtId="0" fontId="2" fillId="0" borderId="6" xfId="18" applyFont="1" applyBorder="1" applyAlignment="1">
      <alignment horizontal="left" wrapText="1"/>
      <protection/>
    </xf>
    <xf numFmtId="2" fontId="2" fillId="0" borderId="0" xfId="18" applyNumberFormat="1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wrapText="1"/>
    </xf>
    <xf numFmtId="2" fontId="2" fillId="0" borderId="6" xfId="18" applyNumberFormat="1" applyFont="1" applyBorder="1" applyAlignment="1">
      <alignment horizontal="left" wrapText="1"/>
      <protection/>
    </xf>
    <xf numFmtId="2" fontId="2" fillId="0" borderId="1" xfId="18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6" xfId="18" applyFont="1" applyBorder="1" applyAlignment="1">
      <alignment horizont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49" fontId="10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8" applyFont="1" applyBorder="1" applyAlignment="1">
      <alignment horizontal="right" vertical="center"/>
      <protection/>
    </xf>
    <xf numFmtId="0" fontId="2" fillId="0" borderId="0" xfId="18" applyFont="1" applyBorder="1" applyAlignment="1">
      <alignment horizontal="center" wrapText="1"/>
      <protection/>
    </xf>
    <xf numFmtId="4" fontId="2" fillId="0" borderId="3" xfId="0" applyNumberFormat="1" applyFont="1" applyBorder="1" applyAlignment="1">
      <alignment horizontal="right"/>
    </xf>
    <xf numFmtId="49" fontId="10" fillId="3" borderId="1" xfId="18" applyFont="1" applyBorder="1" applyAlignment="1">
      <alignment horizontal="center" vertical="center" wrapText="1"/>
      <protection locked="0"/>
    </xf>
    <xf numFmtId="49" fontId="10" fillId="3" borderId="1" xfId="0" applyFont="1" applyBorder="1" applyAlignment="1">
      <alignment horizontal="center" vertical="center" wrapText="1"/>
    </xf>
    <xf numFmtId="49" fontId="10" fillId="3" borderId="6" xfId="18" applyFont="1" applyBorder="1" applyAlignment="1">
      <alignment horizontal="center" vertical="center" wrapText="1"/>
      <protection locked="0"/>
    </xf>
    <xf numFmtId="49" fontId="10" fillId="3" borderId="0" xfId="18" applyFont="1" applyBorder="1" applyAlignment="1">
      <alignment horizontal="center" vertical="center" wrapText="1"/>
      <protection locked="0"/>
    </xf>
    <xf numFmtId="49" fontId="10" fillId="3" borderId="3" xfId="18" applyFont="1" applyBorder="1" applyAlignment="1">
      <alignment horizontal="center" vertical="center" wrapText="1"/>
      <protection locked="0"/>
    </xf>
    <xf numFmtId="49" fontId="10" fillId="3" borderId="22" xfId="18" applyFont="1" applyBorder="1" applyAlignment="1">
      <alignment horizontal="center" vertical="center" wrapText="1"/>
      <protection locked="0"/>
    </xf>
    <xf numFmtId="0" fontId="2" fillId="0" borderId="1" xfId="18" applyFont="1" applyBorder="1" applyAlignment="1">
      <alignment horizontal="center" wrapText="1"/>
      <protection/>
    </xf>
    <xf numFmtId="49" fontId="10" fillId="3" borderId="15" xfId="0" applyFont="1" applyAlignment="1">
      <alignment horizontal="center" wrapText="1"/>
    </xf>
    <xf numFmtId="2" fontId="2" fillId="0" borderId="3" xfId="18" applyNumberFormat="1" applyFont="1" applyBorder="1" applyAlignment="1">
      <alignment horizontal="center" wrapText="1"/>
      <protection/>
    </xf>
    <xf numFmtId="0" fontId="4" fillId="0" borderId="23" xfId="18" applyFont="1" applyBorder="1" applyAlignment="1">
      <alignment horizontal="right" vertical="center"/>
      <protection/>
    </xf>
    <xf numFmtId="0" fontId="4" fillId="0" borderId="12" xfId="18" applyFont="1" applyBorder="1" applyAlignment="1">
      <alignment horizontal="right" vertical="center"/>
      <protection/>
    </xf>
    <xf numFmtId="49" fontId="9" fillId="3" borderId="24" xfId="0" applyFont="1" applyBorder="1" applyAlignment="1">
      <alignment horizontal="left" vertical="center" wrapText="1"/>
    </xf>
    <xf numFmtId="49" fontId="9" fillId="3" borderId="25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" xfId="18" applyNumberFormat="1" applyFont="1" applyBorder="1" applyAlignment="1">
      <alignment horizontal="left" wrapText="1"/>
      <protection/>
    </xf>
    <xf numFmtId="49" fontId="9" fillId="3" borderId="15" xfId="0" applyFont="1" applyAlignment="1">
      <alignment horizontal="left" wrapText="1"/>
    </xf>
    <xf numFmtId="2" fontId="4" fillId="0" borderId="1" xfId="18" applyNumberFormat="1" applyFont="1" applyBorder="1" applyAlignment="1">
      <alignment horizontal="left" vertical="center" wrapText="1"/>
      <protection/>
    </xf>
    <xf numFmtId="49" fontId="4" fillId="0" borderId="1" xfId="18" applyNumberFormat="1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center" vertical="center"/>
      <protection/>
    </xf>
    <xf numFmtId="49" fontId="2" fillId="0" borderId="1" xfId="18" applyNumberFormat="1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right" vertical="center"/>
      <protection/>
    </xf>
    <xf numFmtId="0" fontId="4" fillId="0" borderId="2" xfId="18" applyFont="1" applyFill="1" applyBorder="1" applyAlignment="1">
      <alignment horizontal="right"/>
      <protection/>
    </xf>
    <xf numFmtId="49" fontId="4" fillId="0" borderId="26" xfId="18" applyNumberFormat="1" applyFont="1" applyFill="1" applyBorder="1" applyAlignment="1">
      <alignment horizontal="right"/>
      <protection/>
    </xf>
    <xf numFmtId="49" fontId="4" fillId="0" borderId="2" xfId="18" applyNumberFormat="1" applyFont="1" applyFill="1" applyBorder="1" applyAlignment="1">
      <alignment horizontal="right"/>
      <protection/>
    </xf>
    <xf numFmtId="49" fontId="4" fillId="0" borderId="10" xfId="18" applyNumberFormat="1" applyFont="1" applyFill="1" applyBorder="1" applyAlignment="1">
      <alignment horizontal="right"/>
      <protection/>
    </xf>
    <xf numFmtId="0" fontId="4" fillId="0" borderId="8" xfId="18" applyFont="1" applyFill="1" applyBorder="1" applyAlignment="1">
      <alignment horizontal="right"/>
      <protection/>
    </xf>
    <xf numFmtId="49" fontId="2" fillId="0" borderId="11" xfId="18" applyNumberFormat="1" applyFont="1" applyFill="1" applyBorder="1" applyAlignment="1">
      <alignment horizontal="right"/>
      <protection/>
    </xf>
    <xf numFmtId="49" fontId="2" fillId="0" borderId="9" xfId="18" applyNumberFormat="1" applyFont="1" applyFill="1" applyBorder="1" applyAlignment="1">
      <alignment horizontal="right"/>
      <protection/>
    </xf>
    <xf numFmtId="49" fontId="10" fillId="3" borderId="24" xfId="18" applyFont="1" applyBorder="1" applyAlignment="1">
      <alignment horizontal="center" vertical="center" wrapText="1"/>
      <protection locked="0"/>
    </xf>
    <xf numFmtId="0" fontId="8" fillId="0" borderId="11" xfId="18" applyFont="1" applyFill="1" applyBorder="1" applyAlignment="1">
      <alignment horizontal="right" wrapText="1"/>
      <protection/>
    </xf>
    <xf numFmtId="0" fontId="8" fillId="0" borderId="1" xfId="18" applyFont="1" applyFill="1" applyBorder="1" applyAlignment="1">
      <alignment horizontal="right" wrapText="1"/>
      <protection/>
    </xf>
    <xf numFmtId="0" fontId="2" fillId="0" borderId="2" xfId="18" applyFont="1" applyFill="1" applyBorder="1" applyAlignment="1">
      <alignment horizontal="right"/>
      <protection/>
    </xf>
    <xf numFmtId="49" fontId="2" fillId="0" borderId="10" xfId="18" applyNumberFormat="1" applyFont="1" applyFill="1" applyBorder="1" applyAlignment="1">
      <alignment horizontal="right"/>
      <protection/>
    </xf>
    <xf numFmtId="49" fontId="2" fillId="0" borderId="2" xfId="18" applyNumberFormat="1" applyFont="1" applyFill="1" applyBorder="1" applyAlignment="1">
      <alignment horizontal="right"/>
      <protection/>
    </xf>
    <xf numFmtId="0" fontId="7" fillId="0" borderId="2" xfId="18" applyFont="1" applyFill="1" applyBorder="1" applyAlignment="1">
      <alignment horizontal="right" wrapText="1"/>
      <protection/>
    </xf>
    <xf numFmtId="49" fontId="4" fillId="0" borderId="9" xfId="18" applyNumberFormat="1" applyFont="1" applyFill="1" applyBorder="1" applyAlignment="1">
      <alignment horizontal="right"/>
      <protection/>
    </xf>
    <xf numFmtId="0" fontId="9" fillId="0" borderId="6" xfId="18" applyFont="1" applyBorder="1" applyAlignment="1">
      <alignment wrapText="1"/>
      <protection/>
    </xf>
    <xf numFmtId="0" fontId="2" fillId="0" borderId="3" xfId="18" applyFont="1" applyFill="1" applyBorder="1" applyAlignment="1">
      <alignment horizontal="right"/>
      <protection/>
    </xf>
    <xf numFmtId="0" fontId="7" fillId="0" borderId="3" xfId="18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9" fillId="3" borderId="5" xfId="18" applyFont="1" applyBorder="1" applyAlignment="1">
      <alignment horizontal="left" vertical="center" wrapText="1"/>
      <protection locked="0"/>
    </xf>
    <xf numFmtId="0" fontId="0" fillId="0" borderId="1" xfId="0" applyFont="1" applyBorder="1" applyAlignment="1">
      <alignment/>
    </xf>
    <xf numFmtId="0" fontId="7" fillId="0" borderId="3" xfId="18" applyFont="1" applyBorder="1" applyAlignment="1">
      <alignment horizontal="right" wrapText="1"/>
      <protection/>
    </xf>
    <xf numFmtId="0" fontId="2" fillId="0" borderId="5" xfId="18" applyFont="1" applyBorder="1" applyAlignment="1">
      <alignment horizontal="center" wrapText="1"/>
      <protection/>
    </xf>
    <xf numFmtId="49" fontId="9" fillId="3" borderId="27" xfId="0" applyFont="1" applyBorder="1" applyAlignment="1">
      <alignment horizontal="left" vertical="center" wrapText="1"/>
    </xf>
    <xf numFmtId="49" fontId="9" fillId="3" borderId="28" xfId="0" applyFont="1" applyBorder="1" applyAlignment="1">
      <alignment horizontal="left" vertical="center" wrapText="1"/>
    </xf>
    <xf numFmtId="2" fontId="8" fillId="0" borderId="26" xfId="18" applyNumberFormat="1" applyFont="1" applyBorder="1" applyAlignment="1">
      <alignment horizontal="right" wrapText="1"/>
      <protection/>
    </xf>
    <xf numFmtId="0" fontId="4" fillId="0" borderId="2" xfId="18" applyFont="1" applyBorder="1" applyAlignment="1">
      <alignment horizontal="right"/>
      <protection/>
    </xf>
    <xf numFmtId="49" fontId="9" fillId="3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/>
    </xf>
    <xf numFmtId="2" fontId="8" fillId="0" borderId="12" xfId="18" applyNumberFormat="1" applyFont="1" applyBorder="1" applyAlignment="1">
      <alignment horizontal="right" wrapText="1"/>
      <protection/>
    </xf>
    <xf numFmtId="49" fontId="9" fillId="3" borderId="19" xfId="0" applyFont="1" applyBorder="1" applyAlignment="1">
      <alignment horizontal="left" vertical="center" wrapText="1"/>
    </xf>
    <xf numFmtId="0" fontId="8" fillId="0" borderId="3" xfId="18" applyFont="1" applyFill="1" applyBorder="1" applyAlignment="1">
      <alignment horizontal="right" wrapText="1"/>
      <protection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5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3" fontId="2" fillId="0" borderId="4" xfId="18" applyNumberFormat="1" applyFont="1" applyBorder="1" applyAlignment="1">
      <alignment vertical="center" wrapText="1"/>
      <protection/>
    </xf>
    <xf numFmtId="0" fontId="2" fillId="0" borderId="7" xfId="18" applyFont="1" applyBorder="1" applyAlignment="1">
      <alignment horizontal="right" vertical="center"/>
      <protection/>
    </xf>
    <xf numFmtId="0" fontId="2" fillId="0" borderId="5" xfId="18" applyFont="1" applyBorder="1" applyAlignment="1">
      <alignment horizontal="center" vertical="center" wrapText="1"/>
      <protection/>
    </xf>
    <xf numFmtId="0" fontId="2" fillId="0" borderId="12" xfId="18" applyFont="1" applyBorder="1" applyAlignment="1">
      <alignment horizontal="right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vertical="center"/>
      <protection/>
    </xf>
    <xf numFmtId="0" fontId="2" fillId="0" borderId="29" xfId="18" applyFont="1" applyBorder="1" applyAlignment="1">
      <alignment horizontal="center" vertical="center" wrapText="1"/>
      <protection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9" fontId="9" fillId="3" borderId="30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6" xfId="0" applyFont="1" applyBorder="1" applyAlignment="1">
      <alignment horizontal="center" vertical="center" wrapText="1"/>
    </xf>
    <xf numFmtId="49" fontId="4" fillId="0" borderId="6" xfId="18" applyNumberFormat="1" applyFont="1" applyFill="1" applyBorder="1" applyAlignment="1">
      <alignment horizontal="right"/>
      <protection/>
    </xf>
    <xf numFmtId="49" fontId="9" fillId="3" borderId="29" xfId="18" applyFont="1" applyBorder="1" applyAlignment="1">
      <alignment horizontal="left" vertical="center" wrapText="1"/>
      <protection locked="0"/>
    </xf>
    <xf numFmtId="0" fontId="2" fillId="0" borderId="6" xfId="18" applyFont="1" applyBorder="1" applyAlignment="1">
      <alignment horizontal="center" vertical="center" wrapText="1"/>
      <protection/>
    </xf>
    <xf numFmtId="49" fontId="10" fillId="3" borderId="29" xfId="18" applyFont="1" applyBorder="1" applyAlignment="1">
      <alignment horizontal="center" vertical="center" wrapText="1"/>
      <protection locked="0"/>
    </xf>
    <xf numFmtId="49" fontId="10" fillId="3" borderId="14" xfId="0" applyFont="1" applyBorder="1" applyAlignment="1">
      <alignment horizontal="center" wrapText="1"/>
    </xf>
    <xf numFmtId="2" fontId="2" fillId="0" borderId="6" xfId="18" applyNumberFormat="1" applyFont="1" applyBorder="1" applyAlignment="1">
      <alignment horizontal="center" wrapText="1"/>
      <protection/>
    </xf>
    <xf numFmtId="4" fontId="2" fillId="0" borderId="6" xfId="18" applyNumberFormat="1" applyFont="1" applyBorder="1" applyAlignment="1">
      <alignment horizontal="right" wrapText="1"/>
      <protection/>
    </xf>
    <xf numFmtId="4" fontId="4" fillId="0" borderId="1" xfId="18" applyNumberFormat="1" applyFont="1" applyBorder="1" applyAlignment="1">
      <alignment horizontal="right" wrapText="1"/>
      <protection/>
    </xf>
    <xf numFmtId="4" fontId="2" fillId="0" borderId="1" xfId="18" applyNumberFormat="1" applyFont="1" applyBorder="1" applyAlignment="1">
      <alignment horizontal="right" wrapText="1"/>
      <protection/>
    </xf>
    <xf numFmtId="4" fontId="8" fillId="0" borderId="2" xfId="18" applyNumberFormat="1" applyFont="1" applyBorder="1" applyAlignment="1">
      <alignment horizontal="right" wrapText="1"/>
      <protection/>
    </xf>
    <xf numFmtId="4" fontId="4" fillId="0" borderId="3" xfId="18" applyNumberFormat="1" applyFont="1" applyBorder="1" applyAlignment="1">
      <alignment horizontal="right" wrapText="1"/>
      <protection/>
    </xf>
    <xf numFmtId="4" fontId="4" fillId="0" borderId="7" xfId="18" applyNumberFormat="1" applyFont="1" applyBorder="1" applyAlignment="1">
      <alignment horizontal="right" wrapText="1"/>
      <protection/>
    </xf>
    <xf numFmtId="4" fontId="2" fillId="0" borderId="9" xfId="18" applyNumberFormat="1" applyFont="1" applyBorder="1" applyAlignment="1">
      <alignment horizontal="right" wrapText="1"/>
      <protection/>
    </xf>
    <xf numFmtId="4" fontId="4" fillId="0" borderId="2" xfId="18" applyNumberFormat="1" applyFont="1" applyBorder="1" applyAlignment="1">
      <alignment horizontal="right" wrapText="1"/>
      <protection/>
    </xf>
    <xf numFmtId="4" fontId="4" fillId="0" borderId="12" xfId="18" applyNumberFormat="1" applyFont="1" applyBorder="1" applyAlignment="1">
      <alignment horizontal="right" wrapText="1"/>
      <protection/>
    </xf>
    <xf numFmtId="4" fontId="4" fillId="0" borderId="3" xfId="18" applyNumberFormat="1" applyFont="1" applyBorder="1" applyAlignment="1">
      <alignment horizontal="right"/>
      <protection/>
    </xf>
    <xf numFmtId="4" fontId="4" fillId="0" borderId="1" xfId="18" applyNumberFormat="1" applyFont="1" applyBorder="1" applyAlignment="1">
      <alignment horizontal="right"/>
      <protection/>
    </xf>
    <xf numFmtId="4" fontId="2" fillId="0" borderId="1" xfId="18" applyNumberFormat="1" applyFont="1" applyBorder="1" applyAlignment="1">
      <alignment horizontal="right"/>
      <protection/>
    </xf>
    <xf numFmtId="4" fontId="4" fillId="0" borderId="6" xfId="18" applyNumberFormat="1" applyFont="1" applyBorder="1" applyAlignment="1">
      <alignment horizontal="right"/>
      <protection/>
    </xf>
    <xf numFmtId="4" fontId="8" fillId="0" borderId="1" xfId="18" applyNumberFormat="1" applyFont="1" applyBorder="1" applyAlignment="1">
      <alignment horizontal="right" wrapText="1"/>
      <protection/>
    </xf>
    <xf numFmtId="4" fontId="2" fillId="0" borderId="6" xfId="18" applyNumberFormat="1" applyFont="1" applyBorder="1" applyAlignment="1">
      <alignment horizontal="right"/>
      <protection/>
    </xf>
    <xf numFmtId="4" fontId="2" fillId="0" borderId="12" xfId="18" applyNumberFormat="1" applyFont="1" applyBorder="1" applyAlignment="1">
      <alignment horizontal="right"/>
      <protection/>
    </xf>
    <xf numFmtId="4" fontId="2" fillId="0" borderId="6" xfId="18" applyNumberFormat="1" applyFont="1" applyFill="1" applyBorder="1" applyAlignment="1">
      <alignment horizontal="right"/>
      <protection/>
    </xf>
    <xf numFmtId="4" fontId="2" fillId="0" borderId="2" xfId="18" applyNumberFormat="1" applyFont="1" applyFill="1" applyBorder="1" applyAlignment="1">
      <alignment horizontal="right"/>
      <protection/>
    </xf>
    <xf numFmtId="4" fontId="2" fillId="0" borderId="1" xfId="18" applyNumberFormat="1" applyFont="1" applyFill="1" applyBorder="1" applyAlignment="1">
      <alignment horizontal="right" wrapText="1"/>
      <protection/>
    </xf>
    <xf numFmtId="4" fontId="2" fillId="0" borderId="9" xfId="18" applyNumberFormat="1" applyFont="1" applyFill="1" applyBorder="1" applyAlignment="1">
      <alignment horizontal="right" wrapText="1"/>
      <protection/>
    </xf>
    <xf numFmtId="4" fontId="2" fillId="0" borderId="2" xfId="18" applyNumberFormat="1" applyFont="1" applyFill="1" applyBorder="1" applyAlignment="1">
      <alignment horizontal="right" wrapText="1"/>
      <protection/>
    </xf>
    <xf numFmtId="4" fontId="4" fillId="0" borderId="1" xfId="18" applyNumberFormat="1" applyFont="1" applyFill="1" applyBorder="1" applyAlignment="1">
      <alignment horizontal="right" wrapText="1"/>
      <protection/>
    </xf>
    <xf numFmtId="4" fontId="8" fillId="0" borderId="6" xfId="18" applyNumberFormat="1" applyFont="1" applyFill="1" applyBorder="1" applyAlignment="1">
      <alignment horizontal="right" wrapText="1"/>
      <protection/>
    </xf>
    <xf numFmtId="4" fontId="2" fillId="0" borderId="3" xfId="18" applyNumberFormat="1" applyFont="1" applyBorder="1" applyAlignment="1">
      <alignment horizontal="right" wrapText="1"/>
      <protection/>
    </xf>
    <xf numFmtId="4" fontId="8" fillId="0" borderId="12" xfId="18" applyNumberFormat="1" applyFont="1" applyBorder="1" applyAlignment="1">
      <alignment horizontal="right" wrapText="1"/>
      <protection/>
    </xf>
    <xf numFmtId="4" fontId="2" fillId="0" borderId="7" xfId="18" applyNumberFormat="1" applyFont="1" applyBorder="1" applyAlignment="1">
      <alignment horizontal="right" wrapText="1"/>
      <protection/>
    </xf>
    <xf numFmtId="4" fontId="2" fillId="0" borderId="10" xfId="18" applyNumberFormat="1" applyFont="1" applyBorder="1" applyAlignment="1">
      <alignment horizontal="right"/>
      <protection/>
    </xf>
    <xf numFmtId="4" fontId="4" fillId="0" borderId="6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8" fillId="0" borderId="3" xfId="0" applyNumberFormat="1" applyFont="1" applyBorder="1" applyAlignment="1">
      <alignment horizontal="right"/>
    </xf>
    <xf numFmtId="4" fontId="2" fillId="0" borderId="0" xfId="18" applyNumberFormat="1" applyFont="1" applyBorder="1" applyAlignment="1">
      <alignment horizontal="right" wrapText="1"/>
      <protection/>
    </xf>
    <xf numFmtId="49" fontId="8" fillId="0" borderId="3" xfId="18" applyNumberFormat="1" applyFont="1" applyBorder="1" applyAlignment="1">
      <alignment horizontal="right" wrapText="1"/>
      <protection/>
    </xf>
    <xf numFmtId="49" fontId="13" fillId="3" borderId="0" xfId="0" applyBorder="1" applyAlignment="1">
      <alignment horizontal="left" vertical="center" wrapText="1"/>
    </xf>
    <xf numFmtId="49" fontId="8" fillId="0" borderId="7" xfId="18" applyNumberFormat="1" applyFont="1" applyBorder="1" applyAlignment="1">
      <alignment horizontal="right" wrapText="1"/>
      <protection/>
    </xf>
    <xf numFmtId="2" fontId="8" fillId="0" borderId="2" xfId="18" applyNumberFormat="1" applyFont="1" applyBorder="1" applyAlignment="1">
      <alignment horizontal="right" wrapText="1"/>
      <protection/>
    </xf>
    <xf numFmtId="2" fontId="8" fillId="0" borderId="1" xfId="18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8" fillId="0" borderId="1" xfId="0" applyFont="1" applyBorder="1" applyAlignment="1">
      <alignment horizontal="right" wrapText="1"/>
    </xf>
    <xf numFmtId="2" fontId="8" fillId="0" borderId="3" xfId="18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8" fillId="0" borderId="7" xfId="18" applyFont="1" applyBorder="1" applyAlignment="1">
      <alignment horizontal="right" wrapText="1"/>
      <protection/>
    </xf>
    <xf numFmtId="3" fontId="8" fillId="0" borderId="1" xfId="18" applyNumberFormat="1" applyFont="1" applyBorder="1" applyAlignment="1">
      <alignment horizontal="right" wrapText="1"/>
      <protection/>
    </xf>
    <xf numFmtId="3" fontId="8" fillId="0" borderId="2" xfId="18" applyNumberFormat="1" applyFont="1" applyBorder="1" applyAlignment="1">
      <alignment horizontal="right" wrapText="1"/>
      <protection/>
    </xf>
    <xf numFmtId="3" fontId="8" fillId="0" borderId="12" xfId="18" applyNumberFormat="1" applyFont="1" applyBorder="1" applyAlignment="1">
      <alignment horizontal="right" wrapText="1"/>
      <protection/>
    </xf>
    <xf numFmtId="4" fontId="7" fillId="0" borderId="1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49" fontId="8" fillId="0" borderId="1" xfId="18" applyNumberFormat="1" applyFont="1" applyBorder="1" applyAlignment="1">
      <alignment horizontal="right" wrapText="1"/>
      <protection/>
    </xf>
    <xf numFmtId="49" fontId="8" fillId="0" borderId="1" xfId="18" applyNumberFormat="1" applyFont="1" applyBorder="1" applyAlignment="1">
      <alignment horizontal="right"/>
      <protection/>
    </xf>
    <xf numFmtId="49" fontId="7" fillId="0" borderId="1" xfId="18" applyNumberFormat="1" applyFont="1" applyBorder="1" applyAlignment="1">
      <alignment horizontal="right"/>
      <protection/>
    </xf>
    <xf numFmtId="4" fontId="4" fillId="3" borderId="21" xfId="0" applyNumberFormat="1" applyFont="1" applyBorder="1" applyAlignment="1">
      <alignment horizontal="right" wrapText="1"/>
    </xf>
    <xf numFmtId="4" fontId="4" fillId="0" borderId="12" xfId="18" applyNumberFormat="1" applyFont="1" applyBorder="1" applyAlignment="1">
      <alignment horizontal="right"/>
      <protection/>
    </xf>
    <xf numFmtId="4" fontId="8" fillId="0" borderId="3" xfId="18" applyNumberFormat="1" applyFont="1" applyBorder="1" applyAlignment="1">
      <alignment horizontal="right" wrapText="1"/>
      <protection/>
    </xf>
    <xf numFmtId="4" fontId="4" fillId="0" borderId="6" xfId="18" applyNumberFormat="1" applyFont="1" applyBorder="1" applyAlignment="1">
      <alignment horizontal="right" wrapText="1"/>
      <protection/>
    </xf>
    <xf numFmtId="4" fontId="4" fillId="3" borderId="1" xfId="0" applyNumberFormat="1" applyFont="1" applyBorder="1" applyAlignment="1">
      <alignment horizontal="right" wrapText="1"/>
    </xf>
    <xf numFmtId="4" fontId="4" fillId="0" borderId="11" xfId="18" applyNumberFormat="1" applyFont="1" applyBorder="1" applyAlignment="1">
      <alignment horizontal="right" wrapText="1"/>
      <protection/>
    </xf>
    <xf numFmtId="4" fontId="4" fillId="3" borderId="3" xfId="0" applyNumberFormat="1" applyFont="1" applyBorder="1" applyAlignment="1">
      <alignment horizontal="right" wrapText="1"/>
    </xf>
    <xf numFmtId="3" fontId="7" fillId="0" borderId="7" xfId="18" applyNumberFormat="1" applyFont="1" applyBorder="1" applyAlignment="1">
      <alignment horizontal="right" wrapText="1"/>
      <protection/>
    </xf>
    <xf numFmtId="4" fontId="4" fillId="3" borderId="17" xfId="0" applyNumberFormat="1" applyFont="1" applyBorder="1" applyAlignment="1">
      <alignment horizontal="right" wrapText="1"/>
    </xf>
    <xf numFmtId="4" fontId="2" fillId="0" borderId="26" xfId="18" applyNumberFormat="1" applyFont="1" applyBorder="1" applyAlignment="1">
      <alignment horizontal="right" wrapText="1"/>
      <protection/>
    </xf>
    <xf numFmtId="4" fontId="2" fillId="0" borderId="10" xfId="18" applyNumberFormat="1" applyFont="1" applyBorder="1" applyAlignment="1">
      <alignment horizontal="right" wrapText="1"/>
      <protection/>
    </xf>
    <xf numFmtId="4" fontId="4" fillId="3" borderId="28" xfId="0" applyNumberFormat="1" applyFont="1" applyBorder="1" applyAlignment="1">
      <alignment horizontal="right" wrapText="1"/>
    </xf>
    <xf numFmtId="4" fontId="4" fillId="0" borderId="2" xfId="18" applyNumberFormat="1" applyFont="1" applyBorder="1" applyAlignment="1">
      <alignment horizontal="right"/>
      <protection/>
    </xf>
    <xf numFmtId="4" fontId="2" fillId="3" borderId="1" xfId="0" applyNumberFormat="1" applyFont="1" applyBorder="1" applyAlignment="1">
      <alignment horizontal="right" wrapText="1"/>
    </xf>
    <xf numFmtId="4" fontId="4" fillId="0" borderId="7" xfId="18" applyNumberFormat="1" applyFont="1" applyBorder="1" applyAlignment="1">
      <alignment horizontal="right"/>
      <protection/>
    </xf>
    <xf numFmtId="4" fontId="4" fillId="3" borderId="0" xfId="0" applyNumberFormat="1" applyFont="1" applyBorder="1" applyAlignment="1">
      <alignment horizontal="right" wrapText="1"/>
    </xf>
    <xf numFmtId="4" fontId="4" fillId="3" borderId="2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4" fillId="3" borderId="3" xfId="0" applyNumberFormat="1" applyFont="1" applyFill="1" applyBorder="1" applyAlignment="1" applyProtection="1">
      <alignment horizontal="right" wrapText="1"/>
      <protection locked="0"/>
    </xf>
    <xf numFmtId="4" fontId="4" fillId="3" borderId="1" xfId="0" applyNumberFormat="1" applyFont="1" applyFill="1" applyBorder="1" applyAlignment="1" applyProtection="1">
      <alignment horizontal="right" wrapText="1"/>
      <protection locked="0"/>
    </xf>
    <xf numFmtId="4" fontId="2" fillId="3" borderId="1" xfId="0" applyNumberFormat="1" applyFont="1" applyFill="1" applyBorder="1" applyAlignment="1" applyProtection="1">
      <alignment horizontal="right" wrapText="1"/>
      <protection locked="0"/>
    </xf>
    <xf numFmtId="4" fontId="4" fillId="3" borderId="1" xfId="18" applyNumberFormat="1" applyFont="1" applyBorder="1" applyAlignment="1">
      <alignment horizontal="right" wrapText="1"/>
      <protection locked="0"/>
    </xf>
    <xf numFmtId="4" fontId="16" fillId="0" borderId="1" xfId="18" applyNumberFormat="1" applyFont="1" applyBorder="1" applyAlignment="1">
      <alignment horizontal="right"/>
      <protection/>
    </xf>
    <xf numFmtId="4" fontId="2" fillId="3" borderId="1" xfId="18" applyNumberFormat="1" applyFont="1" applyBorder="1" applyAlignment="1">
      <alignment horizontal="right" wrapText="1"/>
      <protection locked="0"/>
    </xf>
    <xf numFmtId="4" fontId="2" fillId="3" borderId="6" xfId="18" applyNumberFormat="1" applyFont="1" applyBorder="1" applyAlignment="1">
      <alignment horizontal="right" wrapText="1"/>
      <protection locked="0"/>
    </xf>
    <xf numFmtId="4" fontId="4" fillId="3" borderId="12" xfId="18" applyNumberFormat="1" applyFont="1" applyBorder="1" applyAlignment="1">
      <alignment horizontal="right" wrapText="1"/>
      <protection locked="0"/>
    </xf>
    <xf numFmtId="4" fontId="2" fillId="0" borderId="6" xfId="18" applyNumberFormat="1" applyFont="1" applyFill="1" applyBorder="1" applyAlignment="1">
      <alignment horizontal="right" wrapText="1"/>
      <protection/>
    </xf>
    <xf numFmtId="4" fontId="4" fillId="0" borderId="10" xfId="18" applyNumberFormat="1" applyFont="1" applyFill="1" applyBorder="1" applyAlignment="1">
      <alignment horizontal="right" wrapText="1"/>
      <protection/>
    </xf>
    <xf numFmtId="4" fontId="4" fillId="0" borderId="2" xfId="18" applyNumberFormat="1" applyFont="1" applyFill="1" applyBorder="1" applyAlignment="1">
      <alignment horizontal="right" wrapText="1"/>
      <protection/>
    </xf>
    <xf numFmtId="4" fontId="4" fillId="0" borderId="2" xfId="18" applyNumberFormat="1" applyFont="1" applyFill="1" applyBorder="1" applyAlignment="1">
      <alignment horizontal="right"/>
      <protection/>
    </xf>
    <xf numFmtId="4" fontId="4" fillId="0" borderId="9" xfId="18" applyNumberFormat="1" applyFont="1" applyFill="1" applyBorder="1" applyAlignment="1">
      <alignment horizontal="right" wrapText="1"/>
      <protection/>
    </xf>
    <xf numFmtId="4" fontId="2" fillId="0" borderId="23" xfId="18" applyNumberFormat="1" applyFont="1" applyFill="1" applyBorder="1" applyAlignment="1">
      <alignment horizontal="right" wrapText="1"/>
      <protection/>
    </xf>
    <xf numFmtId="4" fontId="2" fillId="0" borderId="10" xfId="18" applyNumberFormat="1" applyFont="1" applyFill="1" applyBorder="1" applyAlignment="1">
      <alignment horizontal="right" wrapText="1"/>
      <protection/>
    </xf>
    <xf numFmtId="4" fontId="4" fillId="0" borderId="8" xfId="18" applyNumberFormat="1" applyFont="1" applyFill="1" applyBorder="1" applyAlignment="1">
      <alignment horizontal="right" wrapText="1"/>
      <protection/>
    </xf>
    <xf numFmtId="4" fontId="4" fillId="0" borderId="3" xfId="18" applyNumberFormat="1" applyFont="1" applyFill="1" applyBorder="1" applyAlignment="1">
      <alignment horizontal="right" wrapText="1"/>
      <protection/>
    </xf>
    <xf numFmtId="4" fontId="4" fillId="0" borderId="1" xfId="18" applyNumberFormat="1" applyFont="1" applyFill="1" applyBorder="1" applyAlignment="1">
      <alignment horizontal="right"/>
      <protection/>
    </xf>
    <xf numFmtId="4" fontId="2" fillId="0" borderId="5" xfId="18" applyNumberFormat="1" applyFont="1" applyFill="1" applyBorder="1" applyAlignment="1">
      <alignment horizontal="right" wrapText="1"/>
      <protection/>
    </xf>
    <xf numFmtId="4" fontId="4" fillId="0" borderId="6" xfId="18" applyNumberFormat="1" applyFont="1" applyFill="1" applyBorder="1" applyAlignment="1">
      <alignment horizontal="right" wrapText="1"/>
      <protection/>
    </xf>
    <xf numFmtId="4" fontId="4" fillId="0" borderId="6" xfId="18" applyNumberFormat="1" applyFont="1" applyFill="1" applyBorder="1" applyAlignment="1">
      <alignment horizontal="right"/>
      <protection/>
    </xf>
    <xf numFmtId="4" fontId="2" fillId="0" borderId="2" xfId="18" applyNumberFormat="1" applyFont="1" applyBorder="1" applyAlignment="1">
      <alignment horizontal="right"/>
      <protection/>
    </xf>
    <xf numFmtId="4" fontId="4" fillId="0" borderId="5" xfId="18" applyNumberFormat="1" applyFont="1" applyBorder="1" applyAlignment="1">
      <alignment horizontal="right"/>
      <protection/>
    </xf>
    <xf numFmtId="4" fontId="2" fillId="0" borderId="3" xfId="18" applyNumberFormat="1" applyFont="1" applyBorder="1" applyAlignment="1">
      <alignment horizontal="right"/>
      <protection/>
    </xf>
    <xf numFmtId="4" fontId="2" fillId="0" borderId="5" xfId="18" applyNumberFormat="1" applyFont="1" applyBorder="1" applyAlignment="1">
      <alignment horizontal="right"/>
      <protection/>
    </xf>
    <xf numFmtId="4" fontId="2" fillId="0" borderId="7" xfId="18" applyNumberFormat="1" applyFont="1" applyBorder="1" applyAlignment="1">
      <alignment horizontal="right"/>
      <protection/>
    </xf>
    <xf numFmtId="4" fontId="4" fillId="0" borderId="5" xfId="18" applyNumberFormat="1" applyFont="1" applyBorder="1" applyAlignment="1">
      <alignment horizontal="right" wrapText="1"/>
      <protection/>
    </xf>
    <xf numFmtId="3" fontId="7" fillId="0" borderId="1" xfId="18" applyNumberFormat="1" applyFont="1" applyBorder="1" applyAlignment="1">
      <alignment horizontal="right" wrapText="1"/>
      <protection/>
    </xf>
    <xf numFmtId="3" fontId="7" fillId="0" borderId="26" xfId="18" applyNumberFormat="1" applyFont="1" applyBorder="1" applyAlignment="1">
      <alignment horizontal="right" wrapText="1"/>
      <protection/>
    </xf>
    <xf numFmtId="4" fontId="4" fillId="3" borderId="16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3" xfId="18" applyNumberFormat="1" applyFont="1" applyFill="1" applyBorder="1" applyAlignment="1">
      <alignment horizontal="right"/>
      <protection/>
    </xf>
    <xf numFmtId="3" fontId="7" fillId="0" borderId="1" xfId="18" applyNumberFormat="1" applyFont="1" applyBorder="1" applyAlignment="1">
      <alignment horizontal="right"/>
      <protection/>
    </xf>
    <xf numFmtId="4" fontId="2" fillId="0" borderId="0" xfId="18" applyNumberFormat="1" applyFont="1" applyBorder="1" applyAlignment="1">
      <alignment horizontal="right"/>
      <protection/>
    </xf>
    <xf numFmtId="4" fontId="4" fillId="0" borderId="0" xfId="18" applyNumberFormat="1" applyFont="1" applyBorder="1" applyAlignment="1">
      <alignment horizontal="right"/>
      <protection/>
    </xf>
    <xf numFmtId="4" fontId="2" fillId="2" borderId="1" xfId="18" applyNumberFormat="1" applyFont="1" applyFill="1" applyBorder="1" applyAlignment="1">
      <alignment horizontal="right" wrapText="1"/>
      <protection/>
    </xf>
    <xf numFmtId="3" fontId="7" fillId="2" borderId="1" xfId="18" applyNumberFormat="1" applyFont="1" applyFill="1" applyBorder="1" applyAlignment="1">
      <alignment horizontal="right" wrapText="1"/>
      <protection/>
    </xf>
    <xf numFmtId="4" fontId="8" fillId="0" borderId="1" xfId="18" applyNumberFormat="1" applyFont="1" applyFill="1" applyBorder="1" applyAlignment="1">
      <alignment horizontal="right" wrapText="1"/>
      <protection/>
    </xf>
    <xf numFmtId="49" fontId="9" fillId="3" borderId="31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" fontId="4" fillId="0" borderId="11" xfId="18" applyNumberFormat="1" applyFont="1" applyBorder="1" applyAlignment="1">
      <alignment horizontal="right"/>
      <protection/>
    </xf>
    <xf numFmtId="2" fontId="8" fillId="0" borderId="11" xfId="18" applyNumberFormat="1" applyFont="1" applyBorder="1" applyAlignment="1">
      <alignment horizontal="right" wrapText="1"/>
      <protection/>
    </xf>
    <xf numFmtId="4" fontId="4" fillId="3" borderId="32" xfId="0" applyNumberFormat="1" applyFont="1" applyBorder="1" applyAlignment="1">
      <alignment horizontal="right" wrapText="1"/>
    </xf>
    <xf numFmtId="0" fontId="5" fillId="0" borderId="0" xfId="18" applyFont="1" applyBorder="1" applyAlignment="1">
      <alignment horizontal="right"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9" xfId="18" applyFont="1" applyBorder="1" applyAlignment="1">
      <alignment vertical="center" wrapText="1"/>
      <protection/>
    </xf>
    <xf numFmtId="0" fontId="2" fillId="0" borderId="9" xfId="18" applyFont="1" applyBorder="1" applyAlignment="1">
      <alignment horizontal="center" vertical="center" wrapText="1"/>
      <protection/>
    </xf>
    <xf numFmtId="0" fontId="6" fillId="0" borderId="9" xfId="18" applyFont="1" applyBorder="1" applyAlignment="1">
      <alignment horizontal="center" vertical="center" wrapText="1"/>
      <protection/>
    </xf>
    <xf numFmtId="0" fontId="2" fillId="2" borderId="1" xfId="18" applyFont="1" applyFill="1" applyBorder="1" applyAlignment="1">
      <alignment horizontal="center" vertical="center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7" fillId="2" borderId="2" xfId="18" applyFont="1" applyFill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4" fontId="2" fillId="2" borderId="2" xfId="18" applyNumberFormat="1" applyFont="1" applyFill="1" applyBorder="1" applyAlignment="1">
      <alignment horizontal="center" vertical="center" wrapText="1"/>
      <protection/>
    </xf>
    <xf numFmtId="4" fontId="2" fillId="2" borderId="3" xfId="18" applyNumberFormat="1" applyFont="1" applyFill="1" applyBorder="1" applyAlignment="1">
      <alignment horizontal="center" vertical="center" wrapText="1"/>
      <protection/>
    </xf>
    <xf numFmtId="2" fontId="2" fillId="2" borderId="1" xfId="18" applyNumberFormat="1" applyFont="1" applyFill="1" applyBorder="1" applyAlignment="1">
      <alignment horizontal="center" wrapText="1"/>
      <protection/>
    </xf>
    <xf numFmtId="4" fontId="2" fillId="3" borderId="6" xfId="0" applyNumberFormat="1" applyFont="1" applyBorder="1" applyAlignment="1">
      <alignment horizontal="right" wrapText="1"/>
    </xf>
    <xf numFmtId="4" fontId="16" fillId="0" borderId="1" xfId="18" applyNumberFormat="1" applyFont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9"/>
  <sheetViews>
    <sheetView tabSelected="1" workbookViewId="0" topLeftCell="A85">
      <selection activeCell="F87" sqref="F87"/>
    </sheetView>
  </sheetViews>
  <sheetFormatPr defaultColWidth="9.140625" defaultRowHeight="12.75"/>
  <cols>
    <col min="1" max="2" width="5.00390625" style="0" customWidth="1"/>
    <col min="3" max="3" width="7.28125" style="0" customWidth="1"/>
    <col min="4" max="4" width="6.28125" style="0" customWidth="1"/>
    <col min="5" max="5" width="29.28125" style="0" customWidth="1"/>
    <col min="6" max="6" width="13.28125" style="28" customWidth="1"/>
    <col min="7" max="7" width="14.28125" style="28" customWidth="1"/>
    <col min="8" max="8" width="14.00390625" style="28" customWidth="1"/>
    <col min="9" max="9" width="12.28125" style="28" customWidth="1"/>
    <col min="10" max="10" width="9.7109375" style="29" customWidth="1"/>
    <col min="11" max="11" width="13.57421875" style="30" customWidth="1"/>
    <col min="12" max="12" width="15.57421875" style="21" customWidth="1"/>
  </cols>
  <sheetData>
    <row r="1" spans="1:12" ht="15.75">
      <c r="A1" s="1"/>
      <c r="B1" s="1"/>
      <c r="C1" s="2"/>
      <c r="D1" s="2"/>
      <c r="E1" s="3"/>
      <c r="F1" s="4"/>
      <c r="G1" s="22"/>
      <c r="H1" s="4"/>
      <c r="I1" s="5"/>
      <c r="J1" s="1"/>
      <c r="K1" s="310" t="s">
        <v>30</v>
      </c>
      <c r="L1" s="311"/>
    </row>
    <row r="2" spans="1:12" ht="15.75">
      <c r="A2" s="1"/>
      <c r="B2" s="6"/>
      <c r="C2" s="6"/>
      <c r="D2" s="6"/>
      <c r="E2" s="313" t="s">
        <v>29</v>
      </c>
      <c r="F2" s="313"/>
      <c r="G2" s="313"/>
      <c r="H2" s="314"/>
      <c r="I2" s="314"/>
      <c r="J2" s="7"/>
      <c r="K2" s="312"/>
      <c r="L2" s="312"/>
    </row>
    <row r="3" spans="1:12" ht="15.75">
      <c r="A3" s="315" t="s">
        <v>0</v>
      </c>
      <c r="B3" s="315" t="s">
        <v>1</v>
      </c>
      <c r="C3" s="315" t="s">
        <v>2</v>
      </c>
      <c r="D3" s="316" t="s">
        <v>3</v>
      </c>
      <c r="E3" s="317" t="s">
        <v>4</v>
      </c>
      <c r="F3" s="8"/>
      <c r="G3" s="8"/>
      <c r="H3" s="317" t="s">
        <v>5</v>
      </c>
      <c r="I3" s="318"/>
      <c r="J3" s="318"/>
      <c r="K3" s="23"/>
      <c r="L3" s="319" t="s">
        <v>6</v>
      </c>
    </row>
    <row r="4" spans="1:12" ht="15.75">
      <c r="A4" s="315"/>
      <c r="B4" s="315"/>
      <c r="C4" s="315"/>
      <c r="D4" s="316"/>
      <c r="E4" s="317"/>
      <c r="F4" s="9"/>
      <c r="G4" s="9"/>
      <c r="H4" s="9"/>
      <c r="I4" s="10"/>
      <c r="J4" s="322" t="s">
        <v>7</v>
      </c>
      <c r="K4" s="24"/>
      <c r="L4" s="320"/>
    </row>
    <row r="5" spans="1:12" ht="47.25">
      <c r="A5" s="315"/>
      <c r="B5" s="315"/>
      <c r="C5" s="315"/>
      <c r="D5" s="316"/>
      <c r="E5" s="317"/>
      <c r="F5" s="11" t="s">
        <v>31</v>
      </c>
      <c r="G5" s="11" t="s">
        <v>21</v>
      </c>
      <c r="H5" s="11" t="s">
        <v>33</v>
      </c>
      <c r="I5" s="12" t="s">
        <v>32</v>
      </c>
      <c r="J5" s="323"/>
      <c r="K5" s="25" t="s">
        <v>8</v>
      </c>
      <c r="L5" s="321"/>
    </row>
    <row r="6" spans="1:12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4">
        <v>6</v>
      </c>
      <c r="G6" s="14">
        <v>7</v>
      </c>
      <c r="H6" s="14">
        <v>8</v>
      </c>
      <c r="I6" s="15" t="s">
        <v>9</v>
      </c>
      <c r="J6" s="14">
        <v>10</v>
      </c>
      <c r="K6" s="15" t="s">
        <v>10</v>
      </c>
      <c r="L6" s="16" t="s">
        <v>11</v>
      </c>
    </row>
    <row r="7" spans="1:12" ht="63">
      <c r="A7" s="13">
        <v>1</v>
      </c>
      <c r="B7" s="134" t="s">
        <v>113</v>
      </c>
      <c r="C7" s="134" t="s">
        <v>114</v>
      </c>
      <c r="D7" s="13">
        <v>6050</v>
      </c>
      <c r="E7" s="17" t="s">
        <v>131</v>
      </c>
      <c r="F7" s="204">
        <v>0</v>
      </c>
      <c r="G7" s="204">
        <f>H7-F7</f>
        <v>22800</v>
      </c>
      <c r="H7" s="204">
        <v>22800</v>
      </c>
      <c r="I7" s="204">
        <v>0</v>
      </c>
      <c r="J7" s="204"/>
      <c r="K7" s="204">
        <v>0</v>
      </c>
      <c r="L7" s="243" t="s">
        <v>147</v>
      </c>
    </row>
    <row r="8" spans="1:12" ht="47.25">
      <c r="A8" s="180">
        <v>2</v>
      </c>
      <c r="B8" s="134" t="s">
        <v>113</v>
      </c>
      <c r="C8" s="134" t="s">
        <v>114</v>
      </c>
      <c r="D8" s="13">
        <v>6050</v>
      </c>
      <c r="E8" s="17" t="s">
        <v>112</v>
      </c>
      <c r="F8" s="204">
        <v>0</v>
      </c>
      <c r="G8" s="204">
        <v>15375</v>
      </c>
      <c r="H8" s="204">
        <f>F8+G8</f>
        <v>15375</v>
      </c>
      <c r="I8" s="204">
        <v>3936</v>
      </c>
      <c r="J8" s="204"/>
      <c r="K8" s="204">
        <v>3936</v>
      </c>
      <c r="L8" s="244" t="s">
        <v>138</v>
      </c>
    </row>
    <row r="9" spans="1:12" s="18" customFormat="1" ht="15.75">
      <c r="A9" s="181"/>
      <c r="B9" s="136" t="s">
        <v>113</v>
      </c>
      <c r="C9" s="136" t="s">
        <v>114</v>
      </c>
      <c r="D9" s="135">
        <v>6050</v>
      </c>
      <c r="E9" s="135" t="s">
        <v>12</v>
      </c>
      <c r="F9" s="205">
        <f>F8</f>
        <v>0</v>
      </c>
      <c r="G9" s="205">
        <f>G7+G8</f>
        <v>38175</v>
      </c>
      <c r="H9" s="205">
        <f>H7+H8</f>
        <v>38175</v>
      </c>
      <c r="I9" s="205">
        <f>I7+I8</f>
        <v>3936</v>
      </c>
      <c r="J9" s="205">
        <f>J7+J8</f>
        <v>0</v>
      </c>
      <c r="K9" s="205">
        <f>K7+K8</f>
        <v>3936</v>
      </c>
      <c r="L9" s="245"/>
    </row>
    <row r="10" spans="1:12" ht="62.25" customHeight="1">
      <c r="A10" s="38">
        <v>3</v>
      </c>
      <c r="B10" s="32">
        <v>600</v>
      </c>
      <c r="C10" s="32">
        <v>60013</v>
      </c>
      <c r="D10" s="32">
        <v>6050</v>
      </c>
      <c r="E10" s="101" t="s">
        <v>93</v>
      </c>
      <c r="F10" s="246">
        <v>985608</v>
      </c>
      <c r="G10" s="202">
        <v>0</v>
      </c>
      <c r="H10" s="247">
        <f>F10+G10</f>
        <v>985608</v>
      </c>
      <c r="I10" s="247">
        <v>0</v>
      </c>
      <c r="J10" s="248" t="s">
        <v>34</v>
      </c>
      <c r="K10" s="204">
        <v>14809</v>
      </c>
      <c r="L10" s="168" t="s">
        <v>188</v>
      </c>
    </row>
    <row r="11" spans="1:12" ht="15.75">
      <c r="A11" s="33"/>
      <c r="B11" s="33">
        <v>600</v>
      </c>
      <c r="C11" s="33">
        <v>60013</v>
      </c>
      <c r="D11" s="33">
        <v>6050</v>
      </c>
      <c r="E11" s="113" t="s">
        <v>12</v>
      </c>
      <c r="F11" s="196">
        <f>F10</f>
        <v>985608</v>
      </c>
      <c r="G11" s="196">
        <f>G10</f>
        <v>0</v>
      </c>
      <c r="H11" s="196">
        <f>H10</f>
        <v>985608</v>
      </c>
      <c r="I11" s="196">
        <f>I10</f>
        <v>0</v>
      </c>
      <c r="J11" s="196"/>
      <c r="K11" s="247">
        <v>0</v>
      </c>
      <c r="L11" s="34"/>
    </row>
    <row r="12" spans="1:12" ht="9.75" customHeight="1">
      <c r="A12" s="179"/>
      <c r="B12" s="35"/>
      <c r="C12" s="36"/>
      <c r="D12" s="36"/>
      <c r="E12" s="92"/>
      <c r="F12" s="194"/>
      <c r="G12" s="194"/>
      <c r="H12" s="194"/>
      <c r="I12" s="194"/>
      <c r="J12" s="194"/>
      <c r="K12" s="249"/>
      <c r="L12" s="37"/>
    </row>
    <row r="13" spans="1:12" s="19" customFormat="1" ht="84.75" customHeight="1">
      <c r="A13" s="38">
        <v>4</v>
      </c>
      <c r="B13" s="38">
        <v>600</v>
      </c>
      <c r="C13" s="38">
        <v>60014</v>
      </c>
      <c r="D13" s="38">
        <v>6300</v>
      </c>
      <c r="E13" s="17" t="s">
        <v>182</v>
      </c>
      <c r="F13" s="195">
        <v>0</v>
      </c>
      <c r="G13" s="195">
        <f>H13</f>
        <v>233637</v>
      </c>
      <c r="H13" s="195">
        <v>233637</v>
      </c>
      <c r="I13" s="195">
        <v>0</v>
      </c>
      <c r="J13" s="195"/>
      <c r="K13" s="195">
        <v>70725</v>
      </c>
      <c r="L13" s="43" t="s">
        <v>139</v>
      </c>
    </row>
    <row r="14" spans="1:12" ht="15.75">
      <c r="A14" s="33"/>
      <c r="B14" s="33">
        <v>600</v>
      </c>
      <c r="C14" s="33">
        <v>60014</v>
      </c>
      <c r="D14" s="33">
        <v>6300</v>
      </c>
      <c r="E14" s="113" t="s">
        <v>56</v>
      </c>
      <c r="F14" s="196">
        <f>F13</f>
        <v>0</v>
      </c>
      <c r="G14" s="196">
        <f>G13</f>
        <v>233637</v>
      </c>
      <c r="H14" s="196">
        <f>H13</f>
        <v>233637</v>
      </c>
      <c r="I14" s="196">
        <f>I13</f>
        <v>0</v>
      </c>
      <c r="J14" s="196"/>
      <c r="K14" s="195">
        <v>0</v>
      </c>
      <c r="L14" s="34"/>
    </row>
    <row r="15" spans="1:12" ht="7.5" customHeight="1">
      <c r="A15" s="179"/>
      <c r="B15" s="44"/>
      <c r="C15" s="36"/>
      <c r="D15" s="177"/>
      <c r="E15" s="178"/>
      <c r="F15" s="194"/>
      <c r="G15" s="194"/>
      <c r="H15" s="194"/>
      <c r="I15" s="194"/>
      <c r="J15" s="194"/>
      <c r="K15" s="249"/>
      <c r="L15" s="37"/>
    </row>
    <row r="16" spans="1:12" s="19" customFormat="1" ht="47.25">
      <c r="A16" s="38">
        <v>5</v>
      </c>
      <c r="B16" s="38">
        <v>600</v>
      </c>
      <c r="C16" s="38">
        <v>60016</v>
      </c>
      <c r="D16" s="38">
        <v>6050</v>
      </c>
      <c r="E16" s="17" t="s">
        <v>132</v>
      </c>
      <c r="F16" s="195">
        <v>0</v>
      </c>
      <c r="G16" s="195">
        <f>H16-F16</f>
        <v>2400</v>
      </c>
      <c r="H16" s="195">
        <v>2400</v>
      </c>
      <c r="I16" s="195">
        <v>0</v>
      </c>
      <c r="J16" s="195"/>
      <c r="K16" s="195">
        <v>0</v>
      </c>
      <c r="L16" s="43" t="s">
        <v>125</v>
      </c>
    </row>
    <row r="17" spans="1:12" s="19" customFormat="1" ht="78.75" customHeight="1">
      <c r="A17" s="38">
        <v>6</v>
      </c>
      <c r="B17" s="38">
        <v>600</v>
      </c>
      <c r="C17" s="38">
        <v>60016</v>
      </c>
      <c r="D17" s="38">
        <v>6050</v>
      </c>
      <c r="E17" s="17" t="s">
        <v>158</v>
      </c>
      <c r="F17" s="195">
        <v>0</v>
      </c>
      <c r="G17" s="195">
        <f>H17-F17</f>
        <v>615</v>
      </c>
      <c r="H17" s="195">
        <v>615</v>
      </c>
      <c r="I17" s="195">
        <v>615</v>
      </c>
      <c r="J17" s="195"/>
      <c r="K17" s="195">
        <v>24287</v>
      </c>
      <c r="L17" s="43" t="s">
        <v>192</v>
      </c>
    </row>
    <row r="18" spans="1:12" ht="66.75" customHeight="1">
      <c r="A18" s="38">
        <v>7</v>
      </c>
      <c r="B18" s="32">
        <v>600</v>
      </c>
      <c r="C18" s="32">
        <v>60016</v>
      </c>
      <c r="D18" s="32">
        <v>6050</v>
      </c>
      <c r="E18" s="129" t="s">
        <v>94</v>
      </c>
      <c r="F18" s="246">
        <v>12200</v>
      </c>
      <c r="G18" s="202">
        <v>0</v>
      </c>
      <c r="H18" s="198">
        <f>F18+G18</f>
        <v>12200</v>
      </c>
      <c r="I18" s="198">
        <v>0</v>
      </c>
      <c r="J18" s="197" t="s">
        <v>27</v>
      </c>
      <c r="K18" s="198">
        <v>0</v>
      </c>
      <c r="L18" s="56" t="s">
        <v>149</v>
      </c>
    </row>
    <row r="19" spans="1:12" ht="53.25" customHeight="1">
      <c r="A19" s="38">
        <v>8</v>
      </c>
      <c r="B19" s="32">
        <v>600</v>
      </c>
      <c r="C19" s="32">
        <v>60016</v>
      </c>
      <c r="D19" s="32">
        <v>6050</v>
      </c>
      <c r="E19" s="100" t="s">
        <v>148</v>
      </c>
      <c r="F19" s="250">
        <v>0</v>
      </c>
      <c r="G19" s="195">
        <f>H19-F19</f>
        <v>50000</v>
      </c>
      <c r="H19" s="198">
        <v>50000</v>
      </c>
      <c r="I19" s="251">
        <v>0</v>
      </c>
      <c r="J19" s="197"/>
      <c r="K19" s="251">
        <v>0</v>
      </c>
      <c r="L19" s="56" t="s">
        <v>141</v>
      </c>
    </row>
    <row r="20" spans="1:12" s="19" customFormat="1" ht="47.25">
      <c r="A20" s="38">
        <v>9</v>
      </c>
      <c r="B20" s="32">
        <v>600</v>
      </c>
      <c r="C20" s="32">
        <v>60016</v>
      </c>
      <c r="D20" s="32">
        <v>6050</v>
      </c>
      <c r="E20" s="93" t="s">
        <v>35</v>
      </c>
      <c r="F20" s="252">
        <v>19500</v>
      </c>
      <c r="G20" s="198">
        <v>0</v>
      </c>
      <c r="H20" s="198">
        <f>F20+G20</f>
        <v>19500</v>
      </c>
      <c r="I20" s="251"/>
      <c r="J20" s="197" t="s">
        <v>27</v>
      </c>
      <c r="K20" s="251">
        <v>0</v>
      </c>
      <c r="L20" s="56" t="s">
        <v>141</v>
      </c>
    </row>
    <row r="21" spans="1:12" ht="15.75">
      <c r="A21" s="33"/>
      <c r="B21" s="33">
        <v>600</v>
      </c>
      <c r="C21" s="33">
        <v>60016</v>
      </c>
      <c r="D21" s="33">
        <v>6050</v>
      </c>
      <c r="E21" s="91" t="s">
        <v>12</v>
      </c>
      <c r="F21" s="219">
        <f aca="true" t="shared" si="0" ref="F21:L21">SUM(F16:F20)</f>
        <v>31700</v>
      </c>
      <c r="G21" s="219">
        <f t="shared" si="0"/>
        <v>53015</v>
      </c>
      <c r="H21" s="219">
        <f t="shared" si="0"/>
        <v>84715</v>
      </c>
      <c r="I21" s="219">
        <f t="shared" si="0"/>
        <v>615</v>
      </c>
      <c r="J21" s="219">
        <f t="shared" si="0"/>
        <v>0</v>
      </c>
      <c r="K21" s="219">
        <f t="shared" si="0"/>
        <v>24287</v>
      </c>
      <c r="L21" s="253">
        <f t="shared" si="0"/>
        <v>0</v>
      </c>
    </row>
    <row r="22" spans="1:12" ht="10.5" customHeight="1">
      <c r="A22" s="35"/>
      <c r="B22" s="177"/>
      <c r="C22" s="44"/>
      <c r="D22" s="57"/>
      <c r="E22" s="92"/>
      <c r="F22" s="194"/>
      <c r="G22" s="194"/>
      <c r="H22" s="194"/>
      <c r="I22" s="194"/>
      <c r="J22" s="194"/>
      <c r="K22" s="194"/>
      <c r="L22" s="253"/>
    </row>
    <row r="23" spans="1:12" s="19" customFormat="1" ht="54.75" customHeight="1">
      <c r="A23" s="38">
        <v>10</v>
      </c>
      <c r="B23" s="38">
        <v>600</v>
      </c>
      <c r="C23" s="38">
        <v>60017</v>
      </c>
      <c r="D23" s="38">
        <v>6050</v>
      </c>
      <c r="E23" s="17" t="s">
        <v>169</v>
      </c>
      <c r="F23" s="195">
        <v>0</v>
      </c>
      <c r="G23" s="195">
        <f>H23-F23</f>
        <v>59000</v>
      </c>
      <c r="H23" s="195">
        <v>59000</v>
      </c>
      <c r="I23" s="195">
        <v>0</v>
      </c>
      <c r="J23" s="195"/>
      <c r="K23" s="195">
        <v>2500</v>
      </c>
      <c r="L23" s="43" t="s">
        <v>170</v>
      </c>
    </row>
    <row r="24" spans="1:12" ht="52.5" customHeight="1">
      <c r="A24" s="38">
        <v>11</v>
      </c>
      <c r="B24" s="32">
        <v>600</v>
      </c>
      <c r="C24" s="32">
        <v>60017</v>
      </c>
      <c r="D24" s="32">
        <v>6050</v>
      </c>
      <c r="E24" s="93" t="s">
        <v>36</v>
      </c>
      <c r="F24" s="252" t="s">
        <v>37</v>
      </c>
      <c r="G24" s="198">
        <v>0</v>
      </c>
      <c r="H24" s="198">
        <f>F24+G24</f>
        <v>30000</v>
      </c>
      <c r="I24" s="198">
        <v>0</v>
      </c>
      <c r="J24" s="198"/>
      <c r="K24" s="251">
        <v>0</v>
      </c>
      <c r="L24" s="228" t="s">
        <v>149</v>
      </c>
    </row>
    <row r="25" spans="1:12" s="29" customFormat="1" ht="63">
      <c r="A25" s="38">
        <v>12</v>
      </c>
      <c r="B25" s="38">
        <v>600</v>
      </c>
      <c r="C25" s="38">
        <v>60017</v>
      </c>
      <c r="D25" s="38">
        <v>6050</v>
      </c>
      <c r="E25" s="90" t="s">
        <v>40</v>
      </c>
      <c r="F25" s="254" t="s">
        <v>41</v>
      </c>
      <c r="G25" s="195">
        <v>0</v>
      </c>
      <c r="H25" s="195">
        <f>F25+G25</f>
        <v>7800</v>
      </c>
      <c r="I25" s="195">
        <v>5708.43</v>
      </c>
      <c r="J25" s="197" t="s">
        <v>27</v>
      </c>
      <c r="K25" s="199">
        <v>5708.43</v>
      </c>
      <c r="L25" s="230" t="s">
        <v>152</v>
      </c>
    </row>
    <row r="26" spans="1:12" ht="47.25">
      <c r="A26" s="38">
        <v>13</v>
      </c>
      <c r="B26" s="38">
        <v>600</v>
      </c>
      <c r="C26" s="38">
        <v>60017</v>
      </c>
      <c r="D26" s="38">
        <v>6050</v>
      </c>
      <c r="E26" s="94" t="s">
        <v>38</v>
      </c>
      <c r="F26" s="250" t="s">
        <v>39</v>
      </c>
      <c r="G26" s="195">
        <v>0</v>
      </c>
      <c r="H26" s="195">
        <f>F26+G26</f>
        <v>7000</v>
      </c>
      <c r="I26" s="195">
        <v>0</v>
      </c>
      <c r="J26" s="197" t="s">
        <v>27</v>
      </c>
      <c r="K26" s="199">
        <v>0</v>
      </c>
      <c r="L26" s="230" t="s">
        <v>152</v>
      </c>
    </row>
    <row r="27" spans="1:12" ht="47.25">
      <c r="A27" s="38">
        <v>14</v>
      </c>
      <c r="B27" s="38">
        <v>600</v>
      </c>
      <c r="C27" s="38">
        <v>60017</v>
      </c>
      <c r="D27" s="38">
        <v>6050</v>
      </c>
      <c r="E27" s="17" t="s">
        <v>95</v>
      </c>
      <c r="F27" s="199">
        <v>50000</v>
      </c>
      <c r="G27" s="199">
        <v>0</v>
      </c>
      <c r="H27" s="199">
        <f>F27+G27</f>
        <v>50000</v>
      </c>
      <c r="I27" s="199">
        <v>0</v>
      </c>
      <c r="J27" s="199">
        <v>0</v>
      </c>
      <c r="K27" s="199">
        <v>0</v>
      </c>
      <c r="L27" s="41" t="s">
        <v>141</v>
      </c>
    </row>
    <row r="28" spans="1:12" ht="15.75">
      <c r="A28" s="35"/>
      <c r="B28" s="33" t="s">
        <v>24</v>
      </c>
      <c r="C28" s="33">
        <v>60017</v>
      </c>
      <c r="D28" s="33">
        <v>6050</v>
      </c>
      <c r="E28" s="113" t="s">
        <v>12</v>
      </c>
      <c r="F28" s="219">
        <f>F24+F25+F26+F27+F23</f>
        <v>94800</v>
      </c>
      <c r="G28" s="219">
        <f>G24+G25+G26+G27+G23</f>
        <v>59000</v>
      </c>
      <c r="H28" s="219">
        <f>H24+H25+H26+H27+H23</f>
        <v>153800</v>
      </c>
      <c r="I28" s="219">
        <f>I24+I25+I26+I27+I23</f>
        <v>5708.43</v>
      </c>
      <c r="J28" s="219"/>
      <c r="K28" s="219">
        <f>K24+K25+K26+K27+K23</f>
        <v>8208.43</v>
      </c>
      <c r="L28" s="253"/>
    </row>
    <row r="29" spans="1:12" ht="8.25" customHeight="1">
      <c r="A29" s="35"/>
      <c r="B29" s="36"/>
      <c r="C29" s="36"/>
      <c r="D29" s="36"/>
      <c r="E29" s="182"/>
      <c r="F29" s="227"/>
      <c r="G29" s="255"/>
      <c r="H29" s="256"/>
      <c r="I29" s="194"/>
      <c r="J29" s="194"/>
      <c r="K29" s="249"/>
      <c r="L29" s="37"/>
    </row>
    <row r="30" spans="1:12" ht="39">
      <c r="A30" s="38">
        <v>15</v>
      </c>
      <c r="B30" s="42">
        <v>600</v>
      </c>
      <c r="C30" s="42">
        <v>60095</v>
      </c>
      <c r="D30" s="42">
        <v>6050</v>
      </c>
      <c r="E30" s="96" t="s">
        <v>91</v>
      </c>
      <c r="F30" s="257">
        <v>6500</v>
      </c>
      <c r="G30" s="201">
        <v>0</v>
      </c>
      <c r="H30" s="258">
        <f>F30+G30</f>
        <v>6500</v>
      </c>
      <c r="I30" s="258">
        <v>0</v>
      </c>
      <c r="J30" s="197" t="s">
        <v>27</v>
      </c>
      <c r="K30" s="258">
        <v>0</v>
      </c>
      <c r="L30" s="231" t="s">
        <v>164</v>
      </c>
    </row>
    <row r="31" spans="1:12" ht="15.75">
      <c r="A31" s="32"/>
      <c r="B31" s="33">
        <v>600</v>
      </c>
      <c r="C31" s="33">
        <v>60095</v>
      </c>
      <c r="D31" s="33">
        <v>6050</v>
      </c>
      <c r="E31" s="119" t="s">
        <v>12</v>
      </c>
      <c r="F31" s="259">
        <f>F30</f>
        <v>6500</v>
      </c>
      <c r="G31" s="259">
        <f>G30</f>
        <v>0</v>
      </c>
      <c r="H31" s="259">
        <f>H30</f>
        <v>6500</v>
      </c>
      <c r="I31" s="259">
        <f>I30</f>
        <v>0</v>
      </c>
      <c r="J31" s="259"/>
      <c r="K31" s="259">
        <f>K30</f>
        <v>0</v>
      </c>
      <c r="L31" s="34"/>
    </row>
    <row r="32" spans="1:12" ht="10.5" customHeight="1">
      <c r="A32" s="39"/>
      <c r="B32" s="36"/>
      <c r="C32" s="36"/>
      <c r="D32" s="36"/>
      <c r="E32" s="187"/>
      <c r="F32" s="325"/>
      <c r="G32" s="325"/>
      <c r="H32" s="325"/>
      <c r="I32" s="325"/>
      <c r="J32" s="325"/>
      <c r="K32" s="325"/>
      <c r="L32" s="37"/>
    </row>
    <row r="33" spans="1:12" ht="51.75">
      <c r="A33" s="40">
        <v>16</v>
      </c>
      <c r="B33" s="38">
        <v>600</v>
      </c>
      <c r="C33" s="38">
        <v>60095</v>
      </c>
      <c r="D33" s="38">
        <v>6060</v>
      </c>
      <c r="E33" s="169" t="s">
        <v>44</v>
      </c>
      <c r="F33" s="309">
        <v>2500</v>
      </c>
      <c r="G33" s="195">
        <v>0</v>
      </c>
      <c r="H33" s="204">
        <f>F33+G33</f>
        <v>2500</v>
      </c>
      <c r="I33" s="260">
        <v>15.8</v>
      </c>
      <c r="J33" s="207" t="s">
        <v>27</v>
      </c>
      <c r="K33" s="260">
        <v>15.8</v>
      </c>
      <c r="L33" s="43" t="s">
        <v>187</v>
      </c>
    </row>
    <row r="34" spans="1:12" ht="47.25">
      <c r="A34" s="39">
        <v>17</v>
      </c>
      <c r="B34" s="32">
        <v>600</v>
      </c>
      <c r="C34" s="32">
        <v>60095</v>
      </c>
      <c r="D34" s="32">
        <v>6060</v>
      </c>
      <c r="E34" s="101" t="s">
        <v>42</v>
      </c>
      <c r="F34" s="261">
        <v>5000</v>
      </c>
      <c r="G34" s="202">
        <f>H34-F34</f>
        <v>-4000</v>
      </c>
      <c r="H34" s="247">
        <v>1000</v>
      </c>
      <c r="I34" s="307">
        <v>0</v>
      </c>
      <c r="J34" s="218" t="s">
        <v>27</v>
      </c>
      <c r="K34" s="307">
        <v>0</v>
      </c>
      <c r="L34" s="308" t="s">
        <v>151</v>
      </c>
    </row>
    <row r="35" spans="1:13" s="19" customFormat="1" ht="51.75">
      <c r="A35" s="127">
        <v>18</v>
      </c>
      <c r="B35" s="42">
        <v>600</v>
      </c>
      <c r="C35" s="42">
        <v>60095</v>
      </c>
      <c r="D35" s="42">
        <v>6060</v>
      </c>
      <c r="E35" s="163" t="s">
        <v>43</v>
      </c>
      <c r="F35" s="262">
        <v>6000</v>
      </c>
      <c r="G35" s="201">
        <v>0</v>
      </c>
      <c r="H35" s="201">
        <f>F35+G35</f>
        <v>6000</v>
      </c>
      <c r="I35" s="255">
        <v>0</v>
      </c>
      <c r="J35" s="197" t="s">
        <v>27</v>
      </c>
      <c r="K35" s="199">
        <v>15.8</v>
      </c>
      <c r="L35" s="231" t="s">
        <v>171</v>
      </c>
      <c r="M35"/>
    </row>
    <row r="36" spans="1:12" s="19" customFormat="1" ht="15.75">
      <c r="A36" s="38"/>
      <c r="B36" s="33">
        <v>600</v>
      </c>
      <c r="C36" s="33">
        <v>60095</v>
      </c>
      <c r="D36" s="33">
        <v>6060</v>
      </c>
      <c r="E36" s="124" t="s">
        <v>12</v>
      </c>
      <c r="F36" s="196">
        <f>SUM(F33:F35)</f>
        <v>13500</v>
      </c>
      <c r="G36" s="196">
        <f>SUM(G33:G35)</f>
        <v>-4000</v>
      </c>
      <c r="H36" s="196">
        <f>SUM(H33:H35)</f>
        <v>9500</v>
      </c>
      <c r="I36" s="196">
        <f>I30+I33+I35</f>
        <v>15.8</v>
      </c>
      <c r="J36" s="195"/>
      <c r="K36" s="196">
        <f>K30+K33+K35</f>
        <v>31.6</v>
      </c>
      <c r="L36" s="238"/>
    </row>
    <row r="37" spans="1:12" s="19" customFormat="1" ht="15.75">
      <c r="A37" s="127"/>
      <c r="B37" s="115"/>
      <c r="C37" s="115"/>
      <c r="D37" s="115"/>
      <c r="E37" s="116"/>
      <c r="F37" s="227"/>
      <c r="G37" s="201"/>
      <c r="H37" s="201"/>
      <c r="I37" s="201"/>
      <c r="J37" s="201"/>
      <c r="K37" s="201"/>
      <c r="L37" s="239"/>
    </row>
    <row r="38" spans="1:12" s="19" customFormat="1" ht="47.25">
      <c r="A38" s="38">
        <v>19</v>
      </c>
      <c r="B38" s="38">
        <v>630</v>
      </c>
      <c r="C38" s="38">
        <v>63003</v>
      </c>
      <c r="D38" s="38">
        <v>6050</v>
      </c>
      <c r="E38" s="98" t="s">
        <v>101</v>
      </c>
      <c r="F38" s="195">
        <v>0</v>
      </c>
      <c r="G38" s="195">
        <f>H38-F38</f>
        <v>22140</v>
      </c>
      <c r="H38" s="195">
        <v>22140</v>
      </c>
      <c r="I38" s="195">
        <v>0</v>
      </c>
      <c r="J38" s="195"/>
      <c r="K38" s="195">
        <v>0</v>
      </c>
      <c r="L38" s="238" t="s">
        <v>152</v>
      </c>
    </row>
    <row r="39" spans="1:12" s="19" customFormat="1" ht="63">
      <c r="A39" s="39">
        <v>20</v>
      </c>
      <c r="B39" s="128">
        <v>630</v>
      </c>
      <c r="C39" s="128">
        <v>63003</v>
      </c>
      <c r="D39" s="128">
        <v>6050</v>
      </c>
      <c r="E39" s="129" t="s">
        <v>150</v>
      </c>
      <c r="F39" s="246" t="s">
        <v>45</v>
      </c>
      <c r="G39" s="202">
        <v>0</v>
      </c>
      <c r="H39" s="202">
        <f>F39+G39</f>
        <v>50000</v>
      </c>
      <c r="I39" s="202">
        <v>0</v>
      </c>
      <c r="J39" s="202"/>
      <c r="K39" s="202">
        <v>0</v>
      </c>
      <c r="L39" s="240" t="s">
        <v>159</v>
      </c>
    </row>
    <row r="40" spans="1:12" s="19" customFormat="1" ht="15.75">
      <c r="A40" s="183"/>
      <c r="B40" s="84">
        <v>630</v>
      </c>
      <c r="C40" s="84">
        <v>63003</v>
      </c>
      <c r="D40" s="84">
        <v>6050</v>
      </c>
      <c r="E40" s="112" t="s">
        <v>12</v>
      </c>
      <c r="F40" s="70">
        <f>F38+F39</f>
        <v>50000</v>
      </c>
      <c r="G40" s="70">
        <f>G38+G39</f>
        <v>22140</v>
      </c>
      <c r="H40" s="70">
        <f>H38+H39</f>
        <v>72140</v>
      </c>
      <c r="I40" s="70">
        <f>I39</f>
        <v>0</v>
      </c>
      <c r="J40" s="70">
        <f>J39</f>
        <v>0</v>
      </c>
      <c r="K40" s="70">
        <f>K39</f>
        <v>0</v>
      </c>
      <c r="L40" s="241"/>
    </row>
    <row r="41" spans="1:12" s="19" customFormat="1" ht="9.75" customHeight="1">
      <c r="A41" s="184"/>
      <c r="B41" s="184"/>
      <c r="C41" s="184"/>
      <c r="D41" s="184"/>
      <c r="E41" s="116"/>
      <c r="F41" s="263"/>
      <c r="G41" s="185"/>
      <c r="H41" s="185"/>
      <c r="I41" s="185"/>
      <c r="J41" s="185"/>
      <c r="K41" s="264"/>
      <c r="L41" s="242"/>
    </row>
    <row r="42" spans="1:12" s="19" customFormat="1" ht="63">
      <c r="A42" s="38">
        <v>21</v>
      </c>
      <c r="B42" s="32">
        <v>700</v>
      </c>
      <c r="C42" s="32">
        <v>70004</v>
      </c>
      <c r="D42" s="32">
        <v>6050</v>
      </c>
      <c r="E42" s="90" t="s">
        <v>96</v>
      </c>
      <c r="F42" s="254" t="s">
        <v>46</v>
      </c>
      <c r="G42" s="198">
        <v>0</v>
      </c>
      <c r="H42" s="203">
        <f>F42+G42</f>
        <v>40000</v>
      </c>
      <c r="I42" s="265">
        <v>0</v>
      </c>
      <c r="J42" s="203"/>
      <c r="K42" s="203">
        <v>0</v>
      </c>
      <c r="L42" s="56" t="s">
        <v>152</v>
      </c>
    </row>
    <row r="43" spans="1:12" s="19" customFormat="1" ht="31.5">
      <c r="A43" s="38">
        <v>22</v>
      </c>
      <c r="B43" s="38">
        <v>700</v>
      </c>
      <c r="C43" s="38">
        <v>70004</v>
      </c>
      <c r="D43" s="38">
        <v>6050</v>
      </c>
      <c r="E43" s="90" t="s">
        <v>47</v>
      </c>
      <c r="F43" s="254" t="s">
        <v>46</v>
      </c>
      <c r="G43" s="195">
        <v>0</v>
      </c>
      <c r="H43" s="266">
        <f>F43+G43</f>
        <v>40000</v>
      </c>
      <c r="I43" s="266">
        <v>0</v>
      </c>
      <c r="J43" s="204"/>
      <c r="K43" s="204">
        <v>0</v>
      </c>
      <c r="L43" s="56" t="s">
        <v>152</v>
      </c>
    </row>
    <row r="44" spans="1:12" s="19" customFormat="1" ht="47.25">
      <c r="A44" s="38">
        <v>23</v>
      </c>
      <c r="B44" s="38">
        <v>700</v>
      </c>
      <c r="C44" s="38">
        <v>70004</v>
      </c>
      <c r="D44" s="38">
        <v>6050</v>
      </c>
      <c r="E44" s="90" t="s">
        <v>48</v>
      </c>
      <c r="F44" s="254" t="s">
        <v>49</v>
      </c>
      <c r="G44" s="195">
        <f>H44-F44</f>
        <v>-80000</v>
      </c>
      <c r="H44" s="266">
        <v>0</v>
      </c>
      <c r="I44" s="266">
        <v>0</v>
      </c>
      <c r="J44" s="204"/>
      <c r="K44" s="204">
        <v>0</v>
      </c>
      <c r="L44" s="43"/>
    </row>
    <row r="45" spans="1:12" s="19" customFormat="1" ht="15.75">
      <c r="A45" s="38">
        <v>24</v>
      </c>
      <c r="B45" s="38">
        <v>700</v>
      </c>
      <c r="C45" s="38">
        <v>70004</v>
      </c>
      <c r="D45" s="38">
        <v>6050</v>
      </c>
      <c r="E45" s="90" t="s">
        <v>50</v>
      </c>
      <c r="F45" s="254" t="s">
        <v>51</v>
      </c>
      <c r="G45" s="195">
        <v>0</v>
      </c>
      <c r="H45" s="266" t="str">
        <f>F45</f>
        <v>120 000,00</v>
      </c>
      <c r="I45" s="266">
        <v>0</v>
      </c>
      <c r="J45" s="204"/>
      <c r="K45" s="204">
        <v>0</v>
      </c>
      <c r="L45" s="56" t="s">
        <v>152</v>
      </c>
    </row>
    <row r="46" spans="1:12" s="18" customFormat="1" ht="15.75">
      <c r="A46" s="33"/>
      <c r="B46" s="33">
        <v>700</v>
      </c>
      <c r="C46" s="33">
        <v>70004</v>
      </c>
      <c r="D46" s="33">
        <v>6050</v>
      </c>
      <c r="E46" s="114" t="s">
        <v>12</v>
      </c>
      <c r="F46" s="267">
        <f>F42+F43+F44+F45</f>
        <v>280000</v>
      </c>
      <c r="G46" s="267">
        <f>G42+G43+G44+G45</f>
        <v>-80000</v>
      </c>
      <c r="H46" s="267">
        <f>H42+H43+H44+H45</f>
        <v>200000</v>
      </c>
      <c r="I46" s="267">
        <f>SUM(I42:I45)</f>
        <v>0</v>
      </c>
      <c r="J46" s="205">
        <v>0</v>
      </c>
      <c r="K46" s="205">
        <v>0</v>
      </c>
      <c r="L46" s="34"/>
    </row>
    <row r="47" spans="1:12" s="19" customFormat="1" ht="7.5" customHeight="1">
      <c r="A47" s="40"/>
      <c r="B47" s="36"/>
      <c r="C47" s="36"/>
      <c r="D47" s="36"/>
      <c r="E47" s="186"/>
      <c r="F47" s="249"/>
      <c r="G47" s="249"/>
      <c r="H47" s="206"/>
      <c r="I47" s="206"/>
      <c r="J47" s="206"/>
      <c r="K47" s="206"/>
      <c r="L47" s="41"/>
    </row>
    <row r="48" spans="1:12" s="19" customFormat="1" ht="31.5">
      <c r="A48" s="38">
        <v>25</v>
      </c>
      <c r="B48" s="38">
        <v>700</v>
      </c>
      <c r="C48" s="38">
        <v>70005</v>
      </c>
      <c r="D48" s="38">
        <v>6050</v>
      </c>
      <c r="E48" s="130" t="s">
        <v>102</v>
      </c>
      <c r="F48" s="195">
        <v>0</v>
      </c>
      <c r="G48" s="195">
        <f>H48-F48</f>
        <v>30613</v>
      </c>
      <c r="H48" s="204">
        <v>30613</v>
      </c>
      <c r="I48" s="204">
        <v>28964.77</v>
      </c>
      <c r="J48" s="204"/>
      <c r="K48" s="204">
        <v>64666.4</v>
      </c>
      <c r="L48" s="43" t="s">
        <v>125</v>
      </c>
    </row>
    <row r="49" spans="1:12" ht="77.25">
      <c r="A49" s="38">
        <v>26</v>
      </c>
      <c r="B49" s="38">
        <v>700</v>
      </c>
      <c r="C49" s="38">
        <v>70005</v>
      </c>
      <c r="D49" s="38">
        <v>6050</v>
      </c>
      <c r="E49" s="97" t="s">
        <v>20</v>
      </c>
      <c r="F49" s="268">
        <v>1700000</v>
      </c>
      <c r="G49" s="195">
        <v>-910202</v>
      </c>
      <c r="H49" s="204">
        <f>F49+G49</f>
        <v>789798</v>
      </c>
      <c r="I49" s="204">
        <v>12423</v>
      </c>
      <c r="J49" s="207" t="s">
        <v>172</v>
      </c>
      <c r="K49" s="269">
        <v>1719849.5</v>
      </c>
      <c r="L49" s="43" t="s">
        <v>92</v>
      </c>
    </row>
    <row r="50" spans="1:12" ht="94.5">
      <c r="A50" s="38">
        <v>27</v>
      </c>
      <c r="B50" s="38">
        <v>700</v>
      </c>
      <c r="C50" s="38">
        <v>70005</v>
      </c>
      <c r="D50" s="38">
        <v>6050</v>
      </c>
      <c r="E50" s="98" t="s">
        <v>28</v>
      </c>
      <c r="F50" s="195">
        <v>50000</v>
      </c>
      <c r="G50" s="195">
        <v>0</v>
      </c>
      <c r="H50" s="203">
        <f>F50+G50</f>
        <v>50000</v>
      </c>
      <c r="I50" s="204">
        <v>0</v>
      </c>
      <c r="J50" s="204"/>
      <c r="K50" s="204"/>
      <c r="L50" s="43" t="s">
        <v>152</v>
      </c>
    </row>
    <row r="51" spans="1:12" ht="47.25">
      <c r="A51" s="38">
        <v>28</v>
      </c>
      <c r="B51" s="38">
        <v>700</v>
      </c>
      <c r="C51" s="38">
        <v>70005</v>
      </c>
      <c r="D51" s="38">
        <v>6050</v>
      </c>
      <c r="E51" s="90" t="s">
        <v>189</v>
      </c>
      <c r="F51" s="254">
        <v>9000</v>
      </c>
      <c r="G51" s="195">
        <v>0</v>
      </c>
      <c r="H51" s="203">
        <f>F51+G51</f>
        <v>9000</v>
      </c>
      <c r="I51" s="204">
        <v>0</v>
      </c>
      <c r="J51" s="197" t="s">
        <v>27</v>
      </c>
      <c r="K51" s="204">
        <v>0</v>
      </c>
      <c r="L51" s="43" t="s">
        <v>165</v>
      </c>
    </row>
    <row r="52" spans="1:12" ht="40.5" customHeight="1">
      <c r="A52" s="38">
        <v>29</v>
      </c>
      <c r="B52" s="38">
        <v>700</v>
      </c>
      <c r="C52" s="38">
        <v>70005</v>
      </c>
      <c r="D52" s="38">
        <v>6050</v>
      </c>
      <c r="E52" s="90" t="s">
        <v>173</v>
      </c>
      <c r="F52" s="254">
        <v>50000</v>
      </c>
      <c r="G52" s="195">
        <f>H52-F52</f>
        <v>-30690</v>
      </c>
      <c r="H52" s="204">
        <v>19310</v>
      </c>
      <c r="I52" s="204">
        <v>0</v>
      </c>
      <c r="J52" s="195"/>
      <c r="K52" s="204">
        <v>0</v>
      </c>
      <c r="L52" s="43" t="s">
        <v>163</v>
      </c>
    </row>
    <row r="53" spans="1:12" ht="50.25" customHeight="1">
      <c r="A53" s="38">
        <v>30</v>
      </c>
      <c r="B53" s="38">
        <v>700</v>
      </c>
      <c r="C53" s="38">
        <v>70005</v>
      </c>
      <c r="D53" s="38">
        <v>6050</v>
      </c>
      <c r="E53" s="90" t="s">
        <v>135</v>
      </c>
      <c r="F53" s="254">
        <v>0</v>
      </c>
      <c r="G53" s="195">
        <f>H53-F53</f>
        <v>17195</v>
      </c>
      <c r="H53" s="204">
        <v>17195</v>
      </c>
      <c r="I53" s="204">
        <v>0</v>
      </c>
      <c r="J53" s="201"/>
      <c r="K53" s="204">
        <v>0</v>
      </c>
      <c r="L53" s="43" t="s">
        <v>125</v>
      </c>
    </row>
    <row r="54" spans="1:12" ht="63">
      <c r="A54" s="38">
        <v>31</v>
      </c>
      <c r="B54" s="38">
        <v>700</v>
      </c>
      <c r="C54" s="38">
        <v>70005</v>
      </c>
      <c r="D54" s="38">
        <v>6050</v>
      </c>
      <c r="E54" s="90" t="s">
        <v>52</v>
      </c>
      <c r="F54" s="254">
        <v>20000</v>
      </c>
      <c r="G54" s="195">
        <v>0</v>
      </c>
      <c r="H54" s="204">
        <f>F54+G54</f>
        <v>20000</v>
      </c>
      <c r="I54" s="204">
        <v>0</v>
      </c>
      <c r="J54" s="197" t="s">
        <v>27</v>
      </c>
      <c r="K54" s="204">
        <v>16260.16</v>
      </c>
      <c r="L54" s="43" t="s">
        <v>125</v>
      </c>
    </row>
    <row r="55" spans="1:12" ht="15.75">
      <c r="A55" s="38"/>
      <c r="B55" s="33">
        <v>700</v>
      </c>
      <c r="C55" s="33">
        <v>70005</v>
      </c>
      <c r="D55" s="33">
        <v>6050</v>
      </c>
      <c r="E55" s="118" t="s">
        <v>12</v>
      </c>
      <c r="F55" s="270">
        <f aca="true" t="shared" si="1" ref="F55:K55">SUM(F48:F54)</f>
        <v>1829000</v>
      </c>
      <c r="G55" s="270">
        <f t="shared" si="1"/>
        <v>-893084</v>
      </c>
      <c r="H55" s="270">
        <f t="shared" si="1"/>
        <v>935916</v>
      </c>
      <c r="I55" s="270">
        <f t="shared" si="1"/>
        <v>41387.770000000004</v>
      </c>
      <c r="J55" s="270">
        <f t="shared" si="1"/>
        <v>0</v>
      </c>
      <c r="K55" s="270">
        <f t="shared" si="1"/>
        <v>1800776.0599999998</v>
      </c>
      <c r="L55" s="43"/>
    </row>
    <row r="56" spans="1:12" ht="15.75">
      <c r="A56" s="39"/>
      <c r="B56" s="36"/>
      <c r="C56" s="36"/>
      <c r="D56" s="36"/>
      <c r="E56" s="99"/>
      <c r="F56" s="271"/>
      <c r="G56" s="194"/>
      <c r="H56" s="208"/>
      <c r="I56" s="208"/>
      <c r="J56" s="208"/>
      <c r="K56" s="206"/>
      <c r="L56" s="41"/>
    </row>
    <row r="57" spans="1:12" ht="31.5">
      <c r="A57" s="38">
        <v>32</v>
      </c>
      <c r="B57" s="38">
        <v>700</v>
      </c>
      <c r="C57" s="38">
        <v>70005</v>
      </c>
      <c r="D57" s="38">
        <v>6060</v>
      </c>
      <c r="E57" s="20" t="s">
        <v>124</v>
      </c>
      <c r="F57" s="268">
        <v>0</v>
      </c>
      <c r="G57" s="195">
        <v>30690</v>
      </c>
      <c r="H57" s="204">
        <f>F57+G57</f>
        <v>30690</v>
      </c>
      <c r="I57" s="204">
        <v>30690</v>
      </c>
      <c r="J57" s="204"/>
      <c r="K57" s="204">
        <v>30690</v>
      </c>
      <c r="L57" s="43" t="s">
        <v>125</v>
      </c>
    </row>
    <row r="58" spans="1:12" ht="15.75">
      <c r="A58" s="38">
        <v>33</v>
      </c>
      <c r="B58" s="38">
        <v>700</v>
      </c>
      <c r="C58" s="38">
        <v>70005</v>
      </c>
      <c r="D58" s="38">
        <v>6060</v>
      </c>
      <c r="E58" s="20" t="s">
        <v>115</v>
      </c>
      <c r="F58" s="268">
        <v>230000</v>
      </c>
      <c r="G58" s="195">
        <v>0</v>
      </c>
      <c r="H58" s="204">
        <f>F58+G58</f>
        <v>230000</v>
      </c>
      <c r="I58" s="204">
        <v>19000</v>
      </c>
      <c r="J58" s="204"/>
      <c r="K58" s="204">
        <v>0</v>
      </c>
      <c r="L58" s="43"/>
    </row>
    <row r="59" spans="1:12" ht="15.75">
      <c r="A59" s="38"/>
      <c r="B59" s="33">
        <v>700</v>
      </c>
      <c r="C59" s="33">
        <v>70005</v>
      </c>
      <c r="D59" s="33">
        <v>6060</v>
      </c>
      <c r="E59" s="118" t="s">
        <v>22</v>
      </c>
      <c r="F59" s="270">
        <f aca="true" t="shared" si="2" ref="F59:K59">F57+F58</f>
        <v>230000</v>
      </c>
      <c r="G59" s="270">
        <f t="shared" si="2"/>
        <v>30690</v>
      </c>
      <c r="H59" s="270">
        <f t="shared" si="2"/>
        <v>260690</v>
      </c>
      <c r="I59" s="270">
        <f t="shared" si="2"/>
        <v>49690</v>
      </c>
      <c r="J59" s="270">
        <f t="shared" si="2"/>
        <v>0</v>
      </c>
      <c r="K59" s="270">
        <f t="shared" si="2"/>
        <v>30690</v>
      </c>
      <c r="L59" s="43"/>
    </row>
    <row r="60" spans="1:12" ht="15.75">
      <c r="A60" s="40"/>
      <c r="B60" s="36"/>
      <c r="C60" s="36"/>
      <c r="D60" s="36"/>
      <c r="E60" s="120"/>
      <c r="F60" s="271"/>
      <c r="G60" s="271"/>
      <c r="H60" s="271"/>
      <c r="I60" s="208"/>
      <c r="J60" s="208"/>
      <c r="K60" s="206"/>
      <c r="L60" s="41"/>
    </row>
    <row r="61" spans="1:12" s="19" customFormat="1" ht="47.25">
      <c r="A61" s="32">
        <v>34</v>
      </c>
      <c r="B61" s="38">
        <v>710</v>
      </c>
      <c r="C61" s="38">
        <v>71035</v>
      </c>
      <c r="D61" s="38">
        <v>6050</v>
      </c>
      <c r="E61" s="20" t="s">
        <v>174</v>
      </c>
      <c r="F61" s="268">
        <v>0</v>
      </c>
      <c r="G61" s="268">
        <f>H61-F61</f>
        <v>5900</v>
      </c>
      <c r="H61" s="268">
        <v>5900</v>
      </c>
      <c r="I61" s="204">
        <v>0</v>
      </c>
      <c r="J61" s="204"/>
      <c r="K61" s="204">
        <v>39772</v>
      </c>
      <c r="L61" s="43" t="s">
        <v>153</v>
      </c>
    </row>
    <row r="62" spans="1:12" ht="15.75">
      <c r="A62" s="32"/>
      <c r="B62" s="33">
        <v>710</v>
      </c>
      <c r="C62" s="33">
        <v>71035</v>
      </c>
      <c r="D62" s="33"/>
      <c r="E62" s="118" t="s">
        <v>22</v>
      </c>
      <c r="F62" s="270">
        <f aca="true" t="shared" si="3" ref="F62:K62">F61</f>
        <v>0</v>
      </c>
      <c r="G62" s="270">
        <f t="shared" si="3"/>
        <v>5900</v>
      </c>
      <c r="H62" s="270">
        <f t="shared" si="3"/>
        <v>5900</v>
      </c>
      <c r="I62" s="270">
        <f t="shared" si="3"/>
        <v>0</v>
      </c>
      <c r="J62" s="270">
        <f t="shared" si="3"/>
        <v>0</v>
      </c>
      <c r="K62" s="270">
        <f t="shared" si="3"/>
        <v>39772</v>
      </c>
      <c r="L62" s="43"/>
    </row>
    <row r="63" spans="1:12" ht="7.5" customHeight="1">
      <c r="A63" s="39"/>
      <c r="B63" s="36"/>
      <c r="C63" s="36"/>
      <c r="D63" s="36"/>
      <c r="E63" s="120"/>
      <c r="F63" s="271"/>
      <c r="G63" s="271"/>
      <c r="H63" s="271"/>
      <c r="I63" s="271"/>
      <c r="J63" s="271"/>
      <c r="K63" s="271"/>
      <c r="L63" s="41"/>
    </row>
    <row r="64" spans="1:12" s="19" customFormat="1" ht="31.5">
      <c r="A64" s="32">
        <v>35</v>
      </c>
      <c r="B64" s="38">
        <v>750</v>
      </c>
      <c r="C64" s="38">
        <v>75023</v>
      </c>
      <c r="D64" s="38">
        <v>6050</v>
      </c>
      <c r="E64" s="100" t="s">
        <v>53</v>
      </c>
      <c r="F64" s="268">
        <v>15000</v>
      </c>
      <c r="G64" s="195">
        <v>0</v>
      </c>
      <c r="H64" s="204">
        <f>F64+G64</f>
        <v>15000</v>
      </c>
      <c r="I64" s="204">
        <v>0</v>
      </c>
      <c r="J64" s="205"/>
      <c r="K64" s="204">
        <v>0</v>
      </c>
      <c r="L64" s="43" t="s">
        <v>138</v>
      </c>
    </row>
    <row r="65" spans="1:12" s="18" customFormat="1" ht="15.75">
      <c r="A65" s="44"/>
      <c r="B65" s="33">
        <v>750</v>
      </c>
      <c r="C65" s="33">
        <v>75023</v>
      </c>
      <c r="D65" s="33">
        <v>6050</v>
      </c>
      <c r="E65" s="119" t="s">
        <v>56</v>
      </c>
      <c r="F65" s="270">
        <f>F64</f>
        <v>15000</v>
      </c>
      <c r="G65" s="270">
        <f>G64</f>
        <v>0</v>
      </c>
      <c r="H65" s="270">
        <f>H64</f>
        <v>15000</v>
      </c>
      <c r="I65" s="270">
        <f>I64</f>
        <v>0</v>
      </c>
      <c r="J65" s="205"/>
      <c r="K65" s="205"/>
      <c r="L65" s="34"/>
    </row>
    <row r="66" spans="1:12" s="18" customFormat="1" ht="7.5" customHeight="1">
      <c r="A66" s="44"/>
      <c r="B66" s="36"/>
      <c r="C66" s="36"/>
      <c r="D66" s="36"/>
      <c r="E66" s="187"/>
      <c r="F66" s="271"/>
      <c r="G66" s="271"/>
      <c r="H66" s="271"/>
      <c r="I66" s="271"/>
      <c r="J66" s="208"/>
      <c r="K66" s="208"/>
      <c r="L66" s="37"/>
    </row>
    <row r="67" spans="1:12" s="19" customFormat="1" ht="15.75">
      <c r="A67" s="39">
        <v>36</v>
      </c>
      <c r="B67" s="38">
        <v>750</v>
      </c>
      <c r="C67" s="38">
        <v>75023</v>
      </c>
      <c r="D67" s="38">
        <v>6060</v>
      </c>
      <c r="E67" s="100" t="s">
        <v>55</v>
      </c>
      <c r="F67" s="268">
        <v>8000</v>
      </c>
      <c r="G67" s="195">
        <v>0</v>
      </c>
      <c r="H67" s="204">
        <f>F67+G67</f>
        <v>8000</v>
      </c>
      <c r="I67" s="204">
        <v>6504.07</v>
      </c>
      <c r="J67" s="205"/>
      <c r="K67" s="204">
        <v>0</v>
      </c>
      <c r="L67" s="43" t="s">
        <v>125</v>
      </c>
    </row>
    <row r="68" spans="1:12" s="19" customFormat="1" ht="31.5">
      <c r="A68" s="137">
        <v>37</v>
      </c>
      <c r="B68" s="42">
        <v>750</v>
      </c>
      <c r="C68" s="42">
        <v>75023</v>
      </c>
      <c r="D68" s="42">
        <v>6060</v>
      </c>
      <c r="E68" s="129" t="s">
        <v>54</v>
      </c>
      <c r="F68" s="272">
        <v>38000</v>
      </c>
      <c r="G68" s="202">
        <v>0</v>
      </c>
      <c r="H68" s="204">
        <f>F68+G68</f>
        <v>38000</v>
      </c>
      <c r="I68" s="247">
        <v>0</v>
      </c>
      <c r="J68" s="209"/>
      <c r="K68" s="247">
        <v>0</v>
      </c>
      <c r="L68" s="43" t="s">
        <v>125</v>
      </c>
    </row>
    <row r="69" spans="1:12" s="18" customFormat="1" ht="15.75">
      <c r="A69" s="52"/>
      <c r="B69" s="51" t="s">
        <v>25</v>
      </c>
      <c r="C69" s="51" t="s">
        <v>26</v>
      </c>
      <c r="D69" s="51" t="s">
        <v>14</v>
      </c>
      <c r="E69" s="118" t="s">
        <v>22</v>
      </c>
      <c r="F69" s="212">
        <f aca="true" t="shared" si="4" ref="F69:K69">F67+F68</f>
        <v>46000</v>
      </c>
      <c r="G69" s="212">
        <f t="shared" si="4"/>
        <v>0</v>
      </c>
      <c r="H69" s="212">
        <f t="shared" si="4"/>
        <v>46000</v>
      </c>
      <c r="I69" s="212">
        <f t="shared" si="4"/>
        <v>6504.07</v>
      </c>
      <c r="J69" s="212">
        <f t="shared" si="4"/>
        <v>0</v>
      </c>
      <c r="K69" s="212">
        <f t="shared" si="4"/>
        <v>0</v>
      </c>
      <c r="L69" s="47"/>
    </row>
    <row r="70" spans="1:12" s="18" customFormat="1" ht="7.5" customHeight="1">
      <c r="A70" s="45"/>
      <c r="B70" s="46"/>
      <c r="C70" s="46"/>
      <c r="D70" s="46"/>
      <c r="E70" s="99"/>
      <c r="F70" s="273"/>
      <c r="G70" s="196"/>
      <c r="H70" s="273"/>
      <c r="I70" s="273"/>
      <c r="J70" s="210"/>
      <c r="K70" s="210"/>
      <c r="L70" s="48"/>
    </row>
    <row r="71" spans="1:12" ht="78.75">
      <c r="A71" s="138">
        <v>38</v>
      </c>
      <c r="B71" s="139" t="s">
        <v>18</v>
      </c>
      <c r="C71" s="140" t="s">
        <v>57</v>
      </c>
      <c r="D71" s="141" t="s">
        <v>58</v>
      </c>
      <c r="E71" s="96" t="s">
        <v>97</v>
      </c>
      <c r="F71" s="274">
        <v>10000</v>
      </c>
      <c r="G71" s="201">
        <v>0</v>
      </c>
      <c r="H71" s="275">
        <f>F71+G71</f>
        <v>10000</v>
      </c>
      <c r="I71" s="275">
        <v>10000</v>
      </c>
      <c r="J71" s="211"/>
      <c r="K71" s="276">
        <v>0</v>
      </c>
      <c r="L71" s="43" t="s">
        <v>125</v>
      </c>
    </row>
    <row r="72" spans="1:12" ht="15.75">
      <c r="A72" s="49"/>
      <c r="B72" s="51" t="s">
        <v>18</v>
      </c>
      <c r="C72" s="51" t="s">
        <v>57</v>
      </c>
      <c r="D72" s="51" t="s">
        <v>58</v>
      </c>
      <c r="E72" s="118" t="s">
        <v>12</v>
      </c>
      <c r="F72" s="212">
        <f>F71</f>
        <v>10000</v>
      </c>
      <c r="G72" s="212">
        <f>G71</f>
        <v>0</v>
      </c>
      <c r="H72" s="212">
        <f>H71</f>
        <v>10000</v>
      </c>
      <c r="I72" s="212">
        <f>I71</f>
        <v>10000</v>
      </c>
      <c r="J72" s="212"/>
      <c r="K72" s="215"/>
      <c r="L72" s="147"/>
    </row>
    <row r="73" spans="1:12" ht="7.5" customHeight="1">
      <c r="A73" s="142"/>
      <c r="B73" s="143"/>
      <c r="C73" s="55"/>
      <c r="D73" s="144"/>
      <c r="E73" s="145"/>
      <c r="F73" s="213"/>
      <c r="G73" s="213"/>
      <c r="H73" s="213"/>
      <c r="I73" s="213"/>
      <c r="J73" s="213"/>
      <c r="K73" s="277"/>
      <c r="L73" s="146"/>
    </row>
    <row r="74" spans="1:12" ht="31.5">
      <c r="A74" s="49">
        <v>39</v>
      </c>
      <c r="B74" s="50" t="s">
        <v>18</v>
      </c>
      <c r="C74" s="50" t="s">
        <v>19</v>
      </c>
      <c r="D74" s="50" t="s">
        <v>13</v>
      </c>
      <c r="E74" s="90" t="s">
        <v>59</v>
      </c>
      <c r="F74" s="215">
        <v>40000</v>
      </c>
      <c r="G74" s="215">
        <v>0</v>
      </c>
      <c r="H74" s="215">
        <f>F74+G74</f>
        <v>40000</v>
      </c>
      <c r="I74" s="215">
        <v>0</v>
      </c>
      <c r="J74" s="212"/>
      <c r="K74" s="215">
        <v>1476</v>
      </c>
      <c r="L74" s="43" t="s">
        <v>152</v>
      </c>
    </row>
    <row r="75" spans="1:12" s="18" customFormat="1" ht="15.75">
      <c r="A75" s="52"/>
      <c r="B75" s="51" t="s">
        <v>18</v>
      </c>
      <c r="C75" s="51" t="s">
        <v>19</v>
      </c>
      <c r="D75" s="51" t="s">
        <v>13</v>
      </c>
      <c r="E75" s="118" t="s">
        <v>12</v>
      </c>
      <c r="F75" s="212">
        <f>F74</f>
        <v>40000</v>
      </c>
      <c r="G75" s="212">
        <f>G74</f>
        <v>0</v>
      </c>
      <c r="H75" s="212">
        <f>H74</f>
        <v>40000</v>
      </c>
      <c r="I75" s="212">
        <f>I74</f>
        <v>0</v>
      </c>
      <c r="J75" s="212"/>
      <c r="K75" s="273">
        <f>K74</f>
        <v>1476</v>
      </c>
      <c r="L75" s="47"/>
    </row>
    <row r="76" spans="1:12" s="18" customFormat="1" ht="5.25" customHeight="1">
      <c r="A76" s="148"/>
      <c r="B76" s="149"/>
      <c r="C76" s="150"/>
      <c r="D76" s="150"/>
      <c r="E76" s="121"/>
      <c r="F76" s="278"/>
      <c r="G76" s="214"/>
      <c r="H76" s="214"/>
      <c r="I76" s="214"/>
      <c r="J76" s="214"/>
      <c r="K76" s="279"/>
      <c r="L76" s="151"/>
    </row>
    <row r="77" spans="1:12" s="18" customFormat="1" ht="63.75" customHeight="1">
      <c r="A77" s="49">
        <v>40</v>
      </c>
      <c r="B77" s="51" t="s">
        <v>18</v>
      </c>
      <c r="C77" s="51" t="s">
        <v>19</v>
      </c>
      <c r="D77" s="51" t="s">
        <v>116</v>
      </c>
      <c r="E77" s="153" t="s">
        <v>118</v>
      </c>
      <c r="F77" s="215">
        <v>0</v>
      </c>
      <c r="G77" s="215">
        <v>52400</v>
      </c>
      <c r="H77" s="215">
        <f>F77+G77</f>
        <v>52400</v>
      </c>
      <c r="I77" s="215">
        <v>0</v>
      </c>
      <c r="J77" s="303" t="s">
        <v>183</v>
      </c>
      <c r="K77" s="215">
        <v>0</v>
      </c>
      <c r="L77" s="147" t="s">
        <v>151</v>
      </c>
    </row>
    <row r="78" spans="1:12" s="18" customFormat="1" ht="15.75">
      <c r="A78" s="52"/>
      <c r="B78" s="51" t="s">
        <v>18</v>
      </c>
      <c r="C78" s="51" t="s">
        <v>19</v>
      </c>
      <c r="D78" s="51" t="s">
        <v>116</v>
      </c>
      <c r="E78" s="118" t="s">
        <v>12</v>
      </c>
      <c r="F78" s="212">
        <f>F77</f>
        <v>0</v>
      </c>
      <c r="G78" s="212">
        <f>G77</f>
        <v>52400</v>
      </c>
      <c r="H78" s="212">
        <f>H77</f>
        <v>52400</v>
      </c>
      <c r="I78" s="212">
        <f>I77</f>
        <v>0</v>
      </c>
      <c r="J78" s="215"/>
      <c r="K78" s="215">
        <f>K77</f>
        <v>0</v>
      </c>
      <c r="L78" s="47"/>
    </row>
    <row r="79" spans="1:12" s="18" customFormat="1" ht="60" customHeight="1">
      <c r="A79" s="49">
        <v>41</v>
      </c>
      <c r="B79" s="51" t="s">
        <v>18</v>
      </c>
      <c r="C79" s="51" t="s">
        <v>19</v>
      </c>
      <c r="D79" s="51" t="s">
        <v>117</v>
      </c>
      <c r="E79" s="153" t="s">
        <v>118</v>
      </c>
      <c r="F79" s="215">
        <v>0</v>
      </c>
      <c r="G79" s="215">
        <v>9244</v>
      </c>
      <c r="H79" s="215">
        <f>F79+G79</f>
        <v>9244</v>
      </c>
      <c r="I79" s="215">
        <v>0</v>
      </c>
      <c r="J79" s="215"/>
      <c r="K79" s="215">
        <v>0</v>
      </c>
      <c r="L79" s="147" t="s">
        <v>151</v>
      </c>
    </row>
    <row r="80" spans="1:12" s="18" customFormat="1" ht="15.75">
      <c r="A80" s="154"/>
      <c r="B80" s="51" t="s">
        <v>18</v>
      </c>
      <c r="C80" s="51" t="s">
        <v>19</v>
      </c>
      <c r="D80" s="51" t="s">
        <v>117</v>
      </c>
      <c r="E80" s="118" t="s">
        <v>12</v>
      </c>
      <c r="F80" s="212">
        <f>F79</f>
        <v>0</v>
      </c>
      <c r="G80" s="212">
        <f>G79</f>
        <v>9244</v>
      </c>
      <c r="H80" s="212">
        <f>H79</f>
        <v>9244</v>
      </c>
      <c r="I80" s="212">
        <f>I79</f>
        <v>0</v>
      </c>
      <c r="J80" s="215"/>
      <c r="K80" s="215">
        <f>K79</f>
        <v>0</v>
      </c>
      <c r="L80" s="155"/>
    </row>
    <row r="81" spans="1:12" s="19" customFormat="1" ht="51.75" customHeight="1">
      <c r="A81" s="53">
        <v>42</v>
      </c>
      <c r="B81" s="152" t="s">
        <v>18</v>
      </c>
      <c r="C81" s="54" t="s">
        <v>60</v>
      </c>
      <c r="D81" s="54" t="s">
        <v>14</v>
      </c>
      <c r="E81" s="101" t="s">
        <v>134</v>
      </c>
      <c r="F81" s="280">
        <v>0</v>
      </c>
      <c r="G81" s="281">
        <f>H81-F81</f>
        <v>1440</v>
      </c>
      <c r="H81" s="281">
        <v>1440</v>
      </c>
      <c r="I81" s="215">
        <v>0</v>
      </c>
      <c r="J81" s="215"/>
      <c r="K81" s="215">
        <v>1440</v>
      </c>
      <c r="L81" s="56" t="s">
        <v>125</v>
      </c>
    </row>
    <row r="82" spans="1:12" s="19" customFormat="1" ht="83.25" customHeight="1">
      <c r="A82" s="53">
        <v>43</v>
      </c>
      <c r="B82" s="152" t="s">
        <v>18</v>
      </c>
      <c r="C82" s="54" t="s">
        <v>60</v>
      </c>
      <c r="D82" s="54" t="s">
        <v>14</v>
      </c>
      <c r="E82" s="101" t="s">
        <v>133</v>
      </c>
      <c r="F82" s="280">
        <v>0</v>
      </c>
      <c r="G82" s="281">
        <f>H82-F82</f>
        <v>1440</v>
      </c>
      <c r="H82" s="281">
        <v>1440</v>
      </c>
      <c r="I82" s="215">
        <v>0</v>
      </c>
      <c r="J82" s="215"/>
      <c r="K82" s="215">
        <v>0</v>
      </c>
      <c r="L82" s="170"/>
    </row>
    <row r="83" spans="1:12" s="29" customFormat="1" ht="78.75">
      <c r="A83" s="53">
        <v>44</v>
      </c>
      <c r="B83" s="152" t="s">
        <v>18</v>
      </c>
      <c r="C83" s="54" t="s">
        <v>60</v>
      </c>
      <c r="D83" s="54" t="s">
        <v>14</v>
      </c>
      <c r="E83" s="101" t="s">
        <v>98</v>
      </c>
      <c r="F83" s="280">
        <v>8000</v>
      </c>
      <c r="G83" s="198">
        <v>4600</v>
      </c>
      <c r="H83" s="281">
        <f>F83+G83</f>
        <v>12600</v>
      </c>
      <c r="I83" s="215">
        <v>0</v>
      </c>
      <c r="J83" s="207" t="s">
        <v>27</v>
      </c>
      <c r="K83" s="282">
        <v>12600</v>
      </c>
      <c r="L83" s="56" t="s">
        <v>125</v>
      </c>
    </row>
    <row r="84" spans="1:12" s="18" customFormat="1" ht="15.75">
      <c r="A84" s="52"/>
      <c r="B84" s="51" t="s">
        <v>18</v>
      </c>
      <c r="C84" s="51" t="s">
        <v>60</v>
      </c>
      <c r="D84" s="51" t="s">
        <v>14</v>
      </c>
      <c r="E84" s="120" t="s">
        <v>12</v>
      </c>
      <c r="F84" s="283">
        <f>SUM(F81:F83)</f>
        <v>8000</v>
      </c>
      <c r="G84" s="283">
        <f>SUM(G81:G83)</f>
        <v>7480</v>
      </c>
      <c r="H84" s="283">
        <f>SUM(H81:H83)</f>
        <v>15480</v>
      </c>
      <c r="I84" s="283">
        <f>SUM(I81:I83)</f>
        <v>0</v>
      </c>
      <c r="J84" s="212"/>
      <c r="K84" s="210">
        <f>SUM(K81:K83)</f>
        <v>14040</v>
      </c>
      <c r="L84" s="47"/>
    </row>
    <row r="85" spans="1:12" s="27" customFormat="1" ht="9.75" customHeight="1">
      <c r="A85" s="142"/>
      <c r="B85" s="188"/>
      <c r="C85" s="46"/>
      <c r="D85" s="46"/>
      <c r="E85" s="189"/>
      <c r="F85" s="284"/>
      <c r="G85" s="194"/>
      <c r="H85" s="273"/>
      <c r="I85" s="273"/>
      <c r="J85" s="216"/>
      <c r="K85" s="285"/>
      <c r="L85" s="41"/>
    </row>
    <row r="86" spans="1:12" s="29" customFormat="1" ht="51.75">
      <c r="A86" s="38">
        <v>45</v>
      </c>
      <c r="B86" s="38">
        <v>801</v>
      </c>
      <c r="C86" s="38">
        <v>80101</v>
      </c>
      <c r="D86" s="38">
        <v>6050</v>
      </c>
      <c r="E86" s="304" t="s">
        <v>136</v>
      </c>
      <c r="F86" s="195">
        <v>100000</v>
      </c>
      <c r="G86" s="195">
        <v>-100000</v>
      </c>
      <c r="H86" s="204">
        <f>F86+G86</f>
        <v>0</v>
      </c>
      <c r="I86" s="205">
        <v>0</v>
      </c>
      <c r="J86" s="195"/>
      <c r="K86" s="204">
        <v>0</v>
      </c>
      <c r="L86" s="43" t="s">
        <v>126</v>
      </c>
    </row>
    <row r="87" spans="1:12" s="29" customFormat="1" ht="99" customHeight="1">
      <c r="A87" s="128">
        <v>46</v>
      </c>
      <c r="B87" s="128">
        <v>801</v>
      </c>
      <c r="C87" s="128">
        <v>80101</v>
      </c>
      <c r="D87" s="128">
        <v>6050</v>
      </c>
      <c r="E87" s="129" t="s">
        <v>190</v>
      </c>
      <c r="F87" s="202">
        <v>0</v>
      </c>
      <c r="G87" s="202">
        <v>100000</v>
      </c>
      <c r="H87" s="247">
        <f>F87+G87</f>
        <v>100000</v>
      </c>
      <c r="I87" s="247">
        <v>738</v>
      </c>
      <c r="J87" s="202"/>
      <c r="K87" s="247">
        <v>1107</v>
      </c>
      <c r="L87" s="168" t="s">
        <v>140</v>
      </c>
    </row>
    <row r="88" spans="1:12" ht="15.75">
      <c r="A88" s="33"/>
      <c r="B88" s="33">
        <v>801</v>
      </c>
      <c r="C88" s="33">
        <v>80101</v>
      </c>
      <c r="D88" s="33">
        <v>6050</v>
      </c>
      <c r="E88" s="113" t="s">
        <v>12</v>
      </c>
      <c r="F88" s="196">
        <f>F86+F87</f>
        <v>100000</v>
      </c>
      <c r="G88" s="196">
        <f>G86+G87</f>
        <v>0</v>
      </c>
      <c r="H88" s="196">
        <f>H86+H87</f>
        <v>100000</v>
      </c>
      <c r="I88" s="196">
        <f>I86+I87</f>
        <v>738</v>
      </c>
      <c r="J88" s="196"/>
      <c r="K88" s="205">
        <f>SUM(K86:K87)</f>
        <v>1107</v>
      </c>
      <c r="L88" s="34"/>
    </row>
    <row r="89" spans="1:12" ht="9" customHeight="1">
      <c r="A89" s="35"/>
      <c r="B89" s="36"/>
      <c r="C89" s="36"/>
      <c r="D89" s="36"/>
      <c r="E89" s="92"/>
      <c r="F89" s="194"/>
      <c r="G89" s="194"/>
      <c r="H89" s="208"/>
      <c r="I89" s="208"/>
      <c r="J89" s="194"/>
      <c r="K89" s="206"/>
      <c r="L89" s="37"/>
    </row>
    <row r="90" spans="1:14" s="19" customFormat="1" ht="94.5">
      <c r="A90" s="38">
        <v>47</v>
      </c>
      <c r="B90" s="38">
        <v>801</v>
      </c>
      <c r="C90" s="38">
        <v>80104</v>
      </c>
      <c r="D90" s="38">
        <v>6050</v>
      </c>
      <c r="E90" s="17" t="s">
        <v>184</v>
      </c>
      <c r="F90" s="195">
        <v>0</v>
      </c>
      <c r="G90" s="195">
        <f>H90-F90</f>
        <v>100000</v>
      </c>
      <c r="H90" s="204">
        <v>100000</v>
      </c>
      <c r="I90" s="204">
        <v>0</v>
      </c>
      <c r="J90" s="195"/>
      <c r="K90" s="204">
        <v>738</v>
      </c>
      <c r="L90" s="232" t="s">
        <v>154</v>
      </c>
      <c r="M90" s="233"/>
      <c r="N90" s="233"/>
    </row>
    <row r="91" spans="1:12" s="19" customFormat="1" ht="15.75">
      <c r="A91" s="38"/>
      <c r="B91" s="33">
        <v>801</v>
      </c>
      <c r="C91" s="33">
        <v>80104</v>
      </c>
      <c r="D91" s="33">
        <v>6050</v>
      </c>
      <c r="E91" s="113" t="s">
        <v>12</v>
      </c>
      <c r="F91" s="196">
        <f aca="true" t="shared" si="5" ref="F91:K91">F90</f>
        <v>0</v>
      </c>
      <c r="G91" s="196">
        <f t="shared" si="5"/>
        <v>100000</v>
      </c>
      <c r="H91" s="196">
        <f t="shared" si="5"/>
        <v>100000</v>
      </c>
      <c r="I91" s="196">
        <f t="shared" si="5"/>
        <v>0</v>
      </c>
      <c r="J91" s="196">
        <f t="shared" si="5"/>
        <v>0</v>
      </c>
      <c r="K91" s="196">
        <f t="shared" si="5"/>
        <v>738</v>
      </c>
      <c r="L91" s="43"/>
    </row>
    <row r="92" spans="1:12" s="19" customFormat="1" ht="8.25" customHeight="1">
      <c r="A92" s="38"/>
      <c r="B92" s="38"/>
      <c r="C92" s="38"/>
      <c r="D92" s="38"/>
      <c r="E92" s="113"/>
      <c r="F92" s="195"/>
      <c r="G92" s="195"/>
      <c r="H92" s="204"/>
      <c r="I92" s="204"/>
      <c r="J92" s="195"/>
      <c r="K92" s="204"/>
      <c r="L92" s="43"/>
    </row>
    <row r="93" spans="1:12" ht="47.25">
      <c r="A93" s="38">
        <v>48</v>
      </c>
      <c r="B93" s="33">
        <v>801</v>
      </c>
      <c r="C93" s="33">
        <v>80113</v>
      </c>
      <c r="D93" s="33">
        <v>6060</v>
      </c>
      <c r="E93" s="17" t="s">
        <v>23</v>
      </c>
      <c r="F93" s="195">
        <v>189073</v>
      </c>
      <c r="G93" s="195">
        <f>H93-F93</f>
        <v>80913</v>
      </c>
      <c r="H93" s="204">
        <v>269986</v>
      </c>
      <c r="I93" s="204">
        <v>269985</v>
      </c>
      <c r="J93" s="326">
        <v>189072.76</v>
      </c>
      <c r="K93" s="204">
        <v>0</v>
      </c>
      <c r="L93" s="43" t="s">
        <v>125</v>
      </c>
    </row>
    <row r="94" spans="1:12" ht="15.75">
      <c r="A94" s="38"/>
      <c r="B94" s="33">
        <v>801</v>
      </c>
      <c r="C94" s="33">
        <v>80113</v>
      </c>
      <c r="D94" s="33">
        <v>6060</v>
      </c>
      <c r="E94" s="113" t="s">
        <v>56</v>
      </c>
      <c r="F94" s="196">
        <f>F93</f>
        <v>189073</v>
      </c>
      <c r="G94" s="196">
        <f>G93</f>
        <v>80913</v>
      </c>
      <c r="H94" s="196">
        <f>H93</f>
        <v>269986</v>
      </c>
      <c r="I94" s="196">
        <f>I93</f>
        <v>269985</v>
      </c>
      <c r="J94" s="196"/>
      <c r="K94" s="204">
        <f>K93</f>
        <v>0</v>
      </c>
      <c r="L94" s="34"/>
    </row>
    <row r="95" spans="1:12" ht="9.75" customHeight="1">
      <c r="A95" s="39"/>
      <c r="B95" s="36"/>
      <c r="C95" s="36"/>
      <c r="D95" s="57"/>
      <c r="E95" s="103"/>
      <c r="F95" s="194"/>
      <c r="G95" s="200"/>
      <c r="H95" s="208"/>
      <c r="I95" s="208"/>
      <c r="J95" s="194"/>
      <c r="K95" s="206"/>
      <c r="L95" s="37"/>
    </row>
    <row r="96" spans="1:12" s="19" customFormat="1" ht="60" customHeight="1">
      <c r="A96" s="39">
        <v>49</v>
      </c>
      <c r="B96" s="38">
        <v>900</v>
      </c>
      <c r="C96" s="38">
        <v>90001</v>
      </c>
      <c r="D96" s="38">
        <v>6010</v>
      </c>
      <c r="E96" s="17" t="s">
        <v>137</v>
      </c>
      <c r="F96" s="195">
        <v>0</v>
      </c>
      <c r="G96" s="195">
        <f>H96-F96</f>
        <v>80000</v>
      </c>
      <c r="H96" s="204">
        <v>80000</v>
      </c>
      <c r="I96" s="204">
        <v>0</v>
      </c>
      <c r="J96" s="195"/>
      <c r="K96" s="204">
        <v>0</v>
      </c>
      <c r="L96" s="43" t="s">
        <v>175</v>
      </c>
    </row>
    <row r="97" spans="1:12" s="19" customFormat="1" ht="90" customHeight="1">
      <c r="A97" s="38">
        <v>50</v>
      </c>
      <c r="B97" s="38">
        <v>900</v>
      </c>
      <c r="C97" s="38">
        <v>90001</v>
      </c>
      <c r="D97" s="38">
        <v>6010</v>
      </c>
      <c r="E97" s="17" t="s">
        <v>127</v>
      </c>
      <c r="F97" s="195">
        <v>0</v>
      </c>
      <c r="G97" s="195">
        <v>400000</v>
      </c>
      <c r="H97" s="204">
        <f>F97+G97</f>
        <v>400000</v>
      </c>
      <c r="I97" s="204">
        <v>0</v>
      </c>
      <c r="J97" s="195"/>
      <c r="K97" s="204">
        <v>0</v>
      </c>
      <c r="L97" s="43"/>
    </row>
    <row r="98" spans="1:12" s="19" customFormat="1" ht="63">
      <c r="A98" s="38">
        <v>51</v>
      </c>
      <c r="B98" s="38">
        <v>900</v>
      </c>
      <c r="C98" s="38">
        <v>90001</v>
      </c>
      <c r="D98" s="38">
        <v>6010</v>
      </c>
      <c r="E98" s="17" t="s">
        <v>120</v>
      </c>
      <c r="F98" s="195">
        <v>0</v>
      </c>
      <c r="G98" s="195">
        <v>55000</v>
      </c>
      <c r="H98" s="204">
        <f>F98+G98</f>
        <v>55000</v>
      </c>
      <c r="I98" s="204">
        <v>0</v>
      </c>
      <c r="J98" s="195"/>
      <c r="K98" s="204">
        <v>0</v>
      </c>
      <c r="L98" s="43" t="s">
        <v>151</v>
      </c>
    </row>
    <row r="99" spans="1:12" s="19" customFormat="1" ht="63">
      <c r="A99" s="38">
        <v>52</v>
      </c>
      <c r="B99" s="38">
        <v>900</v>
      </c>
      <c r="C99" s="38">
        <v>90001</v>
      </c>
      <c r="D99" s="38">
        <v>6010</v>
      </c>
      <c r="E99" s="17" t="s">
        <v>121</v>
      </c>
      <c r="F99" s="195">
        <v>0</v>
      </c>
      <c r="G99" s="195">
        <v>400000</v>
      </c>
      <c r="H99" s="204">
        <f>F99+G99</f>
        <v>400000</v>
      </c>
      <c r="I99" s="204">
        <v>0</v>
      </c>
      <c r="J99" s="195"/>
      <c r="K99" s="204">
        <v>0</v>
      </c>
      <c r="L99" s="43"/>
    </row>
    <row r="100" spans="1:12" s="19" customFormat="1" ht="52.5" customHeight="1">
      <c r="A100" s="38">
        <v>53</v>
      </c>
      <c r="B100" s="38">
        <v>900</v>
      </c>
      <c r="C100" s="38">
        <v>90001</v>
      </c>
      <c r="D100" s="38">
        <v>6010</v>
      </c>
      <c r="E100" s="17" t="s">
        <v>107</v>
      </c>
      <c r="F100" s="195">
        <v>0</v>
      </c>
      <c r="G100" s="195">
        <v>1000000</v>
      </c>
      <c r="H100" s="204">
        <f>F100+G100</f>
        <v>1000000</v>
      </c>
      <c r="I100" s="204">
        <v>0</v>
      </c>
      <c r="J100" s="195"/>
      <c r="K100" s="204">
        <v>0</v>
      </c>
      <c r="L100" s="43" t="s">
        <v>176</v>
      </c>
    </row>
    <row r="101" spans="1:12" s="19" customFormat="1" ht="15.75">
      <c r="A101" s="38"/>
      <c r="B101" s="33">
        <v>900</v>
      </c>
      <c r="C101" s="33">
        <v>90001</v>
      </c>
      <c r="D101" s="33">
        <v>6010</v>
      </c>
      <c r="E101" s="113" t="s">
        <v>12</v>
      </c>
      <c r="F101" s="196">
        <f aca="true" t="shared" si="6" ref="F101:K101">SUM(F96:F100)</f>
        <v>0</v>
      </c>
      <c r="G101" s="196">
        <f t="shared" si="6"/>
        <v>1935000</v>
      </c>
      <c r="H101" s="196">
        <f t="shared" si="6"/>
        <v>1935000</v>
      </c>
      <c r="I101" s="196">
        <f t="shared" si="6"/>
        <v>0</v>
      </c>
      <c r="J101" s="196">
        <f t="shared" si="6"/>
        <v>0</v>
      </c>
      <c r="K101" s="196">
        <f t="shared" si="6"/>
        <v>0</v>
      </c>
      <c r="L101" s="43"/>
    </row>
    <row r="102" spans="1:12" s="19" customFormat="1" ht="9" customHeight="1">
      <c r="A102" s="40"/>
      <c r="B102" s="36"/>
      <c r="C102" s="36"/>
      <c r="D102" s="36"/>
      <c r="E102" s="190"/>
      <c r="F102" s="194"/>
      <c r="G102" s="194"/>
      <c r="H102" s="194"/>
      <c r="I102" s="206"/>
      <c r="J102" s="199"/>
      <c r="K102" s="287"/>
      <c r="L102" s="41"/>
    </row>
    <row r="103" spans="1:12" s="19" customFormat="1" ht="85.5" customHeight="1">
      <c r="A103" s="32">
        <v>54</v>
      </c>
      <c r="B103" s="38">
        <v>900</v>
      </c>
      <c r="C103" s="38">
        <v>90001</v>
      </c>
      <c r="D103" s="38">
        <v>6050</v>
      </c>
      <c r="E103" s="17" t="s">
        <v>185</v>
      </c>
      <c r="F103" s="195">
        <v>0</v>
      </c>
      <c r="G103" s="195">
        <v>12915</v>
      </c>
      <c r="H103" s="204">
        <f aca="true" t="shared" si="7" ref="H103:H108">F103+G103</f>
        <v>12915</v>
      </c>
      <c r="I103" s="204">
        <v>12915</v>
      </c>
      <c r="J103" s="195"/>
      <c r="K103" s="203">
        <v>12915</v>
      </c>
      <c r="L103" s="43" t="s">
        <v>125</v>
      </c>
    </row>
    <row r="104" spans="1:12" s="29" customFormat="1" ht="94.5">
      <c r="A104" s="32">
        <v>55</v>
      </c>
      <c r="B104" s="32">
        <v>900</v>
      </c>
      <c r="C104" s="32">
        <v>90001</v>
      </c>
      <c r="D104" s="32">
        <v>6050</v>
      </c>
      <c r="E104" s="101" t="s">
        <v>128</v>
      </c>
      <c r="F104" s="198">
        <v>400000</v>
      </c>
      <c r="G104" s="198">
        <v>-400000</v>
      </c>
      <c r="H104" s="203">
        <f t="shared" si="7"/>
        <v>0</v>
      </c>
      <c r="I104" s="203">
        <v>0</v>
      </c>
      <c r="J104" s="198"/>
      <c r="K104" s="203">
        <v>0</v>
      </c>
      <c r="L104" s="56" t="s">
        <v>186</v>
      </c>
    </row>
    <row r="105" spans="1:13" ht="64.5">
      <c r="A105" s="38">
        <v>56</v>
      </c>
      <c r="B105" s="38">
        <v>900</v>
      </c>
      <c r="C105" s="38">
        <v>90001</v>
      </c>
      <c r="D105" s="38">
        <v>6050</v>
      </c>
      <c r="E105" s="17" t="s">
        <v>63</v>
      </c>
      <c r="F105" s="195">
        <v>1000000</v>
      </c>
      <c r="G105" s="195">
        <v>0</v>
      </c>
      <c r="H105" s="203">
        <f t="shared" si="7"/>
        <v>1000000</v>
      </c>
      <c r="I105" s="203">
        <v>0</v>
      </c>
      <c r="J105" s="217"/>
      <c r="K105" s="203">
        <v>130089.66</v>
      </c>
      <c r="L105" s="235" t="s">
        <v>177</v>
      </c>
      <c r="M105" s="236"/>
    </row>
    <row r="106" spans="1:12" ht="64.5">
      <c r="A106" s="38">
        <v>57</v>
      </c>
      <c r="B106" s="38">
        <v>900</v>
      </c>
      <c r="C106" s="38">
        <v>90001</v>
      </c>
      <c r="D106" s="38">
        <v>6050</v>
      </c>
      <c r="E106" s="90" t="s">
        <v>65</v>
      </c>
      <c r="F106" s="195">
        <v>55000</v>
      </c>
      <c r="G106" s="195">
        <v>-55000</v>
      </c>
      <c r="H106" s="203">
        <f t="shared" si="7"/>
        <v>0</v>
      </c>
      <c r="I106" s="203">
        <v>0</v>
      </c>
      <c r="J106" s="198"/>
      <c r="K106" s="203">
        <v>0</v>
      </c>
      <c r="L106" s="56" t="s">
        <v>186</v>
      </c>
    </row>
    <row r="107" spans="1:12" ht="51" customHeight="1">
      <c r="A107" s="38">
        <v>58</v>
      </c>
      <c r="B107" s="38">
        <v>900</v>
      </c>
      <c r="C107" s="38">
        <v>90001</v>
      </c>
      <c r="D107" s="38">
        <v>6050</v>
      </c>
      <c r="E107" s="90" t="s">
        <v>66</v>
      </c>
      <c r="F107" s="195">
        <v>400000</v>
      </c>
      <c r="G107" s="195">
        <v>-400000</v>
      </c>
      <c r="H107" s="203">
        <f t="shared" si="7"/>
        <v>0</v>
      </c>
      <c r="I107" s="203">
        <v>0</v>
      </c>
      <c r="J107" s="198"/>
      <c r="K107" s="203">
        <v>0</v>
      </c>
      <c r="L107" s="56" t="s">
        <v>186</v>
      </c>
    </row>
    <row r="108" spans="1:12" ht="31.5">
      <c r="A108" s="38">
        <v>59</v>
      </c>
      <c r="B108" s="38">
        <v>900</v>
      </c>
      <c r="C108" s="38">
        <v>90001</v>
      </c>
      <c r="D108" s="38">
        <v>6050</v>
      </c>
      <c r="E108" s="90" t="s">
        <v>64</v>
      </c>
      <c r="F108" s="195">
        <v>15000</v>
      </c>
      <c r="G108" s="195">
        <v>0</v>
      </c>
      <c r="H108" s="203">
        <f t="shared" si="7"/>
        <v>15000</v>
      </c>
      <c r="I108" s="203">
        <v>0</v>
      </c>
      <c r="J108" s="198"/>
      <c r="K108" s="203">
        <v>0</v>
      </c>
      <c r="L108" s="56"/>
    </row>
    <row r="109" spans="1:12" s="18" customFormat="1" ht="15.75">
      <c r="A109" s="58"/>
      <c r="B109" s="58">
        <v>900</v>
      </c>
      <c r="C109" s="58">
        <v>90001</v>
      </c>
      <c r="D109" s="58">
        <v>6050</v>
      </c>
      <c r="E109" s="113" t="s">
        <v>22</v>
      </c>
      <c r="F109" s="217">
        <f aca="true" t="shared" si="8" ref="F109:K109">SUM(F103:F108)</f>
        <v>1870000</v>
      </c>
      <c r="G109" s="217">
        <f t="shared" si="8"/>
        <v>-842085</v>
      </c>
      <c r="H109" s="217">
        <f t="shared" si="8"/>
        <v>1027915</v>
      </c>
      <c r="I109" s="217">
        <f t="shared" si="8"/>
        <v>12915</v>
      </c>
      <c r="J109" s="217">
        <f t="shared" si="8"/>
        <v>0</v>
      </c>
      <c r="K109" s="217">
        <f t="shared" si="8"/>
        <v>143004.66</v>
      </c>
      <c r="L109" s="59"/>
    </row>
    <row r="110" spans="1:13" s="18" customFormat="1" ht="8.25" customHeight="1">
      <c r="A110" s="44"/>
      <c r="B110" s="36"/>
      <c r="C110" s="36"/>
      <c r="D110" s="36"/>
      <c r="E110" s="92"/>
      <c r="F110" s="194"/>
      <c r="G110" s="194"/>
      <c r="H110" s="194"/>
      <c r="I110" s="194"/>
      <c r="J110" s="194"/>
      <c r="K110" s="249"/>
      <c r="L110" s="37"/>
      <c r="M110" s="26"/>
    </row>
    <row r="111" spans="1:13" s="19" customFormat="1" ht="39">
      <c r="A111" s="38">
        <v>60</v>
      </c>
      <c r="B111" s="38">
        <v>900</v>
      </c>
      <c r="C111" s="38">
        <v>90003</v>
      </c>
      <c r="D111" s="38">
        <v>6060</v>
      </c>
      <c r="E111" s="17" t="s">
        <v>119</v>
      </c>
      <c r="F111" s="195">
        <v>0</v>
      </c>
      <c r="G111" s="195">
        <v>2700</v>
      </c>
      <c r="H111" s="195">
        <f>F111+G111</f>
        <v>2700</v>
      </c>
      <c r="I111" s="195">
        <v>2700</v>
      </c>
      <c r="J111" s="197" t="s">
        <v>27</v>
      </c>
      <c r="K111" s="195">
        <v>0</v>
      </c>
      <c r="L111" s="43" t="s">
        <v>125</v>
      </c>
      <c r="M111" s="157"/>
    </row>
    <row r="112" spans="1:13" s="18" customFormat="1" ht="15.75">
      <c r="A112" s="44"/>
      <c r="B112" s="33">
        <v>900</v>
      </c>
      <c r="C112" s="33">
        <v>90003</v>
      </c>
      <c r="D112" s="33">
        <v>6060</v>
      </c>
      <c r="E112" s="113" t="s">
        <v>22</v>
      </c>
      <c r="F112" s="196">
        <f>F111</f>
        <v>0</v>
      </c>
      <c r="G112" s="196">
        <f>G111</f>
        <v>2700</v>
      </c>
      <c r="H112" s="196">
        <f>H111</f>
        <v>2700</v>
      </c>
      <c r="I112" s="196">
        <f>I111</f>
        <v>2700</v>
      </c>
      <c r="J112" s="196"/>
      <c r="K112" s="196">
        <f>K111</f>
        <v>0</v>
      </c>
      <c r="L112" s="34"/>
      <c r="M112" s="156"/>
    </row>
    <row r="113" spans="1:13" s="18" customFormat="1" ht="15.75">
      <c r="A113" s="35"/>
      <c r="B113" s="36"/>
      <c r="C113" s="36"/>
      <c r="D113" s="36"/>
      <c r="E113" s="182"/>
      <c r="F113" s="200"/>
      <c r="G113" s="200"/>
      <c r="H113" s="200"/>
      <c r="I113" s="200"/>
      <c r="J113" s="200"/>
      <c r="K113" s="200"/>
      <c r="L113" s="71"/>
      <c r="M113" s="156"/>
    </row>
    <row r="114" spans="1:12" s="19" customFormat="1" ht="63">
      <c r="A114" s="39">
        <v>61</v>
      </c>
      <c r="B114" s="38">
        <v>900</v>
      </c>
      <c r="C114" s="38">
        <v>90004</v>
      </c>
      <c r="D114" s="38">
        <v>6050</v>
      </c>
      <c r="E114" s="90" t="s">
        <v>67</v>
      </c>
      <c r="F114" s="195">
        <v>50000</v>
      </c>
      <c r="G114" s="195">
        <v>0</v>
      </c>
      <c r="H114" s="204">
        <f>F114+G114</f>
        <v>50000</v>
      </c>
      <c r="I114" s="204">
        <v>0</v>
      </c>
      <c r="J114" s="195"/>
      <c r="K114" s="204">
        <v>0</v>
      </c>
      <c r="L114" s="43" t="s">
        <v>154</v>
      </c>
    </row>
    <row r="115" spans="1:12" s="18" customFormat="1" ht="15.75">
      <c r="A115" s="44"/>
      <c r="B115" s="58">
        <v>900</v>
      </c>
      <c r="C115" s="58">
        <v>90004</v>
      </c>
      <c r="D115" s="58">
        <v>6050</v>
      </c>
      <c r="E115" s="118" t="s">
        <v>22</v>
      </c>
      <c r="F115" s="217">
        <f>F114</f>
        <v>50000</v>
      </c>
      <c r="G115" s="217">
        <f>G114</f>
        <v>0</v>
      </c>
      <c r="H115" s="217">
        <f>H114</f>
        <v>50000</v>
      </c>
      <c r="I115" s="217">
        <f>I114</f>
        <v>0</v>
      </c>
      <c r="J115" s="196"/>
      <c r="K115" s="288">
        <f>K114</f>
        <v>0</v>
      </c>
      <c r="L115" s="34"/>
    </row>
    <row r="116" spans="1:12" s="18" customFormat="1" ht="15.75">
      <c r="A116" s="44"/>
      <c r="B116" s="36"/>
      <c r="C116" s="36"/>
      <c r="D116" s="36"/>
      <c r="E116" s="191"/>
      <c r="F116" s="200"/>
      <c r="G116" s="194"/>
      <c r="H116" s="219"/>
      <c r="I116" s="289"/>
      <c r="J116" s="194"/>
      <c r="K116" s="290"/>
      <c r="L116" s="59"/>
    </row>
    <row r="117" spans="1:12" s="19" customFormat="1" ht="39">
      <c r="A117" s="39">
        <v>62</v>
      </c>
      <c r="B117" s="32">
        <v>900</v>
      </c>
      <c r="C117" s="32">
        <v>90004</v>
      </c>
      <c r="D117" s="32">
        <v>6060</v>
      </c>
      <c r="E117" s="90" t="s">
        <v>68</v>
      </c>
      <c r="F117" s="198">
        <v>10000</v>
      </c>
      <c r="G117" s="195">
        <v>0</v>
      </c>
      <c r="H117" s="203">
        <f>F117+G117</f>
        <v>10000</v>
      </c>
      <c r="I117" s="203">
        <v>9950</v>
      </c>
      <c r="J117" s="218" t="s">
        <v>27</v>
      </c>
      <c r="K117" s="203">
        <v>0</v>
      </c>
      <c r="L117" s="56" t="s">
        <v>125</v>
      </c>
    </row>
    <row r="118" spans="1:12" s="18" customFormat="1" ht="15.75">
      <c r="A118" s="44"/>
      <c r="B118" s="58">
        <v>900</v>
      </c>
      <c r="C118" s="58">
        <v>90004</v>
      </c>
      <c r="D118" s="58">
        <v>6060</v>
      </c>
      <c r="E118" s="122" t="s">
        <v>22</v>
      </c>
      <c r="F118" s="217">
        <f>F117</f>
        <v>10000</v>
      </c>
      <c r="G118" s="217">
        <f>G117</f>
        <v>0</v>
      </c>
      <c r="H118" s="217">
        <f>H117</f>
        <v>10000</v>
      </c>
      <c r="I118" s="217">
        <f>I117</f>
        <v>9950</v>
      </c>
      <c r="J118" s="196"/>
      <c r="K118" s="198">
        <f>K117</f>
        <v>0</v>
      </c>
      <c r="L118" s="59"/>
    </row>
    <row r="119" spans="1:12" s="18" customFormat="1" ht="9.75" customHeight="1">
      <c r="A119" s="35"/>
      <c r="B119" s="36"/>
      <c r="C119" s="36"/>
      <c r="D119" s="36"/>
      <c r="E119" s="120"/>
      <c r="F119" s="194"/>
      <c r="G119" s="194"/>
      <c r="H119" s="194"/>
      <c r="I119" s="194"/>
      <c r="J119" s="219"/>
      <c r="K119" s="291"/>
      <c r="L119" s="37"/>
    </row>
    <row r="120" spans="1:12" s="19" customFormat="1" ht="94.5">
      <c r="A120" s="38">
        <v>63</v>
      </c>
      <c r="B120" s="38">
        <v>900</v>
      </c>
      <c r="C120" s="38">
        <v>90005</v>
      </c>
      <c r="D120" s="38">
        <v>6050</v>
      </c>
      <c r="E120" s="20" t="s">
        <v>181</v>
      </c>
      <c r="F120" s="195">
        <v>0</v>
      </c>
      <c r="G120" s="195">
        <f>H120-F120</f>
        <v>35000</v>
      </c>
      <c r="H120" s="195">
        <v>35000</v>
      </c>
      <c r="I120" s="195">
        <v>0</v>
      </c>
      <c r="J120" s="195"/>
      <c r="K120" s="195">
        <v>0</v>
      </c>
      <c r="L120" s="43" t="s">
        <v>155</v>
      </c>
    </row>
    <row r="121" spans="1:14" s="18" customFormat="1" ht="15.75">
      <c r="A121" s="33"/>
      <c r="B121" s="33">
        <v>900</v>
      </c>
      <c r="C121" s="33">
        <v>90005</v>
      </c>
      <c r="D121" s="33">
        <v>6050</v>
      </c>
      <c r="E121" s="122" t="s">
        <v>22</v>
      </c>
      <c r="F121" s="196">
        <f aca="true" t="shared" si="9" ref="F121:K121">F120</f>
        <v>0</v>
      </c>
      <c r="G121" s="196">
        <f t="shared" si="9"/>
        <v>35000</v>
      </c>
      <c r="H121" s="196">
        <f t="shared" si="9"/>
        <v>35000</v>
      </c>
      <c r="I121" s="196">
        <f t="shared" si="9"/>
        <v>0</v>
      </c>
      <c r="J121" s="196">
        <f t="shared" si="9"/>
        <v>0</v>
      </c>
      <c r="K121" s="196">
        <f t="shared" si="9"/>
        <v>0</v>
      </c>
      <c r="L121" s="292"/>
      <c r="M121" s="176"/>
      <c r="N121" s="156"/>
    </row>
    <row r="122" spans="1:14" s="18" customFormat="1" ht="6.75" customHeight="1">
      <c r="A122" s="44"/>
      <c r="B122" s="36"/>
      <c r="C122" s="36"/>
      <c r="D122" s="36"/>
      <c r="E122" s="120"/>
      <c r="F122" s="194"/>
      <c r="G122" s="194"/>
      <c r="H122" s="194"/>
      <c r="I122" s="194"/>
      <c r="J122" s="194"/>
      <c r="K122" s="194"/>
      <c r="L122" s="293"/>
      <c r="M122" s="176"/>
      <c r="N122" s="156"/>
    </row>
    <row r="123" spans="1:24" s="19" customFormat="1" ht="63">
      <c r="A123" s="38">
        <v>64</v>
      </c>
      <c r="B123" s="38">
        <v>900</v>
      </c>
      <c r="C123" s="38">
        <v>90015</v>
      </c>
      <c r="D123" s="38">
        <v>6050</v>
      </c>
      <c r="E123" s="20" t="s">
        <v>144</v>
      </c>
      <c r="F123" s="195">
        <v>0</v>
      </c>
      <c r="G123" s="195">
        <f>H123-F123</f>
        <v>1968</v>
      </c>
      <c r="H123" s="195">
        <v>1968</v>
      </c>
      <c r="I123" s="195">
        <v>0</v>
      </c>
      <c r="J123" s="195"/>
      <c r="K123" s="195">
        <v>6540</v>
      </c>
      <c r="L123" s="164" t="s">
        <v>138</v>
      </c>
      <c r="M123" s="175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</row>
    <row r="124" spans="1:24" s="159" customFormat="1" ht="63">
      <c r="A124" s="38">
        <v>65</v>
      </c>
      <c r="B124" s="38">
        <v>900</v>
      </c>
      <c r="C124" s="38">
        <v>90015</v>
      </c>
      <c r="D124" s="38">
        <v>6050</v>
      </c>
      <c r="E124" s="20" t="s">
        <v>178</v>
      </c>
      <c r="F124" s="195">
        <v>0</v>
      </c>
      <c r="G124" s="195">
        <v>12300</v>
      </c>
      <c r="H124" s="195">
        <v>71341</v>
      </c>
      <c r="I124" s="195">
        <v>0</v>
      </c>
      <c r="J124" s="195"/>
      <c r="K124" s="195">
        <v>4920</v>
      </c>
      <c r="L124" s="43" t="s">
        <v>156</v>
      </c>
      <c r="M124" s="175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</row>
    <row r="125" spans="1:24" s="18" customFormat="1" ht="47.25">
      <c r="A125" s="32">
        <v>66</v>
      </c>
      <c r="B125" s="32">
        <v>900</v>
      </c>
      <c r="C125" s="32">
        <v>90015</v>
      </c>
      <c r="D125" s="32">
        <v>6050</v>
      </c>
      <c r="E125" s="102" t="s">
        <v>103</v>
      </c>
      <c r="F125" s="198">
        <v>0</v>
      </c>
      <c r="G125" s="198">
        <f>H125-F125</f>
        <v>56000</v>
      </c>
      <c r="H125" s="198">
        <v>56000</v>
      </c>
      <c r="I125" s="198">
        <v>0</v>
      </c>
      <c r="J125" s="198"/>
      <c r="K125" s="198">
        <v>0</v>
      </c>
      <c r="L125" s="56" t="s">
        <v>125</v>
      </c>
      <c r="M125" s="2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</row>
    <row r="126" spans="1:12" s="18" customFormat="1" ht="94.5">
      <c r="A126" s="32">
        <v>67</v>
      </c>
      <c r="B126" s="32">
        <v>900</v>
      </c>
      <c r="C126" s="32">
        <v>90015</v>
      </c>
      <c r="D126" s="32">
        <v>6050</v>
      </c>
      <c r="E126" s="158" t="s">
        <v>142</v>
      </c>
      <c r="F126" s="195">
        <v>0</v>
      </c>
      <c r="G126" s="195">
        <f>H126-F126</f>
        <v>25990</v>
      </c>
      <c r="H126" s="195">
        <v>25990</v>
      </c>
      <c r="I126" s="198">
        <v>5043</v>
      </c>
      <c r="J126" s="198"/>
      <c r="K126" s="198">
        <v>5043</v>
      </c>
      <c r="L126" s="56" t="s">
        <v>141</v>
      </c>
    </row>
    <row r="127" spans="1:12" ht="51.75" customHeight="1">
      <c r="A127" s="60">
        <v>68</v>
      </c>
      <c r="B127" s="60">
        <v>900</v>
      </c>
      <c r="C127" s="60">
        <v>90015</v>
      </c>
      <c r="D127" s="60">
        <v>6050</v>
      </c>
      <c r="E127" s="101" t="s">
        <v>143</v>
      </c>
      <c r="F127" s="203">
        <v>10000</v>
      </c>
      <c r="G127" s="198">
        <v>0</v>
      </c>
      <c r="H127" s="203">
        <f>F127+G127</f>
        <v>10000</v>
      </c>
      <c r="I127" s="203">
        <v>0</v>
      </c>
      <c r="J127" s="197" t="s">
        <v>27</v>
      </c>
      <c r="K127" s="203">
        <v>3936</v>
      </c>
      <c r="L127" s="56" t="s">
        <v>138</v>
      </c>
    </row>
    <row r="128" spans="1:12" ht="15.75">
      <c r="A128" s="61"/>
      <c r="B128" s="61">
        <v>900</v>
      </c>
      <c r="C128" s="61">
        <v>90015</v>
      </c>
      <c r="D128" s="62">
        <v>6050</v>
      </c>
      <c r="E128" s="123" t="s">
        <v>12</v>
      </c>
      <c r="F128" s="286">
        <f aca="true" t="shared" si="10" ref="F128:K128">SUM(F123:F127)</f>
        <v>10000</v>
      </c>
      <c r="G128" s="286">
        <f t="shared" si="10"/>
        <v>96258</v>
      </c>
      <c r="H128" s="286">
        <f t="shared" si="10"/>
        <v>165299</v>
      </c>
      <c r="I128" s="286">
        <f t="shared" si="10"/>
        <v>5043</v>
      </c>
      <c r="J128" s="286">
        <f t="shared" si="10"/>
        <v>0</v>
      </c>
      <c r="K128" s="286">
        <f t="shared" si="10"/>
        <v>20439</v>
      </c>
      <c r="L128" s="63"/>
    </row>
    <row r="129" spans="1:12" ht="5.25" customHeight="1">
      <c r="A129" s="64"/>
      <c r="B129" s="65"/>
      <c r="C129" s="66"/>
      <c r="D129" s="65"/>
      <c r="E129" s="99"/>
      <c r="F129" s="208"/>
      <c r="G129" s="220"/>
      <c r="H129" s="208"/>
      <c r="I129" s="208"/>
      <c r="J129" s="220"/>
      <c r="K129" s="206"/>
      <c r="L129" s="67"/>
    </row>
    <row r="130" spans="1:12" s="19" customFormat="1" ht="52.5" customHeight="1">
      <c r="A130" s="31">
        <v>69</v>
      </c>
      <c r="B130" s="31">
        <v>900</v>
      </c>
      <c r="C130" s="31">
        <v>90095</v>
      </c>
      <c r="D130" s="31">
        <v>6050</v>
      </c>
      <c r="E130" s="20" t="s">
        <v>108</v>
      </c>
      <c r="F130" s="204">
        <v>0</v>
      </c>
      <c r="G130" s="204">
        <v>48000</v>
      </c>
      <c r="H130" s="204">
        <f>F131+G130</f>
        <v>48000</v>
      </c>
      <c r="I130" s="204">
        <v>0</v>
      </c>
      <c r="J130" s="204"/>
      <c r="K130" s="204">
        <v>0</v>
      </c>
      <c r="L130" s="68" t="s">
        <v>152</v>
      </c>
    </row>
    <row r="131" spans="1:12" s="19" customFormat="1" ht="67.5" customHeight="1">
      <c r="A131" s="31">
        <v>70</v>
      </c>
      <c r="B131" s="31">
        <v>900</v>
      </c>
      <c r="C131" s="31">
        <v>90095</v>
      </c>
      <c r="D131" s="31">
        <v>6050</v>
      </c>
      <c r="E131" s="20" t="s">
        <v>104</v>
      </c>
      <c r="F131" s="204">
        <v>0</v>
      </c>
      <c r="G131" s="204">
        <f>H131-F131</f>
        <v>63900</v>
      </c>
      <c r="H131" s="204">
        <v>63900</v>
      </c>
      <c r="I131" s="204">
        <v>0</v>
      </c>
      <c r="J131" s="204"/>
      <c r="K131" s="204">
        <v>6519</v>
      </c>
      <c r="L131" s="68" t="s">
        <v>146</v>
      </c>
    </row>
    <row r="132" spans="1:12" s="19" customFormat="1" ht="47.25">
      <c r="A132" s="31">
        <v>71</v>
      </c>
      <c r="B132" s="31">
        <v>900</v>
      </c>
      <c r="C132" s="31">
        <v>90095</v>
      </c>
      <c r="D132" s="31">
        <v>6050</v>
      </c>
      <c r="E132" s="98" t="s">
        <v>72</v>
      </c>
      <c r="F132" s="204">
        <v>56000</v>
      </c>
      <c r="G132" s="204">
        <v>0</v>
      </c>
      <c r="H132" s="204">
        <f>F132+G132</f>
        <v>56000</v>
      </c>
      <c r="I132" s="204">
        <v>2807.5</v>
      </c>
      <c r="J132" s="204">
        <v>0</v>
      </c>
      <c r="K132" s="204">
        <v>57054.99</v>
      </c>
      <c r="L132" s="68" t="s">
        <v>145</v>
      </c>
    </row>
    <row r="133" spans="1:12" s="19" customFormat="1" ht="47.25">
      <c r="A133" s="31">
        <v>72</v>
      </c>
      <c r="B133" s="31">
        <v>900</v>
      </c>
      <c r="C133" s="31">
        <v>90095</v>
      </c>
      <c r="D133" s="31">
        <v>6050</v>
      </c>
      <c r="E133" s="90" t="s">
        <v>70</v>
      </c>
      <c r="F133" s="204">
        <v>8212</v>
      </c>
      <c r="G133" s="204">
        <v>0</v>
      </c>
      <c r="H133" s="204">
        <f>F133+G133</f>
        <v>8212</v>
      </c>
      <c r="I133" s="204">
        <v>0</v>
      </c>
      <c r="J133" s="197" t="s">
        <v>27</v>
      </c>
      <c r="K133" s="204">
        <v>10.5</v>
      </c>
      <c r="L133" s="68" t="s">
        <v>152</v>
      </c>
    </row>
    <row r="134" spans="1:12" s="19" customFormat="1" ht="47.25">
      <c r="A134" s="31">
        <v>73</v>
      </c>
      <c r="B134" s="31">
        <v>900</v>
      </c>
      <c r="C134" s="31">
        <v>90095</v>
      </c>
      <c r="D134" s="31">
        <v>6050</v>
      </c>
      <c r="E134" s="90" t="s">
        <v>71</v>
      </c>
      <c r="F134" s="204">
        <v>20000</v>
      </c>
      <c r="G134" s="204">
        <v>0</v>
      </c>
      <c r="H134" s="204">
        <f>F134+G134</f>
        <v>20000</v>
      </c>
      <c r="I134" s="204">
        <v>0</v>
      </c>
      <c r="J134" s="197" t="s">
        <v>27</v>
      </c>
      <c r="K134" s="204">
        <v>24234.63</v>
      </c>
      <c r="L134" s="68" t="s">
        <v>152</v>
      </c>
    </row>
    <row r="135" spans="1:12" s="19" customFormat="1" ht="78.75">
      <c r="A135" s="31">
        <v>74</v>
      </c>
      <c r="B135" s="31">
        <v>900</v>
      </c>
      <c r="C135" s="31">
        <v>90095</v>
      </c>
      <c r="D135" s="31">
        <v>6050</v>
      </c>
      <c r="E135" s="90" t="s">
        <v>69</v>
      </c>
      <c r="F135" s="204">
        <v>9000</v>
      </c>
      <c r="G135" s="204">
        <v>0</v>
      </c>
      <c r="H135" s="204">
        <f>F135+G135</f>
        <v>9000</v>
      </c>
      <c r="I135" s="204">
        <v>0</v>
      </c>
      <c r="J135" s="197" t="s">
        <v>27</v>
      </c>
      <c r="K135" s="204">
        <v>0</v>
      </c>
      <c r="L135" s="43" t="s">
        <v>152</v>
      </c>
    </row>
    <row r="136" spans="1:12" s="18" customFormat="1" ht="15.75">
      <c r="A136" s="62"/>
      <c r="B136" s="62">
        <v>900</v>
      </c>
      <c r="C136" s="62">
        <v>90095</v>
      </c>
      <c r="D136" s="62">
        <v>6050</v>
      </c>
      <c r="E136" s="124" t="s">
        <v>22</v>
      </c>
      <c r="F136" s="205">
        <f>SUM(F130:F135)</f>
        <v>93212</v>
      </c>
      <c r="G136" s="205">
        <f>SUM(G130:G135)</f>
        <v>111900</v>
      </c>
      <c r="H136" s="205">
        <f>SUM(H130:H135)</f>
        <v>205112</v>
      </c>
      <c r="I136" s="205">
        <f>SUM(I130:I135)</f>
        <v>2807.5</v>
      </c>
      <c r="J136" s="205"/>
      <c r="K136" s="205">
        <f>SUM(K130:K135)</f>
        <v>87819.12</v>
      </c>
      <c r="L136" s="69"/>
    </row>
    <row r="137" spans="1:12" s="18" customFormat="1" ht="15.75">
      <c r="A137" s="64"/>
      <c r="B137" s="65"/>
      <c r="C137" s="65"/>
      <c r="D137" s="65"/>
      <c r="E137" s="104"/>
      <c r="F137" s="208"/>
      <c r="G137" s="208"/>
      <c r="H137" s="208"/>
      <c r="I137" s="208"/>
      <c r="J137" s="208"/>
      <c r="K137" s="206"/>
      <c r="L137" s="67"/>
    </row>
    <row r="138" spans="1:12" s="18" customFormat="1" ht="47.25">
      <c r="A138" s="31">
        <v>75</v>
      </c>
      <c r="B138" s="31">
        <v>900</v>
      </c>
      <c r="C138" s="31">
        <v>90095</v>
      </c>
      <c r="D138" s="31">
        <v>6060</v>
      </c>
      <c r="E138" s="89" t="s">
        <v>73</v>
      </c>
      <c r="F138" s="250">
        <v>7000</v>
      </c>
      <c r="G138" s="204">
        <v>0</v>
      </c>
      <c r="H138" s="204">
        <f>F138+G138</f>
        <v>7000</v>
      </c>
      <c r="I138" s="204">
        <v>15.8</v>
      </c>
      <c r="J138" s="197" t="s">
        <v>27</v>
      </c>
      <c r="K138" s="204">
        <v>15.8</v>
      </c>
      <c r="L138" s="237" t="s">
        <v>125</v>
      </c>
    </row>
    <row r="139" spans="1:12" s="18" customFormat="1" ht="47.25">
      <c r="A139" s="31">
        <v>76</v>
      </c>
      <c r="B139" s="31">
        <v>900</v>
      </c>
      <c r="C139" s="31">
        <v>90095</v>
      </c>
      <c r="D139" s="31">
        <v>6060</v>
      </c>
      <c r="E139" s="89" t="s">
        <v>74</v>
      </c>
      <c r="F139" s="250">
        <v>4000</v>
      </c>
      <c r="G139" s="204">
        <v>0</v>
      </c>
      <c r="H139" s="204">
        <f>F139+G139</f>
        <v>4000</v>
      </c>
      <c r="I139" s="204">
        <v>0</v>
      </c>
      <c r="J139" s="197" t="s">
        <v>27</v>
      </c>
      <c r="K139" s="204">
        <v>0</v>
      </c>
      <c r="L139" s="67"/>
    </row>
    <row r="140" spans="1:12" s="19" customFormat="1" ht="39">
      <c r="A140" s="31">
        <v>77</v>
      </c>
      <c r="B140" s="31">
        <v>900</v>
      </c>
      <c r="C140" s="31">
        <v>90095</v>
      </c>
      <c r="D140" s="31">
        <v>6060</v>
      </c>
      <c r="E140" s="94" t="s">
        <v>75</v>
      </c>
      <c r="F140" s="250">
        <v>6076</v>
      </c>
      <c r="G140" s="204">
        <v>0</v>
      </c>
      <c r="H140" s="204">
        <f>F140+G140</f>
        <v>6076</v>
      </c>
      <c r="I140" s="204">
        <v>0</v>
      </c>
      <c r="J140" s="197" t="s">
        <v>27</v>
      </c>
      <c r="K140" s="260">
        <v>0</v>
      </c>
      <c r="L140" s="43" t="s">
        <v>165</v>
      </c>
    </row>
    <row r="141" spans="1:12" s="19" customFormat="1" ht="63">
      <c r="A141" s="31">
        <v>78</v>
      </c>
      <c r="B141" s="31">
        <v>900</v>
      </c>
      <c r="C141" s="31">
        <v>90095</v>
      </c>
      <c r="D141" s="31">
        <v>6060</v>
      </c>
      <c r="E141" s="94" t="s">
        <v>76</v>
      </c>
      <c r="F141" s="250">
        <v>4000</v>
      </c>
      <c r="G141" s="204">
        <v>0</v>
      </c>
      <c r="H141" s="204">
        <f>F141+G141</f>
        <v>4000</v>
      </c>
      <c r="I141" s="204">
        <v>15.8</v>
      </c>
      <c r="J141" s="197" t="s">
        <v>27</v>
      </c>
      <c r="K141" s="260">
        <v>15.8</v>
      </c>
      <c r="L141" s="43" t="s">
        <v>154</v>
      </c>
    </row>
    <row r="142" spans="1:12" s="18" customFormat="1" ht="15.75">
      <c r="A142" s="62"/>
      <c r="B142" s="62">
        <v>900</v>
      </c>
      <c r="C142" s="62">
        <v>90095</v>
      </c>
      <c r="D142" s="62">
        <v>6060</v>
      </c>
      <c r="E142" s="124" t="s">
        <v>22</v>
      </c>
      <c r="F142" s="205">
        <f aca="true" t="shared" si="11" ref="F142:K142">SUM(F138:F141)</f>
        <v>21076</v>
      </c>
      <c r="G142" s="205">
        <f t="shared" si="11"/>
        <v>0</v>
      </c>
      <c r="H142" s="205">
        <f t="shared" si="11"/>
        <v>21076</v>
      </c>
      <c r="I142" s="205">
        <f t="shared" si="11"/>
        <v>31.6</v>
      </c>
      <c r="J142" s="205">
        <f t="shared" si="11"/>
        <v>0</v>
      </c>
      <c r="K142" s="205">
        <f t="shared" si="11"/>
        <v>31.6</v>
      </c>
      <c r="L142" s="69"/>
    </row>
    <row r="143" spans="1:12" s="18" customFormat="1" ht="15.75">
      <c r="A143" s="81"/>
      <c r="B143" s="81"/>
      <c r="C143" s="81"/>
      <c r="D143" s="81"/>
      <c r="E143" s="161"/>
      <c r="F143" s="208"/>
      <c r="G143" s="205"/>
      <c r="H143" s="288"/>
      <c r="I143" s="288"/>
      <c r="J143" s="217"/>
      <c r="K143" s="288"/>
      <c r="L143" s="160"/>
    </row>
    <row r="144" spans="1:12" s="18" customFormat="1" ht="57.75" customHeight="1">
      <c r="A144" s="60">
        <v>79</v>
      </c>
      <c r="B144" s="60">
        <v>921</v>
      </c>
      <c r="C144" s="60">
        <v>92109</v>
      </c>
      <c r="D144" s="60">
        <v>6050</v>
      </c>
      <c r="E144" s="101" t="s">
        <v>77</v>
      </c>
      <c r="F144" s="294">
        <v>14000</v>
      </c>
      <c r="G144" s="203">
        <v>0</v>
      </c>
      <c r="H144" s="203">
        <f aca="true" t="shared" si="12" ref="H144:H149">F144+G144</f>
        <v>14000</v>
      </c>
      <c r="I144" s="203">
        <v>2238.6</v>
      </c>
      <c r="J144" s="197" t="s">
        <v>27</v>
      </c>
      <c r="K144" s="203">
        <v>2238.6</v>
      </c>
      <c r="L144" s="56" t="s">
        <v>167</v>
      </c>
    </row>
    <row r="145" spans="1:12" s="18" customFormat="1" ht="47.25">
      <c r="A145" s="31">
        <v>80</v>
      </c>
      <c r="B145" s="31">
        <v>921</v>
      </c>
      <c r="C145" s="31">
        <v>92109</v>
      </c>
      <c r="D145" s="31">
        <v>6050</v>
      </c>
      <c r="E145" s="90" t="s">
        <v>99</v>
      </c>
      <c r="F145" s="254">
        <v>4672</v>
      </c>
      <c r="G145" s="204">
        <v>0</v>
      </c>
      <c r="H145" s="203">
        <f t="shared" si="12"/>
        <v>4672</v>
      </c>
      <c r="I145" s="204">
        <v>0</v>
      </c>
      <c r="J145" s="197" t="s">
        <v>27</v>
      </c>
      <c r="K145" s="204">
        <v>0</v>
      </c>
      <c r="L145" s="43"/>
    </row>
    <row r="146" spans="1:12" s="18" customFormat="1" ht="47.25">
      <c r="A146" s="31">
        <v>81</v>
      </c>
      <c r="B146" s="31">
        <v>921</v>
      </c>
      <c r="C146" s="31">
        <v>92109</v>
      </c>
      <c r="D146" s="31">
        <v>6050</v>
      </c>
      <c r="E146" s="90" t="s">
        <v>78</v>
      </c>
      <c r="F146" s="254">
        <v>4000</v>
      </c>
      <c r="G146" s="204">
        <v>0</v>
      </c>
      <c r="H146" s="203">
        <f t="shared" si="12"/>
        <v>4000</v>
      </c>
      <c r="I146" s="204">
        <v>0</v>
      </c>
      <c r="J146" s="197" t="s">
        <v>27</v>
      </c>
      <c r="K146" s="204">
        <v>0</v>
      </c>
      <c r="L146" s="43" t="s">
        <v>152</v>
      </c>
    </row>
    <row r="147" spans="1:12" s="18" customFormat="1" ht="39">
      <c r="A147" s="31">
        <v>82</v>
      </c>
      <c r="B147" s="31">
        <v>921</v>
      </c>
      <c r="C147" s="31">
        <v>92109</v>
      </c>
      <c r="D147" s="31">
        <v>6050</v>
      </c>
      <c r="E147" s="90" t="s">
        <v>79</v>
      </c>
      <c r="F147" s="254">
        <v>4500</v>
      </c>
      <c r="G147" s="204">
        <f>H147-F147</f>
        <v>-3341</v>
      </c>
      <c r="H147" s="203">
        <v>1159</v>
      </c>
      <c r="I147" s="204">
        <v>0</v>
      </c>
      <c r="J147" s="197" t="s">
        <v>27</v>
      </c>
      <c r="K147" s="204">
        <v>0</v>
      </c>
      <c r="L147" s="43" t="s">
        <v>163</v>
      </c>
    </row>
    <row r="148" spans="1:12" s="18" customFormat="1" ht="47.25">
      <c r="A148" s="31">
        <v>83</v>
      </c>
      <c r="B148" s="31">
        <v>921</v>
      </c>
      <c r="C148" s="31">
        <v>92109</v>
      </c>
      <c r="D148" s="31">
        <v>6050</v>
      </c>
      <c r="E148" s="90" t="s">
        <v>80</v>
      </c>
      <c r="F148" s="254">
        <v>29000</v>
      </c>
      <c r="G148" s="204">
        <v>0</v>
      </c>
      <c r="H148" s="203">
        <f t="shared" si="12"/>
        <v>29000</v>
      </c>
      <c r="I148" s="204">
        <v>0</v>
      </c>
      <c r="J148" s="197" t="s">
        <v>27</v>
      </c>
      <c r="K148" s="204">
        <v>0</v>
      </c>
      <c r="L148" s="43" t="s">
        <v>152</v>
      </c>
    </row>
    <row r="149" spans="1:12" s="18" customFormat="1" ht="63">
      <c r="A149" s="31">
        <v>84</v>
      </c>
      <c r="B149" s="31">
        <v>921</v>
      </c>
      <c r="C149" s="31">
        <v>92109</v>
      </c>
      <c r="D149" s="31">
        <v>6050</v>
      </c>
      <c r="E149" s="90" t="s">
        <v>81</v>
      </c>
      <c r="F149" s="254">
        <v>11000</v>
      </c>
      <c r="G149" s="204">
        <v>0</v>
      </c>
      <c r="H149" s="203">
        <f t="shared" si="12"/>
        <v>11000</v>
      </c>
      <c r="I149" s="204">
        <v>0</v>
      </c>
      <c r="J149" s="197" t="s">
        <v>27</v>
      </c>
      <c r="K149" s="204">
        <v>0</v>
      </c>
      <c r="L149" s="43" t="s">
        <v>152</v>
      </c>
    </row>
    <row r="150" spans="1:12" s="18" customFormat="1" ht="15.75">
      <c r="A150" s="31"/>
      <c r="B150" s="62">
        <v>921</v>
      </c>
      <c r="C150" s="62">
        <v>92109</v>
      </c>
      <c r="D150" s="62">
        <v>6050</v>
      </c>
      <c r="E150" s="124" t="s">
        <v>22</v>
      </c>
      <c r="F150" s="295">
        <f aca="true" t="shared" si="13" ref="F150:K150">SUM(F144:F149)</f>
        <v>67172</v>
      </c>
      <c r="G150" s="295">
        <f t="shared" si="13"/>
        <v>-3341</v>
      </c>
      <c r="H150" s="295">
        <f t="shared" si="13"/>
        <v>63831</v>
      </c>
      <c r="I150" s="295">
        <f t="shared" si="13"/>
        <v>2238.6</v>
      </c>
      <c r="J150" s="295">
        <f t="shared" si="13"/>
        <v>0</v>
      </c>
      <c r="K150" s="295">
        <f t="shared" si="13"/>
        <v>2238.6</v>
      </c>
      <c r="L150" s="34"/>
    </row>
    <row r="151" spans="1:12" s="18" customFormat="1" ht="6" customHeight="1">
      <c r="A151" s="64"/>
      <c r="B151" s="65"/>
      <c r="C151" s="65"/>
      <c r="D151" s="65"/>
      <c r="E151" s="104"/>
      <c r="F151" s="185"/>
      <c r="G151" s="185"/>
      <c r="H151" s="185"/>
      <c r="I151" s="185"/>
      <c r="J151" s="185"/>
      <c r="K151" s="221"/>
      <c r="L151" s="37"/>
    </row>
    <row r="152" spans="1:12" s="18" customFormat="1" ht="47.25">
      <c r="A152" s="72">
        <v>85</v>
      </c>
      <c r="B152" s="31">
        <v>921</v>
      </c>
      <c r="C152" s="31">
        <v>92109</v>
      </c>
      <c r="D152" s="31">
        <v>6060</v>
      </c>
      <c r="E152" s="100" t="s">
        <v>82</v>
      </c>
      <c r="F152" s="222">
        <v>4800</v>
      </c>
      <c r="G152" s="70">
        <v>0</v>
      </c>
      <c r="H152" s="70">
        <f>F152+G152</f>
        <v>4800</v>
      </c>
      <c r="I152" s="70">
        <v>0</v>
      </c>
      <c r="J152" s="197" t="s">
        <v>27</v>
      </c>
      <c r="K152" s="222">
        <v>0</v>
      </c>
      <c r="L152" s="43" t="s">
        <v>154</v>
      </c>
    </row>
    <row r="153" spans="1:12" s="18" customFormat="1" ht="15.75">
      <c r="A153" s="62"/>
      <c r="B153" s="62">
        <v>921</v>
      </c>
      <c r="C153" s="62">
        <v>92109</v>
      </c>
      <c r="D153" s="62">
        <v>6060</v>
      </c>
      <c r="E153" s="119" t="s">
        <v>12</v>
      </c>
      <c r="F153" s="70">
        <f>F152</f>
        <v>4800</v>
      </c>
      <c r="G153" s="70">
        <f>G152</f>
        <v>0</v>
      </c>
      <c r="H153" s="70">
        <f>H152</f>
        <v>4800</v>
      </c>
      <c r="I153" s="70">
        <f>I152</f>
        <v>0</v>
      </c>
      <c r="J153" s="70"/>
      <c r="K153" s="70">
        <f>K152</f>
        <v>0</v>
      </c>
      <c r="L153" s="34"/>
    </row>
    <row r="154" spans="1:12" s="19" customFormat="1" ht="9.75" customHeight="1">
      <c r="A154" s="72"/>
      <c r="B154" s="73"/>
      <c r="C154" s="73"/>
      <c r="D154" s="73"/>
      <c r="E154" s="95"/>
      <c r="F154" s="221"/>
      <c r="G154" s="221"/>
      <c r="H154" s="296"/>
      <c r="I154" s="221"/>
      <c r="J154" s="221"/>
      <c r="K154" s="221"/>
      <c r="L154" s="41"/>
    </row>
    <row r="155" spans="1:12" s="19" customFormat="1" ht="31.5">
      <c r="A155" s="31">
        <v>86</v>
      </c>
      <c r="B155" s="31">
        <v>921</v>
      </c>
      <c r="C155" s="31">
        <v>92109</v>
      </c>
      <c r="D155" s="31">
        <v>6220</v>
      </c>
      <c r="E155" s="98" t="s">
        <v>106</v>
      </c>
      <c r="F155" s="222">
        <v>0</v>
      </c>
      <c r="G155" s="222">
        <v>14975</v>
      </c>
      <c r="H155" s="222">
        <f>F155+G155</f>
        <v>14975</v>
      </c>
      <c r="I155" s="222">
        <v>14975</v>
      </c>
      <c r="J155" s="222"/>
      <c r="K155" s="222">
        <v>0</v>
      </c>
      <c r="L155" s="56" t="s">
        <v>125</v>
      </c>
    </row>
    <row r="156" spans="1:12" s="19" customFormat="1" ht="31.5">
      <c r="A156" s="60">
        <v>87</v>
      </c>
      <c r="B156" s="31">
        <v>921</v>
      </c>
      <c r="C156" s="31">
        <v>92109</v>
      </c>
      <c r="D156" s="31">
        <v>6220</v>
      </c>
      <c r="E156" s="98" t="s">
        <v>122</v>
      </c>
      <c r="F156" s="222">
        <v>0</v>
      </c>
      <c r="G156" s="223">
        <v>59420</v>
      </c>
      <c r="H156" s="223">
        <f>F156+G156</f>
        <v>59420</v>
      </c>
      <c r="I156" s="223">
        <v>59420</v>
      </c>
      <c r="J156" s="223"/>
      <c r="K156" s="223">
        <v>0</v>
      </c>
      <c r="L156" s="56" t="s">
        <v>125</v>
      </c>
    </row>
    <row r="157" spans="1:18" s="19" customFormat="1" ht="47.25">
      <c r="A157" s="60">
        <v>88</v>
      </c>
      <c r="B157" s="60">
        <v>921</v>
      </c>
      <c r="C157" s="60">
        <v>92109</v>
      </c>
      <c r="D157" s="60">
        <v>6220</v>
      </c>
      <c r="E157" s="162" t="s">
        <v>100</v>
      </c>
      <c r="F157" s="223">
        <v>12000</v>
      </c>
      <c r="G157" s="223">
        <v>0</v>
      </c>
      <c r="H157" s="223">
        <f>F157+G157</f>
        <v>12000</v>
      </c>
      <c r="I157" s="224">
        <v>0</v>
      </c>
      <c r="J157" s="224"/>
      <c r="K157" s="224">
        <v>0</v>
      </c>
      <c r="L157" s="56" t="s">
        <v>179</v>
      </c>
      <c r="R157" s="229"/>
    </row>
    <row r="158" spans="1:18" s="18" customFormat="1" ht="15.75">
      <c r="A158" s="62"/>
      <c r="B158" s="62">
        <v>921</v>
      </c>
      <c r="C158" s="62">
        <v>92109</v>
      </c>
      <c r="D158" s="62">
        <v>6220</v>
      </c>
      <c r="E158" s="124" t="s">
        <v>22</v>
      </c>
      <c r="F158" s="70">
        <f aca="true" t="shared" si="14" ref="F158:K158">SUM(F155:F157)</f>
        <v>12000</v>
      </c>
      <c r="G158" s="70">
        <f t="shared" si="14"/>
        <v>74395</v>
      </c>
      <c r="H158" s="70">
        <f t="shared" si="14"/>
        <v>86395</v>
      </c>
      <c r="I158" s="70">
        <f t="shared" si="14"/>
        <v>74395</v>
      </c>
      <c r="J158" s="70">
        <f t="shared" si="14"/>
        <v>0</v>
      </c>
      <c r="K158" s="70">
        <f t="shared" si="14"/>
        <v>0</v>
      </c>
      <c r="L158" s="34"/>
      <c r="R158" s="156"/>
    </row>
    <row r="159" spans="1:12" s="18" customFormat="1" ht="7.5" customHeight="1">
      <c r="A159" s="64"/>
      <c r="B159" s="65"/>
      <c r="C159" s="65"/>
      <c r="D159" s="65"/>
      <c r="E159" s="104"/>
      <c r="F159" s="185"/>
      <c r="G159" s="185"/>
      <c r="H159" s="185"/>
      <c r="I159" s="185"/>
      <c r="J159" s="185"/>
      <c r="K159" s="221"/>
      <c r="L159" s="37"/>
    </row>
    <row r="160" spans="1:12" s="19" customFormat="1" ht="31.5">
      <c r="A160" s="60">
        <v>89</v>
      </c>
      <c r="B160" s="60">
        <v>921</v>
      </c>
      <c r="C160" s="60">
        <v>92118</v>
      </c>
      <c r="D160" s="60">
        <v>6220</v>
      </c>
      <c r="E160" s="98" t="s">
        <v>109</v>
      </c>
      <c r="F160" s="222">
        <v>0</v>
      </c>
      <c r="G160" s="222">
        <v>10000</v>
      </c>
      <c r="H160" s="222">
        <f>F160+G160</f>
        <v>10000</v>
      </c>
      <c r="I160" s="222">
        <v>0</v>
      </c>
      <c r="J160" s="222"/>
      <c r="K160" s="222">
        <v>0</v>
      </c>
      <c r="L160" s="43" t="s">
        <v>125</v>
      </c>
    </row>
    <row r="161" spans="1:12" s="18" customFormat="1" ht="31.5">
      <c r="A161" s="60">
        <v>90</v>
      </c>
      <c r="B161" s="60">
        <v>921</v>
      </c>
      <c r="C161" s="60">
        <v>92118</v>
      </c>
      <c r="D161" s="60">
        <v>6220</v>
      </c>
      <c r="E161" s="101" t="s">
        <v>83</v>
      </c>
      <c r="F161" s="223">
        <v>8000</v>
      </c>
      <c r="G161" s="223">
        <v>0</v>
      </c>
      <c r="H161" s="223">
        <f>F161+G161</f>
        <v>8000</v>
      </c>
      <c r="I161" s="223">
        <v>0</v>
      </c>
      <c r="J161" s="117"/>
      <c r="K161" s="223">
        <v>0</v>
      </c>
      <c r="L161" s="56" t="s">
        <v>154</v>
      </c>
    </row>
    <row r="162" spans="1:12" s="18" customFormat="1" ht="15.75">
      <c r="A162" s="62"/>
      <c r="B162" s="62">
        <v>921</v>
      </c>
      <c r="C162" s="62">
        <v>92118</v>
      </c>
      <c r="D162" s="62">
        <v>6220</v>
      </c>
      <c r="E162" s="125" t="s">
        <v>12</v>
      </c>
      <c r="F162" s="70">
        <f aca="true" t="shared" si="15" ref="F162:K162">SUM(F160:F161)</f>
        <v>8000</v>
      </c>
      <c r="G162" s="70">
        <f t="shared" si="15"/>
        <v>10000</v>
      </c>
      <c r="H162" s="70">
        <f t="shared" si="15"/>
        <v>18000</v>
      </c>
      <c r="I162" s="70">
        <f t="shared" si="15"/>
        <v>0</v>
      </c>
      <c r="J162" s="70">
        <f t="shared" si="15"/>
        <v>0</v>
      </c>
      <c r="K162" s="70">
        <f t="shared" si="15"/>
        <v>0</v>
      </c>
      <c r="L162" s="59"/>
    </row>
    <row r="163" spans="1:12" s="18" customFormat="1" ht="9" customHeight="1">
      <c r="A163" s="64"/>
      <c r="B163" s="65"/>
      <c r="C163" s="65"/>
      <c r="D163" s="65"/>
      <c r="E163" s="192"/>
      <c r="F163" s="185"/>
      <c r="G163" s="185"/>
      <c r="H163" s="185"/>
      <c r="I163" s="185"/>
      <c r="J163" s="185"/>
      <c r="K163" s="185"/>
      <c r="L163" s="37"/>
    </row>
    <row r="164" spans="1:12" s="19" customFormat="1" ht="40.5" customHeight="1">
      <c r="A164" s="31">
        <v>91</v>
      </c>
      <c r="B164" s="31">
        <v>921</v>
      </c>
      <c r="C164" s="31">
        <v>92120</v>
      </c>
      <c r="D164" s="31">
        <v>6050</v>
      </c>
      <c r="E164" s="132" t="s">
        <v>160</v>
      </c>
      <c r="F164" s="222" t="s">
        <v>129</v>
      </c>
      <c r="G164" s="222">
        <v>228414</v>
      </c>
      <c r="H164" s="222">
        <v>228414</v>
      </c>
      <c r="I164" s="222">
        <v>0</v>
      </c>
      <c r="J164" s="225" t="s">
        <v>130</v>
      </c>
      <c r="K164" s="222">
        <v>28800</v>
      </c>
      <c r="L164" s="56" t="s">
        <v>154</v>
      </c>
    </row>
    <row r="165" spans="1:12" s="19" customFormat="1" ht="110.25">
      <c r="A165" s="31">
        <v>92</v>
      </c>
      <c r="B165" s="31">
        <v>921</v>
      </c>
      <c r="C165" s="31">
        <v>92120</v>
      </c>
      <c r="D165" s="31">
        <v>6050</v>
      </c>
      <c r="E165" s="132" t="s">
        <v>161</v>
      </c>
      <c r="F165" s="222">
        <v>0</v>
      </c>
      <c r="G165" s="222">
        <v>52275</v>
      </c>
      <c r="H165" s="222">
        <f>F165+G165</f>
        <v>52275</v>
      </c>
      <c r="I165" s="222">
        <v>0</v>
      </c>
      <c r="J165" s="222"/>
      <c r="K165" s="222">
        <v>0</v>
      </c>
      <c r="L165" s="56" t="s">
        <v>152</v>
      </c>
    </row>
    <row r="166" spans="1:12" s="19" customFormat="1" ht="47.25">
      <c r="A166" s="165">
        <v>93</v>
      </c>
      <c r="B166" s="165">
        <v>921</v>
      </c>
      <c r="C166" s="165">
        <v>92120</v>
      </c>
      <c r="D166" s="165">
        <v>6050</v>
      </c>
      <c r="E166" s="96" t="s">
        <v>85</v>
      </c>
      <c r="F166" s="258">
        <v>100000</v>
      </c>
      <c r="G166" s="258" t="b">
        <f>K16886=H166-F166</f>
        <v>0</v>
      </c>
      <c r="H166" s="258">
        <v>71406</v>
      </c>
      <c r="I166" s="258">
        <v>3000</v>
      </c>
      <c r="J166" s="201"/>
      <c r="K166" s="258">
        <v>3000</v>
      </c>
      <c r="L166" s="168" t="s">
        <v>180</v>
      </c>
    </row>
    <row r="167" spans="1:12" s="19" customFormat="1" ht="37.5" customHeight="1">
      <c r="A167" s="31">
        <v>94</v>
      </c>
      <c r="B167" s="31">
        <v>921</v>
      </c>
      <c r="C167" s="31">
        <v>92120</v>
      </c>
      <c r="D167" s="31">
        <v>6050</v>
      </c>
      <c r="E167" s="169" t="s">
        <v>84</v>
      </c>
      <c r="F167" s="204">
        <v>500000</v>
      </c>
      <c r="G167" s="204">
        <v>0</v>
      </c>
      <c r="H167" s="204">
        <f>F167+G167</f>
        <v>500000</v>
      </c>
      <c r="I167" s="204">
        <v>9910.85</v>
      </c>
      <c r="J167" s="204"/>
      <c r="K167" s="204">
        <v>1676853.14</v>
      </c>
      <c r="L167" s="43" t="s">
        <v>191</v>
      </c>
    </row>
    <row r="168" spans="1:12" s="19" customFormat="1" ht="78.75">
      <c r="A168" s="79">
        <v>95</v>
      </c>
      <c r="B168" s="74">
        <v>921</v>
      </c>
      <c r="C168" s="74">
        <v>92120</v>
      </c>
      <c r="D168" s="75">
        <v>6050</v>
      </c>
      <c r="E168" s="166" t="s">
        <v>86</v>
      </c>
      <c r="F168" s="297">
        <v>20000</v>
      </c>
      <c r="G168" s="223">
        <v>0</v>
      </c>
      <c r="H168" s="223">
        <f>F168+G168</f>
        <v>20000</v>
      </c>
      <c r="I168" s="223">
        <v>0</v>
      </c>
      <c r="J168" s="226"/>
      <c r="K168" s="226">
        <v>0</v>
      </c>
      <c r="L168" s="167" t="s">
        <v>157</v>
      </c>
    </row>
    <row r="169" spans="1:12" s="18" customFormat="1" ht="15.75">
      <c r="A169" s="62"/>
      <c r="B169" s="62">
        <v>921</v>
      </c>
      <c r="C169" s="62">
        <v>92120</v>
      </c>
      <c r="D169" s="62">
        <v>6050</v>
      </c>
      <c r="E169" s="124" t="s">
        <v>12</v>
      </c>
      <c r="F169" s="205">
        <f aca="true" t="shared" si="16" ref="F169:L169">SUM(F164:F168)</f>
        <v>620000</v>
      </c>
      <c r="G169" s="205">
        <f t="shared" si="16"/>
        <v>280689</v>
      </c>
      <c r="H169" s="205">
        <f t="shared" si="16"/>
        <v>872095</v>
      </c>
      <c r="I169" s="205">
        <f t="shared" si="16"/>
        <v>12910.85</v>
      </c>
      <c r="J169" s="205">
        <f t="shared" si="16"/>
        <v>0</v>
      </c>
      <c r="K169" s="205">
        <f t="shared" si="16"/>
        <v>1708653.14</v>
      </c>
      <c r="L169" s="298">
        <f t="shared" si="16"/>
        <v>0</v>
      </c>
    </row>
    <row r="170" spans="1:12" ht="7.5" customHeight="1">
      <c r="A170" s="76"/>
      <c r="B170" s="77"/>
      <c r="C170" s="77"/>
      <c r="D170" s="77"/>
      <c r="E170" s="105"/>
      <c r="F170" s="227"/>
      <c r="G170" s="256"/>
      <c r="H170" s="220"/>
      <c r="I170" s="299"/>
      <c r="J170" s="227"/>
      <c r="K170" s="300"/>
      <c r="L170" s="78"/>
    </row>
    <row r="171" spans="1:12" ht="77.25">
      <c r="A171" s="31">
        <v>96</v>
      </c>
      <c r="B171" s="31">
        <v>926</v>
      </c>
      <c r="C171" s="31">
        <v>92601</v>
      </c>
      <c r="D171" s="31">
        <v>6050</v>
      </c>
      <c r="E171" s="133" t="s">
        <v>110</v>
      </c>
      <c r="F171" s="195">
        <v>0</v>
      </c>
      <c r="G171" s="195">
        <v>80000</v>
      </c>
      <c r="H171" s="204">
        <f>F171+G171</f>
        <v>80000</v>
      </c>
      <c r="I171" s="204">
        <v>0</v>
      </c>
      <c r="J171" s="195"/>
      <c r="K171" s="204">
        <v>0</v>
      </c>
      <c r="L171" s="68" t="s">
        <v>162</v>
      </c>
    </row>
    <row r="172" spans="1:12" ht="31.5">
      <c r="A172" s="80">
        <v>97</v>
      </c>
      <c r="B172" s="80">
        <v>926</v>
      </c>
      <c r="C172" s="80">
        <v>92601</v>
      </c>
      <c r="D172" s="80">
        <v>6050</v>
      </c>
      <c r="E172" s="106" t="s">
        <v>90</v>
      </c>
      <c r="F172" s="222">
        <v>500000</v>
      </c>
      <c r="G172" s="222">
        <f>H172-F172</f>
        <v>-228103</v>
      </c>
      <c r="H172" s="222">
        <v>271897</v>
      </c>
      <c r="I172" s="222">
        <v>20380.3</v>
      </c>
      <c r="J172" s="222">
        <v>0</v>
      </c>
      <c r="K172" s="222">
        <v>8351.93</v>
      </c>
      <c r="L172" s="234" t="s">
        <v>138</v>
      </c>
    </row>
    <row r="173" spans="1:12" ht="47.25">
      <c r="A173" s="80">
        <v>98</v>
      </c>
      <c r="B173" s="80">
        <v>926</v>
      </c>
      <c r="C173" s="80">
        <v>92601</v>
      </c>
      <c r="D173" s="80">
        <v>6050</v>
      </c>
      <c r="E173" s="90" t="s">
        <v>87</v>
      </c>
      <c r="F173" s="222">
        <v>21400</v>
      </c>
      <c r="G173" s="222">
        <v>0</v>
      </c>
      <c r="H173" s="222">
        <f>F173+G173</f>
        <v>21400</v>
      </c>
      <c r="I173" s="222">
        <v>15924.99</v>
      </c>
      <c r="J173" s="207" t="s">
        <v>27</v>
      </c>
      <c r="K173" s="222">
        <v>0</v>
      </c>
      <c r="L173" s="234" t="s">
        <v>166</v>
      </c>
    </row>
    <row r="174" spans="1:12" ht="31.5">
      <c r="A174" s="86">
        <v>99</v>
      </c>
      <c r="B174" s="86">
        <v>926</v>
      </c>
      <c r="C174" s="86">
        <v>92601</v>
      </c>
      <c r="D174" s="86">
        <v>6050</v>
      </c>
      <c r="E174" s="90" t="s">
        <v>89</v>
      </c>
      <c r="F174" s="254">
        <v>300000</v>
      </c>
      <c r="G174" s="223">
        <f>H174-F174</f>
        <v>-249353</v>
      </c>
      <c r="H174" s="223">
        <v>50647</v>
      </c>
      <c r="I174" s="223">
        <v>0</v>
      </c>
      <c r="J174" s="223"/>
      <c r="K174" s="223">
        <v>17700</v>
      </c>
      <c r="L174" s="167" t="s">
        <v>138</v>
      </c>
    </row>
    <row r="175" spans="1:12" s="29" customFormat="1" ht="63">
      <c r="A175" s="60">
        <v>100</v>
      </c>
      <c r="B175" s="60">
        <v>926</v>
      </c>
      <c r="C175" s="60">
        <v>92601</v>
      </c>
      <c r="D175" s="60">
        <v>6050</v>
      </c>
      <c r="E175" s="90" t="s">
        <v>88</v>
      </c>
      <c r="F175" s="254">
        <v>4150</v>
      </c>
      <c r="G175" s="198">
        <f>H175-F175</f>
        <v>-1500</v>
      </c>
      <c r="H175" s="203">
        <v>2650</v>
      </c>
      <c r="I175" s="203">
        <v>10.5</v>
      </c>
      <c r="J175" s="197" t="s">
        <v>27</v>
      </c>
      <c r="K175" s="203">
        <v>10.5</v>
      </c>
      <c r="L175" s="56" t="s">
        <v>163</v>
      </c>
    </row>
    <row r="176" spans="1:12" s="18" customFormat="1" ht="15.75">
      <c r="A176" s="81"/>
      <c r="B176" s="81">
        <v>926</v>
      </c>
      <c r="C176" s="81">
        <v>92601</v>
      </c>
      <c r="D176" s="81">
        <v>6050</v>
      </c>
      <c r="E176" s="126" t="s">
        <v>22</v>
      </c>
      <c r="F176" s="196">
        <f>SUM(F171:F175)</f>
        <v>825550</v>
      </c>
      <c r="G176" s="196">
        <f aca="true" t="shared" si="17" ref="G176:L176">SUM(G171:G175)</f>
        <v>-398956</v>
      </c>
      <c r="H176" s="196">
        <f t="shared" si="17"/>
        <v>426594</v>
      </c>
      <c r="I176" s="196">
        <f t="shared" si="17"/>
        <v>36315.79</v>
      </c>
      <c r="J176" s="196">
        <f t="shared" si="17"/>
        <v>0</v>
      </c>
      <c r="K176" s="196">
        <f t="shared" si="17"/>
        <v>26062.43</v>
      </c>
      <c r="L176" s="292">
        <f t="shared" si="17"/>
        <v>0</v>
      </c>
    </row>
    <row r="177" spans="1:12" s="18" customFormat="1" ht="8.25" customHeight="1">
      <c r="A177" s="82"/>
      <c r="B177" s="65"/>
      <c r="C177" s="65"/>
      <c r="D177" s="65"/>
      <c r="E177" s="107"/>
      <c r="F177" s="194"/>
      <c r="G177" s="194"/>
      <c r="H177" s="208"/>
      <c r="I177" s="208"/>
      <c r="J177" s="208"/>
      <c r="K177" s="208"/>
      <c r="L177" s="37"/>
    </row>
    <row r="178" spans="1:12" s="18" customFormat="1" ht="15.75">
      <c r="A178" s="31">
        <v>101</v>
      </c>
      <c r="B178" s="31">
        <v>926</v>
      </c>
      <c r="C178" s="31">
        <v>92601</v>
      </c>
      <c r="D178" s="31">
        <v>6060</v>
      </c>
      <c r="E178" s="131" t="s">
        <v>111</v>
      </c>
      <c r="F178" s="195">
        <v>0</v>
      </c>
      <c r="G178" s="195">
        <v>990</v>
      </c>
      <c r="H178" s="204">
        <f>F178+G178</f>
        <v>990</v>
      </c>
      <c r="I178" s="204">
        <v>990</v>
      </c>
      <c r="J178" s="204"/>
      <c r="K178" s="204">
        <v>0</v>
      </c>
      <c r="L178" s="43" t="s">
        <v>125</v>
      </c>
    </row>
    <row r="179" spans="1:12" s="18" customFormat="1" ht="63">
      <c r="A179" s="31">
        <v>102</v>
      </c>
      <c r="B179" s="31">
        <v>926</v>
      </c>
      <c r="C179" s="31">
        <v>92601</v>
      </c>
      <c r="D179" s="31">
        <v>6060</v>
      </c>
      <c r="E179" s="131" t="s">
        <v>123</v>
      </c>
      <c r="F179" s="195">
        <v>0</v>
      </c>
      <c r="G179" s="195">
        <v>49000</v>
      </c>
      <c r="H179" s="204">
        <f>F179+G179</f>
        <v>49000</v>
      </c>
      <c r="I179" s="204">
        <v>48609.6</v>
      </c>
      <c r="J179" s="204"/>
      <c r="K179" s="204">
        <v>0</v>
      </c>
      <c r="L179" s="43" t="s">
        <v>125</v>
      </c>
    </row>
    <row r="180" spans="1:12" s="19" customFormat="1" ht="63">
      <c r="A180" s="31">
        <v>103</v>
      </c>
      <c r="B180" s="31">
        <v>926</v>
      </c>
      <c r="C180" s="31">
        <v>92601</v>
      </c>
      <c r="D180" s="31">
        <v>6060</v>
      </c>
      <c r="E180" s="131" t="s">
        <v>105</v>
      </c>
      <c r="F180" s="195">
        <v>0</v>
      </c>
      <c r="G180" s="195">
        <v>12768</v>
      </c>
      <c r="H180" s="204">
        <f>F180+G180</f>
        <v>12768</v>
      </c>
      <c r="I180" s="204">
        <v>12767.4</v>
      </c>
      <c r="J180" s="204"/>
      <c r="K180" s="204">
        <v>0</v>
      </c>
      <c r="L180" s="43" t="s">
        <v>125</v>
      </c>
    </row>
    <row r="181" spans="1:12" s="18" customFormat="1" ht="15.75">
      <c r="A181" s="62"/>
      <c r="B181" s="62">
        <v>926</v>
      </c>
      <c r="C181" s="62">
        <v>92601</v>
      </c>
      <c r="D181" s="62">
        <v>6060</v>
      </c>
      <c r="E181" s="126" t="s">
        <v>22</v>
      </c>
      <c r="F181" s="196">
        <f aca="true" t="shared" si="18" ref="F181:K181">SUM(F178:F180)</f>
        <v>0</v>
      </c>
      <c r="G181" s="196">
        <f t="shared" si="18"/>
        <v>62758</v>
      </c>
      <c r="H181" s="196">
        <f t="shared" si="18"/>
        <v>62758</v>
      </c>
      <c r="I181" s="196">
        <f t="shared" si="18"/>
        <v>62367</v>
      </c>
      <c r="J181" s="196">
        <f t="shared" si="18"/>
        <v>0</v>
      </c>
      <c r="K181" s="196">
        <f t="shared" si="18"/>
        <v>0</v>
      </c>
      <c r="L181" s="34"/>
    </row>
    <row r="182" spans="1:12" s="18" customFormat="1" ht="9" customHeight="1">
      <c r="A182" s="64"/>
      <c r="B182" s="65"/>
      <c r="C182" s="65"/>
      <c r="D182" s="65"/>
      <c r="E182" s="193"/>
      <c r="F182" s="194"/>
      <c r="G182" s="194"/>
      <c r="H182" s="194"/>
      <c r="I182" s="194"/>
      <c r="J182" s="194"/>
      <c r="K182" s="194"/>
      <c r="L182" s="37"/>
    </row>
    <row r="183" spans="1:12" ht="15.75">
      <c r="A183" s="62"/>
      <c r="B183" s="62"/>
      <c r="C183" s="62"/>
      <c r="D183" s="62"/>
      <c r="E183" s="108" t="s">
        <v>15</v>
      </c>
      <c r="F183" s="196">
        <f>F11+F21+F28+F31+F36+F40+F46+F55+F58+F65+F69+F72+F75+F84+F88+F94+F109+F115+F118+F128+F136+F142+F150+F153+F158+F162+F169+F176+F121</f>
        <v>7520991</v>
      </c>
      <c r="G183" s="196">
        <f>G11+G21+G28+G31+G36+G40+G46+G55+G58+G65+G69+G72+G75+G84+G88+G94+G109+G115+G118+G128+G136+G142+G150+G153+G158+G162+G169+G176+G121</f>
        <v>-1390676</v>
      </c>
      <c r="H183" s="196">
        <f>H9+H11+H14+H21+H28+H31+H36+H40+H46+H55+H59+H62+H65+H69+H72+H75+H78+H80+H84+H88+H91+H94+H101+H109+H112+H115+H118+H121+H128+H136+H142+H150+H153+H158+H162+H169+H176+H181</f>
        <v>8631266</v>
      </c>
      <c r="I183" s="196">
        <f>I9+I11+I14+I21+I28+I31+I36+I40+I46+I55+I59+I62+I65+I69+I72+I75+I78+I80+I84+I88+I91+I94+I101+I109+I112+I115+I118+I121+I128+I136+I142+I150+I153+I158+I162+I169+I176+I181</f>
        <v>610254.4099999999</v>
      </c>
      <c r="J183" s="196">
        <f>J9+J11+J14+J21+J28+J31+J36+J40+J46+J55+J59+J62+J65+J69+J72+J75+J78+J80+J84+J88+J91+J94+J101+J109+J112+J115+J118+J121+J128+J136+J142+J150+J153+J158+J162+J169+J176+J181</f>
        <v>0</v>
      </c>
      <c r="K183" s="196">
        <v>4048844.64</v>
      </c>
      <c r="L183" s="292"/>
    </row>
    <row r="184" spans="1:12" ht="31.5">
      <c r="A184" s="62"/>
      <c r="B184" s="62"/>
      <c r="C184" s="62"/>
      <c r="D184" s="62"/>
      <c r="E184" s="193" t="s">
        <v>17</v>
      </c>
      <c r="F184" s="196">
        <f>SUM(F185:F187)</f>
        <v>155000</v>
      </c>
      <c r="G184" s="196">
        <f>SUM(G185:G187)</f>
        <v>-100000</v>
      </c>
      <c r="H184" s="196">
        <f>H185+H186+H187</f>
        <v>55000</v>
      </c>
      <c r="I184" s="196">
        <f>I185+I186+I187</f>
        <v>24957</v>
      </c>
      <c r="J184" s="196">
        <f>J185+J186+J187</f>
        <v>0</v>
      </c>
      <c r="K184" s="196">
        <f>K185+K186+K187</f>
        <v>0</v>
      </c>
      <c r="L184" s="69"/>
    </row>
    <row r="185" spans="1:12" ht="51.75">
      <c r="A185" s="31">
        <v>1</v>
      </c>
      <c r="B185" s="80">
        <v>801</v>
      </c>
      <c r="C185" s="80">
        <v>80104</v>
      </c>
      <c r="D185" s="80">
        <v>6050</v>
      </c>
      <c r="E185" s="100" t="s">
        <v>61</v>
      </c>
      <c r="F185" s="250">
        <v>100000</v>
      </c>
      <c r="G185" s="204">
        <f>H185-F185</f>
        <v>-100000</v>
      </c>
      <c r="H185" s="204">
        <v>0</v>
      </c>
      <c r="I185" s="204"/>
      <c r="J185" s="204"/>
      <c r="K185" s="204"/>
      <c r="L185" s="231" t="s">
        <v>126</v>
      </c>
    </row>
    <row r="186" spans="1:12" ht="47.25">
      <c r="A186" s="31">
        <v>2</v>
      </c>
      <c r="B186" s="31">
        <v>801</v>
      </c>
      <c r="C186" s="31">
        <v>80104</v>
      </c>
      <c r="D186" s="31">
        <v>6050</v>
      </c>
      <c r="E186" s="100" t="s">
        <v>168</v>
      </c>
      <c r="F186" s="204">
        <v>30000</v>
      </c>
      <c r="G186" s="204">
        <v>0</v>
      </c>
      <c r="H186" s="204">
        <f>F186+G186</f>
        <v>30000</v>
      </c>
      <c r="I186" s="204"/>
      <c r="J186" s="204"/>
      <c r="K186" s="204"/>
      <c r="L186" s="68" t="s">
        <v>154</v>
      </c>
    </row>
    <row r="187" spans="1:12" ht="31.5">
      <c r="A187" s="31">
        <v>3</v>
      </c>
      <c r="B187" s="31">
        <v>801</v>
      </c>
      <c r="C187" s="31">
        <v>80104</v>
      </c>
      <c r="D187" s="31">
        <v>6060</v>
      </c>
      <c r="E187" s="100" t="s">
        <v>62</v>
      </c>
      <c r="F187" s="250">
        <v>25000</v>
      </c>
      <c r="G187" s="204">
        <v>0</v>
      </c>
      <c r="H187" s="204">
        <f>F187+G187</f>
        <v>25000</v>
      </c>
      <c r="I187" s="204">
        <v>24957</v>
      </c>
      <c r="J187" s="204"/>
      <c r="K187" s="204">
        <v>0</v>
      </c>
      <c r="L187" s="43" t="s">
        <v>125</v>
      </c>
    </row>
    <row r="188" spans="1:12" ht="32.25" customHeight="1">
      <c r="A188" s="83"/>
      <c r="B188" s="83"/>
      <c r="C188" s="83"/>
      <c r="D188" s="83"/>
      <c r="E188" s="324" t="s">
        <v>16</v>
      </c>
      <c r="F188" s="301">
        <f>F183+F184</f>
        <v>7675991</v>
      </c>
      <c r="G188" s="301">
        <f aca="true" t="shared" si="19" ref="G188:L188">G183+G184</f>
        <v>-1490676</v>
      </c>
      <c r="H188" s="301">
        <f t="shared" si="19"/>
        <v>8686266</v>
      </c>
      <c r="I188" s="301">
        <f t="shared" si="19"/>
        <v>635211.4099999999</v>
      </c>
      <c r="J188" s="301">
        <f t="shared" si="19"/>
        <v>0</v>
      </c>
      <c r="K188" s="301">
        <f t="shared" si="19"/>
        <v>4048844.64</v>
      </c>
      <c r="L188" s="302"/>
    </row>
    <row r="189" spans="1:12" ht="15.75">
      <c r="A189" s="85"/>
      <c r="B189" s="85"/>
      <c r="C189" s="85"/>
      <c r="D189" s="85"/>
      <c r="E189" s="109"/>
      <c r="F189" s="87"/>
      <c r="G189" s="87"/>
      <c r="H189" s="87"/>
      <c r="I189" s="87"/>
      <c r="J189" s="87"/>
      <c r="K189" s="88"/>
      <c r="L189" s="85"/>
    </row>
    <row r="190" spans="1:12" ht="15.75">
      <c r="A190" s="85"/>
      <c r="B190" s="85"/>
      <c r="C190" s="85"/>
      <c r="D190" s="85"/>
      <c r="E190" s="109"/>
      <c r="F190" s="87"/>
      <c r="G190" s="87"/>
      <c r="H190" s="87"/>
      <c r="I190" s="87"/>
      <c r="J190" s="87"/>
      <c r="K190" s="88"/>
      <c r="L190" s="85"/>
    </row>
    <row r="191" ht="15">
      <c r="E191" s="110"/>
    </row>
    <row r="192" ht="15">
      <c r="E192" s="111"/>
    </row>
    <row r="193" ht="15">
      <c r="E193" s="172"/>
    </row>
    <row r="194" ht="15">
      <c r="E194" s="173"/>
    </row>
    <row r="195" ht="15">
      <c r="E195" s="174"/>
    </row>
    <row r="196" ht="15">
      <c r="E196" s="171"/>
    </row>
    <row r="197" ht="15">
      <c r="E197" s="171"/>
    </row>
    <row r="198" ht="15">
      <c r="E198" s="171"/>
    </row>
    <row r="199" spans="4:6" ht="15">
      <c r="D199" s="27"/>
      <c r="E199" s="305"/>
      <c r="F199" s="306"/>
    </row>
  </sheetData>
  <mergeCells count="10">
    <mergeCell ref="K1:L2"/>
    <mergeCell ref="E2:I2"/>
    <mergeCell ref="A3:A5"/>
    <mergeCell ref="B3:B5"/>
    <mergeCell ref="C3:C5"/>
    <mergeCell ref="D3:D5"/>
    <mergeCell ref="E3:E5"/>
    <mergeCell ref="H3:J3"/>
    <mergeCell ref="L3:L5"/>
    <mergeCell ref="J4:J5"/>
  </mergeCells>
  <printOptions/>
  <pageMargins left="0.1968503937007874" right="0.1968503937007874" top="0.3937007874015748" bottom="0.5905511811023623" header="0.5118110236220472" footer="0.31496062992125984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Bystrzyca Kłodzka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Justyna.Drozdz</cp:lastModifiedBy>
  <cp:lastPrinted>2015-08-21T06:45:12Z</cp:lastPrinted>
  <dcterms:created xsi:type="dcterms:W3CDTF">2014-02-04T06:55:14Z</dcterms:created>
  <dcterms:modified xsi:type="dcterms:W3CDTF">2015-08-21T07:01:14Z</dcterms:modified>
  <cp:category/>
  <cp:version/>
  <cp:contentType/>
  <cp:contentStatus/>
</cp:coreProperties>
</file>