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'Arkusz1'!$A$1:$K$101</definedName>
    <definedName name="_xlnm.Print_Titles" localSheetId="0">'Arkusz1'!$6:$7</definedName>
  </definedNames>
  <calcPr fullCalcOnLoad="1"/>
</workbook>
</file>

<file path=xl/sharedStrings.xml><?xml version="1.0" encoding="utf-8"?>
<sst xmlns="http://schemas.openxmlformats.org/spreadsheetml/2006/main" count="174" uniqueCount="117">
  <si>
    <t>Zestawienie planowanych dotacji udzielanych z budżetu gminy Bystrzyca Kłodzka na 2017 rok</t>
  </si>
  <si>
    <t>dział</t>
  </si>
  <si>
    <t>rozdz</t>
  </si>
  <si>
    <t>§</t>
  </si>
  <si>
    <t>wyszczególnienie</t>
  </si>
  <si>
    <t>plan przed zmianą</t>
  </si>
  <si>
    <t>zmiana</t>
  </si>
  <si>
    <t>plan po zmianie</t>
  </si>
  <si>
    <t>z tego dotacja</t>
  </si>
  <si>
    <t>uwagi</t>
  </si>
  <si>
    <t>przedmiotowa</t>
  </si>
  <si>
    <t>podmiotowa</t>
  </si>
  <si>
    <t>celowa</t>
  </si>
  <si>
    <t>I. Jednostki sektora finansów publicznych</t>
  </si>
  <si>
    <t>1.Zakłady budżetowe</t>
  </si>
  <si>
    <t>851</t>
  </si>
  <si>
    <t>Ochrona zdrowia</t>
  </si>
  <si>
    <t>Przeciwdziałanie alkoholizmowi</t>
  </si>
  <si>
    <t>Dotacja dla CIS reintegracja zawodowa</t>
  </si>
  <si>
    <t>852</t>
  </si>
  <si>
    <t>Pomoc społeczna</t>
  </si>
  <si>
    <t>Pozostała dzialalność</t>
  </si>
  <si>
    <t>wsparcie osób zagrożonych wykluczeniem społecznym</t>
  </si>
  <si>
    <t>Pozostała działalność</t>
  </si>
  <si>
    <t>Razem</t>
  </si>
  <si>
    <t>2. Samorządowe Instytucje Kultury</t>
  </si>
  <si>
    <t>Administracja publiczna</t>
  </si>
  <si>
    <t>Promocja jednostek samorządu terytorialnego</t>
  </si>
  <si>
    <t>Miejsko-Gminny Ośrodek Kultury</t>
  </si>
  <si>
    <t>Kultura i ochrona dziedzictwa narodowego</t>
  </si>
  <si>
    <t>Pozostałe zadania w zakresie kultury</t>
  </si>
  <si>
    <t>Filharmonie,orkiestry, chóry i kapele</t>
  </si>
  <si>
    <t>Domy kultury</t>
  </si>
  <si>
    <t>Biblioteki</t>
  </si>
  <si>
    <t>Biblioteka Publiczna Miasta i Gminy</t>
  </si>
  <si>
    <t>Muzea</t>
  </si>
  <si>
    <t>Muzeum Filumenistyczne</t>
  </si>
  <si>
    <t>3.Pozostałe podmioty</t>
  </si>
  <si>
    <t>Transport i łączność</t>
  </si>
  <si>
    <t>Drogi publiczne powiatowe</t>
  </si>
  <si>
    <t>Powiat kłodzki-przebudowa chodnika w ciągu drogi powiatowej Długopole Zdrój, ul.Zdrojowa</t>
  </si>
  <si>
    <t>Bezpieczeństwo publiczne i ochrona przeciwpożarowa</t>
  </si>
  <si>
    <t>Straż Graniczna</t>
  </si>
  <si>
    <t>Zakup paliwa, specjalistycznego wyposażenia lub oprogramowania</t>
  </si>
  <si>
    <t>Komendy powiatowe Państwowej Straży Pożarnej</t>
  </si>
  <si>
    <t>zakup wyposażenia do pomieszczeń edukacyjnych</t>
  </si>
  <si>
    <t>Zarządzanie kryzysowe</t>
  </si>
  <si>
    <t>Dotacja dla Powiatu Kłodzkiego na Lokalny System Ochrony Przeciwpowodziowej</t>
  </si>
  <si>
    <t xml:space="preserve">Oświata i wychowanie </t>
  </si>
  <si>
    <t>Oddziały przedszkolne w szkołach podstawowych</t>
  </si>
  <si>
    <t>prowadzenie Oddziałów przedszkolnych w Szkołach Podstawowych</t>
  </si>
  <si>
    <t>Przedszkola</t>
  </si>
  <si>
    <t>Gmina miejska Kłodzko</t>
  </si>
  <si>
    <t>Gmina Polanica Zdrój</t>
  </si>
  <si>
    <t>Gmina Międzylesie</t>
  </si>
  <si>
    <t>Gmina Kłodzko</t>
  </si>
  <si>
    <t>Gimnazja</t>
  </si>
  <si>
    <t>Dopłata do subwencji oświatowej dla Gimnazjum Nr 1 Bystrzyca Kł.dla Powiatu Kłodzkiego- funkcjonowanie oddziałów sportowych</t>
  </si>
  <si>
    <t>Dowożenie uczniów do szkół</t>
  </si>
  <si>
    <t>OGÓŁEM JSFP</t>
  </si>
  <si>
    <t>II. Jednostki spoza sektora finasów publicznych</t>
  </si>
  <si>
    <t>1.Pozostałe podmioty</t>
  </si>
  <si>
    <t>Kłodzka Wstęga Sudetów</t>
  </si>
  <si>
    <t>Fundusz Lokalny Masywu Śnieżnika</t>
  </si>
  <si>
    <t>Ochotnicze straże pożarne</t>
  </si>
  <si>
    <t>dotacja dla stowarzyszeń</t>
  </si>
  <si>
    <t>Oświata i wychowanie</t>
  </si>
  <si>
    <t>Szkoły podstawowe</t>
  </si>
  <si>
    <t>Towarzystwo Miłośników Gorzanowa-prowadzenie SP Gorzanów</t>
  </si>
  <si>
    <t>Fundacja Równi Choć Różni Szkoła w Pławnicy</t>
  </si>
  <si>
    <t>Stowarzyszenie Stara Łomnica Dzieciom-Szkoła w St.Łomnicy</t>
  </si>
  <si>
    <t>Stowarzyszenie Kleks -prowadzenie Szkoły w Długopolu Dolnym</t>
  </si>
  <si>
    <t>Waliszowskie Stowarzyszenie Edukacyjne-prowadzenie SP</t>
  </si>
  <si>
    <t>Oddziały przedszkolne w szkołach Podstawowych</t>
  </si>
  <si>
    <t>UMIG Bystrzyca Kł.</t>
  </si>
  <si>
    <t>Waliszowskie Stowarzyszenie Edukacyjne-prowadzenie oddz.O</t>
  </si>
  <si>
    <t>Stowarzyszenie Stara Łomnica Dzieciom-"O" St.Łomnica</t>
  </si>
  <si>
    <t>Stowarzyszenie Kleks -prowadzenie :O" w Długopolu Dolnym</t>
  </si>
  <si>
    <t>Inne formy wychowania przedszkolnego</t>
  </si>
  <si>
    <t>Stowarzyszenie Stara Łomnica Dzieciom-zespól wychowania przedszkolnego</t>
  </si>
  <si>
    <t>Towarzystwo Miłośników Gorzanowa-zespół wychowania przedszkolnego</t>
  </si>
  <si>
    <t>Towarzystwo Miłośników Gorzanowa-Gimnazjum</t>
  </si>
  <si>
    <t>Realizacja zadań wymagających stosowania specjalnej organizacji nauki i metod pracy dla dzieci w przedszkolach,oddziałach przedszkolnych w szkołach podstawowych i innych formach wychowania przedszkolnego</t>
  </si>
  <si>
    <t>Realizacja zadań wymagających stosowania specjalnej organizacji nauki i metod pracy dla dzieci i młodzieży w szkołach  podstawowych, gimnazjach,liceach ogólnokształcących, liceach profilowanych i szkołach zawodowych oraz szkołach artystycznych</t>
  </si>
  <si>
    <t>Stowarzyszenie KLEKS- prowadzenie Szkoły Podstawowej w Długopolu Dolnym</t>
  </si>
  <si>
    <t>Programy profilaktyki zdrowotnej</t>
  </si>
  <si>
    <t>Dotacja -program rehabilitacji kobiet po mastektomii</t>
  </si>
  <si>
    <t>Dotacja na prowadzenie świetlicy środowiskowej</t>
  </si>
  <si>
    <t>Zagospodarowanie wolnego czasu</t>
  </si>
  <si>
    <t>konkurs-rehabilitacja dzieci niepełnosprawnych</t>
  </si>
  <si>
    <t>Edukacyjna Opieka Wychowawcza</t>
  </si>
  <si>
    <t>Wczesne wspomaganie rozwoju dziecka</t>
  </si>
  <si>
    <t>WE-Fundacja Równi Choć Równi w Pławnicy-wczesne wspomaganie rozwoju</t>
  </si>
  <si>
    <t>Ochrona zabytków i opieka nad zabytkami</t>
  </si>
  <si>
    <t>Dotacja na zabytki wpisane do rejestru zabytków</t>
  </si>
  <si>
    <t>Dotacja dla Stowarzyszeniana Rzecz rozwoju Bystrzycy Kłodzkiej</t>
  </si>
  <si>
    <t>Kultura fizyczna i sport</t>
  </si>
  <si>
    <t>Zadania w zakresie kultury fizycznej i sportu</t>
  </si>
  <si>
    <t>Dotacje na zadania w zakresie upowszechniania kultury fizycznej i sportu</t>
  </si>
  <si>
    <t>OGÓŁEM JSSFP</t>
  </si>
  <si>
    <t>Ogółem dotacje</t>
  </si>
  <si>
    <t>Burmistrza Bystrzycy Kłodzkiej</t>
  </si>
  <si>
    <t>z dnia 29 września 2017 roku</t>
  </si>
  <si>
    <t>Fundacja Równi Choć Różni "O" w Pławnicy</t>
  </si>
  <si>
    <t>Fundacja Równi choć Różni-wyposażenie szkół w podręczniki</t>
  </si>
  <si>
    <t>Towarzystwo Miłośników Gorzanowa-oddział przedszkolny</t>
  </si>
  <si>
    <t>Stowarzyszenie KLEKS-wyposażenie szkół w podręczniki</t>
  </si>
  <si>
    <t>Stowarzyszenie Stara Łomnica dzieciom-wyposażenie szkół w podręczniki</t>
  </si>
  <si>
    <t>Towarzystwo Miłośników Gorzanowa-wyposażenie szkół w podręczniki</t>
  </si>
  <si>
    <t>Waliszowskie Stowarzyszenie Edukacyjne-wyposażenie szkół w podręczniki</t>
  </si>
  <si>
    <t>Fundacja Edukacji Przedszkolnej Bystrzaki</t>
  </si>
  <si>
    <t xml:space="preserve"> Gmina Kłodzko-dowóz dzieci</t>
  </si>
  <si>
    <t>Akademia Przedszkolaka-zespół wychowania przedszkolnego</t>
  </si>
  <si>
    <t>AMAZONKI-program rehabilitacji kobiet po mastektomii</t>
  </si>
  <si>
    <t>FLMŚ-prowadzenie świetlicy środowiskowej</t>
  </si>
  <si>
    <t>kor z UR</t>
  </si>
  <si>
    <t>załącznik nr 4 do zarządzenia nr 0050.268.2017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</si>
</sst>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4" fontId="18" fillId="0" borderId="0" xfId="0" applyNumberFormat="1" applyFont="1" applyAlignment="1">
      <alignment horizontal="right"/>
    </xf>
    <xf numFmtId="0" fontId="0" fillId="0" borderId="0" xfId="0" applyFont="1" applyAlignment="1">
      <alignment vertical="center" wrapText="1"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4" fontId="19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left" vertical="center"/>
    </xf>
    <xf numFmtId="0" fontId="21" fillId="0" borderId="0" xfId="0" applyFont="1" applyAlignment="1">
      <alignment vertical="center" wrapText="1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11" xfId="0" applyNumberFormat="1" applyFont="1" applyBorder="1" applyAlignment="1">
      <alignment horizontal="center"/>
    </xf>
    <xf numFmtId="49" fontId="18" fillId="24" borderId="10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vertical="center" wrapText="1"/>
    </xf>
    <xf numFmtId="4" fontId="18" fillId="24" borderId="12" xfId="0" applyNumberFormat="1" applyFont="1" applyFill="1" applyBorder="1" applyAlignment="1">
      <alignment/>
    </xf>
    <xf numFmtId="0" fontId="0" fillId="24" borderId="12" xfId="0" applyFont="1" applyFill="1" applyBorder="1" applyAlignment="1">
      <alignment vertical="center" wrapText="1"/>
    </xf>
    <xf numFmtId="0" fontId="18" fillId="24" borderId="0" xfId="0" applyFont="1" applyFill="1" applyAlignment="1">
      <alignment/>
    </xf>
    <xf numFmtId="49" fontId="20" fillId="0" borderId="13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vertical="center" wrapText="1"/>
    </xf>
    <xf numFmtId="4" fontId="18" fillId="0" borderId="14" xfId="0" applyNumberFormat="1" applyFont="1" applyBorder="1" applyAlignment="1">
      <alignment/>
    </xf>
    <xf numFmtId="0" fontId="0" fillId="0" borderId="15" xfId="0" applyFont="1" applyBorder="1" applyAlignment="1">
      <alignment vertical="center" wrapText="1"/>
    </xf>
    <xf numFmtId="0" fontId="18" fillId="24" borderId="10" xfId="0" applyFont="1" applyFill="1" applyBorder="1" applyAlignment="1">
      <alignment vertical="center" wrapText="1"/>
    </xf>
    <xf numFmtId="4" fontId="18" fillId="24" borderId="10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 wrapText="1"/>
    </xf>
    <xf numFmtId="4" fontId="18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49" fontId="18" fillId="25" borderId="16" xfId="0" applyNumberFormat="1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vertical="center" wrapText="1"/>
    </xf>
    <xf numFmtId="4" fontId="18" fillId="25" borderId="12" xfId="0" applyNumberFormat="1" applyFont="1" applyFill="1" applyBorder="1" applyAlignment="1">
      <alignment/>
    </xf>
    <xf numFmtId="4" fontId="0" fillId="25" borderId="12" xfId="0" applyNumberFormat="1" applyFont="1" applyFill="1" applyBorder="1" applyAlignment="1">
      <alignment/>
    </xf>
    <xf numFmtId="0" fontId="18" fillId="25" borderId="0" xfId="0" applyFont="1" applyFill="1" applyAlignment="1">
      <alignment/>
    </xf>
    <xf numFmtId="0" fontId="20" fillId="10" borderId="12" xfId="0" applyFont="1" applyFill="1" applyBorder="1" applyAlignment="1">
      <alignment vertical="center" wrapText="1"/>
    </xf>
    <xf numFmtId="4" fontId="20" fillId="10" borderId="12" xfId="0" applyNumberFormat="1" applyFont="1" applyFill="1" applyBorder="1" applyAlignment="1">
      <alignment horizontal="right"/>
    </xf>
    <xf numFmtId="4" fontId="22" fillId="10" borderId="12" xfId="0" applyNumberFormat="1" applyFont="1" applyFill="1" applyBorder="1" applyAlignment="1">
      <alignment horizontal="right"/>
    </xf>
    <xf numFmtId="0" fontId="23" fillId="10" borderId="12" xfId="0" applyFont="1" applyFill="1" applyBorder="1" applyAlignment="1">
      <alignment vertical="center" wrapText="1"/>
    </xf>
    <xf numFmtId="0" fontId="18" fillId="10" borderId="0" xfId="0" applyFont="1" applyFill="1" applyAlignment="1">
      <alignment/>
    </xf>
    <xf numFmtId="0" fontId="18" fillId="22" borderId="17" xfId="0" applyFont="1" applyFill="1" applyBorder="1" applyAlignment="1">
      <alignment horizontal="left"/>
    </xf>
    <xf numFmtId="0" fontId="18" fillId="22" borderId="10" xfId="0" applyFont="1" applyFill="1" applyBorder="1" applyAlignment="1">
      <alignment/>
    </xf>
    <xf numFmtId="0" fontId="18" fillId="22" borderId="10" xfId="0" applyFont="1" applyFill="1" applyBorder="1" applyAlignment="1">
      <alignment wrapText="1"/>
    </xf>
    <xf numFmtId="4" fontId="18" fillId="22" borderId="10" xfId="0" applyNumberFormat="1" applyFont="1" applyFill="1" applyBorder="1" applyAlignment="1">
      <alignment/>
    </xf>
    <xf numFmtId="0" fontId="0" fillId="22" borderId="10" xfId="0" applyFont="1" applyFill="1" applyBorder="1" applyAlignment="1">
      <alignment/>
    </xf>
    <xf numFmtId="0" fontId="18" fillId="0" borderId="17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vertical="center" wrapText="1"/>
    </xf>
    <xf numFmtId="4" fontId="18" fillId="0" borderId="10" xfId="0" applyNumberFormat="1" applyFont="1" applyFill="1" applyBorder="1" applyAlignment="1">
      <alignment/>
    </xf>
    <xf numFmtId="4" fontId="18" fillId="0" borderId="19" xfId="0" applyNumberFormat="1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18" fillId="22" borderId="18" xfId="0" applyFont="1" applyFill="1" applyBorder="1" applyAlignment="1">
      <alignment horizontal="center" vertical="center"/>
    </xf>
    <xf numFmtId="0" fontId="18" fillId="22" borderId="10" xfId="0" applyFont="1" applyFill="1" applyBorder="1" applyAlignment="1">
      <alignment horizontal="center" vertical="center"/>
    </xf>
    <xf numFmtId="164" fontId="18" fillId="22" borderId="12" xfId="0" applyNumberFormat="1" applyFont="1" applyFill="1" applyBorder="1" applyAlignment="1">
      <alignment vertical="center" wrapText="1"/>
    </xf>
    <xf numFmtId="4" fontId="18" fillId="22" borderId="12" xfId="0" applyNumberFormat="1" applyFont="1" applyFill="1" applyBorder="1" applyAlignment="1">
      <alignment/>
    </xf>
    <xf numFmtId="0" fontId="0" fillId="22" borderId="12" xfId="0" applyFont="1" applyFill="1" applyBorder="1" applyAlignment="1">
      <alignment vertical="center"/>
    </xf>
    <xf numFmtId="4" fontId="18" fillId="22" borderId="0" xfId="0" applyNumberFormat="1" applyFont="1" applyFill="1" applyAlignment="1">
      <alignment/>
    </xf>
    <xf numFmtId="0" fontId="18" fillId="22" borderId="0" xfId="0" applyFont="1" applyFill="1" applyAlignment="1">
      <alignment/>
    </xf>
    <xf numFmtId="0" fontId="18" fillId="0" borderId="20" xfId="0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vertical="center" wrapText="1"/>
    </xf>
    <xf numFmtId="164" fontId="18" fillId="0" borderId="19" xfId="0" applyNumberFormat="1" applyFont="1" applyFill="1" applyBorder="1" applyAlignment="1">
      <alignment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4" fontId="18" fillId="0" borderId="10" xfId="0" applyNumberFormat="1" applyFont="1" applyBorder="1" applyAlignment="1">
      <alignment/>
    </xf>
    <xf numFmtId="4" fontId="18" fillId="0" borderId="19" xfId="0" applyNumberFormat="1" applyFont="1" applyBorder="1" applyAlignment="1">
      <alignment/>
    </xf>
    <xf numFmtId="4" fontId="18" fillId="0" borderId="12" xfId="0" applyNumberFormat="1" applyFont="1" applyBorder="1" applyAlignment="1">
      <alignment/>
    </xf>
    <xf numFmtId="0" fontId="0" fillId="0" borderId="12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" fontId="18" fillId="0" borderId="21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4" fontId="18" fillId="0" borderId="16" xfId="0" applyNumberFormat="1" applyFont="1" applyBorder="1" applyAlignment="1">
      <alignment/>
    </xf>
    <xf numFmtId="0" fontId="20" fillId="4" borderId="18" xfId="0" applyFont="1" applyFill="1" applyBorder="1" applyAlignment="1">
      <alignment vertical="center"/>
    </xf>
    <xf numFmtId="4" fontId="20" fillId="4" borderId="10" xfId="0" applyNumberFormat="1" applyFont="1" applyFill="1" applyBorder="1" applyAlignment="1">
      <alignment/>
    </xf>
    <xf numFmtId="0" fontId="23" fillId="4" borderId="12" xfId="0" applyFont="1" applyFill="1" applyBorder="1" applyAlignment="1">
      <alignment vertical="center"/>
    </xf>
    <xf numFmtId="0" fontId="20" fillId="4" borderId="0" xfId="0" applyFont="1" applyFill="1" applyAlignment="1">
      <alignment/>
    </xf>
    <xf numFmtId="0" fontId="20" fillId="0" borderId="0" xfId="0" applyFont="1" applyAlignment="1">
      <alignment/>
    </xf>
    <xf numFmtId="0" fontId="18" fillId="22" borderId="10" xfId="0" applyFont="1" applyFill="1" applyBorder="1" applyAlignment="1">
      <alignment horizontal="left" vertical="center" wrapText="1"/>
    </xf>
    <xf numFmtId="4" fontId="18" fillId="22" borderId="10" xfId="0" applyNumberFormat="1" applyFont="1" applyFill="1" applyBorder="1" applyAlignment="1">
      <alignment horizontal="right"/>
    </xf>
    <xf numFmtId="0" fontId="0" fillId="22" borderId="12" xfId="0" applyFont="1" applyFill="1" applyBorder="1" applyAlignment="1">
      <alignment horizontal="left" vertical="center" wrapText="1"/>
    </xf>
    <xf numFmtId="0" fontId="18" fillId="0" borderId="16" xfId="0" applyFont="1" applyBorder="1" applyAlignment="1">
      <alignment horizontal="left"/>
    </xf>
    <xf numFmtId="4" fontId="18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 wrapText="1"/>
    </xf>
    <xf numFmtId="0" fontId="0" fillId="22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right"/>
    </xf>
    <xf numFmtId="4" fontId="18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 wrapText="1"/>
    </xf>
    <xf numFmtId="3" fontId="18" fillId="22" borderId="10" xfId="0" applyNumberFormat="1" applyFont="1" applyFill="1" applyBorder="1" applyAlignment="1">
      <alignment horizontal="center" vertical="center"/>
    </xf>
    <xf numFmtId="4" fontId="18" fillId="22" borderId="10" xfId="0" applyNumberFormat="1" applyFont="1" applyFill="1" applyBorder="1" applyAlignment="1">
      <alignment horizontal="center" vertical="center"/>
    </xf>
    <xf numFmtId="4" fontId="18" fillId="22" borderId="10" xfId="0" applyNumberFormat="1" applyFont="1" applyFill="1" applyBorder="1" applyAlignment="1">
      <alignment horizontal="left" vertical="center" wrapText="1"/>
    </xf>
    <xf numFmtId="4" fontId="0" fillId="22" borderId="14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right"/>
    </xf>
    <xf numFmtId="4" fontId="18" fillId="0" borderId="12" xfId="0" applyNumberFormat="1" applyFont="1" applyFill="1" applyBorder="1" applyAlignment="1">
      <alignment horizontal="right"/>
    </xf>
    <xf numFmtId="4" fontId="18" fillId="0" borderId="19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4" fontId="20" fillId="0" borderId="10" xfId="0" applyNumberFormat="1" applyFont="1" applyBorder="1" applyAlignment="1">
      <alignment horizontal="right"/>
    </xf>
    <xf numFmtId="4" fontId="20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 wrapText="1"/>
    </xf>
    <xf numFmtId="4" fontId="23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vertical="center" wrapText="1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8" fillId="24" borderId="19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24" borderId="16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left" vertical="center" wrapText="1"/>
    </xf>
    <xf numFmtId="4" fontId="18" fillId="24" borderId="10" xfId="0" applyNumberFormat="1" applyFont="1" applyFill="1" applyBorder="1" applyAlignment="1">
      <alignment horizontal="right"/>
    </xf>
    <xf numFmtId="0" fontId="0" fillId="24" borderId="12" xfId="0" applyFont="1" applyFill="1" applyBorder="1" applyAlignment="1">
      <alignment horizontal="left" vertical="center" wrapText="1"/>
    </xf>
    <xf numFmtId="4" fontId="18" fillId="0" borderId="11" xfId="0" applyNumberFormat="1" applyFont="1" applyBorder="1" applyAlignment="1">
      <alignment horizontal="right"/>
    </xf>
    <xf numFmtId="4" fontId="18" fillId="0" borderId="19" xfId="0" applyNumberFormat="1" applyFont="1" applyBorder="1" applyAlignment="1">
      <alignment horizontal="right"/>
    </xf>
    <xf numFmtId="4" fontId="18" fillId="0" borderId="22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0" fontId="18" fillId="0" borderId="1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0" fillId="0" borderId="2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4" fontId="18" fillId="0" borderId="18" xfId="0" applyNumberFormat="1" applyFont="1" applyBorder="1" applyAlignment="1">
      <alignment horizontal="right"/>
    </xf>
    <xf numFmtId="0" fontId="18" fillId="0" borderId="22" xfId="0" applyFont="1" applyFill="1" applyBorder="1" applyAlignment="1">
      <alignment horizontal="center" vertical="center"/>
    </xf>
    <xf numFmtId="4" fontId="18" fillId="0" borderId="18" xfId="0" applyNumberFormat="1" applyFont="1" applyFill="1" applyBorder="1" applyAlignment="1">
      <alignment horizontal="right"/>
    </xf>
    <xf numFmtId="4" fontId="18" fillId="0" borderId="16" xfId="0" applyNumberFormat="1" applyFont="1" applyFill="1" applyBorder="1" applyAlignment="1">
      <alignment horizontal="right"/>
    </xf>
    <xf numFmtId="4" fontId="18" fillId="0" borderId="17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left" vertical="center" wrapText="1"/>
    </xf>
    <xf numFmtId="4" fontId="18" fillId="0" borderId="17" xfId="0" applyNumberFormat="1" applyFont="1" applyBorder="1" applyAlignment="1">
      <alignment horizontal="right"/>
    </xf>
    <xf numFmtId="4" fontId="18" fillId="0" borderId="11" xfId="0" applyNumberFormat="1" applyFont="1" applyFill="1" applyBorder="1" applyAlignment="1">
      <alignment horizontal="right"/>
    </xf>
    <xf numFmtId="4" fontId="18" fillId="0" borderId="22" xfId="0" applyNumberFormat="1" applyFont="1" applyFill="1" applyBorder="1" applyAlignment="1">
      <alignment horizontal="right"/>
    </xf>
    <xf numFmtId="0" fontId="18" fillId="0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22" borderId="19" xfId="0" applyFont="1" applyFill="1" applyBorder="1" applyAlignment="1">
      <alignment horizontal="center" vertical="center"/>
    </xf>
    <xf numFmtId="0" fontId="18" fillId="22" borderId="10" xfId="0" applyFont="1" applyFill="1" applyBorder="1" applyAlignment="1">
      <alignment vertical="center"/>
    </xf>
    <xf numFmtId="0" fontId="0" fillId="22" borderId="10" xfId="0" applyFont="1" applyFill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4" fontId="18" fillId="0" borderId="11" xfId="0" applyNumberFormat="1" applyFont="1" applyBorder="1" applyAlignment="1">
      <alignment/>
    </xf>
    <xf numFmtId="0" fontId="18" fillId="0" borderId="21" xfId="0" applyFont="1" applyBorder="1" applyAlignment="1">
      <alignment horizontal="left" vertical="center" wrapText="1"/>
    </xf>
    <xf numFmtId="4" fontId="18" fillId="0" borderId="21" xfId="0" applyNumberFormat="1" applyFont="1" applyBorder="1" applyAlignment="1">
      <alignment horizontal="right"/>
    </xf>
    <xf numFmtId="4" fontId="18" fillId="0" borderId="20" xfId="0" applyNumberFormat="1" applyFont="1" applyBorder="1" applyAlignment="1">
      <alignment horizontal="right"/>
    </xf>
    <xf numFmtId="3" fontId="0" fillId="22" borderId="10" xfId="0" applyNumberFormat="1" applyFont="1" applyFill="1" applyBorder="1" applyAlignment="1">
      <alignment/>
    </xf>
    <xf numFmtId="0" fontId="18" fillId="0" borderId="19" xfId="0" applyFont="1" applyFill="1" applyBorder="1" applyAlignment="1">
      <alignment horizontal="center" vertical="center"/>
    </xf>
    <xf numFmtId="4" fontId="18" fillId="0" borderId="18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18" fillId="22" borderId="16" xfId="0" applyFont="1" applyFill="1" applyBorder="1" applyAlignment="1">
      <alignment horizontal="center" vertical="center"/>
    </xf>
    <xf numFmtId="0" fontId="18" fillId="22" borderId="22" xfId="0" applyFont="1" applyFill="1" applyBorder="1" applyAlignment="1">
      <alignment horizontal="center" vertical="center"/>
    </xf>
    <xf numFmtId="0" fontId="18" fillId="22" borderId="16" xfId="0" applyFont="1" applyFill="1" applyBorder="1" applyAlignment="1">
      <alignment horizontal="left" vertical="center" wrapText="1"/>
    </xf>
    <xf numFmtId="0" fontId="0" fillId="22" borderId="10" xfId="0" applyFont="1" applyFill="1" applyBorder="1" applyAlignment="1">
      <alignment vertical="center" wrapText="1"/>
    </xf>
    <xf numFmtId="0" fontId="22" fillId="4" borderId="10" xfId="0" applyFont="1" applyFill="1" applyBorder="1" applyAlignment="1">
      <alignment horizontal="left" vertical="center" wrapText="1"/>
    </xf>
    <xf numFmtId="4" fontId="22" fillId="4" borderId="10" xfId="0" applyNumberFormat="1" applyFont="1" applyFill="1" applyBorder="1" applyAlignment="1">
      <alignment horizontal="right"/>
    </xf>
    <xf numFmtId="4" fontId="20" fillId="4" borderId="10" xfId="0" applyNumberFormat="1" applyFont="1" applyFill="1" applyBorder="1" applyAlignment="1">
      <alignment horizontal="right"/>
    </xf>
    <xf numFmtId="3" fontId="23" fillId="4" borderId="10" xfId="0" applyNumberFormat="1" applyFont="1" applyFill="1" applyBorder="1" applyAlignment="1">
      <alignment horizontal="left" vertical="center" wrapText="1"/>
    </xf>
    <xf numFmtId="0" fontId="24" fillId="4" borderId="0" xfId="0" applyFont="1" applyFill="1" applyAlignment="1">
      <alignment/>
    </xf>
    <xf numFmtId="4" fontId="22" fillId="0" borderId="11" xfId="0" applyNumberFormat="1" applyFont="1" applyBorder="1" applyAlignment="1">
      <alignment horizontal="right"/>
    </xf>
    <xf numFmtId="4" fontId="20" fillId="0" borderId="11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4" fontId="22" fillId="0" borderId="11" xfId="0" applyNumberFormat="1" applyFont="1" applyFill="1" applyBorder="1" applyAlignment="1">
      <alignment horizontal="right"/>
    </xf>
    <xf numFmtId="4" fontId="20" fillId="0" borderId="11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right" vertical="center"/>
    </xf>
    <xf numFmtId="4" fontId="24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" fontId="18" fillId="0" borderId="23" xfId="0" applyNumberFormat="1" applyFont="1" applyBorder="1" applyAlignment="1">
      <alignment horizontal="right"/>
    </xf>
    <xf numFmtId="0" fontId="18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2" fillId="4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left"/>
    </xf>
    <xf numFmtId="4" fontId="0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20" fillId="10" borderId="10" xfId="0" applyFont="1" applyFill="1" applyBorder="1" applyAlignment="1">
      <alignment horizontal="center" vertical="center"/>
    </xf>
    <xf numFmtId="3" fontId="19" fillId="0" borderId="0" xfId="0" applyNumberFormat="1" applyFont="1" applyBorder="1" applyAlignment="1">
      <alignment horizontal="left"/>
    </xf>
    <xf numFmtId="4" fontId="20" fillId="0" borderId="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right"/>
    </xf>
    <xf numFmtId="4" fontId="18" fillId="0" borderId="24" xfId="0" applyNumberFormat="1" applyFont="1" applyBorder="1" applyAlignment="1">
      <alignment horizontal="right"/>
    </xf>
    <xf numFmtId="0" fontId="0" fillId="0" borderId="24" xfId="0" applyFont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4" fontId="18" fillId="0" borderId="22" xfId="0" applyNumberFormat="1" applyFont="1" applyBorder="1" applyAlignment="1">
      <alignment/>
    </xf>
    <xf numFmtId="0" fontId="20" fillId="4" borderId="23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/>
    </xf>
    <xf numFmtId="0" fontId="18" fillId="0" borderId="27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left" vertical="center" wrapText="1"/>
    </xf>
    <xf numFmtId="0" fontId="18" fillId="0" borderId="23" xfId="0" applyFont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/>
    </xf>
    <xf numFmtId="0" fontId="18" fillId="22" borderId="23" xfId="0" applyFont="1" applyFill="1" applyBorder="1" applyAlignment="1">
      <alignment horizontal="center" vertical="center"/>
    </xf>
    <xf numFmtId="0" fontId="18" fillId="22" borderId="23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tabSelected="1" view="pageBreakPreview" zoomScaleSheetLayoutView="100" workbookViewId="0" topLeftCell="A1">
      <selection activeCell="L1" sqref="L1"/>
    </sheetView>
  </sheetViews>
  <sheetFormatPr defaultColWidth="9.140625" defaultRowHeight="12.75"/>
  <cols>
    <col min="1" max="1" width="4.8515625" style="1" customWidth="1"/>
    <col min="2" max="2" width="7.7109375" style="1" customWidth="1"/>
    <col min="3" max="3" width="6.28125" style="1" customWidth="1"/>
    <col min="4" max="4" width="32.140625" style="2" customWidth="1"/>
    <col min="5" max="5" width="14.421875" style="3" customWidth="1"/>
    <col min="6" max="6" width="13.140625" style="3" customWidth="1"/>
    <col min="7" max="7" width="14.28125" style="3" customWidth="1"/>
    <col min="8" max="8" width="12.7109375" style="3" customWidth="1"/>
    <col min="9" max="9" width="14.7109375" style="3" customWidth="1"/>
    <col min="10" max="10" width="12.421875" style="3" customWidth="1"/>
    <col min="11" max="11" width="14.00390625" style="4" customWidth="1"/>
    <col min="12" max="12" width="18.140625" style="5" customWidth="1"/>
    <col min="13" max="13" width="9.140625" style="5" customWidth="1"/>
    <col min="14" max="14" width="16.7109375" style="5" customWidth="1"/>
    <col min="15" max="17" width="9.140625" style="5" customWidth="1"/>
    <col min="18" max="18" width="9.57421875" style="5" customWidth="1"/>
    <col min="19" max="19" width="9.28125" style="5" customWidth="1"/>
    <col min="20" max="16384" width="9.140625" style="5" customWidth="1"/>
  </cols>
  <sheetData>
    <row r="1" spans="5:11" ht="15">
      <c r="E1" s="6"/>
      <c r="F1" s="6"/>
      <c r="G1" s="6"/>
      <c r="H1" s="6"/>
      <c r="I1" s="200" t="s">
        <v>116</v>
      </c>
      <c r="J1" s="200"/>
      <c r="K1" s="200"/>
    </row>
    <row r="2" spans="9:11" ht="15">
      <c r="I2" s="200" t="s">
        <v>101</v>
      </c>
      <c r="J2" s="200"/>
      <c r="K2" s="200"/>
    </row>
    <row r="3" spans="9:11" ht="15">
      <c r="I3" s="7" t="s">
        <v>102</v>
      </c>
      <c r="J3" s="7"/>
      <c r="K3" s="8"/>
    </row>
    <row r="4" spans="1:11" ht="15.75" customHeight="1">
      <c r="A4" s="201" t="s">
        <v>0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</row>
    <row r="5" ht="15">
      <c r="D5" s="9"/>
    </row>
    <row r="6" spans="1:11" s="11" customFormat="1" ht="12.75" customHeight="1">
      <c r="A6" s="202" t="s">
        <v>1</v>
      </c>
      <c r="B6" s="202" t="s">
        <v>2</v>
      </c>
      <c r="C6" s="202" t="s">
        <v>3</v>
      </c>
      <c r="D6" s="193" t="s">
        <v>4</v>
      </c>
      <c r="E6" s="203" t="s">
        <v>5</v>
      </c>
      <c r="F6" s="203" t="s">
        <v>6</v>
      </c>
      <c r="G6" s="203" t="s">
        <v>7</v>
      </c>
      <c r="H6" s="196" t="s">
        <v>8</v>
      </c>
      <c r="I6" s="196"/>
      <c r="J6" s="196"/>
      <c r="K6" s="193" t="s">
        <v>9</v>
      </c>
    </row>
    <row r="7" spans="1:11" s="11" customFormat="1" ht="12.75">
      <c r="A7" s="202"/>
      <c r="B7" s="202"/>
      <c r="C7" s="202"/>
      <c r="D7" s="193"/>
      <c r="E7" s="203"/>
      <c r="F7" s="203"/>
      <c r="G7" s="203"/>
      <c r="H7" s="10" t="s">
        <v>10</v>
      </c>
      <c r="I7" s="10" t="s">
        <v>11</v>
      </c>
      <c r="J7" s="12" t="s">
        <v>12</v>
      </c>
      <c r="K7" s="193"/>
    </row>
    <row r="8" spans="1:11" ht="15">
      <c r="A8" s="188" t="s">
        <v>13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ht="15" customHeight="1">
      <c r="A9" s="197" t="s">
        <v>14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</row>
    <row r="10" spans="1:11" s="19" customFormat="1" ht="15">
      <c r="A10" s="13" t="s">
        <v>15</v>
      </c>
      <c r="B10" s="14"/>
      <c r="C10" s="15"/>
      <c r="D10" s="16" t="s">
        <v>16</v>
      </c>
      <c r="E10" s="17">
        <f aca="true" t="shared" si="0" ref="E10:J10">E11</f>
        <v>504000</v>
      </c>
      <c r="F10" s="17">
        <f t="shared" si="0"/>
        <v>0</v>
      </c>
      <c r="G10" s="17">
        <f t="shared" si="0"/>
        <v>504000</v>
      </c>
      <c r="H10" s="17">
        <f t="shared" si="0"/>
        <v>504000</v>
      </c>
      <c r="I10" s="17">
        <f t="shared" si="0"/>
        <v>0</v>
      </c>
      <c r="J10" s="17">
        <f t="shared" si="0"/>
        <v>0</v>
      </c>
      <c r="K10" s="18"/>
    </row>
    <row r="11" spans="1:11" ht="39">
      <c r="A11" s="20"/>
      <c r="B11" s="21">
        <v>85154</v>
      </c>
      <c r="C11" s="21">
        <v>2650</v>
      </c>
      <c r="D11" s="22" t="s">
        <v>17</v>
      </c>
      <c r="E11" s="23">
        <v>504000</v>
      </c>
      <c r="F11" s="23">
        <v>0</v>
      </c>
      <c r="G11" s="23">
        <f>E11+F11</f>
        <v>504000</v>
      </c>
      <c r="H11" s="23">
        <f>G11</f>
        <v>504000</v>
      </c>
      <c r="I11" s="23">
        <v>0</v>
      </c>
      <c r="J11" s="23">
        <v>0</v>
      </c>
      <c r="K11" s="24" t="s">
        <v>18</v>
      </c>
    </row>
    <row r="12" spans="1:11" ht="15">
      <c r="A12" s="13" t="s">
        <v>19</v>
      </c>
      <c r="B12" s="14"/>
      <c r="C12" s="14"/>
      <c r="D12" s="25" t="s">
        <v>20</v>
      </c>
      <c r="E12" s="26">
        <f aca="true" t="shared" si="1" ref="E12:J12">E14+E13</f>
        <v>358996.74</v>
      </c>
      <c r="F12" s="26">
        <f t="shared" si="1"/>
        <v>0</v>
      </c>
      <c r="G12" s="26">
        <f t="shared" si="1"/>
        <v>358996.74</v>
      </c>
      <c r="H12" s="26">
        <f t="shared" si="1"/>
        <v>0</v>
      </c>
      <c r="I12" s="26">
        <f t="shared" si="1"/>
        <v>0</v>
      </c>
      <c r="J12" s="27">
        <f t="shared" si="1"/>
        <v>358996.74</v>
      </c>
      <c r="K12" s="28"/>
    </row>
    <row r="13" spans="1:11" s="34" customFormat="1" ht="12.75" customHeight="1">
      <c r="A13" s="29"/>
      <c r="B13" s="30">
        <v>85295</v>
      </c>
      <c r="C13" s="30">
        <v>2057</v>
      </c>
      <c r="D13" s="31" t="s">
        <v>21</v>
      </c>
      <c r="E13" s="32">
        <v>330962.43</v>
      </c>
      <c r="F13" s="32">
        <v>0</v>
      </c>
      <c r="G13" s="32">
        <f>F13+E13</f>
        <v>330962.43</v>
      </c>
      <c r="H13" s="32">
        <v>0</v>
      </c>
      <c r="I13" s="32">
        <v>0</v>
      </c>
      <c r="J13" s="33">
        <f>G13</f>
        <v>330962.43</v>
      </c>
      <c r="K13" s="198" t="s">
        <v>22</v>
      </c>
    </row>
    <row r="14" spans="1:11" s="40" customFormat="1" ht="39.75" customHeight="1">
      <c r="A14" s="35"/>
      <c r="B14" s="36">
        <v>85295</v>
      </c>
      <c r="C14" s="36">
        <v>2059</v>
      </c>
      <c r="D14" s="37" t="s">
        <v>23</v>
      </c>
      <c r="E14" s="38">
        <v>28034.31</v>
      </c>
      <c r="F14" s="38">
        <v>0</v>
      </c>
      <c r="G14" s="38">
        <f>E14+F14</f>
        <v>28034.31</v>
      </c>
      <c r="H14" s="38">
        <v>0</v>
      </c>
      <c r="I14" s="38">
        <v>0</v>
      </c>
      <c r="J14" s="39">
        <f>G14</f>
        <v>28034.31</v>
      </c>
      <c r="K14" s="198"/>
    </row>
    <row r="15" spans="1:11" s="45" customFormat="1" ht="15">
      <c r="A15" s="199" t="s">
        <v>24</v>
      </c>
      <c r="B15" s="199"/>
      <c r="C15" s="199"/>
      <c r="D15" s="41"/>
      <c r="E15" s="42">
        <f aca="true" t="shared" si="2" ref="E15:J15">E10+E12</f>
        <v>862996.74</v>
      </c>
      <c r="F15" s="42">
        <f t="shared" si="2"/>
        <v>0</v>
      </c>
      <c r="G15" s="42">
        <f t="shared" si="2"/>
        <v>862996.74</v>
      </c>
      <c r="H15" s="42">
        <f t="shared" si="2"/>
        <v>504000</v>
      </c>
      <c r="I15" s="42">
        <f t="shared" si="2"/>
        <v>0</v>
      </c>
      <c r="J15" s="43">
        <f t="shared" si="2"/>
        <v>358996.74</v>
      </c>
      <c r="K15" s="44"/>
    </row>
    <row r="16" spans="1:11" ht="15">
      <c r="A16" s="192" t="s">
        <v>25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</row>
    <row r="17" spans="1:11" ht="15">
      <c r="A17" s="46">
        <v>750</v>
      </c>
      <c r="B17" s="47"/>
      <c r="C17" s="47"/>
      <c r="D17" s="48" t="s">
        <v>26</v>
      </c>
      <c r="E17" s="49">
        <f aca="true" t="shared" si="3" ref="E17:J17">E18</f>
        <v>243000</v>
      </c>
      <c r="F17" s="49">
        <f t="shared" si="3"/>
        <v>0</v>
      </c>
      <c r="G17" s="49">
        <f t="shared" si="3"/>
        <v>243000</v>
      </c>
      <c r="H17" s="49">
        <f t="shared" si="3"/>
        <v>0</v>
      </c>
      <c r="I17" s="49">
        <f t="shared" si="3"/>
        <v>243000</v>
      </c>
      <c r="J17" s="49">
        <f t="shared" si="3"/>
        <v>0</v>
      </c>
      <c r="K17" s="50"/>
    </row>
    <row r="18" spans="1:11" s="34" customFormat="1" ht="39">
      <c r="A18" s="51"/>
      <c r="B18" s="52">
        <v>75075</v>
      </c>
      <c r="C18" s="30">
        <v>2480</v>
      </c>
      <c r="D18" s="53" t="s">
        <v>27</v>
      </c>
      <c r="E18" s="54">
        <v>243000</v>
      </c>
      <c r="F18" s="54">
        <v>0</v>
      </c>
      <c r="G18" s="54">
        <f>E18+F18</f>
        <v>243000</v>
      </c>
      <c r="H18" s="55">
        <v>0</v>
      </c>
      <c r="I18" s="54">
        <f>G18</f>
        <v>243000</v>
      </c>
      <c r="J18" s="54">
        <v>0</v>
      </c>
      <c r="K18" s="56" t="s">
        <v>28</v>
      </c>
    </row>
    <row r="19" spans="1:12" s="63" customFormat="1" ht="30">
      <c r="A19" s="57">
        <v>921</v>
      </c>
      <c r="B19" s="58"/>
      <c r="C19" s="58"/>
      <c r="D19" s="59" t="s">
        <v>29</v>
      </c>
      <c r="E19" s="60">
        <f>E20+E21+E22+E23+E24+E25+E26</f>
        <v>3291552</v>
      </c>
      <c r="F19" s="60">
        <f>F20+F21+F22+F23+F24+F25+F26</f>
        <v>2000</v>
      </c>
      <c r="G19" s="60">
        <f>G20+G21+G22+G23+G24+G25+G26</f>
        <v>3293552</v>
      </c>
      <c r="H19" s="60">
        <f>SUM(H20:H26)</f>
        <v>0</v>
      </c>
      <c r="I19" s="60">
        <f>SUM(I20:I26)</f>
        <v>3293552</v>
      </c>
      <c r="J19" s="60">
        <f>SUM(J20:J26)</f>
        <v>0</v>
      </c>
      <c r="K19" s="61"/>
      <c r="L19" s="62">
        <f>I19-G19</f>
        <v>0</v>
      </c>
    </row>
    <row r="20" spans="1:11" s="63" customFormat="1" ht="30" customHeight="1">
      <c r="A20" s="64"/>
      <c r="B20" s="52">
        <v>92105</v>
      </c>
      <c r="C20" s="30">
        <v>2480</v>
      </c>
      <c r="D20" s="65" t="s">
        <v>30</v>
      </c>
      <c r="E20" s="54">
        <v>6300</v>
      </c>
      <c r="F20" s="54">
        <v>2000</v>
      </c>
      <c r="G20" s="54">
        <f aca="true" t="shared" si="4" ref="G20:G26">E20+F20</f>
        <v>8300</v>
      </c>
      <c r="H20" s="32">
        <v>0</v>
      </c>
      <c r="I20" s="54">
        <f>G20</f>
        <v>8300</v>
      </c>
      <c r="J20" s="54">
        <v>0</v>
      </c>
      <c r="K20" s="193" t="s">
        <v>28</v>
      </c>
    </row>
    <row r="21" spans="1:11" s="63" customFormat="1" ht="30">
      <c r="A21" s="64"/>
      <c r="B21" s="52">
        <v>92108</v>
      </c>
      <c r="C21" s="30">
        <v>2480</v>
      </c>
      <c r="D21" s="66" t="s">
        <v>31</v>
      </c>
      <c r="E21" s="54">
        <v>23000</v>
      </c>
      <c r="F21" s="54">
        <v>0</v>
      </c>
      <c r="G21" s="54">
        <f t="shared" si="4"/>
        <v>23000</v>
      </c>
      <c r="H21" s="55">
        <v>0</v>
      </c>
      <c r="I21" s="54">
        <v>23000</v>
      </c>
      <c r="J21" s="54">
        <v>0</v>
      </c>
      <c r="K21" s="193"/>
    </row>
    <row r="22" spans="1:11" ht="26.25" customHeight="1">
      <c r="A22" s="67"/>
      <c r="B22" s="68">
        <v>92109</v>
      </c>
      <c r="C22" s="69">
        <v>2480</v>
      </c>
      <c r="D22" s="70" t="s">
        <v>32</v>
      </c>
      <c r="E22" s="71">
        <v>2076954</v>
      </c>
      <c r="F22" s="71">
        <v>0</v>
      </c>
      <c r="G22" s="54">
        <f t="shared" si="4"/>
        <v>2076954</v>
      </c>
      <c r="H22" s="72">
        <v>0</v>
      </c>
      <c r="I22" s="71">
        <f>G22</f>
        <v>2076954</v>
      </c>
      <c r="J22" s="71">
        <v>0</v>
      </c>
      <c r="K22" s="193"/>
    </row>
    <row r="23" spans="1:11" ht="15">
      <c r="A23" s="67"/>
      <c r="B23" s="68">
        <v>92109</v>
      </c>
      <c r="C23" s="69">
        <v>2487</v>
      </c>
      <c r="D23" s="70" t="s">
        <v>32</v>
      </c>
      <c r="E23" s="71">
        <v>80380</v>
      </c>
      <c r="F23" s="71">
        <v>0</v>
      </c>
      <c r="G23" s="54">
        <f t="shared" si="4"/>
        <v>80380</v>
      </c>
      <c r="H23" s="72">
        <v>0</v>
      </c>
      <c r="I23" s="71">
        <f>G23</f>
        <v>80380</v>
      </c>
      <c r="J23" s="71">
        <v>0</v>
      </c>
      <c r="K23" s="193"/>
    </row>
    <row r="24" spans="1:11" ht="15">
      <c r="A24" s="67"/>
      <c r="B24" s="68">
        <v>92109</v>
      </c>
      <c r="C24" s="69">
        <v>2489</v>
      </c>
      <c r="D24" s="70" t="s">
        <v>32</v>
      </c>
      <c r="E24" s="71">
        <v>25095</v>
      </c>
      <c r="F24" s="71">
        <v>0</v>
      </c>
      <c r="G24" s="54">
        <f t="shared" si="4"/>
        <v>25095</v>
      </c>
      <c r="H24" s="72">
        <v>0</v>
      </c>
      <c r="I24" s="71">
        <f>G24</f>
        <v>25095</v>
      </c>
      <c r="J24" s="71">
        <v>0</v>
      </c>
      <c r="K24" s="193"/>
    </row>
    <row r="25" spans="1:11" ht="39">
      <c r="A25" s="67"/>
      <c r="B25" s="69">
        <v>92116</v>
      </c>
      <c r="C25" s="69">
        <v>2480</v>
      </c>
      <c r="D25" s="70" t="s">
        <v>33</v>
      </c>
      <c r="E25" s="71">
        <v>689000</v>
      </c>
      <c r="F25" s="71">
        <v>0</v>
      </c>
      <c r="G25" s="54">
        <f t="shared" si="4"/>
        <v>689000</v>
      </c>
      <c r="H25" s="73">
        <v>0</v>
      </c>
      <c r="I25" s="71">
        <v>689000</v>
      </c>
      <c r="J25" s="71">
        <v>0</v>
      </c>
      <c r="K25" s="74" t="s">
        <v>34</v>
      </c>
    </row>
    <row r="26" spans="1:11" ht="39">
      <c r="A26" s="67"/>
      <c r="B26" s="75">
        <v>92118</v>
      </c>
      <c r="C26" s="75">
        <v>2480</v>
      </c>
      <c r="D26" s="76" t="s">
        <v>35</v>
      </c>
      <c r="E26" s="77">
        <v>390823</v>
      </c>
      <c r="F26" s="71">
        <v>0</v>
      </c>
      <c r="G26" s="54">
        <f t="shared" si="4"/>
        <v>390823</v>
      </c>
      <c r="H26" s="78">
        <v>0</v>
      </c>
      <c r="I26" s="79">
        <f>G26</f>
        <v>390823</v>
      </c>
      <c r="J26" s="77">
        <v>0</v>
      </c>
      <c r="K26" s="24" t="s">
        <v>36</v>
      </c>
    </row>
    <row r="27" spans="1:11" s="83" customFormat="1" ht="15">
      <c r="A27" s="210" t="s">
        <v>24</v>
      </c>
      <c r="B27" s="210"/>
      <c r="C27" s="210"/>
      <c r="D27" s="80"/>
      <c r="E27" s="81">
        <f>E17+E19</f>
        <v>3534552</v>
      </c>
      <c r="F27" s="81">
        <f>F17+F19</f>
        <v>2000</v>
      </c>
      <c r="G27" s="81">
        <f>G17+G19</f>
        <v>3536552</v>
      </c>
      <c r="H27" s="81">
        <f>H17+H19</f>
        <v>0</v>
      </c>
      <c r="I27" s="81">
        <f>I17+I19</f>
        <v>3536552</v>
      </c>
      <c r="J27" s="81">
        <f>J19</f>
        <v>0</v>
      </c>
      <c r="K27" s="82"/>
    </row>
    <row r="28" spans="1:11" s="84" customFormat="1" ht="15">
      <c r="A28" s="192" t="s">
        <v>37</v>
      </c>
      <c r="B28" s="192"/>
      <c r="C28" s="192"/>
      <c r="D28" s="189"/>
      <c r="E28" s="189"/>
      <c r="F28" s="189"/>
      <c r="G28" s="189"/>
      <c r="H28" s="189"/>
      <c r="I28" s="189"/>
      <c r="J28" s="189"/>
      <c r="K28" s="189"/>
    </row>
    <row r="29" spans="1:11" s="63" customFormat="1" ht="15">
      <c r="A29" s="58">
        <v>600</v>
      </c>
      <c r="B29" s="58"/>
      <c r="C29" s="58"/>
      <c r="D29" s="85" t="s">
        <v>38</v>
      </c>
      <c r="E29" s="86">
        <f aca="true" t="shared" si="5" ref="E29:J29">E30</f>
        <v>20000</v>
      </c>
      <c r="F29" s="86">
        <f t="shared" si="5"/>
        <v>0</v>
      </c>
      <c r="G29" s="86">
        <f t="shared" si="5"/>
        <v>20000</v>
      </c>
      <c r="H29" s="86">
        <f t="shared" si="5"/>
        <v>0</v>
      </c>
      <c r="I29" s="86">
        <f t="shared" si="5"/>
        <v>0</v>
      </c>
      <c r="J29" s="86">
        <f t="shared" si="5"/>
        <v>20000</v>
      </c>
      <c r="K29" s="87"/>
    </row>
    <row r="30" spans="1:11" ht="105">
      <c r="A30" s="88"/>
      <c r="B30" s="88">
        <v>60014</v>
      </c>
      <c r="C30" s="88">
        <v>2710</v>
      </c>
      <c r="D30" s="88" t="s">
        <v>39</v>
      </c>
      <c r="E30" s="89">
        <v>20000</v>
      </c>
      <c r="F30" s="89">
        <v>0</v>
      </c>
      <c r="G30" s="89">
        <f>E30+F30</f>
        <v>20000</v>
      </c>
      <c r="H30" s="89">
        <v>0</v>
      </c>
      <c r="I30" s="89">
        <v>0</v>
      </c>
      <c r="J30" s="89">
        <f>G30</f>
        <v>20000</v>
      </c>
      <c r="K30" s="90" t="s">
        <v>40</v>
      </c>
    </row>
    <row r="31" spans="1:11" s="63" customFormat="1" ht="30">
      <c r="A31" s="58">
        <v>754</v>
      </c>
      <c r="B31" s="58"/>
      <c r="C31" s="58"/>
      <c r="D31" s="85" t="s">
        <v>41</v>
      </c>
      <c r="E31" s="86">
        <f aca="true" t="shared" si="6" ref="E31:J31">SUM(E32:E34)</f>
        <v>5245</v>
      </c>
      <c r="F31" s="86">
        <f t="shared" si="6"/>
        <v>0</v>
      </c>
      <c r="G31" s="86">
        <f t="shared" si="6"/>
        <v>5245</v>
      </c>
      <c r="H31" s="86">
        <f t="shared" si="6"/>
        <v>0</v>
      </c>
      <c r="I31" s="86">
        <f t="shared" si="6"/>
        <v>0</v>
      </c>
      <c r="J31" s="86">
        <f t="shared" si="6"/>
        <v>5245</v>
      </c>
      <c r="K31" s="91"/>
    </row>
    <row r="32" spans="1:11" ht="92.25">
      <c r="A32" s="75"/>
      <c r="B32" s="69">
        <v>75406</v>
      </c>
      <c r="C32" s="69">
        <v>2300</v>
      </c>
      <c r="D32" s="92" t="s">
        <v>42</v>
      </c>
      <c r="E32" s="93">
        <v>2000</v>
      </c>
      <c r="F32" s="94">
        <v>0</v>
      </c>
      <c r="G32" s="94">
        <f>E32+F32</f>
        <v>2000</v>
      </c>
      <c r="H32" s="94">
        <v>0</v>
      </c>
      <c r="I32" s="93">
        <v>0</v>
      </c>
      <c r="J32" s="94">
        <v>2000</v>
      </c>
      <c r="K32" s="95" t="s">
        <v>43</v>
      </c>
    </row>
    <row r="33" spans="1:11" ht="66">
      <c r="A33" s="75"/>
      <c r="B33" s="96">
        <v>75411</v>
      </c>
      <c r="C33" s="96">
        <v>2300</v>
      </c>
      <c r="D33" s="92" t="s">
        <v>44</v>
      </c>
      <c r="E33" s="93">
        <v>2000</v>
      </c>
      <c r="F33" s="94">
        <v>0</v>
      </c>
      <c r="G33" s="94">
        <f>E33+F33</f>
        <v>2000</v>
      </c>
      <c r="H33" s="94">
        <v>0</v>
      </c>
      <c r="I33" s="93">
        <v>0</v>
      </c>
      <c r="J33" s="94">
        <v>2000</v>
      </c>
      <c r="K33" s="95" t="s">
        <v>45</v>
      </c>
    </row>
    <row r="34" spans="1:11" ht="90.75" customHeight="1">
      <c r="A34" s="96"/>
      <c r="B34" s="96">
        <v>75421</v>
      </c>
      <c r="C34" s="96">
        <v>2710</v>
      </c>
      <c r="D34" s="97" t="s">
        <v>46</v>
      </c>
      <c r="E34" s="93">
        <v>1245</v>
      </c>
      <c r="F34" s="94">
        <v>0</v>
      </c>
      <c r="G34" s="94">
        <f>E34+F34</f>
        <v>1245</v>
      </c>
      <c r="H34" s="94">
        <v>0</v>
      </c>
      <c r="I34" s="93">
        <v>0</v>
      </c>
      <c r="J34" s="94">
        <f>E34</f>
        <v>1245</v>
      </c>
      <c r="K34" s="95" t="s">
        <v>47</v>
      </c>
    </row>
    <row r="35" spans="1:11" s="62" customFormat="1" ht="15">
      <c r="A35" s="98">
        <v>801</v>
      </c>
      <c r="B35" s="99"/>
      <c r="C35" s="99"/>
      <c r="D35" s="100" t="s">
        <v>48</v>
      </c>
      <c r="E35" s="86">
        <f aca="true" t="shared" si="7" ref="E35:J35">SUM(E36:E42)</f>
        <v>379810</v>
      </c>
      <c r="F35" s="86">
        <f t="shared" si="7"/>
        <v>-135336</v>
      </c>
      <c r="G35" s="86">
        <f t="shared" si="7"/>
        <v>244474</v>
      </c>
      <c r="H35" s="86">
        <f t="shared" si="7"/>
        <v>0</v>
      </c>
      <c r="I35" s="86">
        <f t="shared" si="7"/>
        <v>0</v>
      </c>
      <c r="J35" s="86">
        <f t="shared" si="7"/>
        <v>244474</v>
      </c>
      <c r="K35" s="101"/>
    </row>
    <row r="36" spans="1:11" s="34" customFormat="1" ht="66">
      <c r="A36" s="207"/>
      <c r="B36" s="30">
        <v>80103</v>
      </c>
      <c r="C36" s="30">
        <v>2590</v>
      </c>
      <c r="D36" s="102" t="s">
        <v>49</v>
      </c>
      <c r="E36" s="103">
        <v>125451</v>
      </c>
      <c r="F36" s="104">
        <v>-125451</v>
      </c>
      <c r="G36" s="104">
        <f aca="true" t="shared" si="8" ref="G36:G42">E36+F36</f>
        <v>0</v>
      </c>
      <c r="H36" s="104">
        <v>0</v>
      </c>
      <c r="I36" s="103">
        <f>G36</f>
        <v>0</v>
      </c>
      <c r="J36" s="105">
        <v>0</v>
      </c>
      <c r="K36" s="106" t="s">
        <v>50</v>
      </c>
    </row>
    <row r="37" spans="1:11" s="34" customFormat="1" ht="26.25">
      <c r="A37" s="64"/>
      <c r="B37" s="107">
        <v>80104</v>
      </c>
      <c r="C37" s="107">
        <v>2310</v>
      </c>
      <c r="D37" s="108" t="s">
        <v>51</v>
      </c>
      <c r="E37" s="103">
        <v>44382</v>
      </c>
      <c r="F37" s="104">
        <v>-5828</v>
      </c>
      <c r="G37" s="104">
        <f t="shared" si="8"/>
        <v>38554</v>
      </c>
      <c r="H37" s="104">
        <v>0</v>
      </c>
      <c r="I37" s="103">
        <v>0</v>
      </c>
      <c r="J37" s="105">
        <f>G37</f>
        <v>38554</v>
      </c>
      <c r="K37" s="106" t="s">
        <v>52</v>
      </c>
    </row>
    <row r="38" spans="1:11" s="34" customFormat="1" ht="26.25">
      <c r="A38" s="211"/>
      <c r="B38" s="212">
        <v>80104</v>
      </c>
      <c r="C38" s="212">
        <v>2310</v>
      </c>
      <c r="D38" s="213" t="s">
        <v>51</v>
      </c>
      <c r="E38" s="103">
        <v>78843</v>
      </c>
      <c r="F38" s="104">
        <v>-14335</v>
      </c>
      <c r="G38" s="104">
        <f t="shared" si="8"/>
        <v>64508</v>
      </c>
      <c r="H38" s="104">
        <v>0</v>
      </c>
      <c r="I38" s="103">
        <v>0</v>
      </c>
      <c r="J38" s="105">
        <f>G38</f>
        <v>64508</v>
      </c>
      <c r="K38" s="106" t="s">
        <v>53</v>
      </c>
    </row>
    <row r="39" spans="1:11" s="34" customFormat="1" ht="26.25">
      <c r="A39" s="64"/>
      <c r="B39" s="107">
        <v>80104</v>
      </c>
      <c r="C39" s="107">
        <v>2310</v>
      </c>
      <c r="D39" s="108" t="s">
        <v>51</v>
      </c>
      <c r="E39" s="103">
        <v>34150</v>
      </c>
      <c r="F39" s="104">
        <v>4450</v>
      </c>
      <c r="G39" s="104">
        <f t="shared" si="8"/>
        <v>38600</v>
      </c>
      <c r="H39" s="104">
        <v>0</v>
      </c>
      <c r="I39" s="103">
        <v>0</v>
      </c>
      <c r="J39" s="105">
        <f>G39</f>
        <v>38600</v>
      </c>
      <c r="K39" s="106" t="s">
        <v>54</v>
      </c>
    </row>
    <row r="40" spans="1:11" s="34" customFormat="1" ht="15">
      <c r="A40" s="64"/>
      <c r="B40" s="30">
        <v>80104</v>
      </c>
      <c r="C40" s="30">
        <v>2310</v>
      </c>
      <c r="D40" s="108" t="s">
        <v>51</v>
      </c>
      <c r="E40" s="103">
        <v>21583</v>
      </c>
      <c r="F40" s="104">
        <v>5828</v>
      </c>
      <c r="G40" s="104">
        <f t="shared" si="8"/>
        <v>27411</v>
      </c>
      <c r="H40" s="104">
        <v>0</v>
      </c>
      <c r="I40" s="103">
        <v>0</v>
      </c>
      <c r="J40" s="105">
        <f>G40</f>
        <v>27411</v>
      </c>
      <c r="K40" s="106" t="s">
        <v>55</v>
      </c>
    </row>
    <row r="41" spans="1:11" ht="137.25" customHeight="1">
      <c r="A41" s="75"/>
      <c r="B41" s="107">
        <v>80110</v>
      </c>
      <c r="C41" s="107">
        <v>2710</v>
      </c>
      <c r="D41" s="109" t="s">
        <v>56</v>
      </c>
      <c r="E41" s="103">
        <v>64480</v>
      </c>
      <c r="F41" s="104">
        <v>0</v>
      </c>
      <c r="G41" s="104">
        <f t="shared" si="8"/>
        <v>64480</v>
      </c>
      <c r="H41" s="104">
        <v>0</v>
      </c>
      <c r="I41" s="103">
        <v>0</v>
      </c>
      <c r="J41" s="105">
        <v>64480</v>
      </c>
      <c r="K41" s="110" t="s">
        <v>57</v>
      </c>
    </row>
    <row r="42" spans="1:11" ht="26.25">
      <c r="A42" s="96"/>
      <c r="B42" s="96">
        <v>80113</v>
      </c>
      <c r="C42" s="96">
        <v>2310</v>
      </c>
      <c r="D42" s="97" t="s">
        <v>58</v>
      </c>
      <c r="E42" s="89">
        <v>10921</v>
      </c>
      <c r="F42" s="89">
        <v>0</v>
      </c>
      <c r="G42" s="104">
        <f t="shared" si="8"/>
        <v>10921</v>
      </c>
      <c r="H42" s="89">
        <v>0</v>
      </c>
      <c r="I42" s="103">
        <v>0</v>
      </c>
      <c r="J42" s="105">
        <f>G42</f>
        <v>10921</v>
      </c>
      <c r="K42" s="111" t="s">
        <v>111</v>
      </c>
    </row>
    <row r="43" spans="1:11" s="84" customFormat="1" ht="15">
      <c r="A43" s="194" t="s">
        <v>24</v>
      </c>
      <c r="B43" s="194"/>
      <c r="C43" s="194"/>
      <c r="D43" s="112"/>
      <c r="E43" s="113">
        <f>E31+E35+E29</f>
        <v>405055</v>
      </c>
      <c r="F43" s="113">
        <f>F31+F35+F29</f>
        <v>-135336</v>
      </c>
      <c r="G43" s="113">
        <f>G31+G35+G29</f>
        <v>269719</v>
      </c>
      <c r="H43" s="113">
        <f>H31+H35+H29</f>
        <v>0</v>
      </c>
      <c r="I43" s="114">
        <f>I36</f>
        <v>0</v>
      </c>
      <c r="J43" s="113">
        <f>J31+J35+J29</f>
        <v>269719</v>
      </c>
      <c r="K43" s="115"/>
    </row>
    <row r="44" spans="1:12" s="120" customFormat="1" ht="15">
      <c r="A44" s="195" t="s">
        <v>59</v>
      </c>
      <c r="B44" s="195"/>
      <c r="C44" s="195"/>
      <c r="D44" s="195"/>
      <c r="E44" s="116">
        <f aca="true" t="shared" si="9" ref="E44:J44">E15+E27+E31+E35+E29</f>
        <v>4802603.74</v>
      </c>
      <c r="F44" s="114">
        <f t="shared" si="9"/>
        <v>-133336</v>
      </c>
      <c r="G44" s="117">
        <f t="shared" si="9"/>
        <v>4669267.74</v>
      </c>
      <c r="H44" s="117">
        <f t="shared" si="9"/>
        <v>504000</v>
      </c>
      <c r="I44" s="117">
        <f t="shared" si="9"/>
        <v>3536552</v>
      </c>
      <c r="J44" s="117">
        <f t="shared" si="9"/>
        <v>628715.74</v>
      </c>
      <c r="K44" s="118"/>
      <c r="L44" s="119">
        <f>H44+I44+J44</f>
        <v>4669267.74</v>
      </c>
    </row>
    <row r="45" spans="1:11" ht="15">
      <c r="A45" s="188" t="s">
        <v>60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</row>
    <row r="46" spans="1:11" ht="15">
      <c r="A46" s="189" t="s">
        <v>61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ht="15">
      <c r="A47" s="14">
        <v>750</v>
      </c>
      <c r="B47" s="14"/>
      <c r="C47" s="121"/>
      <c r="D47" s="25" t="s">
        <v>26</v>
      </c>
      <c r="E47" s="26">
        <f aca="true" t="shared" si="10" ref="E47:J47">E48+E49</f>
        <v>10000</v>
      </c>
      <c r="F47" s="26">
        <f t="shared" si="10"/>
        <v>0</v>
      </c>
      <c r="G47" s="26">
        <f t="shared" si="10"/>
        <v>10000</v>
      </c>
      <c r="H47" s="26">
        <f t="shared" si="10"/>
        <v>0</v>
      </c>
      <c r="I47" s="26">
        <f t="shared" si="10"/>
        <v>0</v>
      </c>
      <c r="J47" s="26">
        <f t="shared" si="10"/>
        <v>10000</v>
      </c>
      <c r="K47" s="122"/>
    </row>
    <row r="48" spans="1:11" ht="39">
      <c r="A48" s="123"/>
      <c r="B48" s="69">
        <v>75095</v>
      </c>
      <c r="C48" s="124">
        <v>2810</v>
      </c>
      <c r="D48" s="125" t="s">
        <v>21</v>
      </c>
      <c r="E48" s="71">
        <v>5000</v>
      </c>
      <c r="F48" s="71">
        <v>0</v>
      </c>
      <c r="G48" s="71">
        <f>E48+F48</f>
        <v>5000</v>
      </c>
      <c r="H48" s="71">
        <v>0</v>
      </c>
      <c r="I48" s="72">
        <v>0</v>
      </c>
      <c r="J48" s="71">
        <v>5000</v>
      </c>
      <c r="K48" s="74" t="s">
        <v>62</v>
      </c>
    </row>
    <row r="49" spans="1:11" ht="52.5">
      <c r="A49" s="126"/>
      <c r="B49" s="69">
        <v>75095</v>
      </c>
      <c r="C49" s="124">
        <v>2810</v>
      </c>
      <c r="D49" s="125" t="s">
        <v>21</v>
      </c>
      <c r="E49" s="71">
        <v>5000</v>
      </c>
      <c r="F49" s="71">
        <v>0</v>
      </c>
      <c r="G49" s="71">
        <f>E49+F49</f>
        <v>5000</v>
      </c>
      <c r="H49" s="71">
        <v>0</v>
      </c>
      <c r="I49" s="72">
        <v>0</v>
      </c>
      <c r="J49" s="71">
        <v>5000</v>
      </c>
      <c r="K49" s="74" t="s">
        <v>63</v>
      </c>
    </row>
    <row r="50" spans="1:11" ht="30">
      <c r="A50" s="14">
        <v>754</v>
      </c>
      <c r="B50" s="14"/>
      <c r="C50" s="15"/>
      <c r="D50" s="25" t="s">
        <v>41</v>
      </c>
      <c r="E50" s="26">
        <f aca="true" t="shared" si="11" ref="E50:J50">E51</f>
        <v>4000</v>
      </c>
      <c r="F50" s="26">
        <f t="shared" si="11"/>
        <v>0</v>
      </c>
      <c r="G50" s="26">
        <f t="shared" si="11"/>
        <v>4000</v>
      </c>
      <c r="H50" s="26">
        <f t="shared" si="11"/>
        <v>0</v>
      </c>
      <c r="I50" s="26">
        <f t="shared" si="11"/>
        <v>0</v>
      </c>
      <c r="J50" s="26">
        <f t="shared" si="11"/>
        <v>4000</v>
      </c>
      <c r="K50" s="18"/>
    </row>
    <row r="51" spans="1:11" ht="26.25">
      <c r="A51" s="127"/>
      <c r="B51" s="96">
        <v>75412</v>
      </c>
      <c r="C51" s="128">
        <v>2820</v>
      </c>
      <c r="D51" s="129" t="s">
        <v>64</v>
      </c>
      <c r="E51" s="71">
        <v>4000</v>
      </c>
      <c r="F51" s="71">
        <v>0</v>
      </c>
      <c r="G51" s="71">
        <f>E51+F51</f>
        <v>4000</v>
      </c>
      <c r="H51" s="71">
        <v>0</v>
      </c>
      <c r="I51" s="72">
        <v>0</v>
      </c>
      <c r="J51" s="71">
        <v>4000</v>
      </c>
      <c r="K51" s="74" t="s">
        <v>65</v>
      </c>
    </row>
    <row r="52" spans="1:11" s="19" customFormat="1" ht="15">
      <c r="A52" s="130">
        <v>801</v>
      </c>
      <c r="B52" s="130"/>
      <c r="C52" s="130"/>
      <c r="D52" s="131" t="s">
        <v>66</v>
      </c>
      <c r="E52" s="132">
        <f>SUM(E53:E82)</f>
        <v>4126888.67</v>
      </c>
      <c r="F52" s="132">
        <f>SUM(F53:F80)</f>
        <v>-73065.43</v>
      </c>
      <c r="G52" s="132">
        <f>SUM(G53:G82)</f>
        <v>4053823.24</v>
      </c>
      <c r="H52" s="132">
        <f>SUM(H53:H79)</f>
        <v>0</v>
      </c>
      <c r="I52" s="132">
        <f>SUM(I53:I82)</f>
        <v>4008420</v>
      </c>
      <c r="J52" s="132">
        <f>SUM(J53:J82)</f>
        <v>45403.240000000005</v>
      </c>
      <c r="K52" s="133"/>
    </row>
    <row r="53" spans="1:11" ht="66">
      <c r="A53" s="75"/>
      <c r="B53" s="96">
        <v>80101</v>
      </c>
      <c r="C53" s="96">
        <v>2540</v>
      </c>
      <c r="D53" s="97" t="s">
        <v>67</v>
      </c>
      <c r="E53" s="134">
        <v>193943</v>
      </c>
      <c r="F53" s="93">
        <v>0</v>
      </c>
      <c r="G53" s="93">
        <f aca="true" t="shared" si="12" ref="G53:G82">E53+F53</f>
        <v>193943</v>
      </c>
      <c r="H53" s="93">
        <v>0</v>
      </c>
      <c r="I53" s="93">
        <f aca="true" t="shared" si="13" ref="I53:I72">G53</f>
        <v>193943</v>
      </c>
      <c r="J53" s="94">
        <v>0</v>
      </c>
      <c r="K53" s="110" t="s">
        <v>68</v>
      </c>
    </row>
    <row r="54" spans="1:11" ht="52.5">
      <c r="A54" s="214"/>
      <c r="B54" s="214">
        <v>80101</v>
      </c>
      <c r="C54" s="214">
        <v>2590</v>
      </c>
      <c r="D54" s="215" t="s">
        <v>67</v>
      </c>
      <c r="E54" s="93">
        <v>715931</v>
      </c>
      <c r="F54" s="93">
        <v>0</v>
      </c>
      <c r="G54" s="93">
        <f t="shared" si="12"/>
        <v>715931</v>
      </c>
      <c r="H54" s="93">
        <v>0</v>
      </c>
      <c r="I54" s="93">
        <f t="shared" si="13"/>
        <v>715931</v>
      </c>
      <c r="J54" s="135">
        <v>0</v>
      </c>
      <c r="K54" s="110" t="s">
        <v>69</v>
      </c>
    </row>
    <row r="55" spans="1:11" ht="66">
      <c r="A55" s="75"/>
      <c r="B55" s="96">
        <v>80101</v>
      </c>
      <c r="C55" s="96">
        <v>2590</v>
      </c>
      <c r="D55" s="97" t="s">
        <v>67</v>
      </c>
      <c r="E55" s="93">
        <v>395883</v>
      </c>
      <c r="F55" s="93">
        <v>-8917</v>
      </c>
      <c r="G55" s="93">
        <f t="shared" si="12"/>
        <v>386966</v>
      </c>
      <c r="H55" s="93">
        <v>0</v>
      </c>
      <c r="I55" s="93">
        <f t="shared" si="13"/>
        <v>386966</v>
      </c>
      <c r="J55" s="94">
        <v>0</v>
      </c>
      <c r="K55" s="110" t="s">
        <v>70</v>
      </c>
    </row>
    <row r="56" spans="1:11" ht="78.75">
      <c r="A56" s="75"/>
      <c r="B56" s="96">
        <v>80101</v>
      </c>
      <c r="C56" s="96">
        <v>2590</v>
      </c>
      <c r="D56" s="97" t="s">
        <v>67</v>
      </c>
      <c r="E56" s="89">
        <v>626634</v>
      </c>
      <c r="F56" s="89">
        <v>-551</v>
      </c>
      <c r="G56" s="93">
        <f t="shared" si="12"/>
        <v>626083</v>
      </c>
      <c r="H56" s="93">
        <v>0</v>
      </c>
      <c r="I56" s="93">
        <f t="shared" si="13"/>
        <v>626083</v>
      </c>
      <c r="J56" s="136">
        <v>0</v>
      </c>
      <c r="K56" s="111" t="s">
        <v>71</v>
      </c>
    </row>
    <row r="57" spans="1:11" ht="68.25" customHeight="1">
      <c r="A57" s="75"/>
      <c r="B57" s="96">
        <v>80101</v>
      </c>
      <c r="C57" s="96">
        <v>2590</v>
      </c>
      <c r="D57" s="97" t="s">
        <v>67</v>
      </c>
      <c r="E57" s="89">
        <v>362340</v>
      </c>
      <c r="F57" s="89">
        <v>0</v>
      </c>
      <c r="G57" s="93">
        <f t="shared" si="12"/>
        <v>362340</v>
      </c>
      <c r="H57" s="89">
        <v>0</v>
      </c>
      <c r="I57" s="93">
        <f t="shared" si="13"/>
        <v>362340</v>
      </c>
      <c r="J57" s="136">
        <v>0</v>
      </c>
      <c r="K57" s="111" t="s">
        <v>72</v>
      </c>
    </row>
    <row r="58" spans="1:11" ht="68.25" customHeight="1">
      <c r="A58" s="75"/>
      <c r="B58" s="96">
        <v>80101</v>
      </c>
      <c r="C58" s="96">
        <v>2810</v>
      </c>
      <c r="D58" s="97" t="s">
        <v>67</v>
      </c>
      <c r="E58" s="89">
        <v>0</v>
      </c>
      <c r="F58" s="89">
        <v>9549.03</v>
      </c>
      <c r="G58" s="93">
        <f t="shared" si="12"/>
        <v>9549.03</v>
      </c>
      <c r="H58" s="89">
        <v>0</v>
      </c>
      <c r="I58" s="93">
        <v>0</v>
      </c>
      <c r="J58" s="204">
        <f>G58</f>
        <v>9549.03</v>
      </c>
      <c r="K58" s="140" t="s">
        <v>104</v>
      </c>
    </row>
    <row r="59" spans="1:11" ht="68.25" customHeight="1">
      <c r="A59" s="75"/>
      <c r="B59" s="96">
        <v>80101</v>
      </c>
      <c r="C59" s="96">
        <v>2820</v>
      </c>
      <c r="D59" s="97" t="s">
        <v>67</v>
      </c>
      <c r="E59" s="89">
        <v>0</v>
      </c>
      <c r="F59" s="89">
        <v>10638.06</v>
      </c>
      <c r="G59" s="93">
        <f t="shared" si="12"/>
        <v>10638.06</v>
      </c>
      <c r="H59" s="89">
        <v>0</v>
      </c>
      <c r="I59" s="142">
        <v>0</v>
      </c>
      <c r="J59" s="204">
        <f>G59</f>
        <v>10638.06</v>
      </c>
      <c r="K59" s="206" t="s">
        <v>106</v>
      </c>
    </row>
    <row r="60" spans="1:11" ht="87" customHeight="1">
      <c r="A60" s="75"/>
      <c r="B60" s="96">
        <v>80101</v>
      </c>
      <c r="C60" s="96">
        <v>2820</v>
      </c>
      <c r="D60" s="97" t="s">
        <v>67</v>
      </c>
      <c r="E60" s="89">
        <v>0</v>
      </c>
      <c r="F60" s="89">
        <v>6192.74</v>
      </c>
      <c r="G60" s="93">
        <f t="shared" si="12"/>
        <v>6192.74</v>
      </c>
      <c r="H60" s="89">
        <v>0</v>
      </c>
      <c r="I60" s="142">
        <v>0</v>
      </c>
      <c r="J60" s="204">
        <f>G60</f>
        <v>6192.74</v>
      </c>
      <c r="K60" s="206" t="s">
        <v>107</v>
      </c>
    </row>
    <row r="61" spans="1:11" ht="84.75" customHeight="1">
      <c r="A61" s="214"/>
      <c r="B61" s="214">
        <v>80101</v>
      </c>
      <c r="C61" s="214">
        <v>2820</v>
      </c>
      <c r="D61" s="215" t="s">
        <v>67</v>
      </c>
      <c r="E61" s="89">
        <v>0</v>
      </c>
      <c r="F61" s="89">
        <v>5281.93</v>
      </c>
      <c r="G61" s="93">
        <f t="shared" si="12"/>
        <v>5281.93</v>
      </c>
      <c r="H61" s="89">
        <v>0</v>
      </c>
      <c r="I61" s="142">
        <v>0</v>
      </c>
      <c r="J61" s="204">
        <f>G61</f>
        <v>5281.93</v>
      </c>
      <c r="K61" s="206" t="s">
        <v>108</v>
      </c>
    </row>
    <row r="62" spans="1:11" ht="82.5" customHeight="1">
      <c r="A62" s="75"/>
      <c r="B62" s="96">
        <v>80101</v>
      </c>
      <c r="C62" s="96">
        <v>2820</v>
      </c>
      <c r="D62" s="97" t="s">
        <v>67</v>
      </c>
      <c r="E62" s="89">
        <v>0</v>
      </c>
      <c r="F62" s="89">
        <v>7078.9</v>
      </c>
      <c r="G62" s="93">
        <f t="shared" si="12"/>
        <v>7078.9</v>
      </c>
      <c r="H62" s="89">
        <v>0</v>
      </c>
      <c r="I62" s="142">
        <v>0</v>
      </c>
      <c r="J62" s="205">
        <f>G62</f>
        <v>7078.9</v>
      </c>
      <c r="K62" s="206" t="s">
        <v>109</v>
      </c>
    </row>
    <row r="63" spans="1:13" ht="66">
      <c r="A63" s="75"/>
      <c r="B63" s="96">
        <v>80103</v>
      </c>
      <c r="C63" s="96">
        <v>2540</v>
      </c>
      <c r="D63" s="97" t="s">
        <v>73</v>
      </c>
      <c r="E63" s="89">
        <v>31767</v>
      </c>
      <c r="F63" s="89">
        <v>0</v>
      </c>
      <c r="G63" s="93">
        <f t="shared" si="12"/>
        <v>31767</v>
      </c>
      <c r="H63" s="93">
        <v>0</v>
      </c>
      <c r="I63" s="93">
        <f t="shared" si="13"/>
        <v>31767</v>
      </c>
      <c r="J63" s="137">
        <v>0</v>
      </c>
      <c r="K63" s="140" t="s">
        <v>105</v>
      </c>
      <c r="M63" s="138"/>
    </row>
    <row r="64" spans="1:13" ht="30">
      <c r="A64" s="75"/>
      <c r="B64" s="96">
        <v>80103</v>
      </c>
      <c r="C64" s="96">
        <v>2540</v>
      </c>
      <c r="D64" s="97" t="s">
        <v>73</v>
      </c>
      <c r="E64" s="89">
        <v>6309</v>
      </c>
      <c r="F64" s="89">
        <v>-6309</v>
      </c>
      <c r="G64" s="93">
        <f t="shared" si="12"/>
        <v>0</v>
      </c>
      <c r="H64" s="89">
        <v>0</v>
      </c>
      <c r="I64" s="93">
        <f t="shared" si="13"/>
        <v>0</v>
      </c>
      <c r="J64" s="93">
        <v>0</v>
      </c>
      <c r="K64" s="110" t="s">
        <v>74</v>
      </c>
      <c r="M64" s="139"/>
    </row>
    <row r="65" spans="1:11" ht="39">
      <c r="A65" s="75"/>
      <c r="B65" s="96">
        <v>80103</v>
      </c>
      <c r="C65" s="96">
        <v>2590</v>
      </c>
      <c r="D65" s="97" t="s">
        <v>73</v>
      </c>
      <c r="E65" s="89">
        <v>90354</v>
      </c>
      <c r="F65" s="89">
        <v>0</v>
      </c>
      <c r="G65" s="93">
        <f t="shared" si="12"/>
        <v>90354</v>
      </c>
      <c r="H65" s="89">
        <v>0</v>
      </c>
      <c r="I65" s="93">
        <f t="shared" si="13"/>
        <v>90354</v>
      </c>
      <c r="J65" s="89">
        <v>0</v>
      </c>
      <c r="K65" s="140" t="s">
        <v>103</v>
      </c>
    </row>
    <row r="66" spans="1:11" ht="66">
      <c r="A66" s="75"/>
      <c r="B66" s="96">
        <v>80103</v>
      </c>
      <c r="C66" s="141">
        <v>2590</v>
      </c>
      <c r="D66" s="97" t="s">
        <v>73</v>
      </c>
      <c r="E66" s="93">
        <v>63534</v>
      </c>
      <c r="F66" s="93">
        <v>0</v>
      </c>
      <c r="G66" s="93">
        <f t="shared" si="12"/>
        <v>63534</v>
      </c>
      <c r="H66" s="93">
        <v>0</v>
      </c>
      <c r="I66" s="93">
        <f t="shared" si="13"/>
        <v>63534</v>
      </c>
      <c r="J66" s="135">
        <v>0</v>
      </c>
      <c r="K66" s="110" t="s">
        <v>75</v>
      </c>
    </row>
    <row r="67" spans="1:11" ht="57.75" customHeight="1">
      <c r="A67" s="75"/>
      <c r="B67" s="96">
        <v>80103</v>
      </c>
      <c r="C67" s="128">
        <v>2590</v>
      </c>
      <c r="D67" s="97" t="s">
        <v>73</v>
      </c>
      <c r="E67" s="134">
        <v>49398</v>
      </c>
      <c r="F67" s="93">
        <v>0</v>
      </c>
      <c r="G67" s="93">
        <f t="shared" si="12"/>
        <v>49398</v>
      </c>
      <c r="H67" s="93">
        <v>0</v>
      </c>
      <c r="I67" s="93">
        <f t="shared" si="13"/>
        <v>49398</v>
      </c>
      <c r="J67" s="142">
        <v>0</v>
      </c>
      <c r="K67" s="110" t="s">
        <v>76</v>
      </c>
    </row>
    <row r="68" spans="1:11" ht="71.25" customHeight="1">
      <c r="A68" s="75"/>
      <c r="B68" s="96">
        <v>80103</v>
      </c>
      <c r="C68" s="128">
        <v>2590</v>
      </c>
      <c r="D68" s="97" t="s">
        <v>73</v>
      </c>
      <c r="E68" s="93">
        <v>100596</v>
      </c>
      <c r="F68" s="93">
        <v>0</v>
      </c>
      <c r="G68" s="93">
        <f t="shared" si="12"/>
        <v>100596</v>
      </c>
      <c r="H68" s="93">
        <v>0</v>
      </c>
      <c r="I68" s="93">
        <f t="shared" si="13"/>
        <v>100596</v>
      </c>
      <c r="J68" s="142">
        <v>0</v>
      </c>
      <c r="K68" s="110" t="s">
        <v>77</v>
      </c>
    </row>
    <row r="69" spans="1:11" ht="52.5">
      <c r="A69" s="75"/>
      <c r="B69" s="107">
        <v>80104</v>
      </c>
      <c r="C69" s="143">
        <v>2540</v>
      </c>
      <c r="D69" s="109" t="s">
        <v>51</v>
      </c>
      <c r="E69" s="103">
        <v>186376</v>
      </c>
      <c r="F69" s="103">
        <v>0</v>
      </c>
      <c r="G69" s="93">
        <f t="shared" si="12"/>
        <v>186376</v>
      </c>
      <c r="H69" s="103">
        <v>0</v>
      </c>
      <c r="I69" s="93">
        <f t="shared" si="13"/>
        <v>186376</v>
      </c>
      <c r="J69" s="144">
        <v>0</v>
      </c>
      <c r="K69" s="106" t="s">
        <v>110</v>
      </c>
    </row>
    <row r="70" spans="1:11" ht="26.25">
      <c r="A70" s="216"/>
      <c r="B70" s="212">
        <v>80104</v>
      </c>
      <c r="C70" s="212">
        <v>2540</v>
      </c>
      <c r="D70" s="217" t="s">
        <v>51</v>
      </c>
      <c r="E70" s="145">
        <v>48009</v>
      </c>
      <c r="F70" s="145">
        <v>-48009</v>
      </c>
      <c r="G70" s="93">
        <f t="shared" si="12"/>
        <v>0</v>
      </c>
      <c r="H70" s="145">
        <v>0</v>
      </c>
      <c r="I70" s="93">
        <f t="shared" si="13"/>
        <v>0</v>
      </c>
      <c r="J70" s="146">
        <v>0</v>
      </c>
      <c r="K70" s="147" t="s">
        <v>74</v>
      </c>
    </row>
    <row r="71" spans="1:11" ht="81" customHeight="1">
      <c r="A71" s="75"/>
      <c r="B71" s="96">
        <v>80106</v>
      </c>
      <c r="C71" s="128">
        <v>2540</v>
      </c>
      <c r="D71" s="97" t="s">
        <v>78</v>
      </c>
      <c r="E71" s="89">
        <v>38231</v>
      </c>
      <c r="F71" s="89">
        <v>6498</v>
      </c>
      <c r="G71" s="93">
        <f t="shared" si="12"/>
        <v>44729</v>
      </c>
      <c r="H71" s="89">
        <v>0</v>
      </c>
      <c r="I71" s="93">
        <f t="shared" si="13"/>
        <v>44729</v>
      </c>
      <c r="J71" s="148">
        <v>0</v>
      </c>
      <c r="K71" s="111" t="s">
        <v>112</v>
      </c>
    </row>
    <row r="72" spans="1:11" ht="87" customHeight="1">
      <c r="A72" s="75"/>
      <c r="B72" s="69">
        <v>80106</v>
      </c>
      <c r="C72" s="124">
        <v>2540</v>
      </c>
      <c r="D72" s="97" t="s">
        <v>78</v>
      </c>
      <c r="E72" s="93">
        <v>38231</v>
      </c>
      <c r="F72" s="93">
        <v>3387</v>
      </c>
      <c r="G72" s="93">
        <f t="shared" si="12"/>
        <v>41618</v>
      </c>
      <c r="H72" s="93">
        <v>0</v>
      </c>
      <c r="I72" s="93">
        <f t="shared" si="13"/>
        <v>41618</v>
      </c>
      <c r="J72" s="142">
        <v>0</v>
      </c>
      <c r="K72" s="110" t="s">
        <v>79</v>
      </c>
    </row>
    <row r="73" spans="1:11" ht="87" customHeight="1">
      <c r="A73" s="75"/>
      <c r="B73" s="96">
        <v>80106</v>
      </c>
      <c r="C73" s="141">
        <v>2540</v>
      </c>
      <c r="D73" s="97" t="s">
        <v>78</v>
      </c>
      <c r="E73" s="89">
        <v>28673</v>
      </c>
      <c r="F73" s="89">
        <v>0</v>
      </c>
      <c r="G73" s="93">
        <f t="shared" si="12"/>
        <v>28673</v>
      </c>
      <c r="H73" s="93">
        <v>0</v>
      </c>
      <c r="I73" s="93">
        <v>28673</v>
      </c>
      <c r="J73" s="148">
        <v>0</v>
      </c>
      <c r="K73" s="111" t="s">
        <v>80</v>
      </c>
    </row>
    <row r="74" spans="1:11" ht="30">
      <c r="A74" s="75"/>
      <c r="B74" s="96">
        <v>80106</v>
      </c>
      <c r="C74" s="141">
        <v>2540</v>
      </c>
      <c r="D74" s="97" t="s">
        <v>78</v>
      </c>
      <c r="E74" s="89">
        <v>69576</v>
      </c>
      <c r="F74" s="134">
        <v>-69576</v>
      </c>
      <c r="G74" s="93">
        <f t="shared" si="12"/>
        <v>0</v>
      </c>
      <c r="H74" s="94">
        <v>0</v>
      </c>
      <c r="I74" s="93">
        <f>G74</f>
        <v>0</v>
      </c>
      <c r="J74" s="136">
        <v>0</v>
      </c>
      <c r="K74" s="111" t="s">
        <v>74</v>
      </c>
    </row>
    <row r="75" spans="1:11" ht="52.5">
      <c r="A75" s="75"/>
      <c r="B75" s="107">
        <v>80110</v>
      </c>
      <c r="C75" s="143">
        <v>2540</v>
      </c>
      <c r="D75" s="109" t="s">
        <v>56</v>
      </c>
      <c r="E75" s="145">
        <v>85253</v>
      </c>
      <c r="F75" s="149">
        <v>0</v>
      </c>
      <c r="G75" s="93">
        <f t="shared" si="12"/>
        <v>85253</v>
      </c>
      <c r="H75" s="104">
        <v>0</v>
      </c>
      <c r="I75" s="103">
        <v>85253</v>
      </c>
      <c r="J75" s="150">
        <v>0</v>
      </c>
      <c r="K75" s="147" t="s">
        <v>81</v>
      </c>
    </row>
    <row r="76" spans="1:11" ht="78.75">
      <c r="A76" s="75"/>
      <c r="B76" s="107">
        <v>80110</v>
      </c>
      <c r="C76" s="143">
        <v>2820</v>
      </c>
      <c r="D76" s="109" t="s">
        <v>56</v>
      </c>
      <c r="E76" s="145">
        <v>0</v>
      </c>
      <c r="F76" s="149">
        <v>2202.91</v>
      </c>
      <c r="G76" s="93">
        <f t="shared" si="12"/>
        <v>2202.91</v>
      </c>
      <c r="H76" s="104">
        <v>0</v>
      </c>
      <c r="I76" s="103">
        <v>0</v>
      </c>
      <c r="J76" s="150">
        <f>G76</f>
        <v>2202.91</v>
      </c>
      <c r="K76" s="147" t="s">
        <v>108</v>
      </c>
    </row>
    <row r="77" spans="1:11" ht="119.25" customHeight="1">
      <c r="A77" s="214"/>
      <c r="B77" s="218">
        <v>80149</v>
      </c>
      <c r="C77" s="219">
        <v>2590</v>
      </c>
      <c r="D77" s="220" t="s">
        <v>82</v>
      </c>
      <c r="E77" s="145">
        <v>83947</v>
      </c>
      <c r="F77" s="149">
        <v>8710</v>
      </c>
      <c r="G77" s="93">
        <f t="shared" si="12"/>
        <v>92657</v>
      </c>
      <c r="H77" s="104">
        <v>0</v>
      </c>
      <c r="I77" s="103">
        <f>G77</f>
        <v>92657</v>
      </c>
      <c r="J77" s="150">
        <v>0</v>
      </c>
      <c r="K77" s="110" t="s">
        <v>69</v>
      </c>
    </row>
    <row r="78" spans="1:11" ht="165" customHeight="1">
      <c r="A78" s="75"/>
      <c r="B78" s="107">
        <v>80150</v>
      </c>
      <c r="C78" s="143">
        <v>2590</v>
      </c>
      <c r="D78" s="109" t="s">
        <v>83</v>
      </c>
      <c r="E78" s="145">
        <v>856632</v>
      </c>
      <c r="F78" s="149">
        <v>-8710</v>
      </c>
      <c r="G78" s="93">
        <f t="shared" si="12"/>
        <v>847922</v>
      </c>
      <c r="H78" s="104">
        <v>0</v>
      </c>
      <c r="I78" s="103">
        <f>G78</f>
        <v>847922</v>
      </c>
      <c r="J78" s="150">
        <v>0</v>
      </c>
      <c r="K78" s="110" t="s">
        <v>69</v>
      </c>
    </row>
    <row r="79" spans="1:17" ht="164.25" customHeight="1">
      <c r="A79" s="75"/>
      <c r="B79" s="107">
        <v>80150</v>
      </c>
      <c r="C79" s="151">
        <v>2590</v>
      </c>
      <c r="D79" s="109" t="s">
        <v>83</v>
      </c>
      <c r="E79" s="145">
        <v>38646</v>
      </c>
      <c r="F79" s="149">
        <v>8917</v>
      </c>
      <c r="G79" s="93">
        <f t="shared" si="12"/>
        <v>47563</v>
      </c>
      <c r="H79" s="104">
        <v>0</v>
      </c>
      <c r="I79" s="103">
        <f>G79</f>
        <v>47563</v>
      </c>
      <c r="J79" s="150">
        <v>0</v>
      </c>
      <c r="K79" s="110" t="s">
        <v>70</v>
      </c>
      <c r="Q79" s="109"/>
    </row>
    <row r="80" spans="1:17" ht="157.5" customHeight="1">
      <c r="A80" s="96"/>
      <c r="B80" s="107">
        <v>80150</v>
      </c>
      <c r="C80" s="143">
        <v>2590</v>
      </c>
      <c r="D80" s="109" t="s">
        <v>83</v>
      </c>
      <c r="E80" s="145">
        <v>12166</v>
      </c>
      <c r="F80" s="149">
        <v>551</v>
      </c>
      <c r="G80" s="93">
        <f t="shared" si="12"/>
        <v>12717</v>
      </c>
      <c r="H80" s="104">
        <v>0</v>
      </c>
      <c r="I80" s="103">
        <f>G80</f>
        <v>12717</v>
      </c>
      <c r="J80" s="150">
        <v>0</v>
      </c>
      <c r="K80" s="110" t="s">
        <v>84</v>
      </c>
      <c r="Q80" s="109"/>
    </row>
    <row r="81" spans="1:17" ht="157.5" customHeight="1">
      <c r="A81" s="96"/>
      <c r="B81" s="107">
        <v>80150</v>
      </c>
      <c r="C81" s="143">
        <v>2810</v>
      </c>
      <c r="D81" s="109" t="s">
        <v>83</v>
      </c>
      <c r="E81" s="145">
        <v>0</v>
      </c>
      <c r="F81" s="149">
        <v>4459.67</v>
      </c>
      <c r="G81" s="93">
        <f t="shared" si="12"/>
        <v>4459.67</v>
      </c>
      <c r="H81" s="104">
        <v>0</v>
      </c>
      <c r="I81" s="103">
        <v>0</v>
      </c>
      <c r="J81" s="150">
        <f>G81</f>
        <v>4459.67</v>
      </c>
      <c r="K81" s="208" t="s">
        <v>104</v>
      </c>
      <c r="Q81" s="152"/>
    </row>
    <row r="82" spans="1:17" ht="162.75" customHeight="1">
      <c r="A82" s="96"/>
      <c r="B82" s="107">
        <v>80150</v>
      </c>
      <c r="C82" s="143">
        <v>2830</v>
      </c>
      <c r="D82" s="109" t="s">
        <v>83</v>
      </c>
      <c r="E82" s="145">
        <v>4459.67</v>
      </c>
      <c r="F82" s="149">
        <v>-4459.67</v>
      </c>
      <c r="G82" s="93">
        <f t="shared" si="12"/>
        <v>0</v>
      </c>
      <c r="H82" s="104">
        <v>0</v>
      </c>
      <c r="I82" s="103">
        <v>0</v>
      </c>
      <c r="J82" s="150">
        <f>G82</f>
        <v>0</v>
      </c>
      <c r="K82" s="140" t="s">
        <v>104</v>
      </c>
      <c r="Q82" s="152"/>
    </row>
    <row r="83" spans="1:11" s="63" customFormat="1" ht="27" customHeight="1">
      <c r="A83" s="58">
        <v>851</v>
      </c>
      <c r="B83" s="58"/>
      <c r="C83" s="153"/>
      <c r="D83" s="154" t="s">
        <v>16</v>
      </c>
      <c r="E83" s="49">
        <f aca="true" t="shared" si="14" ref="E83:J83">SUM(E84:E88)</f>
        <v>77500</v>
      </c>
      <c r="F83" s="49">
        <f t="shared" si="14"/>
        <v>0</v>
      </c>
      <c r="G83" s="49">
        <f t="shared" si="14"/>
        <v>77500</v>
      </c>
      <c r="H83" s="49">
        <f t="shared" si="14"/>
        <v>0</v>
      </c>
      <c r="I83" s="49">
        <f t="shared" si="14"/>
        <v>0</v>
      </c>
      <c r="J83" s="49">
        <f t="shared" si="14"/>
        <v>77500</v>
      </c>
      <c r="K83" s="155"/>
    </row>
    <row r="84" spans="1:11" ht="66">
      <c r="A84" s="21"/>
      <c r="B84" s="69">
        <v>85149</v>
      </c>
      <c r="C84" s="69">
        <v>2820</v>
      </c>
      <c r="D84" s="129" t="s">
        <v>85</v>
      </c>
      <c r="E84" s="71">
        <v>15000</v>
      </c>
      <c r="F84" s="73">
        <v>-15000</v>
      </c>
      <c r="G84" s="73">
        <f>E84+F84</f>
        <v>0</v>
      </c>
      <c r="H84" s="73">
        <v>0</v>
      </c>
      <c r="I84" s="72">
        <v>0</v>
      </c>
      <c r="J84" s="71">
        <f>G84</f>
        <v>0</v>
      </c>
      <c r="K84" s="74" t="s">
        <v>86</v>
      </c>
    </row>
    <row r="85" spans="1:11" ht="66">
      <c r="A85" s="75"/>
      <c r="B85" s="69">
        <v>85149</v>
      </c>
      <c r="C85" s="96">
        <v>2360</v>
      </c>
      <c r="D85" s="129" t="s">
        <v>85</v>
      </c>
      <c r="E85" s="157">
        <v>0</v>
      </c>
      <c r="F85" s="157">
        <v>15000</v>
      </c>
      <c r="G85" s="73">
        <f>E85+F85</f>
        <v>15000</v>
      </c>
      <c r="H85" s="157">
        <v>0</v>
      </c>
      <c r="I85" s="209">
        <v>0</v>
      </c>
      <c r="J85" s="71">
        <v>15000</v>
      </c>
      <c r="K85" s="74" t="s">
        <v>113</v>
      </c>
    </row>
    <row r="86" spans="1:11" ht="52.5">
      <c r="A86" s="214"/>
      <c r="B86" s="185">
        <v>85149</v>
      </c>
      <c r="C86" s="214">
        <v>2360</v>
      </c>
      <c r="D86" s="221" t="s">
        <v>85</v>
      </c>
      <c r="E86" s="157">
        <v>0</v>
      </c>
      <c r="F86" s="157">
        <v>46000</v>
      </c>
      <c r="G86" s="73">
        <f>E86+F86</f>
        <v>46000</v>
      </c>
      <c r="H86" s="157">
        <v>0</v>
      </c>
      <c r="I86" s="209">
        <v>0</v>
      </c>
      <c r="J86" s="71">
        <f>G86</f>
        <v>46000</v>
      </c>
      <c r="K86" s="110" t="s">
        <v>114</v>
      </c>
    </row>
    <row r="87" spans="1:11" ht="52.5">
      <c r="A87" s="75"/>
      <c r="B87" s="96">
        <v>85149</v>
      </c>
      <c r="C87" s="96">
        <v>2820</v>
      </c>
      <c r="D87" s="156" t="s">
        <v>85</v>
      </c>
      <c r="E87" s="157">
        <v>46000</v>
      </c>
      <c r="F87" s="79">
        <v>-46000</v>
      </c>
      <c r="G87" s="73">
        <f>E87+F87</f>
        <v>0</v>
      </c>
      <c r="H87" s="79">
        <v>0</v>
      </c>
      <c r="I87" s="79">
        <v>0</v>
      </c>
      <c r="J87" s="71">
        <f>G87</f>
        <v>0</v>
      </c>
      <c r="K87" s="110" t="s">
        <v>87</v>
      </c>
    </row>
    <row r="88" spans="1:19" ht="39">
      <c r="A88" s="96"/>
      <c r="B88" s="75">
        <v>85154</v>
      </c>
      <c r="C88" s="75">
        <v>2820</v>
      </c>
      <c r="D88" s="158" t="s">
        <v>17</v>
      </c>
      <c r="E88" s="159">
        <v>16500</v>
      </c>
      <c r="F88" s="159">
        <v>0</v>
      </c>
      <c r="G88" s="73">
        <f>E88+F88</f>
        <v>16500</v>
      </c>
      <c r="H88" s="159"/>
      <c r="I88" s="159">
        <v>0</v>
      </c>
      <c r="J88" s="160">
        <v>16500</v>
      </c>
      <c r="K88" s="140" t="s">
        <v>88</v>
      </c>
      <c r="R88" s="5">
        <v>7245</v>
      </c>
      <c r="S88" s="5" t="e">
        <f>R87+#REF!+R88</f>
        <v>#REF!</v>
      </c>
    </row>
    <row r="89" spans="1:11" s="63" customFormat="1" ht="22.5" customHeight="1">
      <c r="A89" s="58">
        <v>852</v>
      </c>
      <c r="B89" s="58"/>
      <c r="C89" s="153"/>
      <c r="D89" s="154" t="s">
        <v>20</v>
      </c>
      <c r="E89" s="49">
        <f aca="true" t="shared" si="15" ref="E89:J89">E90</f>
        <v>15000</v>
      </c>
      <c r="F89" s="49">
        <f t="shared" si="15"/>
        <v>0</v>
      </c>
      <c r="G89" s="49">
        <f t="shared" si="15"/>
        <v>15000</v>
      </c>
      <c r="H89" s="49">
        <f t="shared" si="15"/>
        <v>0</v>
      </c>
      <c r="I89" s="49">
        <f t="shared" si="15"/>
        <v>0</v>
      </c>
      <c r="J89" s="49">
        <f t="shared" si="15"/>
        <v>15000</v>
      </c>
      <c r="K89" s="161"/>
    </row>
    <row r="90" spans="1:11" s="63" customFormat="1" ht="66">
      <c r="A90" s="30"/>
      <c r="B90" s="30">
        <v>85295</v>
      </c>
      <c r="C90" s="162">
        <v>2820</v>
      </c>
      <c r="D90" s="92" t="s">
        <v>23</v>
      </c>
      <c r="E90" s="54">
        <v>15000</v>
      </c>
      <c r="F90" s="54">
        <v>0</v>
      </c>
      <c r="G90" s="54">
        <f>E90+F90</f>
        <v>15000</v>
      </c>
      <c r="H90" s="54">
        <v>0</v>
      </c>
      <c r="I90" s="54">
        <v>0</v>
      </c>
      <c r="J90" s="163">
        <v>15000</v>
      </c>
      <c r="K90" s="164" t="s">
        <v>89</v>
      </c>
    </row>
    <row r="91" spans="1:11" s="63" customFormat="1" ht="30">
      <c r="A91" s="165">
        <v>854</v>
      </c>
      <c r="B91" s="165"/>
      <c r="C91" s="166"/>
      <c r="D91" s="167" t="s">
        <v>90</v>
      </c>
      <c r="E91" s="49">
        <f aca="true" t="shared" si="16" ref="E91:J91">E92</f>
        <v>33253</v>
      </c>
      <c r="F91" s="49">
        <f t="shared" si="16"/>
        <v>2613</v>
      </c>
      <c r="G91" s="49">
        <f t="shared" si="16"/>
        <v>35866</v>
      </c>
      <c r="H91" s="49">
        <f t="shared" si="16"/>
        <v>0</v>
      </c>
      <c r="I91" s="49">
        <f t="shared" si="16"/>
        <v>35866</v>
      </c>
      <c r="J91" s="49">
        <f t="shared" si="16"/>
        <v>0</v>
      </c>
      <c r="K91" s="168"/>
    </row>
    <row r="92" spans="1:11" s="63" customFormat="1" ht="92.25">
      <c r="A92" s="30"/>
      <c r="B92" s="30">
        <v>85404</v>
      </c>
      <c r="C92" s="162">
        <v>2590</v>
      </c>
      <c r="D92" s="92" t="s">
        <v>91</v>
      </c>
      <c r="E92" s="54">
        <v>33253</v>
      </c>
      <c r="F92" s="54">
        <v>2613</v>
      </c>
      <c r="G92" s="54">
        <f>E92+F92</f>
        <v>35866</v>
      </c>
      <c r="H92" s="54">
        <v>0</v>
      </c>
      <c r="I92" s="54">
        <f>G92</f>
        <v>35866</v>
      </c>
      <c r="J92" s="163">
        <v>0</v>
      </c>
      <c r="K92" s="164" t="s">
        <v>92</v>
      </c>
    </row>
    <row r="93" spans="1:11" s="63" customFormat="1" ht="30">
      <c r="A93" s="165">
        <v>921</v>
      </c>
      <c r="B93" s="165"/>
      <c r="C93" s="165"/>
      <c r="D93" s="167" t="s">
        <v>29</v>
      </c>
      <c r="E93" s="86">
        <f aca="true" t="shared" si="17" ref="E93:J93">E94+E95</f>
        <v>354650</v>
      </c>
      <c r="F93" s="86">
        <f t="shared" si="17"/>
        <v>0</v>
      </c>
      <c r="G93" s="86">
        <f t="shared" si="17"/>
        <v>354650</v>
      </c>
      <c r="H93" s="86">
        <f t="shared" si="17"/>
        <v>0</v>
      </c>
      <c r="I93" s="86">
        <f t="shared" si="17"/>
        <v>0</v>
      </c>
      <c r="J93" s="86">
        <f t="shared" si="17"/>
        <v>354650</v>
      </c>
      <c r="K93" s="91"/>
    </row>
    <row r="94" spans="1:11" ht="52.5">
      <c r="A94" s="75"/>
      <c r="B94" s="96">
        <v>92120</v>
      </c>
      <c r="C94" s="185">
        <v>2720</v>
      </c>
      <c r="D94" s="186" t="s">
        <v>93</v>
      </c>
      <c r="E94" s="184">
        <v>340000</v>
      </c>
      <c r="F94" s="184">
        <v>0</v>
      </c>
      <c r="G94" s="184">
        <f>E94+F94</f>
        <v>340000</v>
      </c>
      <c r="H94" s="89">
        <v>0</v>
      </c>
      <c r="I94" s="184">
        <v>0</v>
      </c>
      <c r="J94" s="148">
        <f>G94</f>
        <v>340000</v>
      </c>
      <c r="K94" s="111" t="s">
        <v>94</v>
      </c>
    </row>
    <row r="95" spans="1:11" ht="78.75">
      <c r="A95" s="75"/>
      <c r="B95" s="96">
        <v>92105</v>
      </c>
      <c r="C95" s="75">
        <v>2820</v>
      </c>
      <c r="D95" s="158" t="s">
        <v>30</v>
      </c>
      <c r="E95" s="159">
        <v>14650</v>
      </c>
      <c r="F95" s="159">
        <v>0</v>
      </c>
      <c r="G95" s="159">
        <v>14650</v>
      </c>
      <c r="H95" s="89">
        <v>0</v>
      </c>
      <c r="I95" s="159">
        <v>0</v>
      </c>
      <c r="J95" s="148">
        <v>14650</v>
      </c>
      <c r="K95" s="111" t="s">
        <v>95</v>
      </c>
    </row>
    <row r="96" spans="1:11" s="63" customFormat="1" ht="15">
      <c r="A96" s="223">
        <v>926</v>
      </c>
      <c r="B96" s="223"/>
      <c r="C96" s="223"/>
      <c r="D96" s="224" t="s">
        <v>96</v>
      </c>
      <c r="E96" s="86">
        <f>E98+E97</f>
        <v>217500</v>
      </c>
      <c r="F96" s="86">
        <f>F98+F97</f>
        <v>0</v>
      </c>
      <c r="G96" s="86">
        <f>G98+G97</f>
        <v>217500</v>
      </c>
      <c r="H96" s="86">
        <f>H98+H97</f>
        <v>0</v>
      </c>
      <c r="I96" s="86">
        <f>I98+I97</f>
        <v>0</v>
      </c>
      <c r="J96" s="86">
        <f>J98+J97</f>
        <v>217500</v>
      </c>
      <c r="K96" s="91"/>
    </row>
    <row r="97" spans="1:11" s="34" customFormat="1" ht="92.25">
      <c r="A97" s="222"/>
      <c r="B97" s="107">
        <v>92605</v>
      </c>
      <c r="C97" s="107">
        <v>2360</v>
      </c>
      <c r="D97" s="109" t="s">
        <v>97</v>
      </c>
      <c r="E97" s="103">
        <v>0</v>
      </c>
      <c r="F97" s="103">
        <v>217500</v>
      </c>
      <c r="G97" s="103">
        <f>E97+F97</f>
        <v>217500</v>
      </c>
      <c r="H97" s="103">
        <v>0</v>
      </c>
      <c r="I97" s="103">
        <v>0</v>
      </c>
      <c r="J97" s="103">
        <f>G97</f>
        <v>217500</v>
      </c>
      <c r="K97" s="111" t="s">
        <v>98</v>
      </c>
    </row>
    <row r="98" spans="1:11" ht="92.25">
      <c r="A98" s="96"/>
      <c r="B98" s="69">
        <v>92605</v>
      </c>
      <c r="C98" s="69">
        <v>2820</v>
      </c>
      <c r="D98" s="92" t="s">
        <v>97</v>
      </c>
      <c r="E98" s="93">
        <v>217500</v>
      </c>
      <c r="F98" s="93">
        <v>-217500</v>
      </c>
      <c r="G98" s="93">
        <f>E98+F98</f>
        <v>0</v>
      </c>
      <c r="H98" s="93">
        <v>0</v>
      </c>
      <c r="I98" s="93">
        <v>0</v>
      </c>
      <c r="J98" s="103">
        <f>G98</f>
        <v>0</v>
      </c>
      <c r="K98" s="111" t="s">
        <v>98</v>
      </c>
    </row>
    <row r="99" spans="1:11" s="173" customFormat="1" ht="15">
      <c r="A99" s="190" t="s">
        <v>24</v>
      </c>
      <c r="B99" s="190"/>
      <c r="C99" s="190"/>
      <c r="D99" s="169"/>
      <c r="E99" s="170">
        <f aca="true" t="shared" si="18" ref="E99:J99">E47+E52+E83+E89+E91+E93+E96+E50</f>
        <v>4838791.67</v>
      </c>
      <c r="F99" s="170">
        <f t="shared" si="18"/>
        <v>-70452.43</v>
      </c>
      <c r="G99" s="170">
        <f t="shared" si="18"/>
        <v>4768339.24</v>
      </c>
      <c r="H99" s="170">
        <f t="shared" si="18"/>
        <v>0</v>
      </c>
      <c r="I99" s="171">
        <f t="shared" si="18"/>
        <v>4044286</v>
      </c>
      <c r="J99" s="170">
        <f t="shared" si="18"/>
        <v>724053.24</v>
      </c>
      <c r="K99" s="172"/>
    </row>
    <row r="100" spans="1:13" s="177" customFormat="1" ht="15" customHeight="1">
      <c r="A100" s="191" t="s">
        <v>99</v>
      </c>
      <c r="B100" s="191"/>
      <c r="C100" s="191"/>
      <c r="D100" s="191"/>
      <c r="E100" s="174">
        <f aca="true" t="shared" si="19" ref="E100:J100">E99</f>
        <v>4838791.67</v>
      </c>
      <c r="F100" s="174">
        <f t="shared" si="19"/>
        <v>-70452.43</v>
      </c>
      <c r="G100" s="174">
        <f t="shared" si="19"/>
        <v>4768339.24</v>
      </c>
      <c r="H100" s="174">
        <f t="shared" si="19"/>
        <v>0</v>
      </c>
      <c r="I100" s="175">
        <f t="shared" si="19"/>
        <v>4044286</v>
      </c>
      <c r="J100" s="174">
        <f t="shared" si="19"/>
        <v>724053.24</v>
      </c>
      <c r="K100" s="176"/>
      <c r="M100" s="178"/>
    </row>
    <row r="101" spans="1:14" s="177" customFormat="1" ht="23.25" customHeight="1">
      <c r="A101" s="187" t="s">
        <v>100</v>
      </c>
      <c r="B101" s="187"/>
      <c r="C101" s="187"/>
      <c r="D101" s="187"/>
      <c r="E101" s="179">
        <f aca="true" t="shared" si="20" ref="E101:J101">E44+E100</f>
        <v>9641395.41</v>
      </c>
      <c r="F101" s="179">
        <f t="shared" si="20"/>
        <v>-203788.43</v>
      </c>
      <c r="G101" s="179">
        <f t="shared" si="20"/>
        <v>9437606.98</v>
      </c>
      <c r="H101" s="180">
        <f t="shared" si="20"/>
        <v>504000</v>
      </c>
      <c r="I101" s="180">
        <f t="shared" si="20"/>
        <v>7580838</v>
      </c>
      <c r="J101" s="179">
        <f t="shared" si="20"/>
        <v>1352768.98</v>
      </c>
      <c r="K101" s="181"/>
      <c r="L101" s="182">
        <f>H101+I101+J101</f>
        <v>9437606.98</v>
      </c>
      <c r="M101" s="178"/>
      <c r="N101" s="182"/>
    </row>
    <row r="102" ht="15">
      <c r="L102" s="183">
        <f>L101-G101</f>
        <v>0</v>
      </c>
    </row>
    <row r="105" spans="5:7" ht="15">
      <c r="E105" s="3">
        <v>9643395.41</v>
      </c>
      <c r="G105" s="3">
        <v>9437606.98</v>
      </c>
    </row>
    <row r="106" spans="5:7" ht="15">
      <c r="E106" s="3">
        <f>E101-E105</f>
        <v>-2000</v>
      </c>
      <c r="G106" s="3">
        <f>G105-G101</f>
        <v>0</v>
      </c>
    </row>
    <row r="107" ht="15">
      <c r="E107" s="3" t="s">
        <v>115</v>
      </c>
    </row>
  </sheetData>
  <sheetProtection selectLockedCells="1" selectUnlockedCells="1"/>
  <mergeCells count="27">
    <mergeCell ref="I1:K1"/>
    <mergeCell ref="I2:K2"/>
    <mergeCell ref="A4:K4"/>
    <mergeCell ref="A6:A7"/>
    <mergeCell ref="B6:B7"/>
    <mergeCell ref="C6:C7"/>
    <mergeCell ref="D6:D7"/>
    <mergeCell ref="E6:E7"/>
    <mergeCell ref="F6:F7"/>
    <mergeCell ref="G6:G7"/>
    <mergeCell ref="A44:D44"/>
    <mergeCell ref="H6:J6"/>
    <mergeCell ref="K6:K7"/>
    <mergeCell ref="A8:K8"/>
    <mergeCell ref="A9:K9"/>
    <mergeCell ref="K13:K14"/>
    <mergeCell ref="A15:C15"/>
    <mergeCell ref="A101:D101"/>
    <mergeCell ref="A45:K45"/>
    <mergeCell ref="A46:K46"/>
    <mergeCell ref="A99:C99"/>
    <mergeCell ref="A100:D100"/>
    <mergeCell ref="A16:K16"/>
    <mergeCell ref="K20:K24"/>
    <mergeCell ref="A27:C27"/>
    <mergeCell ref="A28:K28"/>
    <mergeCell ref="A43:C43"/>
  </mergeCells>
  <printOptions/>
  <pageMargins left="0.25" right="0.1638888888888889" top="0.15" bottom="0.34" header="0.18" footer="0.1597222222222222"/>
  <pageSetup horizontalDpi="300" verticalDpi="3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 Anna</dc:creator>
  <cp:keywords/>
  <dc:description/>
  <cp:lastModifiedBy>Kopecka Anna</cp:lastModifiedBy>
  <cp:lastPrinted>2017-10-12T07:13:50Z</cp:lastPrinted>
  <dcterms:created xsi:type="dcterms:W3CDTF">2017-09-28T18:19:55Z</dcterms:created>
  <dcterms:modified xsi:type="dcterms:W3CDTF">2017-10-12T07:19:21Z</dcterms:modified>
  <cp:category/>
  <cp:version/>
  <cp:contentType/>
  <cp:contentStatus/>
</cp:coreProperties>
</file>