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'Arkusz1'!$A$1:$K$92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<sst xmlns="http://schemas.openxmlformats.org/spreadsheetml/2006/main" count="155" uniqueCount="109">
  <si>
    <t>Zestawienie planowanych dotacji udzielanych z budżetu gminy Bystrzyca Kłodzka na 2017 rok</t>
  </si>
  <si>
    <t>dział</t>
  </si>
  <si>
    <t>rozdz</t>
  </si>
  <si>
    <t>§</t>
  </si>
  <si>
    <t>wyszczególnienie</t>
  </si>
  <si>
    <t>plan przed zmianą</t>
  </si>
  <si>
    <t>zmiana</t>
  </si>
  <si>
    <t>plan po zmianie</t>
  </si>
  <si>
    <t>z tego dotacja</t>
  </si>
  <si>
    <t>uwagi</t>
  </si>
  <si>
    <t>przedmiotowa</t>
  </si>
  <si>
    <t>podmiotowa</t>
  </si>
  <si>
    <t>celowa</t>
  </si>
  <si>
    <t>I. Jednostki sektora finansów publicznych</t>
  </si>
  <si>
    <t>1.Zakłady budżetowe</t>
  </si>
  <si>
    <t>851</t>
  </si>
  <si>
    <t>Ochrona zdrowia</t>
  </si>
  <si>
    <t>Przeciwdziałanie alkoholizmowi</t>
  </si>
  <si>
    <t>Dotacja dla CIS reintegracja zawodowa</t>
  </si>
  <si>
    <t>852</t>
  </si>
  <si>
    <t>Pomoc społeczna</t>
  </si>
  <si>
    <t>Pozostała dzialalność</t>
  </si>
  <si>
    <t>wsparcie osób zagrożonych wykluczeniem społecznym</t>
  </si>
  <si>
    <t>Pozostała działalność</t>
  </si>
  <si>
    <t>Razem</t>
  </si>
  <si>
    <t>2. Samorządowe Instytucje Kultury</t>
  </si>
  <si>
    <t>Administracja publiczna</t>
  </si>
  <si>
    <t>Promocja jednostek samorządu terytorialnego</t>
  </si>
  <si>
    <t>Miejsko-Gminny Ośrodek Kultury</t>
  </si>
  <si>
    <t>Kultura i ochrona dziedzictwa narodowego</t>
  </si>
  <si>
    <t>Pozostałe zadania w zakresie kultury</t>
  </si>
  <si>
    <t>Filharmonie,orkiestry, chóry i kapele</t>
  </si>
  <si>
    <t>Domy kultury</t>
  </si>
  <si>
    <t>Biblioteki</t>
  </si>
  <si>
    <t>Biblioteka Publiczna Miasta i Gminy</t>
  </si>
  <si>
    <t>Muzea</t>
  </si>
  <si>
    <t>Muzeum Filumenistyczne</t>
  </si>
  <si>
    <t>3.Pozostałe podmioty</t>
  </si>
  <si>
    <t>Transport i łączność</t>
  </si>
  <si>
    <t>Drogi publiczne powiatowe</t>
  </si>
  <si>
    <t>Powiat kłodzki-przebudowa chodnika w ciągu drogi powiatowej Długopole Zdrój, ul.Zdrojowa</t>
  </si>
  <si>
    <t>Bezpieczeństwo publiczne i ochrona przeciwpożarowa</t>
  </si>
  <si>
    <t>Straż Graniczna</t>
  </si>
  <si>
    <t>Zakup paliwa, specjalistycznego wyposażenia lub oprogramowania</t>
  </si>
  <si>
    <t>Komendy powiatowe Państwowej Straży Pożarnej</t>
  </si>
  <si>
    <t>zakup wyposażenia do pomieszczeń edukacyjnych</t>
  </si>
  <si>
    <t>Zarządzanie kryzysowe</t>
  </si>
  <si>
    <t>Dotacja dla Powiatu Kłodzkiego na Lokalny System Ochrony Przeciwpowodziowej</t>
  </si>
  <si>
    <t xml:space="preserve">Oświata i wychowanie </t>
  </si>
  <si>
    <t>Oddziały przedszkolne w szkołach podstawowych</t>
  </si>
  <si>
    <t>prowadzenie Oddziałów przedszkolnych w Szkołach Podstawowych</t>
  </si>
  <si>
    <t>Przedszkola</t>
  </si>
  <si>
    <t>odpłatność za pobyt dzieci w punktach przedszkolnych w innych gminach</t>
  </si>
  <si>
    <t>Gimnazja</t>
  </si>
  <si>
    <t>Dopłata do subwencji oświatowej dla Gimnazjum Nr 1 Bystrzyca Kł.dla Powiatu Kłodzkiego- funkcjonowanie oddziałów sportowych</t>
  </si>
  <si>
    <t>Dowożenie uczniów do szkół</t>
  </si>
  <si>
    <t>Dotacja Gmina Kłodzko-dowóz dzieci</t>
  </si>
  <si>
    <t>OGÓŁEM JSFP</t>
  </si>
  <si>
    <t>II. Jednostki spoza sektora finasów publicznych</t>
  </si>
  <si>
    <t>1.Pozostałe podmioty</t>
  </si>
  <si>
    <t>Kłodzka Wstęga Sudetów</t>
  </si>
  <si>
    <t>Fundusz Lokalny Masywu Śnieżnika</t>
  </si>
  <si>
    <t>Ochotnicze straże pożarne</t>
  </si>
  <si>
    <t>dotacja dla stowarzyszeń</t>
  </si>
  <si>
    <t>Oświata i wychowanie</t>
  </si>
  <si>
    <t>Szkoły podstawowe</t>
  </si>
  <si>
    <t>Towarzystwo Miłośników Gorzanowa-prowadzenie SP Gorzanów</t>
  </si>
  <si>
    <t>Fundacja Równi Choć Różni Szkoła w Pławnicy</t>
  </si>
  <si>
    <t>Stowarzyszenie Stara Łomnica Dzieciom-Szkoła w St.Łomnicy</t>
  </si>
  <si>
    <t>Stowarzyszenie Kleks -prowadzenie Szkoły w Długopolu Dolnym</t>
  </si>
  <si>
    <t>Waliszowskie Stowarzyszenie Edukacyjne-prowadzenie SP</t>
  </si>
  <si>
    <t>Oddziały przedszkolne w szkołach Podstawowych</t>
  </si>
  <si>
    <t>Towarzystwo Miłośników Gorzanowa-oodział przedszkolny</t>
  </si>
  <si>
    <t>UMIG Bystrzyca Kł.</t>
  </si>
  <si>
    <t>Dotacja -Fundacja Równi Choć Różni "O" w Pławnicy</t>
  </si>
  <si>
    <t>Waliszowskie Stowarzyszenie Edukacyjne-prowadzenie oddz.O</t>
  </si>
  <si>
    <t>Stowarzyszenie Stara Łomnica Dzieciom-"O" St.Łomnica</t>
  </si>
  <si>
    <t>Stowarzyszenie Kleks -prowadzenie :O" w Długopolu Dolnym</t>
  </si>
  <si>
    <t>Dotacja-Fundacja Edukacji Przedszkolnej Bystrzaki</t>
  </si>
  <si>
    <t>Inne formy wychowania przedszkolnego</t>
  </si>
  <si>
    <t>Stowarzyszenie Rozwoju Wsi Wilkanów-zespół wychowania przedszkolnego</t>
  </si>
  <si>
    <t>Stowarzyszenie Stara Łomnica Dzieciom-zespól wychowania przedszkolnego</t>
  </si>
  <si>
    <t>Towarzystwo Miłośników Gorzanowa-zespół wychowania przedszkolnego</t>
  </si>
  <si>
    <t>Towarzystwo Miłośników Gorzanowa-Gimnazjum</t>
  </si>
  <si>
    <t>Realizacja zadań wymagających stosowania specjalnej organizacji nauki i metod pracy dla dzieci w przedszkolach,oddziałach przedszkolnych w szkołach podstawowych i innych formach wychowania przedszkolnego</t>
  </si>
  <si>
    <t>Realizacja zadań wymagających stosowania specjalnej organizacji nauki i metod pracy dla dzieci i młodzieży w szkołach  podstawowych, gimnazjach,liceach ogólnokształcących, liceach profilowanych i szkołach zawodowych oraz szkołach artystycznych</t>
  </si>
  <si>
    <t>Stowarzyszenie KLEKS- prowadzenie Szkoły Podstawowej w Długopolu Dolnym</t>
  </si>
  <si>
    <t>Programy profilaktyki zdrowotnej</t>
  </si>
  <si>
    <t>Dotacja -program rehabilitacji kobiet po mastektomii</t>
  </si>
  <si>
    <t>Dotacja na prowadzenie świetlicy środowiskowej</t>
  </si>
  <si>
    <t>Zagospodarowanie wolnego czasu</t>
  </si>
  <si>
    <t>konkurs-rehabilitacja dzieci niepełnosprawnych</t>
  </si>
  <si>
    <t>Edukacyjna Opieka Wychowawcza</t>
  </si>
  <si>
    <t>Wczesne wspomaganie rozwoju dziecka</t>
  </si>
  <si>
    <t>WE-Fundacja Równi Choć Równi w Pławnicy-wczesne wspomaganie rozwoju</t>
  </si>
  <si>
    <t>Ochrona zabytków i opieka nad zabytkami</t>
  </si>
  <si>
    <t>Dotacja na zabytki wpisane do rejestru zabytków</t>
  </si>
  <si>
    <t>Kultura fizyczna i sport</t>
  </si>
  <si>
    <t>Zadania w zakresie kultury fizycznej i sportu</t>
  </si>
  <si>
    <t>Dotacje na zadania w zakresie upowszechniania kultury fizycznej i sportu</t>
  </si>
  <si>
    <t>OGÓŁEM JSSFP</t>
  </si>
  <si>
    <t>Ogółem dotacje</t>
  </si>
  <si>
    <t>załącznik nr 4 do zarządzenia nr 0050.179.2017</t>
  </si>
  <si>
    <t>Burmistrza Bystrzycy Kłodzkiej</t>
  </si>
  <si>
    <t>z dnia 30 czerwca 2017 roku</t>
  </si>
  <si>
    <t>Gmina miejska Kłodzko</t>
  </si>
  <si>
    <t>Gmina Polanica Zdrój</t>
  </si>
  <si>
    <t>Gmina Międzylesie</t>
  </si>
  <si>
    <t>Gmina Kłodzko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</si>
</sst>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3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center"/>
    </xf>
    <xf numFmtId="49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vertical="center" wrapText="1"/>
    </xf>
    <xf numFmtId="4" fontId="18" fillId="24" borderId="12" xfId="0" applyNumberFormat="1" applyFont="1" applyFill="1" applyBorder="1" applyAlignment="1">
      <alignment/>
    </xf>
    <xf numFmtId="3" fontId="18" fillId="24" borderId="12" xfId="0" applyNumberFormat="1" applyFont="1" applyFill="1" applyBorder="1" applyAlignment="1">
      <alignment/>
    </xf>
    <xf numFmtId="0" fontId="19" fillId="24" borderId="12" xfId="0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49" fontId="21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4" fontId="18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4" fontId="18" fillId="24" borderId="10" xfId="0" applyNumberFormat="1" applyFont="1" applyFill="1" applyBorder="1" applyAlignment="1">
      <alignment/>
    </xf>
    <xf numFmtId="3" fontId="18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4" fontId="18" fillId="0" borderId="12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9" fontId="18" fillId="25" borderId="16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vertical="center" wrapText="1"/>
    </xf>
    <xf numFmtId="4" fontId="18" fillId="25" borderId="12" xfId="0" applyNumberFormat="1" applyFont="1" applyFill="1" applyBorder="1" applyAlignment="1">
      <alignment/>
    </xf>
    <xf numFmtId="3" fontId="18" fillId="25" borderId="12" xfId="0" applyNumberFormat="1" applyFont="1" applyFill="1" applyBorder="1" applyAlignment="1">
      <alignment/>
    </xf>
    <xf numFmtId="0" fontId="18" fillId="25" borderId="0" xfId="0" applyFont="1" applyFill="1" applyAlignment="1">
      <alignment/>
    </xf>
    <xf numFmtId="0" fontId="21" fillId="10" borderId="12" xfId="0" applyFont="1" applyFill="1" applyBorder="1" applyAlignment="1">
      <alignment vertical="center" wrapText="1"/>
    </xf>
    <xf numFmtId="4" fontId="21" fillId="10" borderId="12" xfId="0" applyNumberFormat="1" applyFont="1" applyFill="1" applyBorder="1" applyAlignment="1">
      <alignment horizontal="right"/>
    </xf>
    <xf numFmtId="3" fontId="21" fillId="10" borderId="12" xfId="0" applyNumberFormat="1" applyFont="1" applyFill="1" applyBorder="1" applyAlignment="1">
      <alignment horizontal="right"/>
    </xf>
    <xf numFmtId="0" fontId="23" fillId="10" borderId="12" xfId="0" applyFont="1" applyFill="1" applyBorder="1" applyAlignment="1">
      <alignment vertical="center" wrapText="1"/>
    </xf>
    <xf numFmtId="0" fontId="18" fillId="10" borderId="0" xfId="0" applyFont="1" applyFill="1" applyAlignment="1">
      <alignment/>
    </xf>
    <xf numFmtId="0" fontId="18" fillId="22" borderId="17" xfId="0" applyFont="1" applyFill="1" applyBorder="1" applyAlignment="1">
      <alignment horizontal="left"/>
    </xf>
    <xf numFmtId="0" fontId="18" fillId="22" borderId="10" xfId="0" applyFont="1" applyFill="1" applyBorder="1" applyAlignment="1">
      <alignment/>
    </xf>
    <xf numFmtId="0" fontId="18" fillId="22" borderId="10" xfId="0" applyFont="1" applyFill="1" applyBorder="1" applyAlignment="1">
      <alignment wrapText="1"/>
    </xf>
    <xf numFmtId="4" fontId="18" fillId="22" borderId="10" xfId="0" applyNumberFormat="1" applyFont="1" applyFill="1" applyBorder="1" applyAlignment="1">
      <alignment/>
    </xf>
    <xf numFmtId="3" fontId="18" fillId="22" borderId="10" xfId="0" applyNumberFormat="1" applyFont="1" applyFill="1" applyBorder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18" fillId="22" borderId="18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horizontal="center" vertical="center"/>
    </xf>
    <xf numFmtId="164" fontId="18" fillId="22" borderId="12" xfId="0" applyNumberFormat="1" applyFont="1" applyFill="1" applyBorder="1" applyAlignment="1">
      <alignment vertical="center" wrapText="1"/>
    </xf>
    <xf numFmtId="4" fontId="18" fillId="22" borderId="12" xfId="0" applyNumberFormat="1" applyFont="1" applyFill="1" applyBorder="1" applyAlignment="1">
      <alignment/>
    </xf>
    <xf numFmtId="3" fontId="18" fillId="22" borderId="12" xfId="0" applyNumberFormat="1" applyFont="1" applyFill="1" applyBorder="1" applyAlignment="1">
      <alignment/>
    </xf>
    <xf numFmtId="0" fontId="19" fillId="22" borderId="12" xfId="0" applyFont="1" applyFill="1" applyBorder="1" applyAlignment="1">
      <alignment vertical="center"/>
    </xf>
    <xf numFmtId="4" fontId="18" fillId="22" borderId="0" xfId="0" applyNumberFormat="1" applyFont="1" applyFill="1" applyAlignment="1">
      <alignment/>
    </xf>
    <xf numFmtId="0" fontId="18" fillId="22" borderId="0" xfId="0" applyFont="1" applyFill="1" applyAlignment="1">
      <alignment/>
    </xf>
    <xf numFmtId="0" fontId="18" fillId="0" borderId="2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vertical="center" wrapText="1"/>
    </xf>
    <xf numFmtId="164" fontId="18" fillId="0" borderId="19" xfId="0" applyNumberFormat="1" applyFont="1" applyFill="1" applyBorder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4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" fontId="18" fillId="0" borderId="21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0" fontId="21" fillId="4" borderId="18" xfId="0" applyFont="1" applyFill="1" applyBorder="1" applyAlignment="1">
      <alignment vertical="center"/>
    </xf>
    <xf numFmtId="4" fontId="21" fillId="4" borderId="10" xfId="0" applyNumberFormat="1" applyFont="1" applyFill="1" applyBorder="1" applyAlignment="1">
      <alignment/>
    </xf>
    <xf numFmtId="3" fontId="21" fillId="4" borderId="10" xfId="0" applyNumberFormat="1" applyFont="1" applyFill="1" applyBorder="1" applyAlignment="1">
      <alignment/>
    </xf>
    <xf numFmtId="0" fontId="23" fillId="4" borderId="12" xfId="0" applyFont="1" applyFill="1" applyBorder="1" applyAlignment="1">
      <alignment vertical="center"/>
    </xf>
    <xf numFmtId="0" fontId="21" fillId="4" borderId="0" xfId="0" applyFont="1" applyFill="1" applyAlignment="1">
      <alignment/>
    </xf>
    <xf numFmtId="0" fontId="21" fillId="0" borderId="0" xfId="0" applyFont="1" applyAlignment="1">
      <alignment/>
    </xf>
    <xf numFmtId="0" fontId="18" fillId="22" borderId="10" xfId="0" applyFont="1" applyFill="1" applyBorder="1" applyAlignment="1">
      <alignment horizontal="left" vertical="center" wrapText="1"/>
    </xf>
    <xf numFmtId="4" fontId="18" fillId="22" borderId="10" xfId="0" applyNumberFormat="1" applyFont="1" applyFill="1" applyBorder="1" applyAlignment="1">
      <alignment horizontal="right"/>
    </xf>
    <xf numFmtId="3" fontId="18" fillId="22" borderId="10" xfId="0" applyNumberFormat="1" applyFont="1" applyFill="1" applyBorder="1" applyAlignment="1">
      <alignment horizontal="right"/>
    </xf>
    <xf numFmtId="0" fontId="19" fillId="22" borderId="12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/>
    </xf>
    <xf numFmtId="4" fontId="18" fillId="0" borderId="16" xfId="0" applyNumberFormat="1" applyFont="1" applyBorder="1" applyAlignment="1">
      <alignment horizontal="right"/>
    </xf>
    <xf numFmtId="3" fontId="18" fillId="0" borderId="16" xfId="0" applyNumberFormat="1" applyFont="1" applyBorder="1" applyAlignment="1">
      <alignment horizontal="right"/>
    </xf>
    <xf numFmtId="0" fontId="18" fillId="0" borderId="16" xfId="0" applyFont="1" applyBorder="1" applyAlignment="1">
      <alignment horizontal="left" wrapText="1"/>
    </xf>
    <xf numFmtId="0" fontId="19" fillId="22" borderId="10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19" fillId="22" borderId="1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/>
    </xf>
    <xf numFmtId="4" fontId="18" fillId="0" borderId="12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3" fontId="18" fillId="0" borderId="19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8" fillId="24" borderId="19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3" fontId="18" fillId="0" borderId="19" xfId="0" applyNumberFormat="1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24" borderId="21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left" vertical="center" wrapText="1"/>
    </xf>
    <xf numFmtId="4" fontId="18" fillId="24" borderId="10" xfId="0" applyNumberFormat="1" applyFont="1" applyFill="1" applyBorder="1" applyAlignment="1">
      <alignment horizontal="right"/>
    </xf>
    <xf numFmtId="3" fontId="18" fillId="24" borderId="10" xfId="0" applyNumberFormat="1" applyFont="1" applyFill="1" applyBorder="1" applyAlignment="1">
      <alignment horizontal="right"/>
    </xf>
    <xf numFmtId="0" fontId="19" fillId="24" borderId="12" xfId="0" applyFont="1" applyFill="1" applyBorder="1" applyAlignment="1">
      <alignment horizontal="left" vertical="center" wrapText="1"/>
    </xf>
    <xf numFmtId="3" fontId="18" fillId="0" borderId="19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3" fontId="18" fillId="0" borderId="17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0" fontId="0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4" fontId="18" fillId="0" borderId="16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right"/>
    </xf>
    <xf numFmtId="3" fontId="18" fillId="0" borderId="22" xfId="0" applyNumberFormat="1" applyFont="1" applyFill="1" applyBorder="1" applyAlignment="1">
      <alignment horizontal="right"/>
    </xf>
    <xf numFmtId="0" fontId="18" fillId="22" borderId="19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vertical="center"/>
    </xf>
    <xf numFmtId="0" fontId="19" fillId="22" borderId="10" xfId="0" applyFont="1" applyFill="1" applyBorder="1" applyAlignment="1">
      <alignment vertical="center"/>
    </xf>
    <xf numFmtId="0" fontId="18" fillId="0" borderId="19" xfId="0" applyFont="1" applyBorder="1" applyAlignment="1">
      <alignment/>
    </xf>
    <xf numFmtId="0" fontId="18" fillId="0" borderId="16" xfId="0" applyFont="1" applyBorder="1" applyAlignment="1">
      <alignment vertical="center" wrapText="1"/>
    </xf>
    <xf numFmtId="4" fontId="18" fillId="0" borderId="11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1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8" fillId="22" borderId="16" xfId="0" applyFont="1" applyFill="1" applyBorder="1" applyAlignment="1">
      <alignment horizontal="center" vertical="center"/>
    </xf>
    <xf numFmtId="0" fontId="18" fillId="22" borderId="22" xfId="0" applyFont="1" applyFill="1" applyBorder="1" applyAlignment="1">
      <alignment horizontal="center" vertical="center"/>
    </xf>
    <xf numFmtId="0" fontId="18" fillId="22" borderId="16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horizontal="left" vertical="center" wrapText="1"/>
    </xf>
    <xf numFmtId="3" fontId="21" fillId="4" borderId="10" xfId="0" applyNumberFormat="1" applyFont="1" applyFill="1" applyBorder="1" applyAlignment="1">
      <alignment horizontal="right"/>
    </xf>
    <xf numFmtId="3" fontId="23" fillId="4" borderId="10" xfId="0" applyNumberFormat="1" applyFont="1" applyFill="1" applyBorder="1" applyAlignment="1">
      <alignment horizontal="left" vertical="center" wrapText="1"/>
    </xf>
    <xf numFmtId="3" fontId="21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left" vertical="center" wrapText="1"/>
    </xf>
    <xf numFmtId="3" fontId="21" fillId="0" borderId="1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 vertical="center"/>
    </xf>
    <xf numFmtId="4" fontId="18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4" borderId="1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22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25" borderId="12" xfId="0" applyNumberFormat="1" applyFont="1" applyFill="1" applyBorder="1" applyAlignment="1">
      <alignment/>
    </xf>
    <xf numFmtId="4" fontId="24" fillId="10" borderId="12" xfId="0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0" fontId="23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left" vertical="center" wrapText="1"/>
    </xf>
    <xf numFmtId="4" fontId="23" fillId="4" borderId="10" xfId="0" applyNumberFormat="1" applyFont="1" applyFill="1" applyBorder="1" applyAlignment="1">
      <alignment horizontal="right"/>
    </xf>
    <xf numFmtId="3" fontId="23" fillId="4" borderId="10" xfId="0" applyNumberFormat="1" applyFont="1" applyFill="1" applyBorder="1" applyAlignment="1">
      <alignment horizontal="right"/>
    </xf>
    <xf numFmtId="0" fontId="19" fillId="4" borderId="0" xfId="0" applyFont="1" applyFill="1" applyAlignment="1">
      <alignment/>
    </xf>
    <xf numFmtId="0" fontId="23" fillId="0" borderId="10" xfId="0" applyFont="1" applyBorder="1" applyAlignment="1">
      <alignment horizontal="left"/>
    </xf>
    <xf numFmtId="4" fontId="23" fillId="0" borderId="1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24" fillId="0" borderId="11" xfId="0" applyNumberFormat="1" applyFont="1" applyFill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18" fillId="0" borderId="0" xfId="0" applyNumberFormat="1" applyFont="1" applyAlignment="1">
      <alignment/>
    </xf>
    <xf numFmtId="3" fontId="18" fillId="0" borderId="19" xfId="0" applyNumberFormat="1" applyFont="1" applyFill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2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0" fontId="21" fillId="0" borderId="16" xfId="0" applyFont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view="pageBreakPreview" zoomScaleSheetLayoutView="100" zoomScalePageLayoutView="0" workbookViewId="0" topLeftCell="A85">
      <selection activeCell="A86" sqref="A86:C86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28125" style="1" customWidth="1"/>
    <col min="4" max="4" width="34.421875" style="2" customWidth="1"/>
    <col min="5" max="5" width="14.421875" style="3" customWidth="1"/>
    <col min="6" max="6" width="13.140625" style="3" customWidth="1"/>
    <col min="7" max="7" width="14.28125" style="3" customWidth="1"/>
    <col min="8" max="8" width="11.28125" style="4" customWidth="1"/>
    <col min="9" max="9" width="11.57421875" style="4" customWidth="1"/>
    <col min="10" max="10" width="12.140625" style="4" customWidth="1"/>
    <col min="11" max="11" width="15.57421875" style="5" customWidth="1"/>
    <col min="12" max="12" width="18.140625" style="6" customWidth="1"/>
    <col min="13" max="13" width="9.140625" style="6" customWidth="1"/>
    <col min="14" max="14" width="16.7109375" style="6" customWidth="1"/>
    <col min="15" max="17" width="9.140625" style="6" customWidth="1"/>
    <col min="18" max="18" width="9.57421875" style="6" customWidth="1"/>
    <col min="19" max="19" width="9.28125" style="6" customWidth="1"/>
    <col min="20" max="16384" width="9.140625" style="6" customWidth="1"/>
  </cols>
  <sheetData>
    <row r="1" spans="5:11" ht="15">
      <c r="E1" s="7"/>
      <c r="F1" s="7"/>
      <c r="G1" s="7"/>
      <c r="H1" s="238"/>
      <c r="I1" s="201" t="s">
        <v>102</v>
      </c>
      <c r="J1" s="201"/>
      <c r="K1" s="201"/>
    </row>
    <row r="2" spans="9:11" ht="15">
      <c r="I2" s="201" t="s">
        <v>103</v>
      </c>
      <c r="J2" s="201"/>
      <c r="K2" s="201"/>
    </row>
    <row r="3" spans="9:11" ht="15">
      <c r="I3" s="8" t="s">
        <v>104</v>
      </c>
      <c r="J3" s="8"/>
      <c r="K3" s="9"/>
    </row>
    <row r="4" spans="1:11" ht="15.75" customHeight="1">
      <c r="A4" s="202" t="s">
        <v>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ht="15">
      <c r="D5" s="10"/>
    </row>
    <row r="6" spans="1:11" s="12" customFormat="1" ht="12.75" customHeight="1">
      <c r="A6" s="203" t="s">
        <v>1</v>
      </c>
      <c r="B6" s="203" t="s">
        <v>2</v>
      </c>
      <c r="C6" s="203" t="s">
        <v>3</v>
      </c>
      <c r="D6" s="193" t="s">
        <v>4</v>
      </c>
      <c r="E6" s="204" t="s">
        <v>5</v>
      </c>
      <c r="F6" s="204" t="s">
        <v>6</v>
      </c>
      <c r="G6" s="204" t="s">
        <v>7</v>
      </c>
      <c r="H6" s="196" t="s">
        <v>8</v>
      </c>
      <c r="I6" s="196"/>
      <c r="J6" s="196"/>
      <c r="K6" s="197" t="s">
        <v>9</v>
      </c>
    </row>
    <row r="7" spans="1:11" s="12" customFormat="1" ht="12.75">
      <c r="A7" s="203"/>
      <c r="B7" s="203"/>
      <c r="C7" s="203"/>
      <c r="D7" s="193"/>
      <c r="E7" s="204"/>
      <c r="F7" s="204"/>
      <c r="G7" s="204"/>
      <c r="H7" s="11" t="s">
        <v>10</v>
      </c>
      <c r="I7" s="11" t="s">
        <v>11</v>
      </c>
      <c r="J7" s="13" t="s">
        <v>12</v>
      </c>
      <c r="K7" s="197"/>
    </row>
    <row r="8" spans="1:11" ht="15">
      <c r="A8" s="189" t="s">
        <v>13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ht="15" customHeight="1">
      <c r="A9" s="198" t="s">
        <v>14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s="21" customFormat="1" ht="15">
      <c r="A10" s="14" t="s">
        <v>15</v>
      </c>
      <c r="B10" s="15"/>
      <c r="C10" s="16"/>
      <c r="D10" s="17" t="s">
        <v>16</v>
      </c>
      <c r="E10" s="18">
        <f aca="true" t="shared" si="0" ref="E10:J10">E11</f>
        <v>294000</v>
      </c>
      <c r="F10" s="18">
        <f t="shared" si="0"/>
        <v>20000</v>
      </c>
      <c r="G10" s="18">
        <f t="shared" si="0"/>
        <v>314000</v>
      </c>
      <c r="H10" s="19">
        <f t="shared" si="0"/>
        <v>314000</v>
      </c>
      <c r="I10" s="19">
        <f t="shared" si="0"/>
        <v>0</v>
      </c>
      <c r="J10" s="19">
        <f t="shared" si="0"/>
        <v>0</v>
      </c>
      <c r="K10" s="20"/>
    </row>
    <row r="11" spans="1:11" ht="39">
      <c r="A11" s="22"/>
      <c r="B11" s="23">
        <v>85154</v>
      </c>
      <c r="C11" s="23">
        <v>2650</v>
      </c>
      <c r="D11" s="24" t="s">
        <v>17</v>
      </c>
      <c r="E11" s="25">
        <v>294000</v>
      </c>
      <c r="F11" s="25">
        <v>20000</v>
      </c>
      <c r="G11" s="25">
        <f>E11+F11</f>
        <v>314000</v>
      </c>
      <c r="H11" s="26">
        <f>G11</f>
        <v>314000</v>
      </c>
      <c r="I11" s="26">
        <v>0</v>
      </c>
      <c r="J11" s="26">
        <v>0</v>
      </c>
      <c r="K11" s="27" t="s">
        <v>18</v>
      </c>
    </row>
    <row r="12" spans="1:11" ht="15">
      <c r="A12" s="14" t="s">
        <v>19</v>
      </c>
      <c r="B12" s="15"/>
      <c r="C12" s="15"/>
      <c r="D12" s="28" t="s">
        <v>20</v>
      </c>
      <c r="E12" s="29">
        <f>E14+E13</f>
        <v>238523.74</v>
      </c>
      <c r="F12" s="29">
        <f>F14+F13</f>
        <v>0</v>
      </c>
      <c r="G12" s="29">
        <f>G14+G13</f>
        <v>238523.74</v>
      </c>
      <c r="H12" s="30">
        <f>H14+H13</f>
        <v>0</v>
      </c>
      <c r="I12" s="29">
        <f>I14+I13</f>
        <v>0</v>
      </c>
      <c r="J12" s="218">
        <f>J14+J13</f>
        <v>238523.74</v>
      </c>
      <c r="K12" s="31"/>
    </row>
    <row r="13" spans="1:11" s="37" customFormat="1" ht="12.75" customHeight="1">
      <c r="A13" s="32"/>
      <c r="B13" s="33">
        <v>85295</v>
      </c>
      <c r="C13" s="33">
        <v>2057</v>
      </c>
      <c r="D13" s="34" t="s">
        <v>21</v>
      </c>
      <c r="E13" s="35">
        <v>210489.43</v>
      </c>
      <c r="F13" s="35"/>
      <c r="G13" s="35">
        <f>F13+E13</f>
        <v>210489.43</v>
      </c>
      <c r="H13" s="36">
        <v>0</v>
      </c>
      <c r="I13" s="36">
        <v>0</v>
      </c>
      <c r="J13" s="219">
        <f>G13</f>
        <v>210489.43</v>
      </c>
      <c r="K13" s="199" t="s">
        <v>22</v>
      </c>
    </row>
    <row r="14" spans="1:11" s="43" customFormat="1" ht="39.75" customHeight="1">
      <c r="A14" s="38"/>
      <c r="B14" s="39">
        <v>85295</v>
      </c>
      <c r="C14" s="39">
        <v>2059</v>
      </c>
      <c r="D14" s="40" t="s">
        <v>23</v>
      </c>
      <c r="E14" s="41">
        <v>28034.31</v>
      </c>
      <c r="F14" s="41">
        <v>0</v>
      </c>
      <c r="G14" s="41">
        <f>E14+F14</f>
        <v>28034.31</v>
      </c>
      <c r="H14" s="42">
        <v>0</v>
      </c>
      <c r="I14" s="42">
        <v>0</v>
      </c>
      <c r="J14" s="220">
        <f>G14</f>
        <v>28034.31</v>
      </c>
      <c r="K14" s="199"/>
    </row>
    <row r="15" spans="1:11" s="48" customFormat="1" ht="15">
      <c r="A15" s="200" t="s">
        <v>24</v>
      </c>
      <c r="B15" s="200"/>
      <c r="C15" s="200"/>
      <c r="D15" s="44"/>
      <c r="E15" s="45">
        <f aca="true" t="shared" si="1" ref="E15:J15">E10+E12</f>
        <v>532523.74</v>
      </c>
      <c r="F15" s="45">
        <f t="shared" si="1"/>
        <v>20000</v>
      </c>
      <c r="G15" s="45">
        <f t="shared" si="1"/>
        <v>552523.74</v>
      </c>
      <c r="H15" s="46">
        <f t="shared" si="1"/>
        <v>314000</v>
      </c>
      <c r="I15" s="46">
        <f t="shared" si="1"/>
        <v>0</v>
      </c>
      <c r="J15" s="221">
        <f t="shared" si="1"/>
        <v>238523.74</v>
      </c>
      <c r="K15" s="47"/>
    </row>
    <row r="16" spans="1:11" ht="15">
      <c r="A16" s="192" t="s">
        <v>25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</row>
    <row r="17" spans="1:11" ht="15">
      <c r="A17" s="49">
        <v>750</v>
      </c>
      <c r="B17" s="50"/>
      <c r="C17" s="50"/>
      <c r="D17" s="51" t="s">
        <v>26</v>
      </c>
      <c r="E17" s="52">
        <f aca="true" t="shared" si="2" ref="E17:J17">E18</f>
        <v>183000</v>
      </c>
      <c r="F17" s="52">
        <f t="shared" si="2"/>
        <v>0</v>
      </c>
      <c r="G17" s="52">
        <f t="shared" si="2"/>
        <v>183000</v>
      </c>
      <c r="H17" s="53">
        <f t="shared" si="2"/>
        <v>0</v>
      </c>
      <c r="I17" s="53">
        <f t="shared" si="2"/>
        <v>183000</v>
      </c>
      <c r="J17" s="53">
        <f t="shared" si="2"/>
        <v>0</v>
      </c>
      <c r="K17" s="50"/>
    </row>
    <row r="18" spans="1:11" s="37" customFormat="1" ht="30">
      <c r="A18" s="54"/>
      <c r="B18" s="55">
        <v>75075</v>
      </c>
      <c r="C18" s="33">
        <v>2480</v>
      </c>
      <c r="D18" s="56" t="s">
        <v>27</v>
      </c>
      <c r="E18" s="57">
        <v>183000</v>
      </c>
      <c r="F18" s="57">
        <v>0</v>
      </c>
      <c r="G18" s="57">
        <f>E18+F18</f>
        <v>183000</v>
      </c>
      <c r="H18" s="239">
        <v>0</v>
      </c>
      <c r="I18" s="58">
        <v>183000</v>
      </c>
      <c r="J18" s="58">
        <v>0</v>
      </c>
      <c r="K18" s="59" t="s">
        <v>28</v>
      </c>
    </row>
    <row r="19" spans="1:12" s="67" customFormat="1" ht="30">
      <c r="A19" s="60">
        <v>921</v>
      </c>
      <c r="B19" s="61"/>
      <c r="C19" s="61"/>
      <c r="D19" s="62" t="s">
        <v>29</v>
      </c>
      <c r="E19" s="63">
        <f>E20+E21+E22+E23+E24+E25+E26</f>
        <v>3068452</v>
      </c>
      <c r="F19" s="63">
        <f>F20+F21+F22+F23+F24+F25+F26</f>
        <v>0</v>
      </c>
      <c r="G19" s="63">
        <f>G20+G21+G22+G23+G24+G25+G26</f>
        <v>3068452</v>
      </c>
      <c r="H19" s="64">
        <f>SUM(H20:H26)</f>
        <v>0</v>
      </c>
      <c r="I19" s="64">
        <f>SUM(I20:I26)</f>
        <v>3068452</v>
      </c>
      <c r="J19" s="64">
        <f>SUM(J20:J26)</f>
        <v>0</v>
      </c>
      <c r="K19" s="65"/>
      <c r="L19" s="66">
        <f>I19-G19</f>
        <v>0</v>
      </c>
    </row>
    <row r="20" spans="1:11" s="67" customFormat="1" ht="30" customHeight="1">
      <c r="A20" s="68"/>
      <c r="B20" s="55">
        <v>92105</v>
      </c>
      <c r="C20" s="33">
        <v>2480</v>
      </c>
      <c r="D20" s="69" t="s">
        <v>30</v>
      </c>
      <c r="E20" s="57">
        <v>5000</v>
      </c>
      <c r="F20" s="57">
        <v>0</v>
      </c>
      <c r="G20" s="57">
        <f aca="true" t="shared" si="3" ref="G20:G26">E20+F20</f>
        <v>5000</v>
      </c>
      <c r="H20" s="36">
        <v>0</v>
      </c>
      <c r="I20" s="58">
        <v>5000</v>
      </c>
      <c r="J20" s="58">
        <v>0</v>
      </c>
      <c r="K20" s="193" t="s">
        <v>28</v>
      </c>
    </row>
    <row r="21" spans="1:11" s="67" customFormat="1" ht="30">
      <c r="A21" s="68"/>
      <c r="B21" s="55">
        <v>92108</v>
      </c>
      <c r="C21" s="33">
        <v>2480</v>
      </c>
      <c r="D21" s="70" t="s">
        <v>31</v>
      </c>
      <c r="E21" s="57">
        <v>23000</v>
      </c>
      <c r="F21" s="57">
        <v>0</v>
      </c>
      <c r="G21" s="57">
        <f t="shared" si="3"/>
        <v>23000</v>
      </c>
      <c r="H21" s="239">
        <v>0</v>
      </c>
      <c r="I21" s="58">
        <v>23000</v>
      </c>
      <c r="J21" s="58">
        <v>0</v>
      </c>
      <c r="K21" s="193"/>
    </row>
    <row r="22" spans="1:11" ht="26.25" customHeight="1">
      <c r="A22" s="71"/>
      <c r="B22" s="72">
        <v>92109</v>
      </c>
      <c r="C22" s="73">
        <v>2480</v>
      </c>
      <c r="D22" s="74" t="s">
        <v>32</v>
      </c>
      <c r="E22" s="75">
        <v>1935154</v>
      </c>
      <c r="F22" s="75">
        <v>0</v>
      </c>
      <c r="G22" s="57">
        <f t="shared" si="3"/>
        <v>1935154</v>
      </c>
      <c r="H22" s="132">
        <v>0</v>
      </c>
      <c r="I22" s="76">
        <f>G22</f>
        <v>1935154</v>
      </c>
      <c r="J22" s="76">
        <v>0</v>
      </c>
      <c r="K22" s="193"/>
    </row>
    <row r="23" spans="1:11" ht="15">
      <c r="A23" s="71"/>
      <c r="B23" s="72">
        <v>92109</v>
      </c>
      <c r="C23" s="73">
        <v>2487</v>
      </c>
      <c r="D23" s="74" t="s">
        <v>32</v>
      </c>
      <c r="E23" s="75">
        <v>80380</v>
      </c>
      <c r="F23" s="75">
        <v>0</v>
      </c>
      <c r="G23" s="57">
        <f t="shared" si="3"/>
        <v>80380</v>
      </c>
      <c r="H23" s="132">
        <v>0</v>
      </c>
      <c r="I23" s="76">
        <f>G23</f>
        <v>80380</v>
      </c>
      <c r="J23" s="76">
        <v>0</v>
      </c>
      <c r="K23" s="193"/>
    </row>
    <row r="24" spans="1:11" ht="15">
      <c r="A24" s="71"/>
      <c r="B24" s="72">
        <v>92109</v>
      </c>
      <c r="C24" s="73">
        <v>2489</v>
      </c>
      <c r="D24" s="74" t="s">
        <v>32</v>
      </c>
      <c r="E24" s="75">
        <v>25095</v>
      </c>
      <c r="F24" s="75">
        <v>0</v>
      </c>
      <c r="G24" s="57">
        <f t="shared" si="3"/>
        <v>25095</v>
      </c>
      <c r="H24" s="132">
        <v>0</v>
      </c>
      <c r="I24" s="76">
        <f>G24</f>
        <v>25095</v>
      </c>
      <c r="J24" s="76">
        <v>0</v>
      </c>
      <c r="K24" s="193"/>
    </row>
    <row r="25" spans="1:11" ht="39">
      <c r="A25" s="71"/>
      <c r="B25" s="73">
        <v>92116</v>
      </c>
      <c r="C25" s="73">
        <v>2480</v>
      </c>
      <c r="D25" s="74" t="s">
        <v>33</v>
      </c>
      <c r="E25" s="75">
        <v>609000</v>
      </c>
      <c r="F25" s="75">
        <v>0</v>
      </c>
      <c r="G25" s="57">
        <f t="shared" si="3"/>
        <v>609000</v>
      </c>
      <c r="H25" s="240">
        <v>0</v>
      </c>
      <c r="I25" s="76">
        <v>609000</v>
      </c>
      <c r="J25" s="76">
        <v>0</v>
      </c>
      <c r="K25" s="78" t="s">
        <v>34</v>
      </c>
    </row>
    <row r="26" spans="1:11" ht="26.25">
      <c r="A26" s="71"/>
      <c r="B26" s="79">
        <v>92118</v>
      </c>
      <c r="C26" s="79">
        <v>2480</v>
      </c>
      <c r="D26" s="80" t="s">
        <v>35</v>
      </c>
      <c r="E26" s="81">
        <v>390823</v>
      </c>
      <c r="F26" s="75">
        <v>0</v>
      </c>
      <c r="G26" s="57">
        <f t="shared" si="3"/>
        <v>390823</v>
      </c>
      <c r="H26" s="241">
        <v>0</v>
      </c>
      <c r="I26" s="82">
        <f>G26</f>
        <v>390823</v>
      </c>
      <c r="J26" s="83">
        <v>0</v>
      </c>
      <c r="K26" s="27" t="s">
        <v>36</v>
      </c>
    </row>
    <row r="27" spans="1:11" s="88" customFormat="1" ht="15">
      <c r="A27" s="191" t="s">
        <v>24</v>
      </c>
      <c r="B27" s="191"/>
      <c r="C27" s="191"/>
      <c r="D27" s="84"/>
      <c r="E27" s="85">
        <f>E17+E19</f>
        <v>3251452</v>
      </c>
      <c r="F27" s="85">
        <f>F17+F19</f>
        <v>0</v>
      </c>
      <c r="G27" s="85">
        <f>G17+G19</f>
        <v>3251452</v>
      </c>
      <c r="H27" s="86">
        <f>H17+H19</f>
        <v>0</v>
      </c>
      <c r="I27" s="86">
        <f>I17+I19</f>
        <v>3251452</v>
      </c>
      <c r="J27" s="86">
        <f>J19</f>
        <v>0</v>
      </c>
      <c r="K27" s="87"/>
    </row>
    <row r="28" spans="1:11" s="89" customFormat="1" ht="15">
      <c r="A28" s="190" t="s">
        <v>37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</row>
    <row r="29" spans="1:11" s="67" customFormat="1" ht="15">
      <c r="A29" s="61">
        <v>600</v>
      </c>
      <c r="B29" s="61"/>
      <c r="C29" s="61"/>
      <c r="D29" s="90" t="s">
        <v>38</v>
      </c>
      <c r="E29" s="91">
        <f aca="true" t="shared" si="4" ref="E29:J29">E30</f>
        <v>20000</v>
      </c>
      <c r="F29" s="91">
        <f t="shared" si="4"/>
        <v>0</v>
      </c>
      <c r="G29" s="91">
        <f t="shared" si="4"/>
        <v>20000</v>
      </c>
      <c r="H29" s="92">
        <f t="shared" si="4"/>
        <v>0</v>
      </c>
      <c r="I29" s="91">
        <f t="shared" si="4"/>
        <v>0</v>
      </c>
      <c r="J29" s="92">
        <f t="shared" si="4"/>
        <v>20000</v>
      </c>
      <c r="K29" s="93"/>
    </row>
    <row r="30" spans="1:11" ht="120">
      <c r="A30" s="94"/>
      <c r="B30" s="94">
        <v>60014</v>
      </c>
      <c r="C30" s="94">
        <v>2710</v>
      </c>
      <c r="D30" s="94" t="s">
        <v>39</v>
      </c>
      <c r="E30" s="95">
        <v>20000</v>
      </c>
      <c r="F30" s="95">
        <v>0</v>
      </c>
      <c r="G30" s="95">
        <f>E30+F30</f>
        <v>20000</v>
      </c>
      <c r="H30" s="96">
        <v>0</v>
      </c>
      <c r="I30" s="95">
        <v>0</v>
      </c>
      <c r="J30" s="96">
        <f>G30</f>
        <v>20000</v>
      </c>
      <c r="K30" s="97" t="s">
        <v>40</v>
      </c>
    </row>
    <row r="31" spans="1:11" s="67" customFormat="1" ht="30">
      <c r="A31" s="61">
        <v>754</v>
      </c>
      <c r="B31" s="61"/>
      <c r="C31" s="61"/>
      <c r="D31" s="90" t="s">
        <v>41</v>
      </c>
      <c r="E31" s="91">
        <f>SUM(E32:E34)</f>
        <v>5245</v>
      </c>
      <c r="F31" s="91">
        <f>SUM(F32:F34)</f>
        <v>0</v>
      </c>
      <c r="G31" s="91">
        <f>SUM(G32:G34)</f>
        <v>5245</v>
      </c>
      <c r="H31" s="92">
        <f>SUM(H32:H34)</f>
        <v>0</v>
      </c>
      <c r="I31" s="92">
        <f>SUM(I32:I34)</f>
        <v>0</v>
      </c>
      <c r="J31" s="92">
        <f>SUM(J32:J34)</f>
        <v>5245</v>
      </c>
      <c r="K31" s="98"/>
    </row>
    <row r="32" spans="1:11" ht="52.5">
      <c r="A32" s="79"/>
      <c r="B32" s="73">
        <v>75406</v>
      </c>
      <c r="C32" s="73">
        <v>2300</v>
      </c>
      <c r="D32" s="102" t="s">
        <v>42</v>
      </c>
      <c r="E32" s="103">
        <v>2000</v>
      </c>
      <c r="F32" s="104">
        <v>0</v>
      </c>
      <c r="G32" s="104">
        <f>E32+F32</f>
        <v>2000</v>
      </c>
      <c r="H32" s="106">
        <v>0</v>
      </c>
      <c r="I32" s="105">
        <v>0</v>
      </c>
      <c r="J32" s="106">
        <v>2000</v>
      </c>
      <c r="K32" s="107" t="s">
        <v>43</v>
      </c>
    </row>
    <row r="33" spans="1:11" ht="52.5">
      <c r="A33" s="79"/>
      <c r="B33" s="99">
        <v>75411</v>
      </c>
      <c r="C33" s="99">
        <v>2300</v>
      </c>
      <c r="D33" s="102" t="s">
        <v>44</v>
      </c>
      <c r="E33" s="103">
        <v>2000</v>
      </c>
      <c r="F33" s="104">
        <v>0</v>
      </c>
      <c r="G33" s="104">
        <f>E33+F33</f>
        <v>2000</v>
      </c>
      <c r="H33" s="106">
        <v>0</v>
      </c>
      <c r="I33" s="105">
        <v>0</v>
      </c>
      <c r="J33" s="106">
        <v>2000</v>
      </c>
      <c r="K33" s="107" t="s">
        <v>45</v>
      </c>
    </row>
    <row r="34" spans="1:11" ht="90.75" customHeight="1">
      <c r="A34" s="99"/>
      <c r="B34" s="99">
        <v>75421</v>
      </c>
      <c r="C34" s="99">
        <v>2710</v>
      </c>
      <c r="D34" s="100" t="s">
        <v>46</v>
      </c>
      <c r="E34" s="103">
        <v>1245</v>
      </c>
      <c r="F34" s="104">
        <v>0</v>
      </c>
      <c r="G34" s="104">
        <f>E34+F34</f>
        <v>1245</v>
      </c>
      <c r="H34" s="106">
        <v>0</v>
      </c>
      <c r="I34" s="105">
        <v>0</v>
      </c>
      <c r="J34" s="106">
        <f>E34</f>
        <v>1245</v>
      </c>
      <c r="K34" s="107" t="s">
        <v>47</v>
      </c>
    </row>
    <row r="35" spans="1:11" s="67" customFormat="1" ht="15">
      <c r="A35" s="61">
        <v>801</v>
      </c>
      <c r="B35" s="61"/>
      <c r="C35" s="61"/>
      <c r="D35" s="90" t="s">
        <v>48</v>
      </c>
      <c r="E35" s="92">
        <f aca="true" t="shared" si="5" ref="E35:J35">SUM(E36:E44)</f>
        <v>329089</v>
      </c>
      <c r="F35" s="92">
        <f t="shared" si="5"/>
        <v>49800</v>
      </c>
      <c r="G35" s="92">
        <f t="shared" si="5"/>
        <v>378889</v>
      </c>
      <c r="H35" s="92">
        <f t="shared" si="5"/>
        <v>0</v>
      </c>
      <c r="I35" s="92">
        <f t="shared" si="5"/>
        <v>125451</v>
      </c>
      <c r="J35" s="92">
        <f t="shared" si="5"/>
        <v>253438</v>
      </c>
      <c r="K35" s="108"/>
    </row>
    <row r="36" spans="1:11" s="37" customFormat="1" ht="69">
      <c r="A36" s="205"/>
      <c r="B36" s="33">
        <v>80103</v>
      </c>
      <c r="C36" s="33">
        <v>2590</v>
      </c>
      <c r="D36" s="109" t="s">
        <v>49</v>
      </c>
      <c r="E36" s="110">
        <v>60351</v>
      </c>
      <c r="F36" s="111">
        <v>65100</v>
      </c>
      <c r="G36" s="111">
        <f>E36+F36</f>
        <v>125451</v>
      </c>
      <c r="H36" s="242">
        <v>0</v>
      </c>
      <c r="I36" s="112">
        <f>G36</f>
        <v>125451</v>
      </c>
      <c r="J36" s="113">
        <v>0</v>
      </c>
      <c r="K36" s="114" t="s">
        <v>50</v>
      </c>
    </row>
    <row r="37" spans="1:11" s="37" customFormat="1" ht="87.75" customHeight="1">
      <c r="A37" s="206"/>
      <c r="B37" s="206">
        <v>80104</v>
      </c>
      <c r="C37" s="206">
        <v>2310</v>
      </c>
      <c r="D37" s="117" t="s">
        <v>51</v>
      </c>
      <c r="E37" s="110">
        <v>178958</v>
      </c>
      <c r="F37" s="111">
        <v>-178958</v>
      </c>
      <c r="G37" s="111">
        <f>E37+F37</f>
        <v>0</v>
      </c>
      <c r="H37" s="242">
        <v>0</v>
      </c>
      <c r="I37" s="112">
        <f aca="true" t="shared" si="6" ref="I37:I45">G37</f>
        <v>0</v>
      </c>
      <c r="J37" s="113">
        <v>0</v>
      </c>
      <c r="K37" s="114" t="s">
        <v>52</v>
      </c>
    </row>
    <row r="38" spans="1:11" s="37" customFormat="1" ht="27">
      <c r="A38" s="68"/>
      <c r="B38" s="217">
        <v>80104</v>
      </c>
      <c r="C38" s="217">
        <v>2310</v>
      </c>
      <c r="D38" s="216" t="s">
        <v>51</v>
      </c>
      <c r="E38" s="110">
        <v>0</v>
      </c>
      <c r="F38" s="111">
        <v>44382</v>
      </c>
      <c r="G38" s="111">
        <f>E38+F38</f>
        <v>44382</v>
      </c>
      <c r="H38" s="242">
        <v>0</v>
      </c>
      <c r="I38" s="112">
        <v>0</v>
      </c>
      <c r="J38" s="113">
        <f>G38</f>
        <v>44382</v>
      </c>
      <c r="K38" s="114" t="s">
        <v>105</v>
      </c>
    </row>
    <row r="39" spans="1:11" s="37" customFormat="1" ht="27">
      <c r="A39" s="68"/>
      <c r="B39" s="217">
        <v>80104</v>
      </c>
      <c r="C39" s="217">
        <v>2310</v>
      </c>
      <c r="D39" s="216" t="s">
        <v>51</v>
      </c>
      <c r="E39" s="110">
        <v>0</v>
      </c>
      <c r="F39" s="111">
        <v>78843</v>
      </c>
      <c r="G39" s="111">
        <f>E39+F39</f>
        <v>78843</v>
      </c>
      <c r="H39" s="242">
        <v>0</v>
      </c>
      <c r="I39" s="112">
        <v>0</v>
      </c>
      <c r="J39" s="113">
        <f>G39</f>
        <v>78843</v>
      </c>
      <c r="K39" s="114" t="s">
        <v>106</v>
      </c>
    </row>
    <row r="40" spans="1:11" s="37" customFormat="1" ht="27">
      <c r="A40" s="68"/>
      <c r="B40" s="217">
        <v>80104</v>
      </c>
      <c r="C40" s="217">
        <v>2310</v>
      </c>
      <c r="D40" s="216" t="s">
        <v>51</v>
      </c>
      <c r="E40" s="110">
        <v>0</v>
      </c>
      <c r="F40" s="111">
        <v>34150</v>
      </c>
      <c r="G40" s="111">
        <f>E40+F40</f>
        <v>34150</v>
      </c>
      <c r="H40" s="242">
        <v>0</v>
      </c>
      <c r="I40" s="112">
        <v>0</v>
      </c>
      <c r="J40" s="113">
        <f>G40</f>
        <v>34150</v>
      </c>
      <c r="K40" s="114" t="s">
        <v>107</v>
      </c>
    </row>
    <row r="41" spans="1:11" s="37" customFormat="1" ht="15">
      <c r="A41" s="68"/>
      <c r="B41" s="217">
        <v>80104</v>
      </c>
      <c r="C41" s="217">
        <v>2310</v>
      </c>
      <c r="D41" s="216" t="s">
        <v>51</v>
      </c>
      <c r="E41" s="110">
        <v>0</v>
      </c>
      <c r="F41" s="111">
        <v>21583</v>
      </c>
      <c r="G41" s="111">
        <f>E41+F41</f>
        <v>21583</v>
      </c>
      <c r="H41" s="242">
        <v>0</v>
      </c>
      <c r="I41" s="112">
        <v>0</v>
      </c>
      <c r="J41" s="113">
        <f>G41</f>
        <v>21583</v>
      </c>
      <c r="K41" s="114" t="s">
        <v>108</v>
      </c>
    </row>
    <row r="42" spans="1:11" s="37" customFormat="1" ht="87.75" customHeight="1">
      <c r="A42" s="115"/>
      <c r="B42" s="116">
        <v>80104</v>
      </c>
      <c r="C42" s="115">
        <v>2540</v>
      </c>
      <c r="D42" s="109" t="s">
        <v>51</v>
      </c>
      <c r="E42" s="110">
        <v>15300</v>
      </c>
      <c r="F42" s="111">
        <v>-15300</v>
      </c>
      <c r="G42" s="111">
        <f>E42+F42</f>
        <v>0</v>
      </c>
      <c r="H42" s="242">
        <v>0</v>
      </c>
      <c r="I42" s="112">
        <f t="shared" si="6"/>
        <v>0</v>
      </c>
      <c r="J42" s="113">
        <v>0</v>
      </c>
      <c r="K42" s="114" t="s">
        <v>50</v>
      </c>
    </row>
    <row r="43" spans="1:11" ht="137.25" customHeight="1">
      <c r="A43" s="79"/>
      <c r="B43" s="116">
        <v>80110</v>
      </c>
      <c r="C43" s="33">
        <v>2710</v>
      </c>
      <c r="D43" s="117" t="s">
        <v>53</v>
      </c>
      <c r="E43" s="110">
        <v>64480</v>
      </c>
      <c r="F43" s="111">
        <v>0</v>
      </c>
      <c r="G43" s="111">
        <f>E43+F43</f>
        <v>64480</v>
      </c>
      <c r="H43" s="242">
        <v>0</v>
      </c>
      <c r="I43" s="112">
        <v>0</v>
      </c>
      <c r="J43" s="113">
        <v>64480</v>
      </c>
      <c r="K43" s="118" t="s">
        <v>54</v>
      </c>
    </row>
    <row r="44" spans="1:11" ht="39">
      <c r="A44" s="99"/>
      <c r="B44" s="99">
        <v>80113</v>
      </c>
      <c r="C44" s="99">
        <v>2310</v>
      </c>
      <c r="D44" s="100" t="s">
        <v>55</v>
      </c>
      <c r="E44" s="95">
        <v>10000</v>
      </c>
      <c r="F44" s="95"/>
      <c r="G44" s="111">
        <f>E44+F44</f>
        <v>10000</v>
      </c>
      <c r="H44" s="96">
        <v>0</v>
      </c>
      <c r="I44" s="112">
        <v>0</v>
      </c>
      <c r="J44" s="113">
        <v>10000</v>
      </c>
      <c r="K44" s="119" t="s">
        <v>56</v>
      </c>
    </row>
    <row r="45" spans="1:11" s="89" customFormat="1" ht="15">
      <c r="A45" s="194" t="s">
        <v>24</v>
      </c>
      <c r="B45" s="194"/>
      <c r="C45" s="194"/>
      <c r="D45" s="120"/>
      <c r="E45" s="121">
        <f>E31+E35+E29</f>
        <v>354334</v>
      </c>
      <c r="F45" s="121">
        <f>F31+F35+F29</f>
        <v>49800</v>
      </c>
      <c r="G45" s="121">
        <f>G31+G35+G29</f>
        <v>404134</v>
      </c>
      <c r="H45" s="122">
        <f>H31+H35+H29</f>
        <v>0</v>
      </c>
      <c r="I45" s="112">
        <f t="shared" si="6"/>
        <v>404134</v>
      </c>
      <c r="J45" s="122">
        <f>J31+J35+J29</f>
        <v>278683</v>
      </c>
      <c r="K45" s="123"/>
    </row>
    <row r="46" spans="1:12" s="126" customFormat="1" ht="15">
      <c r="A46" s="195" t="s">
        <v>57</v>
      </c>
      <c r="B46" s="195"/>
      <c r="C46" s="195"/>
      <c r="D46" s="195"/>
      <c r="E46" s="222">
        <f>E15+E27+E31+E35+E29</f>
        <v>4138309.74</v>
      </c>
      <c r="F46" s="222">
        <f>F15+F27+F31+F35+F29</f>
        <v>69800</v>
      </c>
      <c r="G46" s="222">
        <f>G15+G27+G31+G35+G29</f>
        <v>4208109.74</v>
      </c>
      <c r="H46" s="243">
        <f>H15+H27+H31+H35+H29</f>
        <v>314000</v>
      </c>
      <c r="I46" s="222">
        <f>I15+I27+I31+I35+I29</f>
        <v>3376903</v>
      </c>
      <c r="J46" s="222">
        <f>J15+J27+J31+J35+J29</f>
        <v>517206.74</v>
      </c>
      <c r="K46" s="124"/>
      <c r="L46" s="125">
        <f>H46+I46+J46</f>
        <v>4208109.74</v>
      </c>
    </row>
    <row r="47" spans="1:11" ht="15">
      <c r="A47" s="189" t="s">
        <v>58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ht="15">
      <c r="A48" s="190" t="s">
        <v>59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</row>
    <row r="49" spans="1:11" ht="15">
      <c r="A49" s="15">
        <v>750</v>
      </c>
      <c r="B49" s="15"/>
      <c r="C49" s="127"/>
      <c r="D49" s="28" t="s">
        <v>26</v>
      </c>
      <c r="E49" s="30">
        <f aca="true" t="shared" si="7" ref="E49:J49">E50+E51</f>
        <v>10000</v>
      </c>
      <c r="F49" s="30">
        <f t="shared" si="7"/>
        <v>0</v>
      </c>
      <c r="G49" s="30">
        <f t="shared" si="7"/>
        <v>10000</v>
      </c>
      <c r="H49" s="30">
        <f t="shared" si="7"/>
        <v>0</v>
      </c>
      <c r="I49" s="30">
        <f t="shared" si="7"/>
        <v>0</v>
      </c>
      <c r="J49" s="30">
        <f t="shared" si="7"/>
        <v>10000</v>
      </c>
      <c r="K49" s="128"/>
    </row>
    <row r="50" spans="1:11" ht="26.25">
      <c r="A50" s="129"/>
      <c r="B50" s="73">
        <v>75095</v>
      </c>
      <c r="C50" s="130">
        <v>2810</v>
      </c>
      <c r="D50" s="131" t="s">
        <v>21</v>
      </c>
      <c r="E50" s="75">
        <v>5000</v>
      </c>
      <c r="F50" s="75">
        <v>0</v>
      </c>
      <c r="G50" s="75">
        <f>E50+F50</f>
        <v>5000</v>
      </c>
      <c r="H50" s="76">
        <v>0</v>
      </c>
      <c r="I50" s="132">
        <v>0</v>
      </c>
      <c r="J50" s="76">
        <v>5000</v>
      </c>
      <c r="K50" s="78" t="s">
        <v>60</v>
      </c>
    </row>
    <row r="51" spans="1:11" ht="39">
      <c r="A51" s="133"/>
      <c r="B51" s="73">
        <v>75095</v>
      </c>
      <c r="C51" s="130">
        <v>2810</v>
      </c>
      <c r="D51" s="131" t="s">
        <v>21</v>
      </c>
      <c r="E51" s="75">
        <v>5000</v>
      </c>
      <c r="F51" s="75">
        <v>0</v>
      </c>
      <c r="G51" s="75">
        <f>E51+F51</f>
        <v>5000</v>
      </c>
      <c r="H51" s="76">
        <v>0</v>
      </c>
      <c r="I51" s="132">
        <v>0</v>
      </c>
      <c r="J51" s="76">
        <v>5000</v>
      </c>
      <c r="K51" s="78" t="s">
        <v>61</v>
      </c>
    </row>
    <row r="52" spans="1:11" ht="30">
      <c r="A52" s="245">
        <v>754</v>
      </c>
      <c r="B52" s="245"/>
      <c r="C52" s="246"/>
      <c r="D52" s="28" t="s">
        <v>41</v>
      </c>
      <c r="E52" s="29">
        <f aca="true" t="shared" si="8" ref="E52:J52">E53</f>
        <v>4000</v>
      </c>
      <c r="F52" s="29">
        <f t="shared" si="8"/>
        <v>0</v>
      </c>
      <c r="G52" s="29">
        <f t="shared" si="8"/>
        <v>4000</v>
      </c>
      <c r="H52" s="30">
        <f t="shared" si="8"/>
        <v>0</v>
      </c>
      <c r="I52" s="30">
        <f t="shared" si="8"/>
        <v>0</v>
      </c>
      <c r="J52" s="30">
        <f t="shared" si="8"/>
        <v>4000</v>
      </c>
      <c r="K52" s="20"/>
    </row>
    <row r="53" spans="1:11" ht="26.25">
      <c r="A53" s="244"/>
      <c r="B53" s="99">
        <v>75412</v>
      </c>
      <c r="C53" s="149">
        <v>2820</v>
      </c>
      <c r="D53" s="134" t="s">
        <v>62</v>
      </c>
      <c r="E53" s="75">
        <v>4000</v>
      </c>
      <c r="F53" s="75">
        <v>0</v>
      </c>
      <c r="G53" s="75">
        <f>E53+F53</f>
        <v>4000</v>
      </c>
      <c r="H53" s="76">
        <v>0</v>
      </c>
      <c r="I53" s="132">
        <v>0</v>
      </c>
      <c r="J53" s="76">
        <v>4000</v>
      </c>
      <c r="K53" s="78" t="s">
        <v>63</v>
      </c>
    </row>
    <row r="54" spans="1:11" s="21" customFormat="1" ht="15">
      <c r="A54" s="135">
        <v>801</v>
      </c>
      <c r="B54" s="135"/>
      <c r="C54" s="135"/>
      <c r="D54" s="136" t="s">
        <v>64</v>
      </c>
      <c r="E54" s="137">
        <f>SUM(E55:E77)</f>
        <v>4172229</v>
      </c>
      <c r="F54" s="137">
        <f>SUM(F55:F77)</f>
        <v>-49800</v>
      </c>
      <c r="G54" s="137">
        <f>SUM(G55:G77)</f>
        <v>4122429</v>
      </c>
      <c r="H54" s="138">
        <f>SUM(H55:H76)</f>
        <v>0</v>
      </c>
      <c r="I54" s="138">
        <f>SUM(I55:I77)</f>
        <v>4122429</v>
      </c>
      <c r="J54" s="138">
        <f>SUM(J55:J76)</f>
        <v>0</v>
      </c>
      <c r="K54" s="139"/>
    </row>
    <row r="55" spans="1:11" ht="66">
      <c r="A55" s="207"/>
      <c r="B55" s="207">
        <v>80101</v>
      </c>
      <c r="C55" s="207">
        <v>2540</v>
      </c>
      <c r="D55" s="208" t="s">
        <v>65</v>
      </c>
      <c r="E55" s="104">
        <v>193943</v>
      </c>
      <c r="F55" s="103">
        <v>0</v>
      </c>
      <c r="G55" s="103">
        <f aca="true" t="shared" si="9" ref="G55:G76">E55+F55</f>
        <v>193943</v>
      </c>
      <c r="H55" s="105">
        <v>0</v>
      </c>
      <c r="I55" s="105">
        <f>G55</f>
        <v>193943</v>
      </c>
      <c r="J55" s="106">
        <v>0</v>
      </c>
      <c r="K55" s="118" t="s">
        <v>66</v>
      </c>
    </row>
    <row r="56" spans="1:11" ht="52.5">
      <c r="A56" s="79"/>
      <c r="B56" s="99">
        <v>80101</v>
      </c>
      <c r="C56" s="99">
        <v>2590</v>
      </c>
      <c r="D56" s="100" t="s">
        <v>65</v>
      </c>
      <c r="E56" s="103">
        <v>749731</v>
      </c>
      <c r="F56" s="103">
        <v>-13800</v>
      </c>
      <c r="G56" s="103">
        <f t="shared" si="9"/>
        <v>735931</v>
      </c>
      <c r="H56" s="105">
        <v>0</v>
      </c>
      <c r="I56" s="105">
        <f aca="true" t="shared" si="10" ref="I56:I70">G56</f>
        <v>735931</v>
      </c>
      <c r="J56" s="140">
        <v>0</v>
      </c>
      <c r="K56" s="118" t="s">
        <v>67</v>
      </c>
    </row>
    <row r="57" spans="1:11" ht="52.5">
      <c r="A57" s="79"/>
      <c r="B57" s="73">
        <v>80101</v>
      </c>
      <c r="C57" s="73">
        <v>2590</v>
      </c>
      <c r="D57" s="102" t="s">
        <v>65</v>
      </c>
      <c r="E57" s="103">
        <v>410883</v>
      </c>
      <c r="F57" s="103">
        <v>0</v>
      </c>
      <c r="G57" s="103">
        <f t="shared" si="9"/>
        <v>410883</v>
      </c>
      <c r="H57" s="105">
        <v>0</v>
      </c>
      <c r="I57" s="105">
        <f t="shared" si="10"/>
        <v>410883</v>
      </c>
      <c r="J57" s="106">
        <v>0</v>
      </c>
      <c r="K57" s="118" t="s">
        <v>68</v>
      </c>
    </row>
    <row r="58" spans="1:11" ht="78.75">
      <c r="A58" s="79"/>
      <c r="B58" s="99">
        <v>80101</v>
      </c>
      <c r="C58" s="99">
        <v>2590</v>
      </c>
      <c r="D58" s="100" t="s">
        <v>65</v>
      </c>
      <c r="E58" s="95">
        <v>630934</v>
      </c>
      <c r="F58" s="95">
        <v>-4300</v>
      </c>
      <c r="G58" s="103">
        <f t="shared" si="9"/>
        <v>626634</v>
      </c>
      <c r="H58" s="105">
        <v>0</v>
      </c>
      <c r="I58" s="105">
        <f t="shared" si="10"/>
        <v>626634</v>
      </c>
      <c r="J58" s="141">
        <v>0</v>
      </c>
      <c r="K58" s="119" t="s">
        <v>69</v>
      </c>
    </row>
    <row r="59" spans="1:11" ht="68.25" customHeight="1">
      <c r="A59" s="79"/>
      <c r="B59" s="99">
        <v>80101</v>
      </c>
      <c r="C59" s="99">
        <v>2590</v>
      </c>
      <c r="D59" s="100" t="s">
        <v>65</v>
      </c>
      <c r="E59" s="95">
        <v>362340</v>
      </c>
      <c r="F59" s="95">
        <v>0</v>
      </c>
      <c r="G59" s="103">
        <f t="shared" si="9"/>
        <v>362340</v>
      </c>
      <c r="H59" s="96">
        <v>0</v>
      </c>
      <c r="I59" s="105">
        <f t="shared" si="10"/>
        <v>362340</v>
      </c>
      <c r="J59" s="141">
        <v>0</v>
      </c>
      <c r="K59" s="119" t="s">
        <v>70</v>
      </c>
    </row>
    <row r="60" spans="1:13" ht="66">
      <c r="A60" s="79"/>
      <c r="B60" s="99">
        <v>80103</v>
      </c>
      <c r="C60" s="99">
        <v>2540</v>
      </c>
      <c r="D60" s="100" t="s">
        <v>71</v>
      </c>
      <c r="E60" s="95">
        <v>31767</v>
      </c>
      <c r="F60" s="95">
        <v>0</v>
      </c>
      <c r="G60" s="103">
        <f t="shared" si="9"/>
        <v>31767</v>
      </c>
      <c r="H60" s="105">
        <v>0</v>
      </c>
      <c r="I60" s="105">
        <f t="shared" si="10"/>
        <v>31767</v>
      </c>
      <c r="J60" s="142">
        <v>0</v>
      </c>
      <c r="K60" s="143" t="s">
        <v>72</v>
      </c>
      <c r="M60" s="144"/>
    </row>
    <row r="61" spans="1:13" ht="30">
      <c r="A61" s="79"/>
      <c r="B61" s="99">
        <v>80103</v>
      </c>
      <c r="C61" s="99">
        <v>2540</v>
      </c>
      <c r="D61" s="100" t="s">
        <v>71</v>
      </c>
      <c r="E61" s="95">
        <v>6309</v>
      </c>
      <c r="F61" s="95">
        <v>0</v>
      </c>
      <c r="G61" s="103">
        <f t="shared" si="9"/>
        <v>6309</v>
      </c>
      <c r="H61" s="96">
        <v>0</v>
      </c>
      <c r="I61" s="105">
        <f t="shared" si="10"/>
        <v>6309</v>
      </c>
      <c r="J61" s="105">
        <v>0</v>
      </c>
      <c r="K61" s="118" t="s">
        <v>73</v>
      </c>
      <c r="M61" s="146"/>
    </row>
    <row r="62" spans="1:11" ht="52.5">
      <c r="A62" s="209"/>
      <c r="B62" s="209">
        <v>80103</v>
      </c>
      <c r="C62" s="209">
        <v>2590</v>
      </c>
      <c r="D62" s="100" t="s">
        <v>71</v>
      </c>
      <c r="E62" s="95">
        <v>90354</v>
      </c>
      <c r="F62" s="95">
        <v>0</v>
      </c>
      <c r="G62" s="103">
        <f t="shared" si="9"/>
        <v>90354</v>
      </c>
      <c r="H62" s="96">
        <v>0</v>
      </c>
      <c r="I62" s="105">
        <f t="shared" si="10"/>
        <v>90354</v>
      </c>
      <c r="J62" s="96">
        <v>0</v>
      </c>
      <c r="K62" s="147" t="s">
        <v>74</v>
      </c>
    </row>
    <row r="63" spans="1:11" ht="66">
      <c r="A63" s="79"/>
      <c r="B63" s="99">
        <v>80103</v>
      </c>
      <c r="C63" s="148">
        <v>2590</v>
      </c>
      <c r="D63" s="100" t="s">
        <v>71</v>
      </c>
      <c r="E63" s="103">
        <v>63534</v>
      </c>
      <c r="F63" s="103">
        <v>0</v>
      </c>
      <c r="G63" s="103">
        <f t="shared" si="9"/>
        <v>63534</v>
      </c>
      <c r="H63" s="105">
        <v>0</v>
      </c>
      <c r="I63" s="105">
        <f t="shared" si="10"/>
        <v>63534</v>
      </c>
      <c r="J63" s="140">
        <v>0</v>
      </c>
      <c r="K63" s="118" t="s">
        <v>75</v>
      </c>
    </row>
    <row r="64" spans="1:11" ht="52.5">
      <c r="A64" s="79"/>
      <c r="B64" s="209">
        <v>80103</v>
      </c>
      <c r="C64" s="210">
        <v>2590</v>
      </c>
      <c r="D64" s="211" t="s">
        <v>71</v>
      </c>
      <c r="E64" s="104">
        <v>49398</v>
      </c>
      <c r="F64" s="103">
        <v>0</v>
      </c>
      <c r="G64" s="103">
        <f t="shared" si="9"/>
        <v>49398</v>
      </c>
      <c r="H64" s="105">
        <v>0</v>
      </c>
      <c r="I64" s="105">
        <f t="shared" si="10"/>
        <v>49398</v>
      </c>
      <c r="J64" s="150">
        <v>0</v>
      </c>
      <c r="K64" s="118" t="s">
        <v>76</v>
      </c>
    </row>
    <row r="65" spans="1:11" ht="66">
      <c r="A65" s="79"/>
      <c r="B65" s="99">
        <v>80103</v>
      </c>
      <c r="C65" s="149">
        <v>2590</v>
      </c>
      <c r="D65" s="100" t="s">
        <v>71</v>
      </c>
      <c r="E65" s="103">
        <v>100596</v>
      </c>
      <c r="F65" s="103">
        <v>0</v>
      </c>
      <c r="G65" s="103">
        <f t="shared" si="9"/>
        <v>100596</v>
      </c>
      <c r="H65" s="105">
        <v>0</v>
      </c>
      <c r="I65" s="105">
        <f t="shared" si="10"/>
        <v>100596</v>
      </c>
      <c r="J65" s="150">
        <v>0</v>
      </c>
      <c r="K65" s="118" t="s">
        <v>77</v>
      </c>
    </row>
    <row r="66" spans="1:11" ht="30">
      <c r="A66" s="79"/>
      <c r="B66" s="79">
        <v>80103</v>
      </c>
      <c r="C66" s="151">
        <v>2590</v>
      </c>
      <c r="D66" s="100" t="s">
        <v>71</v>
      </c>
      <c r="E66" s="103">
        <v>65100</v>
      </c>
      <c r="F66" s="103">
        <v>-65100</v>
      </c>
      <c r="G66" s="103">
        <f t="shared" si="9"/>
        <v>0</v>
      </c>
      <c r="H66" s="105">
        <v>0</v>
      </c>
      <c r="I66" s="105">
        <f t="shared" si="10"/>
        <v>0</v>
      </c>
      <c r="J66" s="150">
        <v>0</v>
      </c>
      <c r="K66" s="118" t="s">
        <v>73</v>
      </c>
    </row>
    <row r="67" spans="1:11" ht="52.5">
      <c r="A67" s="79"/>
      <c r="B67" s="33">
        <v>80104</v>
      </c>
      <c r="C67" s="152">
        <v>2540</v>
      </c>
      <c r="D67" s="109" t="s">
        <v>51</v>
      </c>
      <c r="E67" s="110">
        <v>186376</v>
      </c>
      <c r="F67" s="110">
        <v>0</v>
      </c>
      <c r="G67" s="103">
        <f t="shared" si="9"/>
        <v>186376</v>
      </c>
      <c r="H67" s="112">
        <v>0</v>
      </c>
      <c r="I67" s="105">
        <f t="shared" si="10"/>
        <v>186376</v>
      </c>
      <c r="J67" s="153">
        <v>0</v>
      </c>
      <c r="K67" s="154" t="s">
        <v>78</v>
      </c>
    </row>
    <row r="68" spans="1:11" ht="26.25">
      <c r="A68" s="71"/>
      <c r="B68" s="33">
        <v>80104</v>
      </c>
      <c r="C68" s="33">
        <v>2540</v>
      </c>
      <c r="D68" s="155" t="s">
        <v>51</v>
      </c>
      <c r="E68" s="156">
        <v>32709</v>
      </c>
      <c r="F68" s="156">
        <v>15300</v>
      </c>
      <c r="G68" s="103">
        <f t="shared" si="9"/>
        <v>48009</v>
      </c>
      <c r="H68" s="157">
        <v>0</v>
      </c>
      <c r="I68" s="105">
        <f t="shared" si="10"/>
        <v>48009</v>
      </c>
      <c r="J68" s="158">
        <v>0</v>
      </c>
      <c r="K68" s="159" t="s">
        <v>73</v>
      </c>
    </row>
    <row r="69" spans="1:11" ht="81" customHeight="1">
      <c r="A69" s="79"/>
      <c r="B69" s="99">
        <v>80106</v>
      </c>
      <c r="C69" s="149">
        <v>2540</v>
      </c>
      <c r="D69" s="100" t="s">
        <v>79</v>
      </c>
      <c r="E69" s="95">
        <v>38231</v>
      </c>
      <c r="F69" s="95">
        <v>0</v>
      </c>
      <c r="G69" s="103">
        <f t="shared" si="9"/>
        <v>38231</v>
      </c>
      <c r="H69" s="96">
        <v>0</v>
      </c>
      <c r="I69" s="105">
        <f t="shared" si="10"/>
        <v>38231</v>
      </c>
      <c r="J69" s="145">
        <v>0</v>
      </c>
      <c r="K69" s="119" t="s">
        <v>80</v>
      </c>
    </row>
    <row r="70" spans="1:11" ht="66">
      <c r="A70" s="79"/>
      <c r="B70" s="73">
        <v>80106</v>
      </c>
      <c r="C70" s="130">
        <v>2540</v>
      </c>
      <c r="D70" s="100" t="s">
        <v>79</v>
      </c>
      <c r="E70" s="103">
        <v>38231</v>
      </c>
      <c r="F70" s="103">
        <v>0</v>
      </c>
      <c r="G70" s="103">
        <f t="shared" si="9"/>
        <v>38231</v>
      </c>
      <c r="H70" s="105">
        <v>0</v>
      </c>
      <c r="I70" s="105">
        <f t="shared" si="10"/>
        <v>38231</v>
      </c>
      <c r="J70" s="150">
        <v>0</v>
      </c>
      <c r="K70" s="118" t="s">
        <v>81</v>
      </c>
    </row>
    <row r="71" spans="1:11" ht="78.75">
      <c r="A71" s="79"/>
      <c r="B71" s="99">
        <v>80106</v>
      </c>
      <c r="C71" s="148">
        <v>2540</v>
      </c>
      <c r="D71" s="100" t="s">
        <v>79</v>
      </c>
      <c r="E71" s="95">
        <v>28673</v>
      </c>
      <c r="F71" s="95">
        <v>0</v>
      </c>
      <c r="G71" s="103">
        <f t="shared" si="9"/>
        <v>28673</v>
      </c>
      <c r="H71" s="105">
        <v>0</v>
      </c>
      <c r="I71" s="105">
        <v>28673</v>
      </c>
      <c r="J71" s="145">
        <v>0</v>
      </c>
      <c r="K71" s="119" t="s">
        <v>82</v>
      </c>
    </row>
    <row r="72" spans="1:11" ht="30">
      <c r="A72" s="209"/>
      <c r="B72" s="209">
        <v>80106</v>
      </c>
      <c r="C72" s="247">
        <v>2540</v>
      </c>
      <c r="D72" s="100" t="s">
        <v>79</v>
      </c>
      <c r="E72" s="95">
        <v>69576</v>
      </c>
      <c r="F72" s="101">
        <v>0</v>
      </c>
      <c r="G72" s="103">
        <f t="shared" si="9"/>
        <v>69576</v>
      </c>
      <c r="H72" s="106">
        <v>0</v>
      </c>
      <c r="I72" s="105">
        <f>G72</f>
        <v>69576</v>
      </c>
      <c r="J72" s="141">
        <v>0</v>
      </c>
      <c r="K72" s="119" t="s">
        <v>73</v>
      </c>
    </row>
    <row r="73" spans="1:11" ht="52.5">
      <c r="A73" s="79"/>
      <c r="B73" s="206">
        <v>80110</v>
      </c>
      <c r="C73" s="212">
        <v>2540</v>
      </c>
      <c r="D73" s="213" t="s">
        <v>53</v>
      </c>
      <c r="E73" s="156">
        <v>85253</v>
      </c>
      <c r="F73" s="161">
        <v>0</v>
      </c>
      <c r="G73" s="103">
        <f t="shared" si="9"/>
        <v>85253</v>
      </c>
      <c r="H73" s="242">
        <v>0</v>
      </c>
      <c r="I73" s="112">
        <v>85253</v>
      </c>
      <c r="J73" s="162">
        <v>0</v>
      </c>
      <c r="K73" s="159" t="s">
        <v>83</v>
      </c>
    </row>
    <row r="74" spans="1:11" ht="115.5" customHeight="1">
      <c r="A74" s="79"/>
      <c r="B74" s="116">
        <v>80149</v>
      </c>
      <c r="C74" s="160">
        <v>2590</v>
      </c>
      <c r="D74" s="117" t="s">
        <v>84</v>
      </c>
      <c r="E74" s="156">
        <v>50147</v>
      </c>
      <c r="F74" s="161">
        <v>13800</v>
      </c>
      <c r="G74" s="103">
        <f t="shared" si="9"/>
        <v>63947</v>
      </c>
      <c r="H74" s="242">
        <v>0</v>
      </c>
      <c r="I74" s="112">
        <f>G74</f>
        <v>63947</v>
      </c>
      <c r="J74" s="162">
        <v>0</v>
      </c>
      <c r="K74" s="118" t="s">
        <v>67</v>
      </c>
    </row>
    <row r="75" spans="1:11" ht="165" customHeight="1">
      <c r="A75" s="79"/>
      <c r="B75" s="116">
        <v>80150</v>
      </c>
      <c r="C75" s="160">
        <v>2590</v>
      </c>
      <c r="D75" s="117" t="s">
        <v>85</v>
      </c>
      <c r="E75" s="156">
        <v>856632</v>
      </c>
      <c r="F75" s="161">
        <v>0</v>
      </c>
      <c r="G75" s="103">
        <f t="shared" si="9"/>
        <v>856632</v>
      </c>
      <c r="H75" s="242">
        <v>0</v>
      </c>
      <c r="I75" s="112">
        <v>856632</v>
      </c>
      <c r="J75" s="162">
        <v>0</v>
      </c>
      <c r="K75" s="118" t="s">
        <v>67</v>
      </c>
    </row>
    <row r="76" spans="1:17" ht="159" customHeight="1">
      <c r="A76" s="209"/>
      <c r="B76" s="206">
        <v>80150</v>
      </c>
      <c r="C76" s="215">
        <v>2590</v>
      </c>
      <c r="D76" s="117" t="s">
        <v>85</v>
      </c>
      <c r="E76" s="156">
        <v>23646</v>
      </c>
      <c r="F76" s="161">
        <v>0</v>
      </c>
      <c r="G76" s="103">
        <f t="shared" si="9"/>
        <v>23646</v>
      </c>
      <c r="H76" s="242">
        <v>0</v>
      </c>
      <c r="I76" s="112">
        <v>23646</v>
      </c>
      <c r="J76" s="162">
        <v>0</v>
      </c>
      <c r="K76" s="118" t="s">
        <v>68</v>
      </c>
      <c r="Q76" s="117"/>
    </row>
    <row r="77" spans="1:17" ht="157.5" customHeight="1">
      <c r="A77" s="99"/>
      <c r="B77" s="116">
        <v>80150</v>
      </c>
      <c r="C77" s="160">
        <v>2590</v>
      </c>
      <c r="D77" s="117" t="s">
        <v>85</v>
      </c>
      <c r="E77" s="156">
        <v>7866</v>
      </c>
      <c r="F77" s="161">
        <v>4300</v>
      </c>
      <c r="G77" s="103">
        <f>E77+F77</f>
        <v>12166</v>
      </c>
      <c r="H77" s="242">
        <v>0</v>
      </c>
      <c r="I77" s="112">
        <f>G77</f>
        <v>12166</v>
      </c>
      <c r="J77" s="162">
        <v>0</v>
      </c>
      <c r="K77" s="118" t="s">
        <v>86</v>
      </c>
      <c r="Q77" s="117"/>
    </row>
    <row r="78" spans="1:11" s="67" customFormat="1" ht="27" customHeight="1">
      <c r="A78" s="61">
        <v>851</v>
      </c>
      <c r="B78" s="61"/>
      <c r="C78" s="163"/>
      <c r="D78" s="164" t="s">
        <v>16</v>
      </c>
      <c r="E78" s="52">
        <f aca="true" t="shared" si="11" ref="E78:J78">SUM(E79:E81)</f>
        <v>77500</v>
      </c>
      <c r="F78" s="52">
        <f t="shared" si="11"/>
        <v>0</v>
      </c>
      <c r="G78" s="52">
        <f t="shared" si="11"/>
        <v>77500</v>
      </c>
      <c r="H78" s="53">
        <f t="shared" si="11"/>
        <v>0</v>
      </c>
      <c r="I78" s="53">
        <f t="shared" si="11"/>
        <v>0</v>
      </c>
      <c r="J78" s="53">
        <f t="shared" si="11"/>
        <v>77500</v>
      </c>
      <c r="K78" s="165"/>
    </row>
    <row r="79" spans="1:11" ht="39">
      <c r="A79" s="23"/>
      <c r="B79" s="73">
        <v>85149</v>
      </c>
      <c r="C79" s="73">
        <v>2820</v>
      </c>
      <c r="D79" s="134" t="s">
        <v>87</v>
      </c>
      <c r="E79" s="75">
        <v>15000</v>
      </c>
      <c r="F79" s="77">
        <v>0</v>
      </c>
      <c r="G79" s="77">
        <f>E79+F79</f>
        <v>15000</v>
      </c>
      <c r="H79" s="240">
        <v>0</v>
      </c>
      <c r="I79" s="166">
        <v>0</v>
      </c>
      <c r="J79" s="76">
        <v>15000</v>
      </c>
      <c r="K79" s="78" t="s">
        <v>88</v>
      </c>
    </row>
    <row r="80" spans="1:11" ht="52.5">
      <c r="A80" s="79"/>
      <c r="B80" s="99">
        <v>85149</v>
      </c>
      <c r="C80" s="99">
        <v>2820</v>
      </c>
      <c r="D80" s="167" t="s">
        <v>87</v>
      </c>
      <c r="E80" s="168">
        <v>46000</v>
      </c>
      <c r="F80" s="169">
        <v>0</v>
      </c>
      <c r="G80" s="77">
        <f>E80+F80</f>
        <v>46000</v>
      </c>
      <c r="H80" s="82">
        <v>0</v>
      </c>
      <c r="I80" s="170">
        <v>0</v>
      </c>
      <c r="J80" s="76">
        <v>46000</v>
      </c>
      <c r="K80" s="118" t="s">
        <v>89</v>
      </c>
    </row>
    <row r="81" spans="1:19" ht="26.25">
      <c r="A81" s="99"/>
      <c r="B81" s="79">
        <v>85154</v>
      </c>
      <c r="C81" s="79">
        <v>2820</v>
      </c>
      <c r="D81" s="171" t="s">
        <v>17</v>
      </c>
      <c r="E81" s="172">
        <v>16500</v>
      </c>
      <c r="F81" s="172">
        <v>0</v>
      </c>
      <c r="G81" s="77">
        <f>E81+F81</f>
        <v>16500</v>
      </c>
      <c r="H81" s="173"/>
      <c r="I81" s="173">
        <v>0</v>
      </c>
      <c r="J81" s="174">
        <v>16500</v>
      </c>
      <c r="K81" s="147" t="s">
        <v>90</v>
      </c>
      <c r="R81" s="6">
        <v>7245</v>
      </c>
      <c r="S81" s="6" t="e">
        <f>R80+#REF!+R81</f>
        <v>#REF!</v>
      </c>
    </row>
    <row r="82" spans="1:11" s="67" customFormat="1" ht="22.5" customHeight="1">
      <c r="A82" s="61">
        <v>852</v>
      </c>
      <c r="B82" s="61"/>
      <c r="C82" s="163"/>
      <c r="D82" s="164" t="s">
        <v>20</v>
      </c>
      <c r="E82" s="52">
        <f aca="true" t="shared" si="12" ref="E82:J82">E83</f>
        <v>15000</v>
      </c>
      <c r="F82" s="52">
        <f t="shared" si="12"/>
        <v>0</v>
      </c>
      <c r="G82" s="52">
        <f t="shared" si="12"/>
        <v>15000</v>
      </c>
      <c r="H82" s="53">
        <f t="shared" si="12"/>
        <v>0</v>
      </c>
      <c r="I82" s="53">
        <f t="shared" si="12"/>
        <v>0</v>
      </c>
      <c r="J82" s="53">
        <f t="shared" si="12"/>
        <v>15000</v>
      </c>
      <c r="K82" s="53"/>
    </row>
    <row r="83" spans="1:11" s="67" customFormat="1" ht="66">
      <c r="A83" s="33"/>
      <c r="B83" s="33">
        <v>85295</v>
      </c>
      <c r="C83" s="152">
        <v>2820</v>
      </c>
      <c r="D83" s="102" t="s">
        <v>23</v>
      </c>
      <c r="E83" s="57">
        <v>15000</v>
      </c>
      <c r="F83" s="57">
        <v>0</v>
      </c>
      <c r="G83" s="57">
        <f>E83+F83</f>
        <v>15000</v>
      </c>
      <c r="H83" s="58">
        <v>0</v>
      </c>
      <c r="I83" s="58">
        <v>0</v>
      </c>
      <c r="J83" s="175">
        <v>15000</v>
      </c>
      <c r="K83" s="176" t="s">
        <v>91</v>
      </c>
    </row>
    <row r="84" spans="1:11" s="67" customFormat="1" ht="30">
      <c r="A84" s="177">
        <v>854</v>
      </c>
      <c r="B84" s="177"/>
      <c r="C84" s="178"/>
      <c r="D84" s="179" t="s">
        <v>92</v>
      </c>
      <c r="E84" s="52">
        <f aca="true" t="shared" si="13" ref="E84:J84">E85</f>
        <v>33253</v>
      </c>
      <c r="F84" s="52">
        <f t="shared" si="13"/>
        <v>0</v>
      </c>
      <c r="G84" s="52">
        <f t="shared" si="13"/>
        <v>33253</v>
      </c>
      <c r="H84" s="53">
        <f t="shared" si="13"/>
        <v>0</v>
      </c>
      <c r="I84" s="53">
        <f t="shared" si="13"/>
        <v>33253</v>
      </c>
      <c r="J84" s="53">
        <f t="shared" si="13"/>
        <v>0</v>
      </c>
      <c r="K84" s="180"/>
    </row>
    <row r="85" spans="1:11" s="67" customFormat="1" ht="78.75">
      <c r="A85" s="115"/>
      <c r="B85" s="33">
        <v>85404</v>
      </c>
      <c r="C85" s="152">
        <v>2590</v>
      </c>
      <c r="D85" s="102" t="s">
        <v>93</v>
      </c>
      <c r="E85" s="57">
        <v>33253</v>
      </c>
      <c r="F85" s="57">
        <v>0</v>
      </c>
      <c r="G85" s="57">
        <f>E85+F85</f>
        <v>33253</v>
      </c>
      <c r="H85" s="58">
        <v>0</v>
      </c>
      <c r="I85" s="58">
        <v>33253</v>
      </c>
      <c r="J85" s="175">
        <v>0</v>
      </c>
      <c r="K85" s="176" t="s">
        <v>94</v>
      </c>
    </row>
    <row r="86" spans="1:11" s="67" customFormat="1" ht="30">
      <c r="A86" s="214">
        <v>921</v>
      </c>
      <c r="B86" s="214"/>
      <c r="C86" s="214"/>
      <c r="D86" s="90" t="s">
        <v>29</v>
      </c>
      <c r="E86" s="91">
        <f aca="true" t="shared" si="14" ref="E86:J86">E87</f>
        <v>340000</v>
      </c>
      <c r="F86" s="91">
        <f t="shared" si="14"/>
        <v>0</v>
      </c>
      <c r="G86" s="91">
        <f t="shared" si="14"/>
        <v>340000</v>
      </c>
      <c r="H86" s="92">
        <f t="shared" si="14"/>
        <v>0</v>
      </c>
      <c r="I86" s="92">
        <f t="shared" si="14"/>
        <v>0</v>
      </c>
      <c r="J86" s="92">
        <f t="shared" si="14"/>
        <v>340000</v>
      </c>
      <c r="K86" s="181"/>
    </row>
    <row r="87" spans="1:11" ht="52.5">
      <c r="A87" s="79"/>
      <c r="B87" s="99">
        <v>92120</v>
      </c>
      <c r="C87" s="79">
        <v>2720</v>
      </c>
      <c r="D87" s="171" t="s">
        <v>95</v>
      </c>
      <c r="E87" s="172">
        <v>340000</v>
      </c>
      <c r="F87" s="172">
        <v>0</v>
      </c>
      <c r="G87" s="172">
        <f>E87+F87</f>
        <v>340000</v>
      </c>
      <c r="H87" s="96">
        <v>0</v>
      </c>
      <c r="I87" s="173">
        <v>0</v>
      </c>
      <c r="J87" s="145">
        <f>G87</f>
        <v>340000</v>
      </c>
      <c r="K87" s="119" t="s">
        <v>96</v>
      </c>
    </row>
    <row r="88" spans="1:11" s="67" customFormat="1" ht="15">
      <c r="A88" s="61">
        <v>926</v>
      </c>
      <c r="B88" s="61"/>
      <c r="C88" s="61"/>
      <c r="D88" s="90" t="s">
        <v>97</v>
      </c>
      <c r="E88" s="91">
        <f aca="true" t="shared" si="15" ref="E88:J88">E89</f>
        <v>210000</v>
      </c>
      <c r="F88" s="91">
        <f t="shared" si="15"/>
        <v>0</v>
      </c>
      <c r="G88" s="91">
        <f t="shared" si="15"/>
        <v>210000</v>
      </c>
      <c r="H88" s="92">
        <f t="shared" si="15"/>
        <v>0</v>
      </c>
      <c r="I88" s="92">
        <f t="shared" si="15"/>
        <v>0</v>
      </c>
      <c r="J88" s="92">
        <f t="shared" si="15"/>
        <v>210000</v>
      </c>
      <c r="K88" s="181"/>
    </row>
    <row r="89" spans="1:11" ht="78.75">
      <c r="A89" s="73"/>
      <c r="B89" s="73">
        <v>92605</v>
      </c>
      <c r="C89" s="73">
        <v>2820</v>
      </c>
      <c r="D89" s="102" t="s">
        <v>98</v>
      </c>
      <c r="E89" s="103">
        <v>210000</v>
      </c>
      <c r="F89" s="103">
        <v>0</v>
      </c>
      <c r="G89" s="103">
        <f>E89+F89</f>
        <v>210000</v>
      </c>
      <c r="H89" s="105">
        <v>0</v>
      </c>
      <c r="I89" s="105">
        <v>0</v>
      </c>
      <c r="J89" s="112">
        <v>210000</v>
      </c>
      <c r="K89" s="119" t="s">
        <v>99</v>
      </c>
    </row>
    <row r="90" spans="1:11" s="227" customFormat="1" ht="15">
      <c r="A90" s="223" t="s">
        <v>24</v>
      </c>
      <c r="B90" s="223"/>
      <c r="C90" s="223"/>
      <c r="D90" s="224"/>
      <c r="E90" s="225">
        <f aca="true" t="shared" si="16" ref="E90:J90">E49+E54+E78+E82+E84+E86+E88+E52</f>
        <v>4861982</v>
      </c>
      <c r="F90" s="225">
        <f t="shared" si="16"/>
        <v>-49800</v>
      </c>
      <c r="G90" s="225">
        <f t="shared" si="16"/>
        <v>4812182</v>
      </c>
      <c r="H90" s="226">
        <f t="shared" si="16"/>
        <v>0</v>
      </c>
      <c r="I90" s="182">
        <f t="shared" si="16"/>
        <v>4155682</v>
      </c>
      <c r="J90" s="226">
        <f t="shared" si="16"/>
        <v>656500</v>
      </c>
      <c r="K90" s="183"/>
    </row>
    <row r="91" spans="1:13" s="230" customFormat="1" ht="15" customHeight="1">
      <c r="A91" s="228" t="s">
        <v>100</v>
      </c>
      <c r="B91" s="228"/>
      <c r="C91" s="228"/>
      <c r="D91" s="228"/>
      <c r="E91" s="229">
        <f aca="true" t="shared" si="17" ref="E91:J91">E90</f>
        <v>4861982</v>
      </c>
      <c r="F91" s="229">
        <f t="shared" si="17"/>
        <v>-49800</v>
      </c>
      <c r="G91" s="229">
        <f t="shared" si="17"/>
        <v>4812182</v>
      </c>
      <c r="H91" s="237">
        <f t="shared" si="17"/>
        <v>0</v>
      </c>
      <c r="I91" s="184">
        <f t="shared" si="17"/>
        <v>4155682</v>
      </c>
      <c r="J91" s="229">
        <f t="shared" si="17"/>
        <v>656500</v>
      </c>
      <c r="K91" s="185"/>
      <c r="M91" s="231"/>
    </row>
    <row r="92" spans="1:14" s="230" customFormat="1" ht="23.25" customHeight="1">
      <c r="A92" s="232" t="s">
        <v>101</v>
      </c>
      <c r="B92" s="232"/>
      <c r="C92" s="232"/>
      <c r="D92" s="232"/>
      <c r="E92" s="233">
        <f aca="true" t="shared" si="18" ref="E92:J92">E46+E91</f>
        <v>9000291.74</v>
      </c>
      <c r="F92" s="233">
        <f t="shared" si="18"/>
        <v>20000</v>
      </c>
      <c r="G92" s="233">
        <f t="shared" si="18"/>
        <v>9020291.74</v>
      </c>
      <c r="H92" s="186">
        <f t="shared" si="18"/>
        <v>314000</v>
      </c>
      <c r="I92" s="186">
        <f t="shared" si="18"/>
        <v>7532585</v>
      </c>
      <c r="J92" s="236">
        <f t="shared" si="18"/>
        <v>1173706.74</v>
      </c>
      <c r="K92" s="187"/>
      <c r="L92" s="234">
        <f>H92+I92+J92</f>
        <v>9020291.74</v>
      </c>
      <c r="M92" s="231"/>
      <c r="N92" s="235"/>
    </row>
    <row r="93" ht="15">
      <c r="L93" s="188">
        <f>L92-G92</f>
        <v>0</v>
      </c>
    </row>
    <row r="96" ht="15">
      <c r="G96" s="3">
        <f>H92+I92+J92</f>
        <v>9020291.74</v>
      </c>
    </row>
    <row r="97" ht="15">
      <c r="G97" s="3">
        <f>G96-G92</f>
        <v>0</v>
      </c>
    </row>
  </sheetData>
  <sheetProtection selectLockedCells="1" selectUnlockedCells="1"/>
  <mergeCells count="27">
    <mergeCell ref="I1:K1"/>
    <mergeCell ref="I2:K2"/>
    <mergeCell ref="A4:K4"/>
    <mergeCell ref="A6:A7"/>
    <mergeCell ref="B6:B7"/>
    <mergeCell ref="C6:C7"/>
    <mergeCell ref="D6:D7"/>
    <mergeCell ref="E6:E7"/>
    <mergeCell ref="F6:F7"/>
    <mergeCell ref="G6:G7"/>
    <mergeCell ref="A46:D46"/>
    <mergeCell ref="H6:J6"/>
    <mergeCell ref="K6:K7"/>
    <mergeCell ref="A8:K8"/>
    <mergeCell ref="A9:K9"/>
    <mergeCell ref="K13:K14"/>
    <mergeCell ref="A15:C15"/>
    <mergeCell ref="A47:K47"/>
    <mergeCell ref="A48:K48"/>
    <mergeCell ref="A90:C90"/>
    <mergeCell ref="A91:D91"/>
    <mergeCell ref="A92:D92"/>
    <mergeCell ref="A16:K16"/>
    <mergeCell ref="K20:K24"/>
    <mergeCell ref="A27:C27"/>
    <mergeCell ref="A28:K28"/>
    <mergeCell ref="A45:C45"/>
  </mergeCells>
  <printOptions/>
  <pageMargins left="0.25" right="0.1638888888888889" top="0.28" bottom="0.4" header="0.33" footer="0.1597222222222222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2017-07-10T12:44:58Z</cp:lastPrinted>
  <dcterms:created xsi:type="dcterms:W3CDTF">2017-06-26T07:59:06Z</dcterms:created>
  <dcterms:modified xsi:type="dcterms:W3CDTF">2017-07-10T12:48:08Z</dcterms:modified>
  <cp:category/>
  <cp:version/>
  <cp:contentType/>
  <cp:contentStatus/>
</cp:coreProperties>
</file>