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310" windowHeight="10070" activeTab="0"/>
  </bookViews>
  <sheets>
    <sheet name="zał. 6 2016" sheetId="1" r:id="rId1"/>
  </sheets>
  <definedNames>
    <definedName name="_xlnm.Print_Area" localSheetId="0">'zał. 6 2016'!$A$1:$EM$221</definedName>
    <definedName name="_xlnm.Print_Titles" localSheetId="0">'zał. 6 2016'!$3:$5</definedName>
  </definedNames>
  <calcPr fullCalcOnLoad="1"/>
</workbook>
</file>

<file path=xl/sharedStrings.xml><?xml version="1.0" encoding="utf-8"?>
<sst xmlns="http://schemas.openxmlformats.org/spreadsheetml/2006/main" count="466" uniqueCount="228">
  <si>
    <t>Lp.</t>
  </si>
  <si>
    <t>Dział</t>
  </si>
  <si>
    <t>Rozdz.</t>
  </si>
  <si>
    <t>§</t>
  </si>
  <si>
    <t>Nazwa zadania inwestycyjnego</t>
  </si>
  <si>
    <t>Wydatki  w tym:</t>
  </si>
  <si>
    <t>Planowany termin zakończenia inwestycji</t>
  </si>
  <si>
    <t>Koszty inwestycji rozpoczętych</t>
  </si>
  <si>
    <t>9</t>
  </si>
  <si>
    <t>11</t>
  </si>
  <si>
    <t>12</t>
  </si>
  <si>
    <t>Razem</t>
  </si>
  <si>
    <t>6050</t>
  </si>
  <si>
    <t>6060</t>
  </si>
  <si>
    <t>Razem wydatek UMiG :</t>
  </si>
  <si>
    <t>Razem Gmina</t>
  </si>
  <si>
    <t>754</t>
  </si>
  <si>
    <t>75412</t>
  </si>
  <si>
    <t>75023</t>
  </si>
  <si>
    <t xml:space="preserve"> Razem</t>
  </si>
  <si>
    <t>75495</t>
  </si>
  <si>
    <t>RGŻ-f.sołecki-Wójtowice-remont wiaty przystankowej</t>
  </si>
  <si>
    <t>zrealizowano</t>
  </si>
  <si>
    <t>w realizacji</t>
  </si>
  <si>
    <t>WI- remont ul.Słowackiego w Bystrzycy Kł.-aktualizacja kosztorysu.</t>
  </si>
  <si>
    <t>wykonano dokumentację</t>
  </si>
  <si>
    <t>WPiRL-Bystrzyca Kłodzka-Kompleksowe uzbrojenie terenów WSSE ,,Invest Park" podstrefa Bystrzyca Kłodzka-dokumentacja techniczna budowy zjazdu z drogi powiatowej na teren podstrefy</t>
  </si>
  <si>
    <t>75414</t>
  </si>
  <si>
    <t xml:space="preserve">WI-Budowa ścieżki rowerowej w ciągu drogi wojewódzkiej nr 392 na odcinku Bystrzyca Kłodzka-Pławnica </t>
  </si>
  <si>
    <t>010</t>
  </si>
  <si>
    <t>01041</t>
  </si>
  <si>
    <t>WPiRL- budowa wiaty w Ponikwie</t>
  </si>
  <si>
    <t>WPiRL- budowa wiaty w Starej Łomnicy</t>
  </si>
  <si>
    <t>WPiRL- budowa WOK w Idzikowie wraz z zagospodarowaniem terenu</t>
  </si>
  <si>
    <t>WI-dotacja dla Powiatu Kłodzkiego -budowa łącznika pomiędzy ul.Kolejową drogą powiatową nr 2236D a ul.Zamenhoffa w Bystrzycy Kł.</t>
  </si>
  <si>
    <t>WI-remont drogi powiatowej nr 3237D w Gorzanowie-udział gminy 25%</t>
  </si>
  <si>
    <t>RGŻ-fundusz sołecki- Pławnica- remont drogi gminnej od Nr 62-122</t>
  </si>
  <si>
    <t>GKM- montaż bariery energochłonnej ul.Górna w Starej Bystrzycy</t>
  </si>
  <si>
    <t>GKM- montaż bariery energochłonnej ul.Kłodzka w Gorzanowie pos.15-17</t>
  </si>
  <si>
    <t>GKM- remont drogi wewnętrznej do przepompowni przy ZS w Wilkanowie</t>
  </si>
  <si>
    <t>WI-remont łącznika Pławnica-Stary Waliszów I etap</t>
  </si>
  <si>
    <t>GKM-Remont mostu w ciągu drogi gminnej-wewn.dz.230 k/pos.34 w Zabłociu</t>
  </si>
  <si>
    <t>GKM-Długopole Dolne-remont miejsc postojowych przy Szkole Podstawowej</t>
  </si>
  <si>
    <t>GKM-Marianówka-wykonanie bariery energochłonnych przy drodze w kier. Sanktuarium Maria Śnieżna</t>
  </si>
  <si>
    <t>GKM-Międzygórze-remont drogi gminnej nr 119742D ul.Sanatoryjna</t>
  </si>
  <si>
    <t>FN -ZUK -remont dachu- ul.Podmiejska 8 w  Bystrzycy Kł.</t>
  </si>
  <si>
    <t>FN-ZUK-remont dachu, rynien,drzwi wejściowych ul.Podmiejska 10 Bystrzyca Kł.</t>
  </si>
  <si>
    <t>FN-ZUK-.wymiana pokrycia dachowego wraz z kominem ul.Siemiradzkiego 6 Bystrzyca Kł.</t>
  </si>
  <si>
    <t>FN-ZUK- remont  dachu ul.Leśna 17 Długopole Zdr.</t>
  </si>
  <si>
    <t>FN-ZUK- podłączenie do kanalizacji budynku ul.Górna 6 w Bystrzycy Kł.</t>
  </si>
  <si>
    <t>FN-ZUK-likwidacja suchych toalet</t>
  </si>
  <si>
    <t>GGG-Remont budynku po byłej PKP na potrzeby klubu intergacyjnego ,,Stacyjka"</t>
  </si>
  <si>
    <t>WI-,,Zmiana sposobu użytkowania i przebudowa budynku poprodukcyjnego na budynek mieszkalny wielorodzinny w Bystrzycy Kł przy ul. Strażackiej 3, dz. Nr 924/2, obręb Centrum"</t>
  </si>
  <si>
    <t>WI-,,Zmiana sposobu użytkowania i przebudowa budynku poprodukcyjnego na budynek mieszkalny wielorodzinny w Bystrzycy Kł przy ul. Strażackiej 3, dz. Nr 924/2, obręb Centrum"-odbiory + wydatki nieprzewidziane</t>
  </si>
  <si>
    <t>GGG- budowa studni głębinowej i wykonanie przyłącza wody do budynku SP w Pławnicy</t>
  </si>
  <si>
    <t>GGG- wykonanie toalet dla dzieci przedszkolnych w budynku SP St.Łomnicy</t>
  </si>
  <si>
    <t>RGŻ-fundusz sołecki-Gorzanów- budowa schodów do szkoły</t>
  </si>
  <si>
    <t>WE-Szkoła Podstawowa Długopole Dolne-wymiana okien w budynku nr 35</t>
  </si>
  <si>
    <t>GKM- monitoring cmentarza ul.1 Maja w Bystrzycy Kł.</t>
  </si>
  <si>
    <t>WZK- dobudowa pomieszczeń sanitarnych przy remizie OSP W Zabłociu</t>
  </si>
  <si>
    <t>RGŻ-wykonanie  monitoringu terenu użyteczności publicznej w Długopolu Zdr./park, plac rekreacyjny/</t>
  </si>
  <si>
    <t>WE- przebudowa i modernizacja budynku Przedszkola Nr 2 w Bystrzycy Kł.</t>
  </si>
  <si>
    <t>WPiRL-kompleksowe uzbrojenie terenu pod strefę Invest Park</t>
  </si>
  <si>
    <t>WI-Rewitalizacja Małego Rynku w Bystrzycy Kł.</t>
  </si>
  <si>
    <t>RGŻ-fundusz sołecki- Międzygórze -zakup rozdrabniarki</t>
  </si>
  <si>
    <t>WI- zakup oświetlenia świątecznego/świecąca fontanna/</t>
  </si>
  <si>
    <t>GKM- modernizacja komórek przy ul.Konopnickiej /deleżaki/w Bystrzycy Kł.</t>
  </si>
  <si>
    <t>RGŻ-fundusz sołecki- Długopole Zdrój-budowa garażu gospodarczego</t>
  </si>
  <si>
    <t>RGŻ-fundusz sołecki- Stary Waliszów-budowa wiaty przy WDK</t>
  </si>
  <si>
    <t>RGŻ-fundusz sołecki- Nowa Łomnica- doprowadzenie energii do wiaty</t>
  </si>
  <si>
    <t>RGŻ-fundusz sołecki- Piotrowice- ogrodzenie działki</t>
  </si>
  <si>
    <t>FN-MGOK-dotacja-remont świetlicy wiejskiej w Pławnicy-opracowanie dokumentacji projektowej</t>
  </si>
  <si>
    <t>FN-MGOK-dotacja- renowacja estrady plenerowej</t>
  </si>
  <si>
    <t>WPiRL- przebudowa budynku MGOK wraz zakupem wyposażenia</t>
  </si>
  <si>
    <t>RGŻ-fundusz sołecki- Idzików- budowa WOK</t>
  </si>
  <si>
    <t>RGŻ-fundusz sołecki-Stary Waliszów - budowa toalet w  WOK</t>
  </si>
  <si>
    <t>RGŻ-fundusz sołecki-Kamienna- zakup materiałów na budowę świetlicy wiejskiej</t>
  </si>
  <si>
    <t>FN.Muzeum-dotacja-wymiana kotła grzewczego Muzeum Filumenistycznego w Bystrzycy Kł.</t>
  </si>
  <si>
    <t>WT- remont Baszty Kłodzkiej w Bystrzycy Kł.</t>
  </si>
  <si>
    <t xml:space="preserve">WT- remont murów obronnych II etap  ul.W.Polskiego </t>
  </si>
  <si>
    <t>WT- inwestycje na obiektach zabytkowych/Baszta Kłodzka,mury,podziemia/</t>
  </si>
  <si>
    <t>WT- budowa ścieżek rowerowych"Singletrack Glacensis"</t>
  </si>
  <si>
    <t>Przedszkole Nr 2 w Bystrzycy Kł.- zakup wyposażenia placu zabaw</t>
  </si>
  <si>
    <t>WI-Pławnica-Stary Waliszów-Przebudowa drogi gminnej cześć dz. nr 584 obręb Pławnica i dz. nr 960 obręb Stary Waliszów</t>
  </si>
  <si>
    <t>WI-Bystrzyca Kłodzka-utwardzenie gruntu na placu przy ul.Strażackiej (koło Abisu)</t>
  </si>
  <si>
    <t>ZUK-Bystrzyca Kłodzka ul. Górna 6-modernizacja budynku</t>
  </si>
  <si>
    <t>ZUK-Nowa Bystrzyca 26-budowa przydomowej oczyszczalnie ścieków</t>
  </si>
  <si>
    <t>ZUK-Nowy Waliszów 84-budowa przydomowej oczyszczalnie ścieków</t>
  </si>
  <si>
    <t>GKM-rozbudowa kaplicy cmentarnej przy ul. 1-go Maja w Bystrzycy Kłodzkiej - aktualizacja dokumentacji</t>
  </si>
  <si>
    <t>WZK-budowa garażu OSP Pławnica</t>
  </si>
  <si>
    <t>OPS-zakup centrali telefonicznej</t>
  </si>
  <si>
    <t>WI-Bystrzyca Kłodzka -Uporządkowanie kanalizacji ogólnospławnej w rejonie ul. Kościelnej od nr 5a do nr 23-wkład do ZWIK</t>
  </si>
  <si>
    <t>WI-Bystrzyca Kłodzka -Uporządkowanie kanalizacji ogólnospławnej w rejonie ul. Kościelnej od nr 5a do nr 23</t>
  </si>
  <si>
    <t>WPiRL-teren podstrefy Bystrzyca Kłodzka-wykonanie dokumentacji projektowo-kosztorysowej gospodarki wodno-ściekowej</t>
  </si>
  <si>
    <t>RGŻ-Rada Sołecka Długopole Zdrój-budowa garażu gospodarczego</t>
  </si>
  <si>
    <t>FN-MGOK remont przewodu kominowego w Wiejskim Ośrodku Kultury w Starym Waliszowie</t>
  </si>
  <si>
    <t>FN-MGOK-instalacja systemu telewizji dozorowej oraz systemu włamania i napadu w budynku MGOK</t>
  </si>
  <si>
    <t>FN-MGOK-Pławnica-remont świetlicy</t>
  </si>
  <si>
    <t>FN-MGOK-renowacja estrady plenerowej</t>
  </si>
  <si>
    <t>FN-MGOK-zakup wielofunkcyjnego urządzenia biurowego</t>
  </si>
  <si>
    <t>WTiKF-Bystrzyca Kłodzka, Baszta Kłodzka-etap III, dofin. z MKiDN oraz wkład własny</t>
  </si>
  <si>
    <t xml:space="preserve">KF-przystawka do skutera do ubijania tras narciarskich </t>
  </si>
  <si>
    <t xml:space="preserve">wykonano aktualizacje </t>
  </si>
  <si>
    <t>zmiana klasyfikacji</t>
  </si>
  <si>
    <t>wykonano aktualizacje projektu</t>
  </si>
  <si>
    <t>złożony wniosek do UE-PROW 2014-2020</t>
  </si>
  <si>
    <t xml:space="preserve">dotacja z budżetu państwa </t>
  </si>
  <si>
    <t>będzie składany wniosek do UE</t>
  </si>
  <si>
    <t>KF-budowa garażu dla skutera i ratraka śnieżnego w Spalonej - dokumentacja</t>
  </si>
  <si>
    <t>WPiRL- przebudowa budynku MGOK wraz zakupem wyposażenia/ studium wykonalności, aktualizacja dokumentacja,analiza finansowa/</t>
  </si>
  <si>
    <t>-</t>
  </si>
  <si>
    <t>KF-zakup samochodu -busa 6-osobowego</t>
  </si>
  <si>
    <t>wniosek złożony do UE</t>
  </si>
  <si>
    <t>GGG- odbudowa świetlicy w Nowej Łomnicy-projekt</t>
  </si>
  <si>
    <t>RGŻ-fundusz sołecki- Stara Łomnica -budowa oświetlenia ulicznego - dokumentacja</t>
  </si>
  <si>
    <t>RGŻ-fundusz sołecki- Topolice-budowa oświetlenia solarnego -dokumentacja</t>
  </si>
  <si>
    <t>RGŻ-fundusz sołecki- Długopole Dolne-budowa oświetlenia ulicznego- dokumentacja</t>
  </si>
  <si>
    <t>RGŻ-fundusz sołecki- Ponikwa- wykonanie oświetlenia ulicznego - dokumentacja</t>
  </si>
  <si>
    <t>WI-Gorzanów-Budowa oświetlenia drogowego przy ul. Nadrzecznej do 3 pkt świetlnych- dokumentacja</t>
  </si>
  <si>
    <t>WPiRL-Długopole Zdrój-zagospodarowanie terenu rekreacyjnego- dokumentacja projektowa</t>
  </si>
  <si>
    <t>złożono wniosek do UE 09.2016</t>
  </si>
  <si>
    <t xml:space="preserve">OR-zakup sprzętu komputerowego do UMiG </t>
  </si>
  <si>
    <t xml:space="preserve">OR-zakup kserokopiarki do UMiG </t>
  </si>
  <si>
    <t xml:space="preserve"> wniosek do UE wspólnie z DUM</t>
  </si>
  <si>
    <t>REALIZACJA ZADAŃ INWESTYCYJNYCH NA DZIEŃ  31.12.2016 r.</t>
  </si>
  <si>
    <t>01010</t>
  </si>
  <si>
    <t>GKM-Starkówek- przebudowa drogi w kier.pos.39</t>
  </si>
  <si>
    <t>GKM-Bystrzyca Kłodzka ul. Norwida 3a-remont drogi gminnej wewnętrznej</t>
  </si>
  <si>
    <t>ZUK- Długopole Zdr-ul.Leśna 17- przyłącze kanalizacji</t>
  </si>
  <si>
    <t>OR zakup ekspresu do kawy</t>
  </si>
  <si>
    <t>FN- dotacja dla MGOK na adaptacje kawiarni na oddziały przedszkolne</t>
  </si>
  <si>
    <t>FN- dotacja dla CIS na remont elewacji budynku</t>
  </si>
  <si>
    <t>RGŻ-RS Topolice-budowa oświetlenia solarnego -dokumentacja</t>
  </si>
  <si>
    <t>WI- fontanna świetlna</t>
  </si>
  <si>
    <t>RGŻ-f.sołecki-Marianówka-zakup  i montaż garażu do celów gospodarczych</t>
  </si>
  <si>
    <t>RGŻ-fundusz osiedlowy-Osiedle Nr 1 w Bystrzycy Kłodzkiej-  ogrodzenie placu zabaw</t>
  </si>
  <si>
    <t>RGŻ-RS- Nowy Waliszów-ułożenie kostki koło WOK</t>
  </si>
  <si>
    <t>RGŻ-f.sołecki-Zabłocie- ułożenie kostki koło świetlicy</t>
  </si>
  <si>
    <t>FN-MGOK -wymiana kotła grzewczego w Wiejskim Ośrodku Kultury w Starym Waliszowie</t>
  </si>
  <si>
    <t>KF- zakup bramek dla LZS Sparta St.Waliszów</t>
  </si>
  <si>
    <t>30.06.2017</t>
  </si>
  <si>
    <t>15.06.2017</t>
  </si>
  <si>
    <t>30.04.2017</t>
  </si>
  <si>
    <t>28.04.2017</t>
  </si>
  <si>
    <t>31.03.2017</t>
  </si>
  <si>
    <t>28.02.2017</t>
  </si>
  <si>
    <t>WE-Bystrzyca Kłodzka Przedszkole Nr 2-przebudowa i modernizacja budynku przy ul. Mickiewicza -studium wykonalności</t>
  </si>
  <si>
    <t>WI- remont oświetlenia drogowego ul.Słowackiego w Bystrzycy Kł. -aktualizacja projektu</t>
  </si>
  <si>
    <t>w realizaji</t>
  </si>
  <si>
    <t>RGŻ-fundusz sołecki-Zabłocie-budowa węzła sanitarnego w świetlicy wiejskiej- okazanie granic</t>
  </si>
  <si>
    <t>31.05.2017</t>
  </si>
  <si>
    <t>RPO WD -255 222</t>
  </si>
  <si>
    <t>RPO WD -517 316</t>
  </si>
  <si>
    <t>15.12.2017</t>
  </si>
  <si>
    <t>Umowa partnerska w ramach RPO WD 2014-2020</t>
  </si>
  <si>
    <t>WE-Wyposażenie pracowni w Szkole Podstawowej nr 1 i nr 2 w Bystrzycy Kłodzkiej oraz w Zespole Szkół w Wilkanowie- studium wykonalności</t>
  </si>
  <si>
    <t>złożono wniosek do UM WD</t>
  </si>
  <si>
    <t>RPO WD 2014-2020 - 2 397 134</t>
  </si>
  <si>
    <t>WZK-zakup motopompy pożarniczej dla jednostki OSP w Idzikowie w ramach otwartego konkursu Poprawa Bezpieczeństwa w Województwie Dolnośląskim w 2016r.-wkład gminy</t>
  </si>
  <si>
    <t>08.2017</t>
  </si>
  <si>
    <t>Powiat Kłodzki planuje złożyć wniosek do RPO</t>
  </si>
  <si>
    <t>zakres prac do realizacji w 2016 r. wykonano</t>
  </si>
  <si>
    <t>15.03.2017</t>
  </si>
  <si>
    <t>18.04.2017</t>
  </si>
  <si>
    <t>WZK- wsparcie dla Gminy Złotoryja- remont budynku dla pogorzelców</t>
  </si>
  <si>
    <t>RGŻ-dofinansowanie budowy studni na terenach wiejskich</t>
  </si>
  <si>
    <t>RGŻ- dofinansowanie kosztów budowy przyłączy kanalizacyjnych na terenach wiejskich</t>
  </si>
  <si>
    <r>
      <t>WPiRL-Bystrzyca Kłodzka-poprawa stanu drogi wojewódzkiej nr 388 w m. Bystrzyca Kłodzka, w zakresie jezdni, chodników - współfinansowanie dokumentacji-</t>
    </r>
    <r>
      <rPr>
        <b/>
        <sz val="12"/>
        <color indexed="8"/>
        <rFont val="Times New Roman"/>
        <family val="1"/>
      </rPr>
      <t>wydatek niewygasający- 79 950</t>
    </r>
  </si>
  <si>
    <t xml:space="preserve">GGG-Jagodna-Budowa wieży widokowej - dokumentacja projektowa </t>
  </si>
  <si>
    <t>zrealizowano. Koszt inwestycji-     6 213 074</t>
  </si>
  <si>
    <r>
      <t xml:space="preserve">GGG- odbudowa świetlicy w Nowej Łomnicy -dokumentacja projektowa- </t>
    </r>
    <r>
      <rPr>
        <b/>
        <sz val="12"/>
        <color indexed="8"/>
        <rFont val="Times New Roman"/>
        <family val="1"/>
      </rPr>
      <t>wydatek niewygasający- 46 125</t>
    </r>
  </si>
  <si>
    <t>GGG- Zakup gruntów : Kamienna, Długopole Zdr.</t>
  </si>
  <si>
    <t>WZK- zakup średniego samochodu dla OSP St.Waliszów - studium wykonalności</t>
  </si>
  <si>
    <t xml:space="preserve">RGŻ- f.sołecki Idzików zakup motopompy pożarniczej dla jednostki OSP w Idzikowie </t>
  </si>
  <si>
    <t>WZK- zakup i montaż syreny alarmowej  w OSP St.Waliszów</t>
  </si>
  <si>
    <t>WE-zakup samochodu Renault Master Autobus Business 17 miejsc do przewozu dzieci</t>
  </si>
  <si>
    <t>WE- zakup instrumentów muzycznych / flet ,pulpity do nut/ dla Szkoły Muzycznej</t>
  </si>
  <si>
    <t>FN-Dotacja dla Bystrzyckiego Centrum Zdrowia na termomodernizację budynku</t>
  </si>
  <si>
    <t xml:space="preserve">WPiRL-Kompleksowe uzbrojenie terenu pod strefę Invest Park </t>
  </si>
  <si>
    <t xml:space="preserve">RGŻ- dofinansowanie do kosztów budowy przydomowych oczyszczalni ścieków </t>
  </si>
  <si>
    <t>RGŻ- dofinansowanie do kosztów budowy studni na terenie miasta</t>
  </si>
  <si>
    <t>RGŻ- dofinansowanie kosztów budowy przyłączy kanalizacyjnych na terenie miasta</t>
  </si>
  <si>
    <t>RGŻ-fundusz Osiedlowy Nr 2 - oświetlenie na ul. Modrzewiowej -dokumentacja kosztorysowa, mapa</t>
  </si>
  <si>
    <t>WI-Budowa 1 punktu oświetlenia do Ośrodka Szkoleniowo-Sportowego LZS w Nowej Bystrzycy</t>
  </si>
  <si>
    <t>WI-Idzików-Budowa 1 słupa oświetleniowego z dwoma punktami świetlnymi przy drodze gminnej dz. nr 619-dokumentacja</t>
  </si>
  <si>
    <t>WI- Budowa oświetlenia wjazdu na wysypisko w Bystrzycy Kl -5 pkt świetlnych</t>
  </si>
  <si>
    <t>RGŻ- fundusz sołecki -Budowa oświetlenia ulicznego- dz.540 1 lampa,oraz dokumentacja na budowę oświetlenia bud.22A za budynek 48- 9 pkt.</t>
  </si>
  <si>
    <t xml:space="preserve">RGŻ-Stara Bystrzyca-budowa oświetlenia ulicznego bud.48 - dokumentacja, mapy </t>
  </si>
  <si>
    <t>RGŻ-fundusz osiedlowy-Osiedle Nr 1 w Bystrzycy Kłodzkiej- urządzenia zabawowe ul.Konopnickiej</t>
  </si>
  <si>
    <t>RGŻ-fundusz osiedlowy-Osiedle Nr 2-remont i zakup urządzeń zabawowych na  plac zabaw za blokiem nr 12 Osiedle Szkolne</t>
  </si>
  <si>
    <t>FN-MGOK-dotacja- dokumentacja na istalację przeciwpożarową</t>
  </si>
  <si>
    <t xml:space="preserve">FN-MGOK-zakup 2 samochodów </t>
  </si>
  <si>
    <t>WE- zakup instrumentów dla SM II stopnia / trąbka, gitara , wiolonczela/</t>
  </si>
  <si>
    <t>WE- zakup instrumentów dla SM II stopnia- dotacja MKiDN / trąbka, gitara , wiolonczela/</t>
  </si>
  <si>
    <r>
      <t xml:space="preserve">WI-Bystrzyca Kłodzka-Budowa ekranu akustycznego przy Skate Parku na terenie Szkoły Podstawowej Nr 2 w Bystrzycy Kłodzkiej- dokumentacja projektowa - </t>
    </r>
    <r>
      <rPr>
        <b/>
        <sz val="12"/>
        <color indexed="8"/>
        <rFont val="Times New Roman"/>
        <family val="1"/>
      </rPr>
      <t>wydatek niewygasający- 7 134</t>
    </r>
  </si>
  <si>
    <t>SM-zakup instrumentów muzycznych - skrzypce 2 szt.</t>
  </si>
  <si>
    <t>zrealizowano - koszt inwestycji             1 854 928</t>
  </si>
  <si>
    <t>RGŻ-fundusz Osiedlowy Nr 2- oświetlenie  na placu zabaw  1 pkt</t>
  </si>
  <si>
    <r>
      <t>GKM-Międzygórze ul. Sanatoryjna- ,,Przebudowa drogi gminnej nr 119742 D"-</t>
    </r>
    <r>
      <rPr>
        <b/>
        <sz val="12"/>
        <rFont val="Times New Roman"/>
        <family val="1"/>
      </rPr>
      <t>wydatek niewygasający-      517 316 zł</t>
    </r>
  </si>
  <si>
    <r>
      <t xml:space="preserve">GKM-Długopole Zdrój ul. Leśna-Przebudowa drogi gminnej nr 119674 D"- </t>
    </r>
    <r>
      <rPr>
        <b/>
        <sz val="12"/>
        <rFont val="Times New Roman"/>
        <family val="1"/>
      </rPr>
      <t>wydatek niewygasający-                              255 222 zł</t>
    </r>
  </si>
  <si>
    <r>
      <t>WPiRL- opracowanie dokumentacji na budowę wiaty w Międzygórzu-</t>
    </r>
    <r>
      <rPr>
        <b/>
        <sz val="12"/>
        <rFont val="Times New Roman"/>
        <family val="1"/>
      </rPr>
      <t>wydatek niewygasający- 12 915 zł</t>
    </r>
  </si>
  <si>
    <r>
      <t>GKM-Długopole Zdrój ul. Leśna-Przebudowa drogi gminnej nr 119674 D"</t>
    </r>
    <r>
      <rPr>
        <b/>
        <sz val="12"/>
        <rFont val="Times New Roman"/>
        <family val="1"/>
      </rPr>
      <t>-wydatek niewygasający-                                        145 881 zł</t>
    </r>
  </si>
  <si>
    <r>
      <t>GKM-Międzygórze ul. Sanatoryjna- ,,Przebudowa drogi gminnej nr 119742 D"</t>
    </r>
    <r>
      <rPr>
        <b/>
        <sz val="12"/>
        <rFont val="Times New Roman"/>
        <family val="1"/>
      </rPr>
      <t>-wydatek niewygasający-       295 691 zł</t>
    </r>
  </si>
  <si>
    <r>
      <t>GKM-Gorzanów-budowa drogi gminnej na dz. nr 1108/4 -</t>
    </r>
    <r>
      <rPr>
        <b/>
        <sz val="12"/>
        <rFont val="Times New Roman"/>
        <family val="1"/>
      </rPr>
      <t>wydatek niewygasający- 82 640 zł</t>
    </r>
  </si>
  <si>
    <r>
      <t xml:space="preserve">GKM- Pławnica- wykonanei dokumentacji projektowej budowy brodu na rzece Pławna pos.78- </t>
    </r>
    <r>
      <rPr>
        <b/>
        <sz val="12"/>
        <color indexed="8"/>
        <rFont val="Times New Roman"/>
        <family val="1"/>
      </rPr>
      <t>wydatek niewygasający 9 717 zł</t>
    </r>
  </si>
  <si>
    <r>
      <t>WI-Remont drogi w Międzygórzu na działkach gminnych nr 55/2 dr i nr 55/5 z utwardzeniem kostką betonową /deptak/</t>
    </r>
    <r>
      <rPr>
        <b/>
        <sz val="12"/>
        <rFont val="Times New Roman"/>
        <family val="1"/>
      </rPr>
      <t>wydatek niewygasający  15 405 zł</t>
    </r>
  </si>
  <si>
    <r>
      <t>WTiKF- adaptacja pomieszczeń po byłej księgarni na Pl.Wolności na potrzeby Informacji turystycznej - dokumentacja projektowo- kosztorysowa-</t>
    </r>
    <r>
      <rPr>
        <b/>
        <sz val="12"/>
        <rFont val="Times New Roman"/>
        <family val="1"/>
      </rPr>
      <t>wydatek niewygasający- 28 200 zł</t>
    </r>
  </si>
  <si>
    <r>
      <t>WTiKF-Góra Parkowa-utworzenie systemu tras spacerowych- dokumentacja techniczna-</t>
    </r>
    <r>
      <rPr>
        <b/>
        <sz val="12"/>
        <rFont val="Times New Roman"/>
        <family val="1"/>
      </rPr>
      <t>wydatek niewygasający- 9 840 zł</t>
    </r>
  </si>
  <si>
    <r>
      <t>WT- Adaptacja pomieszczeń lokalu "Pod Makami" na potrzeby UMiG Pl.Wolności w Bystrzycy Kł.-dokumentacja projektowa-</t>
    </r>
    <r>
      <rPr>
        <b/>
        <sz val="12"/>
        <rFont val="Times New Roman"/>
        <family val="1"/>
      </rPr>
      <t>wydatek niewygasający-  20 800 zł</t>
    </r>
  </si>
  <si>
    <r>
      <t>WI-Bystrzyca Kłodzka-wykonanie dokumentacji na kanalizację Plac Wolności, ulic Podmiejskiej i Przyjaciół</t>
    </r>
    <r>
      <rPr>
        <b/>
        <sz val="12"/>
        <rFont val="Times New Roman"/>
        <family val="1"/>
      </rPr>
      <t>- wydatek niewygasający 11 685 zł</t>
    </r>
  </si>
  <si>
    <r>
      <t>FN-MGOK-instalacja p.pożarowa-</t>
    </r>
    <r>
      <rPr>
        <b/>
        <sz val="12"/>
        <rFont val="Times New Roman"/>
        <family val="1"/>
      </rPr>
      <t>wydatek niewygasający- 12 500 zł</t>
    </r>
  </si>
  <si>
    <r>
      <t>WTiKF-Bystrzyca Kłodzka-zabezpieczenie części podziemnych dawnego więzienia zlokalizowanego przy ul. Kupieckiej oraz od ul. Siemiradzkiego i ul. Międzyleśnej-dokumentacja techniczna-</t>
    </r>
    <r>
      <rPr>
        <b/>
        <sz val="12"/>
        <rFont val="Times New Roman"/>
        <family val="1"/>
      </rPr>
      <t>wydatek niewygasający- 41 600 zł</t>
    </r>
  </si>
  <si>
    <r>
      <t>WI- Remont ratusza w Bystrzycy Kł.- montaż okien 13 szt, projekt zmiany użytkowania I i II pietro,piwnica i poddasze, dokumentacja na instalację telefoniczną, komputerową, monitoringu/-</t>
    </r>
    <r>
      <rPr>
        <b/>
        <sz val="12"/>
        <rFont val="Times New Roman"/>
        <family val="1"/>
      </rPr>
      <t>wydatek niewygasający 58 056 zł</t>
    </r>
  </si>
  <si>
    <r>
      <t>WTiKF0 Kaplica św.Floriana-dokumentacja projektowa-</t>
    </r>
    <r>
      <rPr>
        <b/>
        <sz val="12"/>
        <color indexed="8"/>
        <rFont val="Times New Roman"/>
        <family val="1"/>
      </rPr>
      <t>wydatek niewygasający 26 300 zł</t>
    </r>
  </si>
  <si>
    <r>
      <t>KF-opracowanie  dokumentacji na remont basenu-</t>
    </r>
    <r>
      <rPr>
        <b/>
        <sz val="12"/>
        <rFont val="Times New Roman"/>
        <family val="1"/>
      </rPr>
      <t>wydatek niewygasający- 79 581 zł</t>
    </r>
  </si>
  <si>
    <t xml:space="preserve">Jednostki organizacyjne Gminy,  w tym: </t>
  </si>
  <si>
    <t>dof. BGK-         2 481 245,7</t>
  </si>
  <si>
    <t>MKiDN-    23 306,25</t>
  </si>
  <si>
    <t>MKiDN-180 913</t>
  </si>
  <si>
    <t>MKiDN- 136 554</t>
  </si>
  <si>
    <t>Nadl.Międz-16 000</t>
  </si>
  <si>
    <t xml:space="preserve">zmiana planu </t>
  </si>
  <si>
    <t>Zał. Nr 6 do sprawozdania z  wykonania budżetu za  2016  r.</t>
  </si>
  <si>
    <t>Plan na 01.01.2016</t>
  </si>
  <si>
    <t>Plan na 31.12.2016</t>
  </si>
  <si>
    <t>Wykonanie na 31.12.2016</t>
  </si>
  <si>
    <t xml:space="preserve">przygotowywany wniosek do UE przez Urz.Marszał </t>
  </si>
  <si>
    <t xml:space="preserve">w tym: dotacje     i inne źródla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</si>
</sst>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#,##0.00_ ;\-#,##0.00\ "/>
  </numFmts>
  <fonts count="25">
    <font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18" applyFont="1" applyBorder="1" applyAlignment="1">
      <alignment horizontal="center" vertical="center" wrapText="1"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3" fontId="3" fillId="0" borderId="0" xfId="18" applyNumberFormat="1" applyFont="1" applyAlignment="1">
      <alignment horizontal="center"/>
      <protection/>
    </xf>
    <xf numFmtId="4" fontId="3" fillId="0" borderId="0" xfId="18" applyNumberFormat="1" applyFont="1" applyAlignment="1">
      <alignment horizontal="center"/>
      <protection/>
    </xf>
    <xf numFmtId="0" fontId="4" fillId="0" borderId="0" xfId="18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18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49" fontId="4" fillId="0" borderId="1" xfId="18" applyNumberFormat="1" applyFont="1" applyFill="1" applyBorder="1" applyAlignment="1">
      <alignment horizontal="right"/>
      <protection/>
    </xf>
    <xf numFmtId="49" fontId="2" fillId="0" borderId="1" xfId="18" applyNumberFormat="1" applyFont="1" applyFill="1" applyBorder="1" applyAlignment="1">
      <alignment horizontal="right"/>
      <protection/>
    </xf>
    <xf numFmtId="49" fontId="4" fillId="0" borderId="2" xfId="18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" xfId="18" applyFont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3" xfId="18" applyNumberFormat="1" applyFont="1" applyFill="1" applyBorder="1" applyAlignment="1">
      <alignment horizontal="right"/>
      <protection/>
    </xf>
    <xf numFmtId="49" fontId="2" fillId="0" borderId="3" xfId="18" applyNumberFormat="1" applyFont="1" applyFill="1" applyBorder="1" applyAlignment="1">
      <alignment horizontal="right"/>
      <protection/>
    </xf>
    <xf numFmtId="49" fontId="4" fillId="0" borderId="4" xfId="18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0" xfId="18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2" fontId="8" fillId="0" borderId="0" xfId="18" applyNumberFormat="1" applyFont="1" applyBorder="1" applyAlignment="1">
      <alignment horizontal="right" wrapText="1"/>
      <protection/>
    </xf>
    <xf numFmtId="0" fontId="18" fillId="0" borderId="0" xfId="0" applyFont="1" applyAlignment="1">
      <alignment/>
    </xf>
    <xf numFmtId="0" fontId="7" fillId="0" borderId="0" xfId="18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14" fillId="0" borderId="5" xfId="18" applyFont="1" applyBorder="1" applyAlignment="1">
      <alignment vertical="top" wrapText="1"/>
      <protection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14" fillId="0" borderId="0" xfId="18" applyNumberFormat="1" applyFont="1" applyBorder="1" applyAlignment="1">
      <alignment horizontal="right" vertical="center" wrapText="1"/>
      <protection/>
    </xf>
    <xf numFmtId="0" fontId="8" fillId="0" borderId="0" xfId="18" applyFont="1" applyBorder="1" applyAlignment="1">
      <alignment horizontal="left" vertical="center" wrapText="1"/>
      <protection/>
    </xf>
    <xf numFmtId="3" fontId="14" fillId="0" borderId="1" xfId="18" applyNumberFormat="1" applyFont="1" applyFill="1" applyBorder="1" applyAlignment="1">
      <alignment horizontal="right"/>
      <protection/>
    </xf>
    <xf numFmtId="3" fontId="20" fillId="0" borderId="1" xfId="18" applyNumberFormat="1" applyFont="1" applyFill="1" applyBorder="1" applyAlignment="1">
      <alignment horizontal="right" wrapText="1"/>
      <protection/>
    </xf>
    <xf numFmtId="3" fontId="14" fillId="0" borderId="2" xfId="18" applyNumberFormat="1" applyFont="1" applyFill="1" applyBorder="1" applyAlignment="1">
      <alignment horizontal="right"/>
      <protection/>
    </xf>
    <xf numFmtId="3" fontId="14" fillId="0" borderId="5" xfId="18" applyNumberFormat="1" applyFont="1" applyFill="1" applyBorder="1" applyAlignment="1">
      <alignment wrapText="1"/>
      <protection/>
    </xf>
    <xf numFmtId="1" fontId="4" fillId="0" borderId="0" xfId="0" applyNumberFormat="1" applyFont="1" applyFill="1" applyAlignment="1">
      <alignment horizontal="right"/>
    </xf>
    <xf numFmtId="49" fontId="4" fillId="0" borderId="1" xfId="18" applyNumberFormat="1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3" fontId="2" fillId="0" borderId="1" xfId="18" applyNumberFormat="1" applyFont="1" applyFill="1" applyBorder="1" applyAlignment="1">
      <alignment horizontal="right"/>
      <protection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wrapText="1"/>
    </xf>
    <xf numFmtId="3" fontId="4" fillId="0" borderId="1" xfId="18" applyNumberFormat="1" applyFont="1" applyFill="1" applyBorder="1" applyAlignment="1">
      <alignment horizontal="right"/>
      <protection/>
    </xf>
    <xf numFmtId="0" fontId="4" fillId="0" borderId="1" xfId="18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/>
    </xf>
    <xf numFmtId="0" fontId="4" fillId="0" borderId="2" xfId="18" applyFont="1" applyFill="1" applyBorder="1" applyAlignment="1">
      <alignment horizontal="right"/>
      <protection/>
    </xf>
    <xf numFmtId="49" fontId="9" fillId="0" borderId="6" xfId="0" applyFont="1" applyFill="1" applyBorder="1" applyAlignment="1">
      <alignment horizontal="left" wrapText="1"/>
    </xf>
    <xf numFmtId="3" fontId="4" fillId="0" borderId="2" xfId="18" applyNumberFormat="1" applyFont="1" applyFill="1" applyBorder="1" applyAlignment="1">
      <alignment horizontal="right"/>
      <protection/>
    </xf>
    <xf numFmtId="3" fontId="4" fillId="0" borderId="2" xfId="18" applyNumberFormat="1" applyFont="1" applyFill="1" applyBorder="1" applyAlignment="1">
      <alignment horizontal="right" wrapText="1"/>
      <protection/>
    </xf>
    <xf numFmtId="0" fontId="2" fillId="0" borderId="1" xfId="18" applyFont="1" applyFill="1" applyBorder="1" applyAlignment="1">
      <alignment horizontal="right"/>
      <protection/>
    </xf>
    <xf numFmtId="3" fontId="2" fillId="0" borderId="1" xfId="18" applyNumberFormat="1" applyFont="1" applyFill="1" applyBorder="1" applyAlignment="1">
      <alignment horizontal="right" wrapText="1"/>
      <protection/>
    </xf>
    <xf numFmtId="0" fontId="4" fillId="0" borderId="1" xfId="18" applyFont="1" applyFill="1" applyBorder="1" applyAlignment="1">
      <alignment horizontal="right"/>
      <protection/>
    </xf>
    <xf numFmtId="0" fontId="4" fillId="0" borderId="7" xfId="18" applyFont="1" applyFill="1" applyBorder="1" applyAlignment="1">
      <alignment horizontal="left" wrapText="1"/>
      <protection/>
    </xf>
    <xf numFmtId="3" fontId="4" fillId="0" borderId="1" xfId="18" applyNumberFormat="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 applyProtection="1">
      <alignment wrapText="1"/>
      <protection locked="0"/>
    </xf>
    <xf numFmtId="0" fontId="4" fillId="0" borderId="8" xfId="18" applyFont="1" applyFill="1" applyBorder="1" applyAlignment="1">
      <alignment wrapText="1"/>
      <protection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9" fillId="0" borderId="1" xfId="18" applyFont="1" applyFill="1" applyBorder="1" applyAlignment="1">
      <alignment horizontal="left" wrapText="1"/>
      <protection locked="0"/>
    </xf>
    <xf numFmtId="3" fontId="9" fillId="0" borderId="1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left" wrapText="1"/>
    </xf>
    <xf numFmtId="3" fontId="4" fillId="0" borderId="10" xfId="18" applyNumberFormat="1" applyFont="1" applyFill="1" applyBorder="1" applyAlignment="1">
      <alignment wrapText="1"/>
      <protection/>
    </xf>
    <xf numFmtId="3" fontId="4" fillId="0" borderId="7" xfId="18" applyNumberFormat="1" applyFont="1" applyFill="1" applyBorder="1" applyAlignment="1">
      <alignment wrapText="1"/>
      <protection/>
    </xf>
    <xf numFmtId="3" fontId="4" fillId="0" borderId="1" xfId="0" applyNumberFormat="1" applyFont="1" applyFill="1" applyBorder="1" applyAlignment="1">
      <alignment wrapText="1"/>
    </xf>
    <xf numFmtId="3" fontId="4" fillId="0" borderId="5" xfId="18" applyNumberFormat="1" applyFont="1" applyFill="1" applyBorder="1" applyAlignment="1">
      <alignment wrapText="1"/>
      <protection/>
    </xf>
    <xf numFmtId="49" fontId="4" fillId="0" borderId="5" xfId="18" applyNumberFormat="1" applyFont="1" applyFill="1" applyBorder="1" applyAlignment="1">
      <alignment horizontal="right" wrapText="1"/>
      <protection/>
    </xf>
    <xf numFmtId="0" fontId="4" fillId="0" borderId="7" xfId="18" applyFont="1" applyFill="1" applyBorder="1" applyAlignment="1">
      <alignment wrapText="1"/>
      <protection/>
    </xf>
    <xf numFmtId="0" fontId="4" fillId="0" borderId="11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18" applyFont="1" applyFill="1" applyBorder="1" applyAlignment="1">
      <alignment wrapText="1"/>
      <protection/>
    </xf>
    <xf numFmtId="0" fontId="4" fillId="0" borderId="12" xfId="18" applyFont="1" applyFill="1" applyBorder="1" applyAlignment="1">
      <alignment wrapText="1"/>
      <protection/>
    </xf>
    <xf numFmtId="0" fontId="4" fillId="0" borderId="1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wrapText="1"/>
    </xf>
    <xf numFmtId="0" fontId="4" fillId="0" borderId="13" xfId="18" applyFont="1" applyFill="1" applyBorder="1" applyAlignment="1">
      <alignment wrapText="1"/>
      <protection/>
    </xf>
    <xf numFmtId="0" fontId="4" fillId="0" borderId="2" xfId="0" applyFont="1" applyFill="1" applyBorder="1" applyAlignment="1">
      <alignment horizontal="right"/>
    </xf>
    <xf numFmtId="0" fontId="17" fillId="0" borderId="0" xfId="18" applyFont="1" applyBorder="1" applyAlignment="1">
      <alignment horizontal="center" wrapText="1"/>
      <protection/>
    </xf>
    <xf numFmtId="0" fontId="17" fillId="0" borderId="1" xfId="18" applyFont="1" applyBorder="1" applyAlignment="1">
      <alignment horizontal="center" wrapText="1"/>
      <protection/>
    </xf>
    <xf numFmtId="0" fontId="9" fillId="0" borderId="1" xfId="18" applyFont="1" applyBorder="1" applyAlignment="1">
      <alignment horizontal="left" wrapText="1"/>
      <protection/>
    </xf>
    <xf numFmtId="0" fontId="9" fillId="0" borderId="0" xfId="18" applyFont="1" applyBorder="1" applyAlignment="1">
      <alignment horizontal="left" wrapText="1"/>
      <protection/>
    </xf>
    <xf numFmtId="3" fontId="9" fillId="0" borderId="0" xfId="18" applyNumberFormat="1" applyFont="1" applyBorder="1" applyAlignment="1">
      <alignment horizontal="right" wrapText="1"/>
      <protection/>
    </xf>
    <xf numFmtId="167" fontId="9" fillId="0" borderId="0" xfId="18" applyNumberFormat="1" applyFont="1" applyBorder="1" applyAlignment="1">
      <alignment horizontal="right" wrapText="1"/>
      <protection/>
    </xf>
    <xf numFmtId="4" fontId="9" fillId="0" borderId="0" xfId="18" applyNumberFormat="1" applyFont="1" applyFill="1" applyBorder="1" applyAlignment="1" applyProtection="1">
      <alignment horizontal="right"/>
      <protection locked="0"/>
    </xf>
    <xf numFmtId="49" fontId="4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9" fillId="0" borderId="14" xfId="18" applyFont="1" applyFill="1" applyBorder="1" applyAlignment="1">
      <alignment horizontal="left" wrapText="1"/>
      <protection/>
    </xf>
    <xf numFmtId="3" fontId="4" fillId="0" borderId="3" xfId="18" applyNumberFormat="1" applyFont="1" applyFill="1" applyBorder="1" applyAlignment="1">
      <alignment horizontal="right"/>
      <protection/>
    </xf>
    <xf numFmtId="167" fontId="9" fillId="0" borderId="0" xfId="18" applyNumberFormat="1" applyFont="1" applyFill="1" applyBorder="1" applyAlignment="1">
      <alignment horizontal="right" wrapText="1"/>
      <protection/>
    </xf>
    <xf numFmtId="4" fontId="14" fillId="0" borderId="0" xfId="18" applyNumberFormat="1" applyFont="1" applyBorder="1" applyAlignment="1">
      <alignment horizontal="right" wrapText="1"/>
      <protection/>
    </xf>
    <xf numFmtId="0" fontId="9" fillId="0" borderId="15" xfId="18" applyFont="1" applyFill="1" applyBorder="1" applyAlignment="1">
      <alignment horizontal="left" wrapText="1"/>
      <protection/>
    </xf>
    <xf numFmtId="3" fontId="1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4" fillId="0" borderId="0" xfId="18" applyFont="1" applyBorder="1" applyAlignment="1">
      <alignment vertical="top" wrapText="1"/>
      <protection/>
    </xf>
    <xf numFmtId="1" fontId="4" fillId="0" borderId="1" xfId="18" applyNumberFormat="1" applyFont="1" applyFill="1" applyBorder="1" applyAlignment="1">
      <alignment horizontal="right"/>
      <protection/>
    </xf>
    <xf numFmtId="3" fontId="21" fillId="0" borderId="0" xfId="18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2" xfId="18" applyNumberFormat="1" applyFont="1" applyFill="1" applyBorder="1" applyAlignment="1">
      <alignment horizontal="right" wrapText="1"/>
      <protection/>
    </xf>
    <xf numFmtId="3" fontId="14" fillId="0" borderId="1" xfId="18" applyNumberFormat="1" applyFont="1" applyFill="1" applyBorder="1" applyAlignment="1">
      <alignment horizontal="right" wrapText="1"/>
      <protection/>
    </xf>
    <xf numFmtId="3" fontId="17" fillId="0" borderId="1" xfId="18" applyNumberFormat="1" applyFont="1" applyFill="1" applyBorder="1" applyAlignment="1">
      <alignment horizontal="right" wrapText="1"/>
      <protection/>
    </xf>
    <xf numFmtId="3" fontId="20" fillId="0" borderId="1" xfId="18" applyNumberFormat="1" applyFont="1" applyFill="1" applyBorder="1" applyAlignment="1">
      <alignment horizontal="right"/>
      <protection/>
    </xf>
    <xf numFmtId="3" fontId="14" fillId="0" borderId="1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wrapText="1"/>
    </xf>
    <xf numFmtId="3" fontId="20" fillId="0" borderId="1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14" fillId="0" borderId="6" xfId="18" applyNumberFormat="1" applyFont="1" applyFill="1" applyBorder="1" applyAlignment="1">
      <alignment horizontal="right" wrapText="1"/>
      <protection/>
    </xf>
    <xf numFmtId="3" fontId="14" fillId="0" borderId="16" xfId="18" applyNumberFormat="1" applyFont="1" applyFill="1" applyBorder="1" applyAlignment="1">
      <alignment horizontal="right" wrapText="1"/>
      <protection/>
    </xf>
    <xf numFmtId="3" fontId="17" fillId="0" borderId="15" xfId="18" applyNumberFormat="1" applyFont="1" applyFill="1" applyBorder="1" applyAlignment="1">
      <alignment horizontal="right" wrapText="1"/>
      <protection/>
    </xf>
    <xf numFmtId="3" fontId="17" fillId="0" borderId="1" xfId="18" applyNumberFormat="1" applyFont="1" applyBorder="1" applyAlignment="1">
      <alignment wrapText="1"/>
      <protection/>
    </xf>
    <xf numFmtId="3" fontId="14" fillId="0" borderId="1" xfId="18" applyNumberFormat="1" applyFont="1" applyBorder="1" applyAlignment="1">
      <alignment/>
      <protection/>
    </xf>
    <xf numFmtId="3" fontId="4" fillId="0" borderId="1" xfId="18" applyNumberFormat="1" applyFont="1" applyBorder="1" applyAlignment="1">
      <alignment/>
      <protection/>
    </xf>
    <xf numFmtId="3" fontId="14" fillId="0" borderId="1" xfId="18" applyNumberFormat="1" applyFont="1" applyFill="1" applyBorder="1" applyAlignment="1">
      <alignment/>
      <protection/>
    </xf>
    <xf numFmtId="3" fontId="4" fillId="0" borderId="1" xfId="18" applyNumberFormat="1" applyFont="1" applyFill="1" applyBorder="1" applyAlignment="1">
      <alignment/>
      <protection/>
    </xf>
    <xf numFmtId="3" fontId="14" fillId="0" borderId="18" xfId="0" applyNumberFormat="1" applyFont="1" applyFill="1" applyBorder="1" applyAlignment="1">
      <alignment wrapText="1"/>
    </xf>
    <xf numFmtId="3" fontId="14" fillId="0" borderId="2" xfId="18" applyNumberFormat="1" applyFont="1" applyFill="1" applyBorder="1" applyAlignment="1">
      <alignment/>
      <protection/>
    </xf>
    <xf numFmtId="3" fontId="14" fillId="0" borderId="15" xfId="18" applyNumberFormat="1" applyFont="1" applyFill="1" applyBorder="1" applyAlignment="1">
      <alignment/>
      <protection/>
    </xf>
    <xf numFmtId="3" fontId="14" fillId="0" borderId="2" xfId="18" applyNumberFormat="1" applyFont="1" applyFill="1" applyBorder="1" applyAlignment="1">
      <alignment wrapText="1"/>
      <protection/>
    </xf>
    <xf numFmtId="3" fontId="4" fillId="0" borderId="2" xfId="18" applyNumberFormat="1" applyFont="1" applyFill="1" applyBorder="1" applyAlignment="1">
      <alignment/>
      <protection/>
    </xf>
    <xf numFmtId="3" fontId="14" fillId="0" borderId="1" xfId="18" applyNumberFormat="1" applyFont="1" applyFill="1" applyBorder="1" applyAlignment="1">
      <alignment wrapText="1"/>
      <protection/>
    </xf>
    <xf numFmtId="3" fontId="4" fillId="0" borderId="1" xfId="18" applyNumberFormat="1" applyFont="1" applyFill="1" applyBorder="1" applyAlignment="1">
      <alignment wrapText="1"/>
      <protection/>
    </xf>
    <xf numFmtId="3" fontId="4" fillId="0" borderId="2" xfId="18" applyNumberFormat="1" applyFont="1" applyFill="1" applyBorder="1" applyAlignment="1">
      <alignment wrapText="1"/>
      <protection/>
    </xf>
    <xf numFmtId="3" fontId="17" fillId="0" borderId="1" xfId="18" applyNumberFormat="1" applyFont="1" applyFill="1" applyBorder="1" applyAlignment="1">
      <alignment wrapText="1"/>
      <protection/>
    </xf>
    <xf numFmtId="3" fontId="17" fillId="0" borderId="14" xfId="18" applyNumberFormat="1" applyFont="1" applyFill="1" applyBorder="1" applyAlignment="1">
      <alignment wrapText="1"/>
      <protection/>
    </xf>
    <xf numFmtId="3" fontId="20" fillId="0" borderId="1" xfId="18" applyNumberFormat="1" applyFont="1" applyFill="1" applyBorder="1" applyAlignment="1">
      <alignment/>
      <protection/>
    </xf>
    <xf numFmtId="3" fontId="14" fillId="0" borderId="1" xfId="18" applyNumberFormat="1" applyFont="1" applyFill="1" applyBorder="1" applyAlignment="1">
      <alignment wrapText="1"/>
      <protection locked="0"/>
    </xf>
    <xf numFmtId="3" fontId="14" fillId="0" borderId="0" xfId="18" applyNumberFormat="1" applyFont="1" applyFill="1" applyBorder="1" applyAlignment="1">
      <alignment wrapText="1"/>
      <protection locked="0"/>
    </xf>
    <xf numFmtId="3" fontId="14" fillId="0" borderId="19" xfId="0" applyNumberFormat="1" applyFont="1" applyFill="1" applyBorder="1" applyAlignment="1">
      <alignment wrapText="1"/>
    </xf>
    <xf numFmtId="3" fontId="14" fillId="0" borderId="16" xfId="0" applyNumberFormat="1" applyFont="1" applyFill="1" applyBorder="1" applyAlignment="1">
      <alignment wrapText="1"/>
    </xf>
    <xf numFmtId="3" fontId="14" fillId="0" borderId="20" xfId="0" applyNumberFormat="1" applyFont="1" applyFill="1" applyBorder="1" applyAlignment="1">
      <alignment wrapText="1"/>
    </xf>
    <xf numFmtId="3" fontId="4" fillId="0" borderId="1" xfId="18" applyNumberFormat="1" applyFont="1" applyFill="1" applyBorder="1" applyAlignment="1">
      <alignment wrapText="1"/>
      <protection locked="0"/>
    </xf>
    <xf numFmtId="3" fontId="20" fillId="0" borderId="1" xfId="18" applyNumberFormat="1" applyFont="1" applyFill="1" applyBorder="1" applyAlignment="1">
      <alignment wrapText="1"/>
      <protection locked="0"/>
    </xf>
    <xf numFmtId="3" fontId="20" fillId="0" borderId="1" xfId="18" applyNumberFormat="1" applyFont="1" applyFill="1" applyBorder="1" applyAlignment="1">
      <alignment wrapText="1"/>
      <protection/>
    </xf>
    <xf numFmtId="3" fontId="14" fillId="0" borderId="21" xfId="18" applyNumberFormat="1" applyFont="1" applyFill="1" applyBorder="1" applyAlignment="1">
      <alignment wrapText="1"/>
      <protection/>
    </xf>
    <xf numFmtId="4" fontId="7" fillId="0" borderId="0" xfId="18" applyNumberFormat="1" applyFont="1" applyBorder="1" applyAlignment="1">
      <alignment horizontal="center" vertical="center" wrapText="1"/>
      <protection/>
    </xf>
    <xf numFmtId="3" fontId="8" fillId="0" borderId="1" xfId="18" applyNumberFormat="1" applyFont="1" applyBorder="1" applyAlignment="1">
      <alignment horizontal="center" vertical="center"/>
      <protection/>
    </xf>
    <xf numFmtId="3" fontId="14" fillId="0" borderId="1" xfId="0" applyNumberFormat="1" applyFont="1" applyBorder="1" applyAlignment="1">
      <alignment/>
    </xf>
    <xf numFmtId="3" fontId="17" fillId="0" borderId="1" xfId="18" applyNumberFormat="1" applyFont="1" applyFill="1" applyBorder="1" applyAlignment="1" applyProtection="1">
      <alignment/>
      <protection locked="0"/>
    </xf>
    <xf numFmtId="3" fontId="17" fillId="0" borderId="14" xfId="18" applyNumberFormat="1" applyFont="1" applyFill="1" applyBorder="1" applyAlignment="1" applyProtection="1">
      <alignment/>
      <protection locked="0"/>
    </xf>
    <xf numFmtId="3" fontId="17" fillId="0" borderId="1" xfId="18" applyNumberFormat="1" applyFont="1" applyFill="1" applyBorder="1" applyAlignment="1" applyProtection="1">
      <alignment horizontal="right"/>
      <protection locked="0"/>
    </xf>
    <xf numFmtId="3" fontId="17" fillId="0" borderId="15" xfId="18" applyNumberFormat="1" applyFont="1" applyFill="1" applyBorder="1" applyAlignment="1" applyProtection="1">
      <alignment horizontal="right"/>
      <protection locked="0"/>
    </xf>
    <xf numFmtId="3" fontId="4" fillId="0" borderId="1" xfId="18" applyNumberFormat="1" applyFont="1" applyBorder="1" applyAlignment="1">
      <alignment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49" fontId="2" fillId="0" borderId="1" xfId="18" applyNumberFormat="1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wrapText="1"/>
      <protection/>
    </xf>
    <xf numFmtId="3" fontId="20" fillId="0" borderId="1" xfId="18" applyNumberFormat="1" applyFont="1" applyFill="1" applyBorder="1" applyAlignment="1">
      <alignment vertical="center"/>
      <protection/>
    </xf>
    <xf numFmtId="3" fontId="2" fillId="0" borderId="1" xfId="18" applyNumberFormat="1" applyFont="1" applyFill="1" applyBorder="1" applyAlignment="1">
      <alignment vertical="center"/>
      <protection/>
    </xf>
    <xf numFmtId="0" fontId="17" fillId="0" borderId="0" xfId="18" applyFont="1" applyFill="1" applyBorder="1" applyAlignment="1">
      <alignment horizontal="center" wrapText="1"/>
      <protection/>
    </xf>
    <xf numFmtId="0" fontId="9" fillId="0" borderId="0" xfId="18" applyFont="1" applyFill="1" applyBorder="1" applyAlignment="1">
      <alignment horizontal="left" wrapText="1"/>
      <protection/>
    </xf>
    <xf numFmtId="3" fontId="9" fillId="0" borderId="0" xfId="18" applyNumberFormat="1" applyFont="1" applyFill="1" applyBorder="1" applyAlignment="1">
      <alignment horizontal="right" wrapText="1"/>
      <protection/>
    </xf>
    <xf numFmtId="4" fontId="9" fillId="0" borderId="0" xfId="18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49" fontId="2" fillId="0" borderId="1" xfId="18" applyNumberFormat="1" applyFont="1" applyFill="1" applyBorder="1" applyAlignment="1">
      <alignment horizontal="center"/>
      <protection/>
    </xf>
    <xf numFmtId="0" fontId="2" fillId="0" borderId="1" xfId="18" applyFont="1" applyFill="1" applyBorder="1" applyAlignment="1">
      <alignment horizontal="center"/>
      <protection/>
    </xf>
    <xf numFmtId="3" fontId="2" fillId="0" borderId="1" xfId="18" applyNumberFormat="1" applyFont="1" applyFill="1" applyBorder="1" applyAlignment="1">
      <alignment/>
      <protection/>
    </xf>
    <xf numFmtId="3" fontId="2" fillId="0" borderId="1" xfId="18" applyNumberFormat="1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2" fillId="0" borderId="0" xfId="18" applyNumberFormat="1" applyFont="1" applyFill="1" applyBorder="1" applyAlignment="1">
      <alignment horizontal="right"/>
      <protection/>
    </xf>
    <xf numFmtId="2" fontId="7" fillId="0" borderId="0" xfId="18" applyNumberFormat="1" applyFont="1" applyFill="1" applyBorder="1" applyAlignment="1">
      <alignment horizontal="right" wrapText="1"/>
      <protection/>
    </xf>
    <xf numFmtId="0" fontId="2" fillId="0" borderId="2" xfId="18" applyFont="1" applyFill="1" applyBorder="1" applyAlignment="1">
      <alignment horizontal="right"/>
      <protection/>
    </xf>
    <xf numFmtId="3" fontId="2" fillId="0" borderId="2" xfId="18" applyNumberFormat="1" applyFont="1" applyFill="1" applyBorder="1" applyAlignment="1">
      <alignment wrapText="1"/>
      <protection/>
    </xf>
    <xf numFmtId="0" fontId="2" fillId="0" borderId="1" xfId="0" applyFont="1" applyFill="1" applyBorder="1" applyAlignment="1">
      <alignment horizontal="right"/>
    </xf>
    <xf numFmtId="0" fontId="2" fillId="0" borderId="22" xfId="18" applyFont="1" applyFill="1" applyBorder="1" applyAlignment="1">
      <alignment horizontal="center" wrapText="1"/>
      <protection/>
    </xf>
    <xf numFmtId="3" fontId="2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23" xfId="18" applyFont="1" applyFill="1" applyBorder="1" applyAlignment="1">
      <alignment horizontal="right"/>
      <protection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3" fontId="20" fillId="0" borderId="7" xfId="0" applyNumberFormat="1" applyFont="1" applyFill="1" applyBorder="1" applyAlignment="1" applyProtection="1">
      <alignment wrapText="1"/>
      <protection locked="0"/>
    </xf>
    <xf numFmtId="49" fontId="10" fillId="0" borderId="1" xfId="18" applyFont="1" applyFill="1" applyBorder="1" applyAlignment="1">
      <alignment horizontal="center" wrapText="1"/>
      <protection locked="0"/>
    </xf>
    <xf numFmtId="3" fontId="2" fillId="0" borderId="1" xfId="18" applyNumberFormat="1" applyFont="1" applyFill="1" applyBorder="1" applyAlignment="1">
      <alignment wrapText="1"/>
      <protection locked="0"/>
    </xf>
    <xf numFmtId="3" fontId="2" fillId="0" borderId="1" xfId="18" applyNumberFormat="1" applyFont="1" applyFill="1" applyBorder="1" applyAlignment="1">
      <alignment horizontal="center" wrapText="1"/>
      <protection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18" applyNumberFormat="1" applyFont="1" applyFill="1" applyBorder="1" applyAlignment="1">
      <alignment horizontal="center" wrapText="1"/>
      <protection locked="0"/>
    </xf>
    <xf numFmtId="3" fontId="2" fillId="0" borderId="3" xfId="18" applyNumberFormat="1" applyFont="1" applyFill="1" applyBorder="1" applyAlignment="1">
      <alignment horizontal="right"/>
      <protection/>
    </xf>
    <xf numFmtId="1" fontId="2" fillId="0" borderId="1" xfId="18" applyNumberFormat="1" applyFont="1" applyFill="1" applyBorder="1" applyAlignment="1">
      <alignment horizontal="right"/>
      <protection/>
    </xf>
    <xf numFmtId="49" fontId="10" fillId="0" borderId="22" xfId="18" applyFont="1" applyFill="1" applyBorder="1" applyAlignment="1">
      <alignment horizontal="center" wrapText="1"/>
      <protection locked="0"/>
    </xf>
    <xf numFmtId="3" fontId="20" fillId="0" borderId="23" xfId="18" applyNumberFormat="1" applyFont="1" applyFill="1" applyBorder="1" applyAlignment="1">
      <alignment wrapText="1"/>
      <protection/>
    </xf>
    <xf numFmtId="3" fontId="2" fillId="0" borderId="23" xfId="18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3" fontId="14" fillId="0" borderId="1" xfId="0" applyNumberFormat="1" applyFont="1" applyFill="1" applyBorder="1" applyAlignment="1">
      <alignment/>
    </xf>
    <xf numFmtId="3" fontId="24" fillId="0" borderId="1" xfId="18" applyNumberFormat="1" applyFont="1" applyFill="1" applyBorder="1" applyAlignment="1">
      <alignment horizontal="right" wrapText="1"/>
      <protection/>
    </xf>
    <xf numFmtId="3" fontId="2" fillId="0" borderId="2" xfId="18" applyNumberFormat="1" applyFont="1" applyFill="1" applyBorder="1" applyAlignment="1">
      <alignment horizontal="right" wrapText="1"/>
      <protection/>
    </xf>
    <xf numFmtId="3" fontId="20" fillId="0" borderId="2" xfId="18" applyNumberFormat="1" applyFont="1" applyFill="1" applyBorder="1" applyAlignment="1">
      <alignment horizontal="right" wrapText="1"/>
      <protection/>
    </xf>
    <xf numFmtId="49" fontId="10" fillId="0" borderId="24" xfId="18" applyFont="1" applyFill="1" applyBorder="1" applyAlignment="1">
      <alignment horizontal="center" wrapText="1"/>
      <protection locked="0"/>
    </xf>
    <xf numFmtId="3" fontId="20" fillId="0" borderId="23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9" fontId="10" fillId="0" borderId="25" xfId="0" applyFont="1" applyFill="1" applyBorder="1" applyAlignment="1">
      <alignment horizontal="center" wrapText="1"/>
    </xf>
    <xf numFmtId="3" fontId="17" fillId="0" borderId="2" xfId="18" applyNumberFormat="1" applyFont="1" applyFill="1" applyBorder="1" applyAlignment="1">
      <alignment wrapText="1"/>
      <protection/>
    </xf>
    <xf numFmtId="0" fontId="4" fillId="0" borderId="1" xfId="0" applyFont="1" applyBorder="1" applyAlignment="1">
      <alignment vertical="top" wrapText="1"/>
    </xf>
    <xf numFmtId="3" fontId="8" fillId="0" borderId="14" xfId="18" applyNumberFormat="1" applyFont="1" applyFill="1" applyBorder="1" applyAlignment="1">
      <alignment horizontal="center" wrapText="1"/>
      <protection/>
    </xf>
    <xf numFmtId="3" fontId="7" fillId="0" borderId="1" xfId="18" applyNumberFormat="1" applyFont="1" applyFill="1" applyBorder="1" applyAlignment="1">
      <alignment horizontal="center" vertical="center"/>
      <protection/>
    </xf>
    <xf numFmtId="3" fontId="8" fillId="0" borderId="1" xfId="18" applyNumberFormat="1" applyFont="1" applyBorder="1" applyAlignment="1">
      <alignment horizontal="center"/>
      <protection/>
    </xf>
    <xf numFmtId="3" fontId="7" fillId="0" borderId="1" xfId="18" applyNumberFormat="1" applyFont="1" applyFill="1" applyBorder="1" applyAlignment="1">
      <alignment horizontal="center"/>
      <protection/>
    </xf>
    <xf numFmtId="3" fontId="8" fillId="0" borderId="1" xfId="18" applyNumberFormat="1" applyFont="1" applyFill="1" applyBorder="1" applyAlignment="1">
      <alignment horizontal="center" wrapText="1"/>
      <protection/>
    </xf>
    <xf numFmtId="3" fontId="8" fillId="0" borderId="1" xfId="18" applyNumberFormat="1" applyFont="1" applyFill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center"/>
    </xf>
    <xf numFmtId="3" fontId="8" fillId="0" borderId="2" xfId="18" applyNumberFormat="1" applyFont="1" applyFill="1" applyBorder="1" applyAlignment="1">
      <alignment horizontal="center" wrapText="1"/>
      <protection/>
    </xf>
    <xf numFmtId="3" fontId="7" fillId="0" borderId="1" xfId="18" applyNumberFormat="1" applyFont="1" applyFill="1" applyBorder="1" applyAlignment="1">
      <alignment horizontal="center" wrapText="1"/>
      <protection/>
    </xf>
    <xf numFmtId="3" fontId="8" fillId="0" borderId="26" xfId="18" applyNumberFormat="1" applyFont="1" applyFill="1" applyBorder="1" applyAlignment="1">
      <alignment horizontal="center" vertical="center" wrapText="1"/>
      <protection/>
    </xf>
    <xf numFmtId="3" fontId="8" fillId="0" borderId="27" xfId="18" applyNumberFormat="1" applyFont="1" applyFill="1" applyBorder="1" applyAlignment="1">
      <alignment horizontal="center" vertical="center" wrapText="1"/>
      <protection/>
    </xf>
    <xf numFmtId="3" fontId="7" fillId="0" borderId="14" xfId="18" applyNumberFormat="1" applyFont="1" applyFill="1" applyBorder="1" applyAlignment="1">
      <alignment horizont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" xfId="18" applyNumberFormat="1" applyFont="1" applyFill="1" applyBorder="1" applyAlignment="1">
      <alignment horizontal="center"/>
      <protection/>
    </xf>
    <xf numFmtId="165" fontId="7" fillId="0" borderId="7" xfId="0" applyNumberFormat="1" applyFont="1" applyFill="1" applyBorder="1" applyAlignment="1" applyProtection="1">
      <alignment horizontal="center" wrapText="1"/>
      <protection locked="0"/>
    </xf>
    <xf numFmtId="4" fontId="8" fillId="0" borderId="14" xfId="18" applyNumberFormat="1" applyFont="1" applyFill="1" applyBorder="1" applyAlignment="1">
      <alignment horizontal="center" wrapText="1"/>
      <protection/>
    </xf>
    <xf numFmtId="4" fontId="7" fillId="0" borderId="1" xfId="18" applyNumberFormat="1" applyFont="1" applyFill="1" applyBorder="1" applyAlignment="1">
      <alignment horizontal="center" wrapText="1"/>
      <protection locked="0"/>
    </xf>
    <xf numFmtId="3" fontId="7" fillId="0" borderId="1" xfId="18" applyNumberFormat="1" applyFont="1" applyFill="1" applyBorder="1" applyAlignment="1">
      <alignment horizontal="center" wrapText="1"/>
      <protection locked="0"/>
    </xf>
    <xf numFmtId="3" fontId="8" fillId="0" borderId="1" xfId="18" applyNumberFormat="1" applyFont="1" applyFill="1" applyBorder="1" applyAlignment="1">
      <alignment horizontal="center" wrapText="1"/>
      <protection locked="0"/>
    </xf>
    <xf numFmtId="3" fontId="8" fillId="0" borderId="5" xfId="18" applyNumberFormat="1" applyFont="1" applyFill="1" applyBorder="1" applyAlignment="1">
      <alignment horizontal="center" wrapText="1"/>
      <protection/>
    </xf>
    <xf numFmtId="3" fontId="7" fillId="0" borderId="23" xfId="18" applyNumberFormat="1" applyFont="1" applyFill="1" applyBorder="1" applyAlignment="1">
      <alignment horizontal="center" wrapText="1"/>
      <protection/>
    </xf>
    <xf numFmtId="3" fontId="7" fillId="0" borderId="2" xfId="18" applyNumberFormat="1" applyFont="1" applyFill="1" applyBorder="1" applyAlignment="1">
      <alignment horizontal="center" wrapText="1"/>
      <protection/>
    </xf>
    <xf numFmtId="3" fontId="7" fillId="0" borderId="15" xfId="18" applyNumberFormat="1" applyFont="1" applyFill="1" applyBorder="1" applyAlignment="1">
      <alignment horizontal="center" wrapText="1"/>
      <protection/>
    </xf>
    <xf numFmtId="3" fontId="7" fillId="0" borderId="23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2" borderId="0" xfId="0" applyFont="1" applyFill="1" applyAlignment="1">
      <alignment/>
    </xf>
    <xf numFmtId="0" fontId="4" fillId="0" borderId="2" xfId="18" applyFont="1" applyBorder="1" applyAlignment="1">
      <alignment horizontal="center" vertical="center"/>
      <protection/>
    </xf>
    <xf numFmtId="3" fontId="4" fillId="0" borderId="2" xfId="18" applyNumberFormat="1" applyFont="1" applyBorder="1" applyAlignment="1">
      <alignment horizontal="center" vertical="center"/>
      <protection/>
    </xf>
    <xf numFmtId="4" fontId="4" fillId="0" borderId="2" xfId="18" applyNumberFormat="1" applyFont="1" applyBorder="1" applyAlignment="1">
      <alignment horizontal="center" vertical="center"/>
      <protection/>
    </xf>
    <xf numFmtId="3" fontId="8" fillId="0" borderId="2" xfId="18" applyNumberFormat="1" applyFont="1" applyBorder="1" applyAlignment="1">
      <alignment horizontal="center" vertical="center"/>
      <protection/>
    </xf>
    <xf numFmtId="3" fontId="20" fillId="0" borderId="28" xfId="18" applyNumberFormat="1" applyFont="1" applyFill="1" applyBorder="1" applyAlignment="1">
      <alignment horizontal="center" vertical="center" wrapText="1"/>
      <protection/>
    </xf>
    <xf numFmtId="4" fontId="14" fillId="0" borderId="28" xfId="18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20" fillId="0" borderId="31" xfId="18" applyNumberFormat="1" applyFont="1" applyFill="1" applyBorder="1" applyAlignment="1">
      <alignment horizontal="center" vertical="center" wrapText="1"/>
      <protection/>
    </xf>
    <xf numFmtId="4" fontId="20" fillId="0" borderId="31" xfId="18" applyNumberFormat="1" applyFont="1" applyFill="1" applyBorder="1" applyAlignment="1">
      <alignment horizontal="center" vertical="center" wrapText="1"/>
      <protection/>
    </xf>
    <xf numFmtId="4" fontId="7" fillId="0" borderId="31" xfId="18" applyNumberFormat="1" applyFont="1" applyFill="1" applyBorder="1" applyAlignment="1">
      <alignment horizontal="center" vertical="center" wrapText="1"/>
      <protection/>
    </xf>
    <xf numFmtId="0" fontId="8" fillId="0" borderId="32" xfId="18" applyFont="1" applyBorder="1" applyAlignment="1">
      <alignment horizontal="center" vertical="center"/>
      <protection/>
    </xf>
    <xf numFmtId="49" fontId="21" fillId="0" borderId="33" xfId="18" applyNumberFormat="1" applyFont="1" applyBorder="1" applyAlignment="1">
      <alignment horizontal="center" vertical="center"/>
      <protection/>
    </xf>
    <xf numFmtId="0" fontId="8" fillId="0" borderId="34" xfId="18" applyFont="1" applyBorder="1" applyAlignment="1">
      <alignment horizontal="center" vertical="center"/>
      <protection/>
    </xf>
    <xf numFmtId="49" fontId="21" fillId="0" borderId="35" xfId="18" applyNumberFormat="1" applyFont="1" applyBorder="1" applyAlignment="1">
      <alignment horizontal="center" vertical="center"/>
      <protection/>
    </xf>
    <xf numFmtId="0" fontId="8" fillId="0" borderId="36" xfId="18" applyFont="1" applyFill="1" applyBorder="1" applyAlignment="1">
      <alignment horizontal="center" vertical="center"/>
      <protection/>
    </xf>
    <xf numFmtId="49" fontId="21" fillId="0" borderId="35" xfId="18" applyNumberFormat="1" applyFont="1" applyFill="1" applyBorder="1" applyAlignment="1">
      <alignment horizontal="center" vertical="center"/>
      <protection/>
    </xf>
    <xf numFmtId="0" fontId="14" fillId="0" borderId="36" xfId="18" applyFont="1" applyBorder="1" applyAlignment="1">
      <alignment horizontal="center"/>
      <protection/>
    </xf>
    <xf numFmtId="4" fontId="21" fillId="0" borderId="35" xfId="18" applyNumberFormat="1" applyFont="1" applyBorder="1" applyAlignment="1">
      <alignment horizontal="right"/>
      <protection/>
    </xf>
    <xf numFmtId="0" fontId="20" fillId="0" borderId="36" xfId="18" applyFont="1" applyFill="1" applyBorder="1" applyAlignment="1">
      <alignment horizontal="center"/>
      <protection/>
    </xf>
    <xf numFmtId="4" fontId="22" fillId="0" borderId="35" xfId="18" applyNumberFormat="1" applyFont="1" applyFill="1" applyBorder="1" applyAlignment="1">
      <alignment horizontal="right"/>
      <protection/>
    </xf>
    <xf numFmtId="0" fontId="14" fillId="0" borderId="36" xfId="18" applyFont="1" applyFill="1" applyBorder="1" applyAlignment="1">
      <alignment horizontal="center"/>
      <protection/>
    </xf>
    <xf numFmtId="4" fontId="21" fillId="0" borderId="35" xfId="18" applyNumberFormat="1" applyFont="1" applyFill="1" applyBorder="1" applyAlignment="1">
      <alignment horizontal="right" wrapText="1"/>
      <protection/>
    </xf>
    <xf numFmtId="0" fontId="21" fillId="0" borderId="35" xfId="0" applyFont="1" applyFill="1" applyBorder="1" applyAlignment="1">
      <alignment wrapText="1"/>
    </xf>
    <xf numFmtId="0" fontId="14" fillId="0" borderId="32" xfId="18" applyFont="1" applyFill="1" applyBorder="1" applyAlignment="1">
      <alignment horizontal="center"/>
      <protection/>
    </xf>
    <xf numFmtId="4" fontId="21" fillId="0" borderId="37" xfId="18" applyNumberFormat="1" applyFont="1" applyFill="1" applyBorder="1" applyAlignment="1">
      <alignment horizontal="right" wrapText="1"/>
      <protection/>
    </xf>
    <xf numFmtId="4" fontId="22" fillId="0" borderId="35" xfId="18" applyNumberFormat="1" applyFont="1" applyFill="1" applyBorder="1" applyAlignment="1">
      <alignment horizontal="right" wrapText="1"/>
      <protection/>
    </xf>
    <xf numFmtId="0" fontId="14" fillId="0" borderId="36" xfId="18" applyFont="1" applyFill="1" applyBorder="1" applyAlignment="1">
      <alignment horizontal="right"/>
      <protection/>
    </xf>
    <xf numFmtId="4" fontId="21" fillId="0" borderId="33" xfId="18" applyNumberFormat="1" applyFont="1" applyFill="1" applyBorder="1" applyAlignment="1">
      <alignment horizontal="right" wrapText="1"/>
      <protection/>
    </xf>
    <xf numFmtId="0" fontId="20" fillId="0" borderId="36" xfId="18" applyFont="1" applyFill="1" applyBorder="1" applyAlignment="1">
      <alignment horizontal="right"/>
      <protection/>
    </xf>
    <xf numFmtId="4" fontId="22" fillId="0" borderId="33" xfId="18" applyNumberFormat="1" applyFont="1" applyFill="1" applyBorder="1" applyAlignment="1">
      <alignment horizontal="right" wrapText="1"/>
      <protection/>
    </xf>
    <xf numFmtId="0" fontId="20" fillId="0" borderId="36" xfId="0" applyFont="1" applyFill="1" applyBorder="1" applyAlignment="1">
      <alignment horizontal="right"/>
    </xf>
    <xf numFmtId="4" fontId="22" fillId="0" borderId="35" xfId="0" applyNumberFormat="1" applyFont="1" applyFill="1" applyBorder="1" applyAlignment="1">
      <alignment horizontal="right"/>
    </xf>
    <xf numFmtId="0" fontId="14" fillId="0" borderId="38" xfId="0" applyFont="1" applyFill="1" applyBorder="1" applyAlignment="1">
      <alignment horizontal="right"/>
    </xf>
    <xf numFmtId="4" fontId="21" fillId="0" borderId="35" xfId="0" applyNumberFormat="1" applyFont="1" applyFill="1" applyBorder="1" applyAlignment="1">
      <alignment horizontal="right"/>
    </xf>
    <xf numFmtId="4" fontId="21" fillId="0" borderId="33" xfId="0" applyNumberFormat="1" applyFont="1" applyFill="1" applyBorder="1" applyAlignment="1">
      <alignment horizontal="right"/>
    </xf>
    <xf numFmtId="0" fontId="14" fillId="0" borderId="36" xfId="0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14" fillId="0" borderId="39" xfId="18" applyFont="1" applyFill="1" applyBorder="1" applyAlignment="1">
      <alignment horizontal="right"/>
      <protection/>
    </xf>
    <xf numFmtId="0" fontId="14" fillId="0" borderId="32" xfId="18" applyFont="1" applyFill="1" applyBorder="1" applyAlignment="1">
      <alignment horizontal="right"/>
      <protection/>
    </xf>
    <xf numFmtId="3" fontId="14" fillId="0" borderId="36" xfId="18" applyNumberFormat="1" applyFont="1" applyFill="1" applyBorder="1" applyAlignment="1">
      <alignment horizontal="right"/>
      <protection/>
    </xf>
    <xf numFmtId="3" fontId="21" fillId="0" borderId="35" xfId="18" applyNumberFormat="1" applyFont="1" applyFill="1" applyBorder="1" applyAlignment="1">
      <alignment horizontal="right" wrapText="1"/>
      <protection/>
    </xf>
    <xf numFmtId="3" fontId="14" fillId="0" borderId="40" xfId="18" applyNumberFormat="1" applyFont="1" applyFill="1" applyBorder="1" applyAlignment="1">
      <alignment horizontal="right"/>
      <protection/>
    </xf>
    <xf numFmtId="3" fontId="14" fillId="0" borderId="32" xfId="18" applyNumberFormat="1" applyFont="1" applyFill="1" applyBorder="1" applyAlignment="1">
      <alignment horizontal="right"/>
      <protection/>
    </xf>
    <xf numFmtId="3" fontId="20" fillId="0" borderId="40" xfId="18" applyNumberFormat="1" applyFont="1" applyFill="1" applyBorder="1" applyAlignment="1">
      <alignment horizontal="right"/>
      <protection/>
    </xf>
    <xf numFmtId="3" fontId="22" fillId="0" borderId="35" xfId="18" applyNumberFormat="1" applyFont="1" applyFill="1" applyBorder="1" applyAlignment="1">
      <alignment horizontal="right" wrapText="1"/>
      <protection/>
    </xf>
    <xf numFmtId="3" fontId="14" fillId="0" borderId="41" xfId="18" applyNumberFormat="1" applyFont="1" applyFill="1" applyBorder="1" applyAlignment="1">
      <alignment wrapText="1"/>
      <protection/>
    </xf>
    <xf numFmtId="3" fontId="20" fillId="0" borderId="36" xfId="18" applyNumberFormat="1" applyFont="1" applyFill="1" applyBorder="1" applyAlignment="1">
      <alignment horizontal="right"/>
      <protection/>
    </xf>
    <xf numFmtId="3" fontId="14" fillId="0" borderId="41" xfId="18" applyNumberFormat="1" applyFont="1" applyFill="1" applyBorder="1" applyAlignment="1">
      <alignment horizontal="right"/>
      <protection/>
    </xf>
    <xf numFmtId="3" fontId="20" fillId="0" borderId="41" xfId="18" applyNumberFormat="1" applyFont="1" applyFill="1" applyBorder="1" applyAlignment="1">
      <alignment horizontal="right"/>
      <protection/>
    </xf>
    <xf numFmtId="0" fontId="14" fillId="0" borderId="41" xfId="18" applyFont="1" applyFill="1" applyBorder="1" applyAlignment="1">
      <alignment horizontal="right"/>
      <protection/>
    </xf>
    <xf numFmtId="0" fontId="20" fillId="0" borderId="39" xfId="18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/>
    </xf>
    <xf numFmtId="0" fontId="14" fillId="0" borderId="40" xfId="18" applyFont="1" applyFill="1" applyBorder="1" applyAlignment="1">
      <alignment horizontal="right"/>
      <protection/>
    </xf>
    <xf numFmtId="0" fontId="0" fillId="0" borderId="0" xfId="0" applyFill="1" applyBorder="1" applyAlignment="1">
      <alignment wrapText="1"/>
    </xf>
    <xf numFmtId="0" fontId="20" fillId="0" borderId="40" xfId="18" applyFont="1" applyFill="1" applyBorder="1" applyAlignment="1">
      <alignment horizontal="right"/>
      <protection/>
    </xf>
    <xf numFmtId="3" fontId="21" fillId="0" borderId="35" xfId="18" applyNumberFormat="1" applyFont="1" applyFill="1" applyBorder="1" applyAlignment="1">
      <alignment horizontal="left" vertical="top" wrapText="1"/>
      <protection/>
    </xf>
    <xf numFmtId="4" fontId="21" fillId="0" borderId="33" xfId="18" applyNumberFormat="1" applyFont="1" applyFill="1" applyBorder="1" applyAlignment="1">
      <alignment horizontal="center" wrapText="1"/>
      <protection/>
    </xf>
    <xf numFmtId="4" fontId="21" fillId="0" borderId="35" xfId="18" applyNumberFormat="1" applyFont="1" applyFill="1" applyBorder="1" applyAlignment="1">
      <alignment horizontal="center" wrapText="1"/>
      <protection/>
    </xf>
    <xf numFmtId="3" fontId="14" fillId="0" borderId="0" xfId="0" applyNumberFormat="1" applyFont="1" applyFill="1" applyBorder="1" applyAlignment="1">
      <alignment/>
    </xf>
    <xf numFmtId="4" fontId="21" fillId="0" borderId="35" xfId="18" applyNumberFormat="1" applyFont="1" applyFill="1" applyBorder="1" applyAlignment="1">
      <alignment horizontal="right"/>
      <protection/>
    </xf>
    <xf numFmtId="4" fontId="21" fillId="0" borderId="35" xfId="0" applyNumberFormat="1" applyFont="1" applyFill="1" applyBorder="1" applyAlignment="1">
      <alignment horizontal="right" wrapText="1"/>
    </xf>
    <xf numFmtId="0" fontId="14" fillId="0" borderId="32" xfId="0" applyFont="1" applyFill="1" applyBorder="1" applyAlignment="1">
      <alignment horizontal="right"/>
    </xf>
    <xf numFmtId="4" fontId="14" fillId="0" borderId="33" xfId="0" applyNumberFormat="1" applyFont="1" applyFill="1" applyBorder="1" applyAlignment="1">
      <alignment horizontal="right" wrapText="1"/>
    </xf>
    <xf numFmtId="0" fontId="20" fillId="0" borderId="32" xfId="18" applyFont="1" applyFill="1" applyBorder="1" applyAlignment="1">
      <alignment horizontal="right"/>
      <protection/>
    </xf>
    <xf numFmtId="4" fontId="20" fillId="0" borderId="35" xfId="18" applyNumberFormat="1" applyFont="1" applyFill="1" applyBorder="1" applyAlignment="1">
      <alignment horizontal="right" wrapText="1"/>
      <protection/>
    </xf>
    <xf numFmtId="0" fontId="21" fillId="0" borderId="42" xfId="18" applyFont="1" applyFill="1" applyBorder="1" applyAlignment="1">
      <alignment horizontal="left" wrapText="1"/>
      <protection/>
    </xf>
    <xf numFmtId="0" fontId="20" fillId="0" borderId="43" xfId="18" applyFont="1" applyFill="1" applyBorder="1" applyAlignment="1">
      <alignment horizontal="right"/>
      <protection/>
    </xf>
    <xf numFmtId="0" fontId="2" fillId="0" borderId="44" xfId="18" applyFont="1" applyFill="1" applyBorder="1" applyAlignment="1">
      <alignment horizontal="right"/>
      <protection/>
    </xf>
    <xf numFmtId="0" fontId="2" fillId="0" borderId="44" xfId="18" applyFont="1" applyFill="1" applyBorder="1" applyAlignment="1">
      <alignment horizontal="center" wrapText="1"/>
      <protection/>
    </xf>
    <xf numFmtId="3" fontId="20" fillId="0" borderId="44" xfId="18" applyNumberFormat="1" applyFont="1" applyFill="1" applyBorder="1" applyAlignment="1">
      <alignment horizontal="right" wrapText="1"/>
      <protection/>
    </xf>
    <xf numFmtId="3" fontId="20" fillId="0" borderId="44" xfId="18" applyNumberFormat="1" applyFont="1" applyFill="1" applyBorder="1" applyAlignment="1">
      <alignment horizontal="right"/>
      <protection/>
    </xf>
    <xf numFmtId="3" fontId="7" fillId="0" borderId="44" xfId="18" applyNumberFormat="1" applyFont="1" applyFill="1" applyBorder="1" applyAlignment="1">
      <alignment horizontal="center" wrapText="1"/>
      <protection/>
    </xf>
    <xf numFmtId="3" fontId="2" fillId="0" borderId="44" xfId="18" applyNumberFormat="1" applyFont="1" applyFill="1" applyBorder="1" applyAlignment="1">
      <alignment horizontal="right" wrapText="1"/>
      <protection/>
    </xf>
    <xf numFmtId="4" fontId="22" fillId="0" borderId="45" xfId="18" applyNumberFormat="1" applyFont="1" applyFill="1" applyBorder="1" applyAlignment="1">
      <alignment horizontal="right" wrapText="1"/>
      <protection/>
    </xf>
    <xf numFmtId="0" fontId="20" fillId="2" borderId="46" xfId="18" applyFont="1" applyFill="1" applyBorder="1" applyAlignment="1">
      <alignment horizontal="right"/>
      <protection/>
    </xf>
    <xf numFmtId="0" fontId="2" fillId="2" borderId="31" xfId="18" applyFont="1" applyFill="1" applyBorder="1" applyAlignment="1">
      <alignment horizontal="right"/>
      <protection/>
    </xf>
    <xf numFmtId="2" fontId="2" fillId="2" borderId="31" xfId="18" applyNumberFormat="1" applyFont="1" applyFill="1" applyBorder="1" applyAlignment="1">
      <alignment horizontal="left" wrapText="1"/>
      <protection/>
    </xf>
    <xf numFmtId="3" fontId="20" fillId="2" borderId="31" xfId="18" applyNumberFormat="1" applyFont="1" applyFill="1" applyBorder="1" applyAlignment="1">
      <alignment horizontal="right" wrapText="1"/>
      <protection/>
    </xf>
    <xf numFmtId="3" fontId="7" fillId="2" borderId="31" xfId="18" applyNumberFormat="1" applyFont="1" applyFill="1" applyBorder="1" applyAlignment="1">
      <alignment horizontal="center" wrapText="1"/>
      <protection/>
    </xf>
    <xf numFmtId="3" fontId="2" fillId="2" borderId="31" xfId="18" applyNumberFormat="1" applyFont="1" applyFill="1" applyBorder="1" applyAlignment="1">
      <alignment horizontal="right" wrapText="1"/>
      <protection/>
    </xf>
    <xf numFmtId="4" fontId="22" fillId="2" borderId="47" xfId="18" applyNumberFormat="1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 wrapText="1"/>
    </xf>
    <xf numFmtId="0" fontId="20" fillId="2" borderId="31" xfId="18" applyFont="1" applyFill="1" applyBorder="1" applyAlignment="1">
      <alignment horizontal="right"/>
      <protection/>
    </xf>
    <xf numFmtId="2" fontId="20" fillId="2" borderId="29" xfId="18" applyNumberFormat="1" applyFont="1" applyFill="1" applyBorder="1" applyAlignment="1">
      <alignment horizontal="left" wrapText="1"/>
      <protection/>
    </xf>
    <xf numFmtId="3" fontId="20" fillId="2" borderId="31" xfId="18" applyNumberFormat="1" applyFont="1" applyFill="1" applyBorder="1" applyAlignment="1">
      <alignment horizontal="center" wrapText="1"/>
      <protection/>
    </xf>
    <xf numFmtId="0" fontId="14" fillId="0" borderId="43" xfId="18" applyFont="1" applyFill="1" applyBorder="1" applyAlignment="1">
      <alignment horizontal="right"/>
      <protection/>
    </xf>
    <xf numFmtId="0" fontId="4" fillId="0" borderId="44" xfId="0" applyFont="1" applyFill="1" applyBorder="1" applyAlignment="1">
      <alignment horizontal="right"/>
    </xf>
    <xf numFmtId="0" fontId="4" fillId="0" borderId="44" xfId="18" applyFont="1" applyFill="1" applyBorder="1" applyAlignment="1">
      <alignment horizontal="left" wrapText="1"/>
      <protection/>
    </xf>
    <xf numFmtId="3" fontId="4" fillId="0" borderId="44" xfId="0" applyNumberFormat="1" applyFont="1" applyFill="1" applyBorder="1" applyAlignment="1">
      <alignment horizontal="right" wrapText="1"/>
    </xf>
    <xf numFmtId="3" fontId="4" fillId="0" borderId="44" xfId="18" applyNumberFormat="1" applyFont="1" applyFill="1" applyBorder="1" applyAlignment="1">
      <alignment horizontal="right"/>
      <protection/>
    </xf>
    <xf numFmtId="3" fontId="8" fillId="0" borderId="44" xfId="18" applyNumberFormat="1" applyFont="1" applyFill="1" applyBorder="1" applyAlignment="1">
      <alignment horizontal="center"/>
      <protection/>
    </xf>
    <xf numFmtId="4" fontId="4" fillId="0" borderId="44" xfId="18" applyNumberFormat="1" applyFont="1" applyFill="1" applyBorder="1" applyAlignment="1">
      <alignment horizontal="right"/>
      <protection/>
    </xf>
    <xf numFmtId="4" fontId="21" fillId="0" borderId="45" xfId="18" applyNumberFormat="1" applyFont="1" applyFill="1" applyBorder="1" applyAlignment="1">
      <alignment horizontal="right" wrapText="1"/>
      <protection/>
    </xf>
    <xf numFmtId="2" fontId="2" fillId="2" borderId="31" xfId="18" applyNumberFormat="1" applyFont="1" applyFill="1" applyBorder="1" applyAlignment="1">
      <alignment horizontal="center" wrapText="1"/>
      <protection/>
    </xf>
    <xf numFmtId="3" fontId="2" fillId="2" borderId="31" xfId="18" applyNumberFormat="1" applyFont="1" applyFill="1" applyBorder="1" applyAlignment="1">
      <alignment horizontal="right"/>
      <protection/>
    </xf>
    <xf numFmtId="0" fontId="20" fillId="0" borderId="48" xfId="18" applyFont="1" applyFill="1" applyBorder="1" applyAlignment="1">
      <alignment horizontal="right"/>
      <protection/>
    </xf>
    <xf numFmtId="0" fontId="20" fillId="0" borderId="49" xfId="18" applyFont="1" applyFill="1" applyBorder="1" applyAlignment="1">
      <alignment horizontal="center" vertical="center"/>
      <protection/>
    </xf>
    <xf numFmtId="0" fontId="20" fillId="0" borderId="43" xfId="18" applyFont="1" applyFill="1" applyBorder="1" applyAlignment="1">
      <alignment horizontal="center" vertical="center"/>
      <protection/>
    </xf>
    <xf numFmtId="0" fontId="20" fillId="0" borderId="28" xfId="18" applyFont="1" applyFill="1" applyBorder="1" applyAlignment="1">
      <alignment horizontal="center" vertical="center"/>
      <protection/>
    </xf>
    <xf numFmtId="0" fontId="20" fillId="0" borderId="44" xfId="18" applyFont="1" applyFill="1" applyBorder="1" applyAlignment="1">
      <alignment horizontal="center" vertical="center"/>
      <protection/>
    </xf>
    <xf numFmtId="0" fontId="14" fillId="0" borderId="28" xfId="18" applyFont="1" applyFill="1" applyBorder="1" applyAlignment="1">
      <alignment horizontal="center" vertical="center"/>
      <protection/>
    </xf>
    <xf numFmtId="0" fontId="14" fillId="0" borderId="44" xfId="18" applyFont="1" applyFill="1" applyBorder="1" applyAlignment="1">
      <alignment horizontal="center" vertical="center"/>
      <protection/>
    </xf>
    <xf numFmtId="0" fontId="5" fillId="0" borderId="0" xfId="18" applyFont="1" applyBorder="1" applyAlignment="1">
      <alignment horizontal="right"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20" fillId="0" borderId="28" xfId="18" applyFont="1" applyFill="1" applyBorder="1" applyAlignment="1">
      <alignment horizontal="center" vertical="center" wrapText="1"/>
      <protection/>
    </xf>
    <xf numFmtId="0" fontId="20" fillId="0" borderId="44" xfId="18" applyFont="1" applyFill="1" applyBorder="1" applyAlignment="1">
      <alignment horizontal="center" vertical="center" wrapText="1"/>
      <protection/>
    </xf>
    <xf numFmtId="0" fontId="14" fillId="0" borderId="28" xfId="18" applyFont="1" applyFill="1" applyBorder="1" applyAlignment="1">
      <alignment horizontal="center" vertical="center" wrapText="1"/>
      <protection/>
    </xf>
    <xf numFmtId="0" fontId="7" fillId="0" borderId="50" xfId="18" applyFont="1" applyFill="1" applyBorder="1" applyAlignment="1">
      <alignment horizontal="center" vertical="center" wrapText="1"/>
      <protection/>
    </xf>
    <xf numFmtId="0" fontId="8" fillId="0" borderId="47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workbookViewId="0" topLeftCell="A209">
      <selection activeCell="A1" sqref="A1:L221"/>
    </sheetView>
  </sheetViews>
  <sheetFormatPr defaultColWidth="9.140625" defaultRowHeight="12.75"/>
  <cols>
    <col min="1" max="1" width="4.00390625" style="8" customWidth="1"/>
    <col min="2" max="2" width="5.00390625" style="0" customWidth="1"/>
    <col min="3" max="3" width="7.28125" style="0" customWidth="1"/>
    <col min="4" max="4" width="5.8515625" style="0" customWidth="1"/>
    <col min="5" max="5" width="47.8515625" style="0" customWidth="1"/>
    <col min="6" max="6" width="11.28125" style="11" customWidth="1"/>
    <col min="7" max="7" width="11.421875" style="11" customWidth="1"/>
    <col min="8" max="8" width="10.57421875" style="11" customWidth="1"/>
    <col min="9" max="9" width="11.00390625" style="11" customWidth="1"/>
    <col min="10" max="10" width="9.421875" style="245" customWidth="1"/>
    <col min="11" max="11" width="11.140625" style="12" customWidth="1"/>
    <col min="12" max="12" width="10.57421875" style="44" customWidth="1"/>
  </cols>
  <sheetData>
    <row r="1" spans="1:12" ht="15">
      <c r="A1" s="40"/>
      <c r="B1" s="1"/>
      <c r="C1" s="2"/>
      <c r="D1" s="2"/>
      <c r="E1" s="3"/>
      <c r="F1" s="4"/>
      <c r="G1" s="9"/>
      <c r="H1" s="4"/>
      <c r="I1" s="5"/>
      <c r="J1" s="40"/>
      <c r="K1" s="350" t="s">
        <v>222</v>
      </c>
      <c r="L1" s="351"/>
    </row>
    <row r="2" spans="1:12" ht="15.75" thickBot="1">
      <c r="A2" s="40"/>
      <c r="B2" s="6"/>
      <c r="C2" s="6"/>
      <c r="D2" s="6"/>
      <c r="E2" s="353" t="s">
        <v>124</v>
      </c>
      <c r="F2" s="353"/>
      <c r="G2" s="353"/>
      <c r="H2" s="354"/>
      <c r="I2" s="354"/>
      <c r="J2" s="158"/>
      <c r="K2" s="352"/>
      <c r="L2" s="352"/>
    </row>
    <row r="3" spans="1:12" ht="13.5">
      <c r="A3" s="344" t="s">
        <v>0</v>
      </c>
      <c r="B3" s="346" t="s">
        <v>1</v>
      </c>
      <c r="C3" s="346" t="s">
        <v>2</v>
      </c>
      <c r="D3" s="348" t="s">
        <v>3</v>
      </c>
      <c r="E3" s="355" t="s">
        <v>4</v>
      </c>
      <c r="F3" s="251"/>
      <c r="G3" s="251"/>
      <c r="H3" s="355" t="s">
        <v>5</v>
      </c>
      <c r="I3" s="357"/>
      <c r="J3" s="357"/>
      <c r="K3" s="252"/>
      <c r="L3" s="358" t="s">
        <v>6</v>
      </c>
    </row>
    <row r="4" spans="1:12" ht="56.25" thickBot="1">
      <c r="A4" s="345"/>
      <c r="B4" s="347"/>
      <c r="C4" s="347"/>
      <c r="D4" s="349"/>
      <c r="E4" s="356"/>
      <c r="F4" s="255" t="s">
        <v>223</v>
      </c>
      <c r="G4" s="255" t="s">
        <v>221</v>
      </c>
      <c r="H4" s="255" t="s">
        <v>224</v>
      </c>
      <c r="I4" s="256" t="s">
        <v>225</v>
      </c>
      <c r="J4" s="256" t="s">
        <v>227</v>
      </c>
      <c r="K4" s="257" t="s">
        <v>7</v>
      </c>
      <c r="L4" s="359"/>
    </row>
    <row r="5" spans="1:12" ht="15" customHeight="1">
      <c r="A5" s="258">
        <v>1</v>
      </c>
      <c r="B5" s="247">
        <v>2</v>
      </c>
      <c r="C5" s="247">
        <v>3</v>
      </c>
      <c r="D5" s="247">
        <v>4</v>
      </c>
      <c r="E5" s="247">
        <v>5</v>
      </c>
      <c r="F5" s="248">
        <v>6</v>
      </c>
      <c r="G5" s="248">
        <v>7</v>
      </c>
      <c r="H5" s="248">
        <v>8</v>
      </c>
      <c r="I5" s="249" t="s">
        <v>8</v>
      </c>
      <c r="J5" s="250">
        <v>10</v>
      </c>
      <c r="K5" s="249" t="s">
        <v>9</v>
      </c>
      <c r="L5" s="259" t="s">
        <v>10</v>
      </c>
    </row>
    <row r="6" spans="1:12" ht="33" customHeight="1">
      <c r="A6" s="260">
        <v>1</v>
      </c>
      <c r="B6" s="105" t="s">
        <v>29</v>
      </c>
      <c r="C6" s="105" t="s">
        <v>125</v>
      </c>
      <c r="D6" s="99">
        <v>6230</v>
      </c>
      <c r="E6" s="100" t="s">
        <v>165</v>
      </c>
      <c r="F6" s="133">
        <v>0</v>
      </c>
      <c r="G6" s="160">
        <f>H6</f>
        <v>67200</v>
      </c>
      <c r="H6" s="133">
        <v>67200</v>
      </c>
      <c r="I6" s="161">
        <v>65454.9</v>
      </c>
      <c r="J6" s="159">
        <v>0</v>
      </c>
      <c r="K6" s="165">
        <v>0</v>
      </c>
      <c r="L6" s="261" t="s">
        <v>22</v>
      </c>
    </row>
    <row r="7" spans="1:12" ht="35.25" customHeight="1">
      <c r="A7" s="260">
        <v>2</v>
      </c>
      <c r="B7" s="105" t="s">
        <v>29</v>
      </c>
      <c r="C7" s="105" t="s">
        <v>125</v>
      </c>
      <c r="D7" s="99">
        <v>6230</v>
      </c>
      <c r="E7" s="100" t="s">
        <v>166</v>
      </c>
      <c r="F7" s="133">
        <v>0</v>
      </c>
      <c r="G7" s="160">
        <f>H7</f>
        <v>33000</v>
      </c>
      <c r="H7" s="133">
        <v>33000</v>
      </c>
      <c r="I7" s="161">
        <v>28245.64</v>
      </c>
      <c r="J7" s="159">
        <v>0</v>
      </c>
      <c r="K7" s="165">
        <v>0</v>
      </c>
      <c r="L7" s="261" t="s">
        <v>22</v>
      </c>
    </row>
    <row r="8" spans="1:22" s="34" customFormat="1" ht="17.25" customHeight="1">
      <c r="A8" s="262"/>
      <c r="B8" s="166"/>
      <c r="C8" s="167" t="s">
        <v>125</v>
      </c>
      <c r="D8" s="168">
        <v>6230</v>
      </c>
      <c r="E8" s="169" t="s">
        <v>11</v>
      </c>
      <c r="F8" s="170">
        <f>F6+F7</f>
        <v>0</v>
      </c>
      <c r="G8" s="170">
        <f>G6+G7</f>
        <v>100200</v>
      </c>
      <c r="H8" s="170">
        <f>H6+H7</f>
        <v>100200</v>
      </c>
      <c r="I8" s="170">
        <f>I6+I7</f>
        <v>93700.54000000001</v>
      </c>
      <c r="J8" s="217">
        <v>0</v>
      </c>
      <c r="K8" s="171">
        <v>0</v>
      </c>
      <c r="L8" s="263"/>
      <c r="Q8" s="172"/>
      <c r="R8" s="173"/>
      <c r="S8" s="174"/>
      <c r="T8" s="110"/>
      <c r="U8" s="175"/>
      <c r="V8" s="176"/>
    </row>
    <row r="9" spans="1:22" ht="46.5">
      <c r="A9" s="264">
        <v>3</v>
      </c>
      <c r="B9" s="52" t="s">
        <v>29</v>
      </c>
      <c r="C9" s="52" t="s">
        <v>30</v>
      </c>
      <c r="D9" s="53">
        <v>6050</v>
      </c>
      <c r="E9" s="19" t="s">
        <v>200</v>
      </c>
      <c r="F9" s="134">
        <v>15000</v>
      </c>
      <c r="G9" s="134">
        <f>H9-F9</f>
        <v>-2000</v>
      </c>
      <c r="H9" s="134">
        <v>13000</v>
      </c>
      <c r="I9" s="134">
        <v>12915</v>
      </c>
      <c r="J9" s="218">
        <v>0</v>
      </c>
      <c r="K9" s="135">
        <v>0</v>
      </c>
      <c r="L9" s="265" t="s">
        <v>142</v>
      </c>
      <c r="N9" s="114"/>
      <c r="Q9" s="98"/>
      <c r="R9" s="101"/>
      <c r="S9" s="102"/>
      <c r="T9" s="103"/>
      <c r="U9" s="104"/>
      <c r="V9" s="10"/>
    </row>
    <row r="10" spans="1:22" s="34" customFormat="1" ht="15">
      <c r="A10" s="266"/>
      <c r="B10" s="177"/>
      <c r="C10" s="177" t="s">
        <v>30</v>
      </c>
      <c r="D10" s="178">
        <v>6050</v>
      </c>
      <c r="E10" s="169" t="s">
        <v>11</v>
      </c>
      <c r="F10" s="148">
        <f>F9</f>
        <v>15000</v>
      </c>
      <c r="G10" s="148">
        <f aca="true" t="shared" si="0" ref="G10:G73">H10-F10</f>
        <v>-2000</v>
      </c>
      <c r="H10" s="148">
        <f>H9</f>
        <v>13000</v>
      </c>
      <c r="I10" s="148">
        <f>I9</f>
        <v>12915</v>
      </c>
      <c r="J10" s="219"/>
      <c r="K10" s="179">
        <f>K9</f>
        <v>0</v>
      </c>
      <c r="L10" s="267"/>
      <c r="Q10" s="172"/>
      <c r="R10" s="173"/>
      <c r="S10" s="174"/>
      <c r="T10" s="110"/>
      <c r="U10" s="104"/>
      <c r="V10" s="176"/>
    </row>
    <row r="11" spans="1:22" ht="46.5">
      <c r="A11" s="268">
        <v>4</v>
      </c>
      <c r="B11" s="55" t="s">
        <v>29</v>
      </c>
      <c r="C11" s="55" t="s">
        <v>30</v>
      </c>
      <c r="D11" s="56">
        <v>6057</v>
      </c>
      <c r="E11" s="57" t="s">
        <v>199</v>
      </c>
      <c r="F11" s="136">
        <v>0</v>
      </c>
      <c r="G11" s="136">
        <f t="shared" si="0"/>
        <v>255222</v>
      </c>
      <c r="H11" s="133">
        <v>255222</v>
      </c>
      <c r="I11" s="161">
        <v>255222</v>
      </c>
      <c r="J11" s="220" t="s">
        <v>151</v>
      </c>
      <c r="K11" s="137">
        <v>0</v>
      </c>
      <c r="L11" s="269" t="s">
        <v>140</v>
      </c>
      <c r="N11" s="114"/>
      <c r="Q11" s="10"/>
      <c r="R11" s="10"/>
      <c r="S11" s="10"/>
      <c r="T11" s="10"/>
      <c r="U11" s="10"/>
      <c r="V11" s="10"/>
    </row>
    <row r="12" spans="1:12" ht="46.5">
      <c r="A12" s="268">
        <v>5</v>
      </c>
      <c r="B12" s="55" t="s">
        <v>29</v>
      </c>
      <c r="C12" s="55" t="s">
        <v>30</v>
      </c>
      <c r="D12" s="56">
        <v>6057</v>
      </c>
      <c r="E12" s="57" t="s">
        <v>198</v>
      </c>
      <c r="F12" s="136">
        <v>0</v>
      </c>
      <c r="G12" s="136">
        <f t="shared" si="0"/>
        <v>517316</v>
      </c>
      <c r="H12" s="133">
        <v>517316</v>
      </c>
      <c r="I12" s="161">
        <v>517316</v>
      </c>
      <c r="J12" s="220" t="s">
        <v>152</v>
      </c>
      <c r="K12" s="137">
        <v>0</v>
      </c>
      <c r="L12" s="269" t="s">
        <v>140</v>
      </c>
    </row>
    <row r="13" spans="1:12" ht="15">
      <c r="A13" s="268">
        <v>6</v>
      </c>
      <c r="B13" s="55" t="s">
        <v>29</v>
      </c>
      <c r="C13" s="55" t="s">
        <v>30</v>
      </c>
      <c r="D13" s="56">
        <v>6057</v>
      </c>
      <c r="E13" s="59" t="s">
        <v>31</v>
      </c>
      <c r="F13" s="136">
        <v>15000</v>
      </c>
      <c r="G13" s="136">
        <f t="shared" si="0"/>
        <v>-15000</v>
      </c>
      <c r="H13" s="136">
        <v>0</v>
      </c>
      <c r="I13" s="136">
        <v>0</v>
      </c>
      <c r="J13" s="221"/>
      <c r="K13" s="137">
        <v>0</v>
      </c>
      <c r="L13" s="269"/>
    </row>
    <row r="14" spans="1:12" ht="15">
      <c r="A14" s="268">
        <v>7</v>
      </c>
      <c r="B14" s="55" t="s">
        <v>29</v>
      </c>
      <c r="C14" s="55" t="s">
        <v>30</v>
      </c>
      <c r="D14" s="56">
        <v>6057</v>
      </c>
      <c r="E14" s="59" t="s">
        <v>32</v>
      </c>
      <c r="F14" s="136">
        <v>90000</v>
      </c>
      <c r="G14" s="136">
        <f t="shared" si="0"/>
        <v>-90000</v>
      </c>
      <c r="H14" s="136">
        <v>0</v>
      </c>
      <c r="I14" s="136">
        <v>0</v>
      </c>
      <c r="J14" s="221"/>
      <c r="K14" s="137">
        <v>0</v>
      </c>
      <c r="L14" s="269"/>
    </row>
    <row r="15" spans="1:12" ht="30.75">
      <c r="A15" s="268">
        <v>8</v>
      </c>
      <c r="B15" s="55" t="s">
        <v>29</v>
      </c>
      <c r="C15" s="55" t="s">
        <v>30</v>
      </c>
      <c r="D15" s="56">
        <v>6057</v>
      </c>
      <c r="E15" s="59" t="s">
        <v>33</v>
      </c>
      <c r="F15" s="136">
        <v>450000</v>
      </c>
      <c r="G15" s="136">
        <f t="shared" si="0"/>
        <v>-450000</v>
      </c>
      <c r="H15" s="136">
        <v>0</v>
      </c>
      <c r="I15" s="136">
        <v>0</v>
      </c>
      <c r="J15" s="221"/>
      <c r="K15" s="137">
        <v>0</v>
      </c>
      <c r="L15" s="269"/>
    </row>
    <row r="16" spans="1:12" s="34" customFormat="1" ht="15">
      <c r="A16" s="268"/>
      <c r="B16" s="177" t="s">
        <v>29</v>
      </c>
      <c r="C16" s="177" t="s">
        <v>30</v>
      </c>
      <c r="D16" s="178">
        <v>6057</v>
      </c>
      <c r="E16" s="169" t="s">
        <v>11</v>
      </c>
      <c r="F16" s="148">
        <f aca="true" t="shared" si="1" ref="F16:K16">SUM(F11:F15)</f>
        <v>555000</v>
      </c>
      <c r="G16" s="148">
        <f t="shared" si="0"/>
        <v>217538</v>
      </c>
      <c r="H16" s="148">
        <f t="shared" si="1"/>
        <v>772538</v>
      </c>
      <c r="I16" s="148">
        <f t="shared" si="1"/>
        <v>772538</v>
      </c>
      <c r="J16" s="219">
        <v>772538</v>
      </c>
      <c r="K16" s="179">
        <f t="shared" si="1"/>
        <v>0</v>
      </c>
      <c r="L16" s="267"/>
    </row>
    <row r="17" spans="1:12" ht="46.5">
      <c r="A17" s="268">
        <v>9</v>
      </c>
      <c r="B17" s="55" t="s">
        <v>29</v>
      </c>
      <c r="C17" s="55" t="s">
        <v>30</v>
      </c>
      <c r="D17" s="56">
        <v>6059</v>
      </c>
      <c r="E17" s="57" t="s">
        <v>201</v>
      </c>
      <c r="F17" s="136">
        <v>0</v>
      </c>
      <c r="G17" s="136">
        <f t="shared" si="0"/>
        <v>146496</v>
      </c>
      <c r="H17" s="133">
        <v>146496</v>
      </c>
      <c r="I17" s="161">
        <v>146496</v>
      </c>
      <c r="J17" s="221"/>
      <c r="K17" s="137">
        <v>615</v>
      </c>
      <c r="L17" s="269" t="s">
        <v>140</v>
      </c>
    </row>
    <row r="18" spans="1:12" ht="46.5">
      <c r="A18" s="268">
        <v>10</v>
      </c>
      <c r="B18" s="55" t="s">
        <v>29</v>
      </c>
      <c r="C18" s="55" t="s">
        <v>30</v>
      </c>
      <c r="D18" s="56">
        <v>6059</v>
      </c>
      <c r="E18" s="57" t="s">
        <v>202</v>
      </c>
      <c r="F18" s="136">
        <v>0</v>
      </c>
      <c r="G18" s="136">
        <f t="shared" si="0"/>
        <v>296306</v>
      </c>
      <c r="H18" s="133">
        <v>296306</v>
      </c>
      <c r="I18" s="161">
        <v>296306</v>
      </c>
      <c r="J18" s="221"/>
      <c r="K18" s="137">
        <v>615</v>
      </c>
      <c r="L18" s="269" t="s">
        <v>140</v>
      </c>
    </row>
    <row r="19" spans="1:12" ht="46.5">
      <c r="A19" s="268">
        <v>11</v>
      </c>
      <c r="B19" s="55" t="s">
        <v>29</v>
      </c>
      <c r="C19" s="55" t="s">
        <v>30</v>
      </c>
      <c r="D19" s="56">
        <v>6059</v>
      </c>
      <c r="E19" s="57" t="s">
        <v>83</v>
      </c>
      <c r="F19" s="136">
        <v>0</v>
      </c>
      <c r="G19" s="136">
        <f t="shared" si="0"/>
        <v>20015</v>
      </c>
      <c r="H19" s="133">
        <v>20015</v>
      </c>
      <c r="I19" s="161">
        <v>20000</v>
      </c>
      <c r="J19" s="221"/>
      <c r="K19" s="137">
        <v>44893</v>
      </c>
      <c r="L19" s="269" t="s">
        <v>159</v>
      </c>
    </row>
    <row r="20" spans="1:12" ht="46.5">
      <c r="A20" s="268">
        <v>12</v>
      </c>
      <c r="B20" s="55" t="s">
        <v>29</v>
      </c>
      <c r="C20" s="55" t="s">
        <v>30</v>
      </c>
      <c r="D20" s="56">
        <v>6059</v>
      </c>
      <c r="E20" s="59" t="s">
        <v>31</v>
      </c>
      <c r="F20" s="136">
        <v>29800</v>
      </c>
      <c r="G20" s="136">
        <f t="shared" si="0"/>
        <v>-29100</v>
      </c>
      <c r="H20" s="133">
        <v>700</v>
      </c>
      <c r="I20" s="161">
        <v>670.51</v>
      </c>
      <c r="J20" s="221"/>
      <c r="K20" s="137">
        <v>670.51</v>
      </c>
      <c r="L20" s="269" t="s">
        <v>105</v>
      </c>
    </row>
    <row r="21" spans="1:12" ht="46.5">
      <c r="A21" s="268">
        <v>13</v>
      </c>
      <c r="B21" s="55" t="s">
        <v>29</v>
      </c>
      <c r="C21" s="55" t="s">
        <v>30</v>
      </c>
      <c r="D21" s="56">
        <v>6059</v>
      </c>
      <c r="E21" s="59" t="s">
        <v>32</v>
      </c>
      <c r="F21" s="136">
        <v>141000</v>
      </c>
      <c r="G21" s="136">
        <f t="shared" si="0"/>
        <v>-141000</v>
      </c>
      <c r="H21" s="136">
        <v>0</v>
      </c>
      <c r="I21" s="136">
        <v>0</v>
      </c>
      <c r="J21" s="221"/>
      <c r="K21" s="137">
        <v>0</v>
      </c>
      <c r="L21" s="269" t="s">
        <v>105</v>
      </c>
    </row>
    <row r="22" spans="1:12" ht="46.5">
      <c r="A22" s="268">
        <v>14</v>
      </c>
      <c r="B22" s="55" t="s">
        <v>29</v>
      </c>
      <c r="C22" s="55" t="s">
        <v>30</v>
      </c>
      <c r="D22" s="56">
        <v>6059</v>
      </c>
      <c r="E22" s="59" t="s">
        <v>33</v>
      </c>
      <c r="F22" s="136">
        <v>50000</v>
      </c>
      <c r="G22" s="136">
        <f t="shared" si="0"/>
        <v>-48400</v>
      </c>
      <c r="H22" s="133">
        <v>1600</v>
      </c>
      <c r="I22" s="161">
        <v>1591.13</v>
      </c>
      <c r="J22" s="221"/>
      <c r="K22" s="137">
        <v>1591.13</v>
      </c>
      <c r="L22" s="269" t="s">
        <v>105</v>
      </c>
    </row>
    <row r="23" spans="1:12" s="34" customFormat="1" ht="15">
      <c r="A23" s="266"/>
      <c r="B23" s="177" t="s">
        <v>29</v>
      </c>
      <c r="C23" s="177" t="s">
        <v>30</v>
      </c>
      <c r="D23" s="178">
        <v>6059</v>
      </c>
      <c r="E23" s="178" t="s">
        <v>11</v>
      </c>
      <c r="F23" s="148">
        <f aca="true" t="shared" si="2" ref="F23:K23">SUM(F17:F22)</f>
        <v>220800</v>
      </c>
      <c r="G23" s="148">
        <f t="shared" si="0"/>
        <v>244317</v>
      </c>
      <c r="H23" s="148">
        <f t="shared" si="2"/>
        <v>465117</v>
      </c>
      <c r="I23" s="148">
        <f t="shared" si="2"/>
        <v>465063.64</v>
      </c>
      <c r="J23" s="219">
        <f t="shared" si="2"/>
        <v>0</v>
      </c>
      <c r="K23" s="179">
        <f t="shared" si="2"/>
        <v>48384.64</v>
      </c>
      <c r="L23" s="267"/>
    </row>
    <row r="24" spans="1:12" ht="63.75" customHeight="1">
      <c r="A24" s="268">
        <v>15</v>
      </c>
      <c r="B24" s="60">
        <v>600</v>
      </c>
      <c r="C24" s="60">
        <v>60013</v>
      </c>
      <c r="D24" s="60">
        <v>6050</v>
      </c>
      <c r="E24" s="61" t="s">
        <v>167</v>
      </c>
      <c r="F24" s="120">
        <v>0</v>
      </c>
      <c r="G24" s="120">
        <f>H24-F24</f>
        <v>80000</v>
      </c>
      <c r="H24" s="120">
        <v>80000</v>
      </c>
      <c r="I24" s="120">
        <v>79950</v>
      </c>
      <c r="J24" s="222"/>
      <c r="K24" s="62">
        <v>0</v>
      </c>
      <c r="L24" s="270" t="s">
        <v>141</v>
      </c>
    </row>
    <row r="25" spans="1:12" ht="46.5">
      <c r="A25" s="271">
        <v>16</v>
      </c>
      <c r="B25" s="63">
        <v>600</v>
      </c>
      <c r="C25" s="63">
        <v>60013</v>
      </c>
      <c r="D25" s="63">
        <v>6050</v>
      </c>
      <c r="E25" s="64" t="s">
        <v>28</v>
      </c>
      <c r="F25" s="138">
        <v>600000</v>
      </c>
      <c r="G25" s="139">
        <f t="shared" si="0"/>
        <v>-600000</v>
      </c>
      <c r="H25" s="140">
        <v>0</v>
      </c>
      <c r="I25" s="140">
        <v>0</v>
      </c>
      <c r="J25" s="223"/>
      <c r="K25" s="142">
        <v>0</v>
      </c>
      <c r="L25" s="272" t="s">
        <v>226</v>
      </c>
    </row>
    <row r="26" spans="1:12" s="34" customFormat="1" ht="18.75" customHeight="1">
      <c r="A26" s="268"/>
      <c r="B26" s="67">
        <v>600</v>
      </c>
      <c r="C26" s="67">
        <v>60013</v>
      </c>
      <c r="D26" s="67">
        <v>6050</v>
      </c>
      <c r="E26" s="169" t="s">
        <v>11</v>
      </c>
      <c r="F26" s="156">
        <f>F24+F25</f>
        <v>600000</v>
      </c>
      <c r="G26" s="156">
        <f>G24+G25</f>
        <v>-520000</v>
      </c>
      <c r="H26" s="156">
        <f>H24+H25</f>
        <v>80000</v>
      </c>
      <c r="I26" s="156">
        <f>I24+I25</f>
        <v>79950</v>
      </c>
      <c r="J26" s="224"/>
      <c r="K26" s="180">
        <f>K25</f>
        <v>0</v>
      </c>
      <c r="L26" s="273"/>
    </row>
    <row r="27" spans="1:12" s="8" customFormat="1" ht="30.75">
      <c r="A27" s="268">
        <v>17</v>
      </c>
      <c r="B27" s="69">
        <v>600</v>
      </c>
      <c r="C27" s="69">
        <v>60014</v>
      </c>
      <c r="D27" s="69">
        <v>6300</v>
      </c>
      <c r="E27" s="70" t="s">
        <v>35</v>
      </c>
      <c r="F27" s="143">
        <v>200000</v>
      </c>
      <c r="G27" s="136">
        <f t="shared" si="0"/>
        <v>-46400</v>
      </c>
      <c r="H27" s="143">
        <v>153600</v>
      </c>
      <c r="I27" s="143">
        <v>153558</v>
      </c>
      <c r="J27" s="220"/>
      <c r="K27" s="144">
        <v>0</v>
      </c>
      <c r="L27" s="269" t="s">
        <v>22</v>
      </c>
    </row>
    <row r="28" spans="1:19" ht="78" customHeight="1">
      <c r="A28" s="268">
        <v>18</v>
      </c>
      <c r="B28" s="56">
        <v>600</v>
      </c>
      <c r="C28" s="56">
        <v>60014</v>
      </c>
      <c r="D28" s="56">
        <v>6300</v>
      </c>
      <c r="E28" s="70" t="s">
        <v>34</v>
      </c>
      <c r="F28" s="136">
        <v>550000</v>
      </c>
      <c r="G28" s="136">
        <f t="shared" si="0"/>
        <v>-550000</v>
      </c>
      <c r="H28" s="136">
        <v>0</v>
      </c>
      <c r="I28" s="136">
        <v>0</v>
      </c>
      <c r="J28" s="225"/>
      <c r="K28" s="137">
        <v>86100</v>
      </c>
      <c r="L28" s="269" t="s">
        <v>160</v>
      </c>
      <c r="N28" s="45"/>
      <c r="O28" s="46"/>
      <c r="P28" s="10"/>
      <c r="Q28" s="35"/>
      <c r="R28" s="38"/>
      <c r="S28" s="10"/>
    </row>
    <row r="29" spans="1:19" s="181" customFormat="1" ht="15">
      <c r="A29" s="266"/>
      <c r="B29" s="178"/>
      <c r="C29" s="178">
        <v>60014</v>
      </c>
      <c r="D29" s="178">
        <v>6300</v>
      </c>
      <c r="E29" s="169" t="s">
        <v>11</v>
      </c>
      <c r="F29" s="148">
        <f aca="true" t="shared" si="3" ref="F29:K29">F27+F28</f>
        <v>750000</v>
      </c>
      <c r="G29" s="148">
        <f t="shared" si="0"/>
        <v>-596400</v>
      </c>
      <c r="H29" s="148">
        <f t="shared" si="3"/>
        <v>153600</v>
      </c>
      <c r="I29" s="148">
        <f t="shared" si="3"/>
        <v>153558</v>
      </c>
      <c r="J29" s="219"/>
      <c r="K29" s="179">
        <f t="shared" si="3"/>
        <v>86100</v>
      </c>
      <c r="L29" s="267"/>
      <c r="N29" s="182"/>
      <c r="O29" s="182"/>
      <c r="P29" s="182"/>
      <c r="Q29" s="183"/>
      <c r="R29" s="184"/>
      <c r="S29" s="182"/>
    </row>
    <row r="30" spans="1:12" s="8" customFormat="1" ht="30.75">
      <c r="A30" s="274">
        <v>19</v>
      </c>
      <c r="B30" s="69">
        <v>600</v>
      </c>
      <c r="C30" s="69">
        <v>60016</v>
      </c>
      <c r="D30" s="69">
        <v>6050</v>
      </c>
      <c r="E30" s="59" t="s">
        <v>24</v>
      </c>
      <c r="F30" s="143">
        <v>609330</v>
      </c>
      <c r="G30" s="136">
        <f t="shared" si="0"/>
        <v>-191107</v>
      </c>
      <c r="H30" s="143">
        <v>418223</v>
      </c>
      <c r="I30" s="143">
        <v>1476</v>
      </c>
      <c r="J30" s="220"/>
      <c r="K30" s="144">
        <v>25763</v>
      </c>
      <c r="L30" s="269" t="s">
        <v>143</v>
      </c>
    </row>
    <row r="31" spans="1:12" s="8" customFormat="1" ht="39">
      <c r="A31" s="274">
        <v>20</v>
      </c>
      <c r="B31" s="63">
        <v>600</v>
      </c>
      <c r="C31" s="63">
        <v>60016</v>
      </c>
      <c r="D31" s="63">
        <v>6050</v>
      </c>
      <c r="E31" s="72" t="s">
        <v>36</v>
      </c>
      <c r="F31" s="143">
        <v>15000</v>
      </c>
      <c r="G31" s="136">
        <f t="shared" si="0"/>
        <v>0</v>
      </c>
      <c r="H31" s="141">
        <v>15000</v>
      </c>
      <c r="I31" s="141">
        <v>15000</v>
      </c>
      <c r="J31" s="226" t="s">
        <v>106</v>
      </c>
      <c r="K31" s="145">
        <v>0</v>
      </c>
      <c r="L31" s="275" t="s">
        <v>22</v>
      </c>
    </row>
    <row r="32" spans="1:12" s="181" customFormat="1" ht="15">
      <c r="A32" s="276"/>
      <c r="B32" s="185"/>
      <c r="C32" s="185">
        <v>60016</v>
      </c>
      <c r="D32" s="185">
        <v>6050</v>
      </c>
      <c r="E32" s="169" t="s">
        <v>11</v>
      </c>
      <c r="F32" s="156">
        <f aca="true" t="shared" si="4" ref="F32:K32">SUM(F30:F31)</f>
        <v>624330</v>
      </c>
      <c r="G32" s="148">
        <f t="shared" si="0"/>
        <v>-191107</v>
      </c>
      <c r="H32" s="156">
        <f t="shared" si="4"/>
        <v>433223</v>
      </c>
      <c r="I32" s="156">
        <f t="shared" si="4"/>
        <v>16476</v>
      </c>
      <c r="J32" s="224">
        <f t="shared" si="4"/>
        <v>0</v>
      </c>
      <c r="K32" s="180">
        <f t="shared" si="4"/>
        <v>25763</v>
      </c>
      <c r="L32" s="277"/>
    </row>
    <row r="33" spans="1:12" s="7" customFormat="1" ht="62.25" customHeight="1">
      <c r="A33" s="274">
        <v>21</v>
      </c>
      <c r="B33" s="63">
        <v>600</v>
      </c>
      <c r="C33" s="63">
        <v>60017</v>
      </c>
      <c r="D33" s="63">
        <v>6050</v>
      </c>
      <c r="E33" s="57" t="s">
        <v>26</v>
      </c>
      <c r="F33" s="143">
        <v>0</v>
      </c>
      <c r="G33" s="136">
        <f t="shared" si="0"/>
        <v>12300</v>
      </c>
      <c r="H33" s="141">
        <v>12300</v>
      </c>
      <c r="I33" s="141">
        <v>12300</v>
      </c>
      <c r="J33" s="216">
        <v>0</v>
      </c>
      <c r="K33" s="145">
        <v>27060</v>
      </c>
      <c r="L33" s="275" t="s">
        <v>104</v>
      </c>
    </row>
    <row r="34" spans="1:12" s="8" customFormat="1" ht="30.75">
      <c r="A34" s="274">
        <v>22</v>
      </c>
      <c r="B34" s="63">
        <v>600</v>
      </c>
      <c r="C34" s="63">
        <v>60017</v>
      </c>
      <c r="D34" s="63">
        <v>6050</v>
      </c>
      <c r="E34" s="57" t="s">
        <v>203</v>
      </c>
      <c r="F34" s="143">
        <v>0</v>
      </c>
      <c r="G34" s="136">
        <f t="shared" si="0"/>
        <v>89140</v>
      </c>
      <c r="H34" s="141">
        <v>89140</v>
      </c>
      <c r="I34" s="141">
        <v>89140</v>
      </c>
      <c r="J34" s="216">
        <v>0</v>
      </c>
      <c r="K34" s="145">
        <v>6500</v>
      </c>
      <c r="L34" s="275" t="s">
        <v>140</v>
      </c>
    </row>
    <row r="35" spans="1:12" s="8" customFormat="1" ht="46.5">
      <c r="A35" s="274">
        <v>23</v>
      </c>
      <c r="B35" s="63">
        <v>600</v>
      </c>
      <c r="C35" s="63">
        <v>60017</v>
      </c>
      <c r="D35" s="63">
        <v>6050</v>
      </c>
      <c r="E35" s="57" t="s">
        <v>84</v>
      </c>
      <c r="F35" s="143">
        <v>0</v>
      </c>
      <c r="G35" s="136">
        <f t="shared" si="0"/>
        <v>7200</v>
      </c>
      <c r="H35" s="141">
        <v>7200</v>
      </c>
      <c r="I35" s="141">
        <v>7154</v>
      </c>
      <c r="J35" s="216">
        <v>0</v>
      </c>
      <c r="K35" s="145">
        <v>7154</v>
      </c>
      <c r="L35" s="275" t="s">
        <v>161</v>
      </c>
    </row>
    <row r="36" spans="1:12" s="8" customFormat="1" ht="30.75">
      <c r="A36" s="274">
        <v>24</v>
      </c>
      <c r="B36" s="69">
        <v>600</v>
      </c>
      <c r="C36" s="69">
        <v>60017</v>
      </c>
      <c r="D36" s="69">
        <v>6050</v>
      </c>
      <c r="E36" s="73" t="s">
        <v>37</v>
      </c>
      <c r="F36" s="143">
        <v>20000</v>
      </c>
      <c r="G36" s="136">
        <f t="shared" si="0"/>
        <v>-8833</v>
      </c>
      <c r="H36" s="143">
        <v>11167</v>
      </c>
      <c r="I36" s="143">
        <v>11166.03</v>
      </c>
      <c r="J36" s="220">
        <v>0</v>
      </c>
      <c r="K36" s="144">
        <v>0</v>
      </c>
      <c r="L36" s="269" t="s">
        <v>22</v>
      </c>
    </row>
    <row r="37" spans="1:12" s="8" customFormat="1" ht="30.75">
      <c r="A37" s="274">
        <v>25</v>
      </c>
      <c r="B37" s="69">
        <v>600</v>
      </c>
      <c r="C37" s="69">
        <v>60017</v>
      </c>
      <c r="D37" s="69">
        <v>6050</v>
      </c>
      <c r="E37" s="73" t="s">
        <v>38</v>
      </c>
      <c r="F37" s="143">
        <v>22000</v>
      </c>
      <c r="G37" s="136">
        <f t="shared" si="0"/>
        <v>-1207</v>
      </c>
      <c r="H37" s="143">
        <v>20793</v>
      </c>
      <c r="I37" s="143">
        <v>20792.16</v>
      </c>
      <c r="J37" s="220">
        <v>0</v>
      </c>
      <c r="K37" s="144">
        <v>0</v>
      </c>
      <c r="L37" s="269" t="s">
        <v>22</v>
      </c>
    </row>
    <row r="38" spans="1:12" s="8" customFormat="1" ht="30.75">
      <c r="A38" s="274">
        <v>26</v>
      </c>
      <c r="B38" s="63">
        <v>600</v>
      </c>
      <c r="C38" s="63">
        <v>60017</v>
      </c>
      <c r="D38" s="63">
        <v>6050</v>
      </c>
      <c r="E38" s="73" t="s">
        <v>39</v>
      </c>
      <c r="F38" s="143">
        <v>100000</v>
      </c>
      <c r="G38" s="136">
        <f t="shared" si="0"/>
        <v>179</v>
      </c>
      <c r="H38" s="141">
        <v>100179</v>
      </c>
      <c r="I38" s="141">
        <v>100178.78</v>
      </c>
      <c r="J38" s="216">
        <v>0</v>
      </c>
      <c r="K38" s="145">
        <v>0</v>
      </c>
      <c r="L38" s="269" t="s">
        <v>22</v>
      </c>
    </row>
    <row r="39" spans="1:12" s="8" customFormat="1" ht="24">
      <c r="A39" s="274">
        <v>27</v>
      </c>
      <c r="B39" s="63">
        <v>600</v>
      </c>
      <c r="C39" s="63">
        <v>60017</v>
      </c>
      <c r="D39" s="63">
        <v>6050</v>
      </c>
      <c r="E39" s="73" t="s">
        <v>40</v>
      </c>
      <c r="F39" s="143">
        <v>540000</v>
      </c>
      <c r="G39" s="136">
        <f t="shared" si="0"/>
        <v>-540000</v>
      </c>
      <c r="H39" s="141">
        <v>0</v>
      </c>
      <c r="I39" s="141">
        <v>0</v>
      </c>
      <c r="J39" s="216">
        <v>0</v>
      </c>
      <c r="K39" s="145">
        <v>0</v>
      </c>
      <c r="L39" s="275" t="s">
        <v>103</v>
      </c>
    </row>
    <row r="40" spans="1:12" s="8" customFormat="1" ht="30.75">
      <c r="A40" s="274">
        <v>28</v>
      </c>
      <c r="B40" s="63">
        <v>600</v>
      </c>
      <c r="C40" s="63">
        <v>60017</v>
      </c>
      <c r="D40" s="63">
        <v>6050</v>
      </c>
      <c r="E40" s="73" t="s">
        <v>41</v>
      </c>
      <c r="F40" s="143">
        <v>30000</v>
      </c>
      <c r="G40" s="136">
        <f t="shared" si="0"/>
        <v>9700</v>
      </c>
      <c r="H40" s="141">
        <v>39700</v>
      </c>
      <c r="I40" s="141">
        <v>39663.79</v>
      </c>
      <c r="J40" s="216">
        <v>0</v>
      </c>
      <c r="K40" s="145">
        <v>0</v>
      </c>
      <c r="L40" s="269" t="s">
        <v>22</v>
      </c>
    </row>
    <row r="41" spans="1:12" s="8" customFormat="1" ht="30.75">
      <c r="A41" s="274">
        <v>29</v>
      </c>
      <c r="B41" s="63">
        <v>600</v>
      </c>
      <c r="C41" s="63">
        <v>60017</v>
      </c>
      <c r="D41" s="63">
        <v>6050</v>
      </c>
      <c r="E41" s="73" t="s">
        <v>42</v>
      </c>
      <c r="F41" s="143">
        <v>25000</v>
      </c>
      <c r="G41" s="136">
        <f t="shared" si="0"/>
        <v>4900</v>
      </c>
      <c r="H41" s="141">
        <v>29900</v>
      </c>
      <c r="I41" s="141">
        <v>29800.4</v>
      </c>
      <c r="J41" s="216">
        <v>0</v>
      </c>
      <c r="K41" s="145">
        <v>0</v>
      </c>
      <c r="L41" s="269" t="s">
        <v>22</v>
      </c>
    </row>
    <row r="42" spans="1:12" s="8" customFormat="1" ht="51.75" customHeight="1">
      <c r="A42" s="274">
        <v>30</v>
      </c>
      <c r="B42" s="63">
        <v>600</v>
      </c>
      <c r="C42" s="63">
        <v>60017</v>
      </c>
      <c r="D42" s="63">
        <v>6050</v>
      </c>
      <c r="E42" s="73" t="s">
        <v>43</v>
      </c>
      <c r="F42" s="143">
        <v>20000</v>
      </c>
      <c r="G42" s="136">
        <f t="shared" si="0"/>
        <v>6952</v>
      </c>
      <c r="H42" s="141">
        <v>26952</v>
      </c>
      <c r="I42" s="141">
        <v>26952</v>
      </c>
      <c r="J42" s="216">
        <v>0</v>
      </c>
      <c r="K42" s="145">
        <v>0</v>
      </c>
      <c r="L42" s="275" t="s">
        <v>22</v>
      </c>
    </row>
    <row r="43" spans="1:12" s="8" customFormat="1" ht="30.75">
      <c r="A43" s="274">
        <v>31</v>
      </c>
      <c r="B43" s="63">
        <v>600</v>
      </c>
      <c r="C43" s="63">
        <v>60017</v>
      </c>
      <c r="D43" s="63">
        <v>6050</v>
      </c>
      <c r="E43" s="73" t="s">
        <v>44</v>
      </c>
      <c r="F43" s="143">
        <v>720000</v>
      </c>
      <c r="G43" s="136">
        <f t="shared" si="0"/>
        <v>-720000</v>
      </c>
      <c r="H43" s="141">
        <v>0</v>
      </c>
      <c r="I43" s="141">
        <v>0</v>
      </c>
      <c r="J43" s="216">
        <v>0</v>
      </c>
      <c r="K43" s="145">
        <v>0</v>
      </c>
      <c r="L43" s="275" t="s">
        <v>103</v>
      </c>
    </row>
    <row r="44" spans="1:12" s="8" customFormat="1" ht="46.5">
      <c r="A44" s="274">
        <v>32</v>
      </c>
      <c r="B44" s="63">
        <v>600</v>
      </c>
      <c r="C44" s="63">
        <v>60017</v>
      </c>
      <c r="D44" s="63">
        <v>6050</v>
      </c>
      <c r="E44" s="106" t="s">
        <v>204</v>
      </c>
      <c r="F44" s="146">
        <v>0</v>
      </c>
      <c r="G44" s="136">
        <f t="shared" si="0"/>
        <v>10000</v>
      </c>
      <c r="H44" s="146">
        <v>10000</v>
      </c>
      <c r="I44" s="161">
        <v>9717</v>
      </c>
      <c r="J44" s="216">
        <v>0</v>
      </c>
      <c r="K44" s="145">
        <v>0</v>
      </c>
      <c r="L44" s="275" t="s">
        <v>140</v>
      </c>
    </row>
    <row r="45" spans="1:12" s="8" customFormat="1" ht="21.75" customHeight="1">
      <c r="A45" s="274">
        <v>33</v>
      </c>
      <c r="B45" s="63">
        <v>600</v>
      </c>
      <c r="C45" s="63">
        <v>60017</v>
      </c>
      <c r="D45" s="63">
        <v>6050</v>
      </c>
      <c r="E45" s="106" t="s">
        <v>126</v>
      </c>
      <c r="F45" s="146">
        <v>0</v>
      </c>
      <c r="G45" s="136">
        <f t="shared" si="0"/>
        <v>61301</v>
      </c>
      <c r="H45" s="146">
        <v>61301</v>
      </c>
      <c r="I45" s="161">
        <v>61300.22</v>
      </c>
      <c r="J45" s="216">
        <v>0</v>
      </c>
      <c r="K45" s="145">
        <v>0</v>
      </c>
      <c r="L45" s="275" t="s">
        <v>22</v>
      </c>
    </row>
    <row r="46" spans="1:12" s="8" customFormat="1" ht="30.75">
      <c r="A46" s="274">
        <v>34</v>
      </c>
      <c r="B46" s="63">
        <v>600</v>
      </c>
      <c r="C46" s="63">
        <v>60017</v>
      </c>
      <c r="D46" s="63">
        <v>6050</v>
      </c>
      <c r="E46" s="106" t="s">
        <v>127</v>
      </c>
      <c r="F46" s="146">
        <v>0</v>
      </c>
      <c r="G46" s="136">
        <f t="shared" si="0"/>
        <v>68722</v>
      </c>
      <c r="H46" s="146">
        <v>68722</v>
      </c>
      <c r="I46" s="161">
        <v>68721.99</v>
      </c>
      <c r="J46" s="216">
        <v>0</v>
      </c>
      <c r="K46" s="145">
        <v>0</v>
      </c>
      <c r="L46" s="275" t="s">
        <v>22</v>
      </c>
    </row>
    <row r="47" spans="1:12" s="8" customFormat="1" ht="61.5">
      <c r="A47" s="274">
        <v>35</v>
      </c>
      <c r="B47" s="63">
        <v>600</v>
      </c>
      <c r="C47" s="63">
        <v>60017</v>
      </c>
      <c r="D47" s="63">
        <v>6050</v>
      </c>
      <c r="E47" s="73" t="s">
        <v>205</v>
      </c>
      <c r="F47" s="143">
        <v>30500</v>
      </c>
      <c r="G47" s="136">
        <f t="shared" si="0"/>
        <v>27611</v>
      </c>
      <c r="H47" s="141">
        <v>58111</v>
      </c>
      <c r="I47" s="141">
        <v>58110.37</v>
      </c>
      <c r="J47" s="216">
        <v>0</v>
      </c>
      <c r="K47" s="141">
        <v>45279.17</v>
      </c>
      <c r="L47" s="275" t="s">
        <v>150</v>
      </c>
    </row>
    <row r="48" spans="1:12" s="181" customFormat="1" ht="15">
      <c r="A48" s="276"/>
      <c r="B48" s="185"/>
      <c r="C48" s="185">
        <v>60017</v>
      </c>
      <c r="D48" s="185">
        <v>6050</v>
      </c>
      <c r="E48" s="169" t="s">
        <v>11</v>
      </c>
      <c r="F48" s="156">
        <f>SUM(F33:F47)</f>
        <v>1507500</v>
      </c>
      <c r="G48" s="148">
        <f t="shared" si="0"/>
        <v>-972035</v>
      </c>
      <c r="H48" s="156">
        <f>SUM(H33:H47)</f>
        <v>535465</v>
      </c>
      <c r="I48" s="156">
        <f>SUM(I33:I47)</f>
        <v>534996.74</v>
      </c>
      <c r="J48" s="227">
        <v>0</v>
      </c>
      <c r="K48" s="186">
        <f>SUM(K33:K47)</f>
        <v>85993.17</v>
      </c>
      <c r="L48" s="277"/>
    </row>
    <row r="49" spans="1:12" s="107" customFormat="1" ht="39">
      <c r="A49" s="274">
        <v>36</v>
      </c>
      <c r="B49" s="63">
        <v>600</v>
      </c>
      <c r="C49" s="63">
        <v>60095</v>
      </c>
      <c r="D49" s="63">
        <v>6060</v>
      </c>
      <c r="E49" s="108" t="s">
        <v>21</v>
      </c>
      <c r="F49" s="147">
        <v>0</v>
      </c>
      <c r="G49" s="148">
        <f t="shared" si="0"/>
        <v>5000</v>
      </c>
      <c r="H49" s="147">
        <v>5000</v>
      </c>
      <c r="I49" s="162">
        <v>4612.5</v>
      </c>
      <c r="J49" s="228" t="s">
        <v>106</v>
      </c>
      <c r="K49" s="145">
        <v>0</v>
      </c>
      <c r="L49" s="275" t="s">
        <v>22</v>
      </c>
    </row>
    <row r="50" spans="1:12" s="181" customFormat="1" ht="15">
      <c r="A50" s="276"/>
      <c r="B50" s="185"/>
      <c r="C50" s="185">
        <v>60095</v>
      </c>
      <c r="D50" s="185">
        <v>6060</v>
      </c>
      <c r="E50" s="169" t="s">
        <v>11</v>
      </c>
      <c r="F50" s="156">
        <f>F49</f>
        <v>0</v>
      </c>
      <c r="G50" s="156">
        <f>G49</f>
        <v>5000</v>
      </c>
      <c r="H50" s="156">
        <f>H49</f>
        <v>5000</v>
      </c>
      <c r="I50" s="156">
        <f>I49</f>
        <v>4612.5</v>
      </c>
      <c r="J50" s="227"/>
      <c r="K50" s="186">
        <f>K49</f>
        <v>0</v>
      </c>
      <c r="L50" s="277"/>
    </row>
    <row r="51" spans="1:12" s="8" customFormat="1" ht="61.5">
      <c r="A51" s="274">
        <v>37</v>
      </c>
      <c r="B51" s="69">
        <v>630</v>
      </c>
      <c r="C51" s="69">
        <v>63003</v>
      </c>
      <c r="D51" s="69">
        <v>6050</v>
      </c>
      <c r="E51" s="59" t="s">
        <v>206</v>
      </c>
      <c r="F51" s="143">
        <v>0</v>
      </c>
      <c r="G51" s="136">
        <f>H51-F51</f>
        <v>28200</v>
      </c>
      <c r="H51" s="146">
        <v>28200</v>
      </c>
      <c r="I51" s="161">
        <v>28200</v>
      </c>
      <c r="J51" s="220">
        <v>0</v>
      </c>
      <c r="K51" s="144">
        <v>0</v>
      </c>
      <c r="L51" s="269" t="s">
        <v>143</v>
      </c>
    </row>
    <row r="52" spans="1:12" s="8" customFormat="1" ht="46.5">
      <c r="A52" s="274">
        <v>38</v>
      </c>
      <c r="B52" s="69">
        <v>630</v>
      </c>
      <c r="C52" s="69">
        <v>63003</v>
      </c>
      <c r="D52" s="69">
        <v>6050</v>
      </c>
      <c r="E52" s="73" t="s">
        <v>207</v>
      </c>
      <c r="F52" s="143">
        <v>8000</v>
      </c>
      <c r="G52" s="136">
        <v>0</v>
      </c>
      <c r="H52" s="146">
        <v>10940</v>
      </c>
      <c r="I52" s="161">
        <v>9840</v>
      </c>
      <c r="J52" s="220">
        <v>0</v>
      </c>
      <c r="K52" s="144">
        <v>62499.99</v>
      </c>
      <c r="L52" s="269" t="s">
        <v>144</v>
      </c>
    </row>
    <row r="53" spans="1:12" s="33" customFormat="1" ht="15">
      <c r="A53" s="278"/>
      <c r="B53" s="187">
        <v>630</v>
      </c>
      <c r="C53" s="187">
        <v>63003</v>
      </c>
      <c r="D53" s="187">
        <v>6050</v>
      </c>
      <c r="E53" s="188" t="s">
        <v>11</v>
      </c>
      <c r="F53" s="189">
        <f aca="true" t="shared" si="5" ref="F53:K53">SUM(F51:F52)</f>
        <v>8000</v>
      </c>
      <c r="G53" s="189">
        <f t="shared" si="5"/>
        <v>28200</v>
      </c>
      <c r="H53" s="189">
        <f t="shared" si="5"/>
        <v>39140</v>
      </c>
      <c r="I53" s="189">
        <f t="shared" si="5"/>
        <v>38040</v>
      </c>
      <c r="J53" s="229">
        <f t="shared" si="5"/>
        <v>0</v>
      </c>
      <c r="K53" s="190">
        <f t="shared" si="5"/>
        <v>62499.99</v>
      </c>
      <c r="L53" s="279"/>
    </row>
    <row r="54" spans="1:12" s="8" customFormat="1" ht="30.75">
      <c r="A54" s="280">
        <v>39</v>
      </c>
      <c r="B54" s="69">
        <v>700</v>
      </c>
      <c r="C54" s="69">
        <v>70004</v>
      </c>
      <c r="D54" s="69">
        <v>6050</v>
      </c>
      <c r="E54" s="57" t="s">
        <v>85</v>
      </c>
      <c r="F54" s="120">
        <v>0</v>
      </c>
      <c r="G54" s="136">
        <f t="shared" si="0"/>
        <v>208198</v>
      </c>
      <c r="H54" s="133">
        <v>208198</v>
      </c>
      <c r="I54" s="161">
        <v>200823.69</v>
      </c>
      <c r="J54" s="230">
        <v>0</v>
      </c>
      <c r="K54" s="62">
        <v>0</v>
      </c>
      <c r="L54" s="281" t="s">
        <v>22</v>
      </c>
    </row>
    <row r="55" spans="1:12" s="8" customFormat="1" ht="30.75">
      <c r="A55" s="280">
        <v>40</v>
      </c>
      <c r="B55" s="69">
        <v>700</v>
      </c>
      <c r="C55" s="69">
        <v>70004</v>
      </c>
      <c r="D55" s="69">
        <v>6050</v>
      </c>
      <c r="E55" s="57" t="s">
        <v>86</v>
      </c>
      <c r="F55" s="141">
        <v>0</v>
      </c>
      <c r="G55" s="136">
        <f t="shared" si="0"/>
        <v>24600</v>
      </c>
      <c r="H55" s="120">
        <v>24600</v>
      </c>
      <c r="I55" s="120">
        <v>24600</v>
      </c>
      <c r="J55" s="230">
        <v>0</v>
      </c>
      <c r="K55" s="62">
        <v>0</v>
      </c>
      <c r="L55" s="282" t="s">
        <v>22</v>
      </c>
    </row>
    <row r="56" spans="1:12" s="8" customFormat="1" ht="30.75">
      <c r="A56" s="283">
        <v>41</v>
      </c>
      <c r="B56" s="69">
        <v>700</v>
      </c>
      <c r="C56" s="69">
        <v>70004</v>
      </c>
      <c r="D56" s="69">
        <v>6050</v>
      </c>
      <c r="E56" s="57" t="s">
        <v>87</v>
      </c>
      <c r="F56" s="120">
        <v>0</v>
      </c>
      <c r="G56" s="136">
        <f t="shared" si="0"/>
        <v>27800</v>
      </c>
      <c r="H56" s="120">
        <v>27800</v>
      </c>
      <c r="I56" s="120">
        <v>27800</v>
      </c>
      <c r="J56" s="230">
        <v>0</v>
      </c>
      <c r="K56" s="62">
        <v>0</v>
      </c>
      <c r="L56" s="282" t="s">
        <v>22</v>
      </c>
    </row>
    <row r="57" spans="1:12" s="8" customFormat="1" ht="30.75">
      <c r="A57" s="274">
        <v>42</v>
      </c>
      <c r="B57" s="63">
        <v>700</v>
      </c>
      <c r="C57" s="63">
        <v>70004</v>
      </c>
      <c r="D57" s="63">
        <v>6050</v>
      </c>
      <c r="E57" s="75" t="s">
        <v>45</v>
      </c>
      <c r="F57" s="120">
        <v>40000</v>
      </c>
      <c r="G57" s="136">
        <f t="shared" si="0"/>
        <v>-40000</v>
      </c>
      <c r="H57" s="120">
        <v>0</v>
      </c>
      <c r="I57" s="120"/>
      <c r="J57" s="231">
        <v>0</v>
      </c>
      <c r="K57" s="137">
        <v>0</v>
      </c>
      <c r="L57" s="282" t="s">
        <v>22</v>
      </c>
    </row>
    <row r="58" spans="1:12" s="8" customFormat="1" ht="30.75">
      <c r="A58" s="274">
        <v>43</v>
      </c>
      <c r="B58" s="63">
        <v>700</v>
      </c>
      <c r="C58" s="63">
        <v>70004</v>
      </c>
      <c r="D58" s="63">
        <v>6050</v>
      </c>
      <c r="E58" s="75" t="s">
        <v>46</v>
      </c>
      <c r="F58" s="120">
        <v>28000</v>
      </c>
      <c r="G58" s="136">
        <v>28000</v>
      </c>
      <c r="H58" s="133">
        <v>28000</v>
      </c>
      <c r="I58" s="161">
        <v>16492.19</v>
      </c>
      <c r="J58" s="231">
        <v>0</v>
      </c>
      <c r="K58" s="137">
        <v>0</v>
      </c>
      <c r="L58" s="282" t="s">
        <v>22</v>
      </c>
    </row>
    <row r="59" spans="1:12" s="8" customFormat="1" ht="30.75">
      <c r="A59" s="274">
        <v>44</v>
      </c>
      <c r="B59" s="63">
        <v>700</v>
      </c>
      <c r="C59" s="63">
        <v>70004</v>
      </c>
      <c r="D59" s="63">
        <v>6050</v>
      </c>
      <c r="E59" s="75" t="s">
        <v>47</v>
      </c>
      <c r="F59" s="120">
        <v>90000</v>
      </c>
      <c r="G59" s="136">
        <f t="shared" si="0"/>
        <v>-51362</v>
      </c>
      <c r="H59" s="133">
        <v>38638</v>
      </c>
      <c r="I59" s="161">
        <v>38637.53</v>
      </c>
      <c r="J59" s="231">
        <v>0</v>
      </c>
      <c r="K59" s="137">
        <v>0</v>
      </c>
      <c r="L59" s="282" t="s">
        <v>22</v>
      </c>
    </row>
    <row r="60" spans="1:12" s="8" customFormat="1" ht="30.75">
      <c r="A60" s="274">
        <v>45</v>
      </c>
      <c r="B60" s="63">
        <v>700</v>
      </c>
      <c r="C60" s="63">
        <v>70004</v>
      </c>
      <c r="D60" s="63">
        <v>6050</v>
      </c>
      <c r="E60" s="100" t="s">
        <v>128</v>
      </c>
      <c r="F60" s="133">
        <v>0</v>
      </c>
      <c r="G60" s="284"/>
      <c r="H60" s="133">
        <v>13000</v>
      </c>
      <c r="I60" s="161">
        <v>12765.1</v>
      </c>
      <c r="J60" s="231">
        <v>0</v>
      </c>
      <c r="K60" s="137">
        <v>0</v>
      </c>
      <c r="L60" s="282" t="s">
        <v>22</v>
      </c>
    </row>
    <row r="61" spans="1:12" s="8" customFormat="1" ht="15">
      <c r="A61" s="274">
        <v>46</v>
      </c>
      <c r="B61" s="63">
        <v>700</v>
      </c>
      <c r="C61" s="63">
        <v>70004</v>
      </c>
      <c r="D61" s="63">
        <v>6050</v>
      </c>
      <c r="E61" s="75" t="s">
        <v>48</v>
      </c>
      <c r="F61" s="120">
        <v>50000</v>
      </c>
      <c r="G61" s="136">
        <f t="shared" si="0"/>
        <v>-20000</v>
      </c>
      <c r="H61" s="133">
        <v>30000</v>
      </c>
      <c r="I61" s="161">
        <v>28303.35</v>
      </c>
      <c r="J61" s="231">
        <v>0</v>
      </c>
      <c r="K61" s="137">
        <v>0</v>
      </c>
      <c r="L61" s="282" t="s">
        <v>22</v>
      </c>
    </row>
    <row r="62" spans="1:16" s="8" customFormat="1" ht="30.75">
      <c r="A62" s="274">
        <v>47</v>
      </c>
      <c r="B62" s="63">
        <v>700</v>
      </c>
      <c r="C62" s="63">
        <v>70004</v>
      </c>
      <c r="D62" s="63">
        <v>6050</v>
      </c>
      <c r="E62" s="72" t="s">
        <v>49</v>
      </c>
      <c r="F62" s="120">
        <v>37000</v>
      </c>
      <c r="G62" s="136">
        <f t="shared" si="0"/>
        <v>764</v>
      </c>
      <c r="H62" s="120">
        <v>37764</v>
      </c>
      <c r="I62" s="120">
        <v>37763.55</v>
      </c>
      <c r="J62" s="231">
        <v>0</v>
      </c>
      <c r="K62" s="137">
        <v>0</v>
      </c>
      <c r="L62" s="275" t="s">
        <v>22</v>
      </c>
      <c r="P62" s="39"/>
    </row>
    <row r="63" spans="1:16" s="8" customFormat="1" ht="15">
      <c r="A63" s="274">
        <v>48</v>
      </c>
      <c r="B63" s="63">
        <v>700</v>
      </c>
      <c r="C63" s="63">
        <v>70004</v>
      </c>
      <c r="D63" s="63">
        <v>6050</v>
      </c>
      <c r="E63" s="72" t="s">
        <v>50</v>
      </c>
      <c r="F63" s="120">
        <v>50000</v>
      </c>
      <c r="G63" s="136">
        <f t="shared" si="0"/>
        <v>-50000</v>
      </c>
      <c r="H63" s="120">
        <v>0</v>
      </c>
      <c r="I63" s="120"/>
      <c r="J63" s="230"/>
      <c r="K63" s="137">
        <v>0</v>
      </c>
      <c r="L63" s="275">
        <v>0</v>
      </c>
      <c r="P63" s="39"/>
    </row>
    <row r="64" spans="1:12" s="181" customFormat="1" ht="15">
      <c r="A64" s="276"/>
      <c r="B64" s="67">
        <v>700</v>
      </c>
      <c r="C64" s="67">
        <v>70004</v>
      </c>
      <c r="D64" s="191">
        <v>6050</v>
      </c>
      <c r="E64" s="192" t="s">
        <v>11</v>
      </c>
      <c r="F64" s="193">
        <f>SUM(F54:F63)</f>
        <v>295000</v>
      </c>
      <c r="G64" s="148">
        <f t="shared" si="0"/>
        <v>113000</v>
      </c>
      <c r="H64" s="193">
        <f>SUM(H54:H63)</f>
        <v>408000</v>
      </c>
      <c r="I64" s="193">
        <f>SUM(I54:I63)</f>
        <v>387185.41</v>
      </c>
      <c r="J64" s="232">
        <v>0</v>
      </c>
      <c r="K64" s="179">
        <v>0</v>
      </c>
      <c r="L64" s="273"/>
    </row>
    <row r="65" spans="1:12" s="8" customFormat="1" ht="30.75">
      <c r="A65" s="285">
        <v>49</v>
      </c>
      <c r="B65" s="69">
        <v>700</v>
      </c>
      <c r="C65" s="69">
        <v>70005</v>
      </c>
      <c r="D65" s="69">
        <v>6050</v>
      </c>
      <c r="E65" s="57" t="s">
        <v>168</v>
      </c>
      <c r="F65" s="143">
        <v>0</v>
      </c>
      <c r="G65" s="136">
        <f t="shared" si="0"/>
        <v>24600</v>
      </c>
      <c r="H65" s="136">
        <v>24600</v>
      </c>
      <c r="I65" s="136">
        <v>24600</v>
      </c>
      <c r="J65" s="221">
        <v>0</v>
      </c>
      <c r="K65" s="137">
        <v>24600</v>
      </c>
      <c r="L65" s="269" t="s">
        <v>25</v>
      </c>
    </row>
    <row r="66" spans="1:12" s="8" customFormat="1" ht="30.75">
      <c r="A66" s="274">
        <v>50</v>
      </c>
      <c r="B66" s="69">
        <v>700</v>
      </c>
      <c r="C66" s="69">
        <v>70005</v>
      </c>
      <c r="D66" s="69">
        <v>6050</v>
      </c>
      <c r="E66" s="73" t="s">
        <v>51</v>
      </c>
      <c r="F66" s="143">
        <v>10000</v>
      </c>
      <c r="G66" s="136">
        <f t="shared" si="0"/>
        <v>-10000</v>
      </c>
      <c r="H66" s="136">
        <v>0</v>
      </c>
      <c r="I66" s="136">
        <v>0</v>
      </c>
      <c r="J66" s="221">
        <v>0</v>
      </c>
      <c r="K66" s="137">
        <v>0</v>
      </c>
      <c r="L66" s="269"/>
    </row>
    <row r="67" spans="1:12" ht="61.5">
      <c r="A67" s="274">
        <v>51</v>
      </c>
      <c r="B67" s="69">
        <v>700</v>
      </c>
      <c r="C67" s="69">
        <v>70005</v>
      </c>
      <c r="D67" s="69">
        <v>6050</v>
      </c>
      <c r="E67" s="76" t="s">
        <v>208</v>
      </c>
      <c r="F67" s="149">
        <v>50000</v>
      </c>
      <c r="G67" s="136">
        <f t="shared" si="0"/>
        <v>-657</v>
      </c>
      <c r="H67" s="133">
        <v>49343</v>
      </c>
      <c r="I67" s="161">
        <v>20972.2</v>
      </c>
      <c r="J67" s="220">
        <v>0</v>
      </c>
      <c r="K67" s="137">
        <v>0</v>
      </c>
      <c r="L67" s="269" t="s">
        <v>145</v>
      </c>
    </row>
    <row r="68" spans="1:12" ht="61.5">
      <c r="A68" s="274">
        <v>52</v>
      </c>
      <c r="B68" s="69">
        <v>700</v>
      </c>
      <c r="C68" s="69">
        <v>70005</v>
      </c>
      <c r="D68" s="69">
        <v>6050</v>
      </c>
      <c r="E68" s="77" t="s">
        <v>52</v>
      </c>
      <c r="F68" s="149">
        <v>3592455</v>
      </c>
      <c r="G68" s="136">
        <f t="shared" si="0"/>
        <v>-1470400</v>
      </c>
      <c r="H68" s="133">
        <v>2122055</v>
      </c>
      <c r="I68" s="161">
        <v>2120824.57</v>
      </c>
      <c r="J68" s="226" t="s">
        <v>216</v>
      </c>
      <c r="K68" s="137">
        <v>0</v>
      </c>
      <c r="L68" s="275" t="s">
        <v>169</v>
      </c>
    </row>
    <row r="69" spans="1:12" ht="82.5" customHeight="1">
      <c r="A69" s="274">
        <v>53</v>
      </c>
      <c r="B69" s="69">
        <v>700</v>
      </c>
      <c r="C69" s="69">
        <v>70005</v>
      </c>
      <c r="D69" s="69">
        <v>6050</v>
      </c>
      <c r="E69" s="72" t="s">
        <v>53</v>
      </c>
      <c r="F69" s="150">
        <v>87000</v>
      </c>
      <c r="G69" s="136">
        <f t="shared" si="0"/>
        <v>-87000</v>
      </c>
      <c r="H69" s="139">
        <v>0</v>
      </c>
      <c r="I69" s="136">
        <v>0</v>
      </c>
      <c r="J69" s="216">
        <v>0</v>
      </c>
      <c r="K69" s="137">
        <v>0</v>
      </c>
      <c r="L69" s="269"/>
    </row>
    <row r="70" spans="1:12" ht="30.75">
      <c r="A70" s="274">
        <v>54</v>
      </c>
      <c r="B70" s="69">
        <v>700</v>
      </c>
      <c r="C70" s="69">
        <v>70005</v>
      </c>
      <c r="D70" s="69">
        <v>6050</v>
      </c>
      <c r="E70" s="77" t="s">
        <v>54</v>
      </c>
      <c r="F70" s="151">
        <v>16000</v>
      </c>
      <c r="G70" s="136">
        <f t="shared" si="0"/>
        <v>0</v>
      </c>
      <c r="H70" s="136">
        <v>16000</v>
      </c>
      <c r="I70" s="136">
        <v>12195.12</v>
      </c>
      <c r="J70" s="220">
        <v>0</v>
      </c>
      <c r="K70" s="137">
        <v>0</v>
      </c>
      <c r="L70" s="269" t="s">
        <v>22</v>
      </c>
    </row>
    <row r="71" spans="1:12" ht="30.75">
      <c r="A71" s="286">
        <v>55</v>
      </c>
      <c r="B71" s="63">
        <v>700</v>
      </c>
      <c r="C71" s="63">
        <v>70005</v>
      </c>
      <c r="D71" s="63">
        <v>6050</v>
      </c>
      <c r="E71" s="78" t="s">
        <v>55</v>
      </c>
      <c r="F71" s="152">
        <v>15000</v>
      </c>
      <c r="G71" s="139">
        <f t="shared" si="0"/>
        <v>-15000</v>
      </c>
      <c r="H71" s="139">
        <v>0</v>
      </c>
      <c r="I71" s="139">
        <v>0</v>
      </c>
      <c r="J71" s="223">
        <v>0</v>
      </c>
      <c r="K71" s="142">
        <v>0</v>
      </c>
      <c r="L71" s="275" t="s">
        <v>103</v>
      </c>
    </row>
    <row r="72" spans="1:12" ht="46.5">
      <c r="A72" s="286">
        <v>56</v>
      </c>
      <c r="B72" s="63">
        <v>700</v>
      </c>
      <c r="C72" s="63">
        <v>70005</v>
      </c>
      <c r="D72" s="63">
        <v>6050</v>
      </c>
      <c r="E72" s="100" t="s">
        <v>170</v>
      </c>
      <c r="F72" s="284"/>
      <c r="G72" s="139"/>
      <c r="H72" s="133">
        <v>46125</v>
      </c>
      <c r="I72" s="161">
        <v>46125</v>
      </c>
      <c r="J72" s="223">
        <v>0</v>
      </c>
      <c r="K72" s="142">
        <v>46125</v>
      </c>
      <c r="L72" s="275" t="s">
        <v>145</v>
      </c>
    </row>
    <row r="73" spans="1:12" s="34" customFormat="1" ht="39">
      <c r="A73" s="274">
        <v>57</v>
      </c>
      <c r="B73" s="69">
        <v>700</v>
      </c>
      <c r="C73" s="69">
        <v>70005</v>
      </c>
      <c r="D73" s="69">
        <v>6050</v>
      </c>
      <c r="E73" s="73" t="s">
        <v>56</v>
      </c>
      <c r="F73" s="153">
        <v>18000</v>
      </c>
      <c r="G73" s="136">
        <f t="shared" si="0"/>
        <v>-306</v>
      </c>
      <c r="H73" s="133">
        <v>17694</v>
      </c>
      <c r="I73" s="161">
        <v>15048.07</v>
      </c>
      <c r="J73" s="228" t="s">
        <v>106</v>
      </c>
      <c r="K73" s="137">
        <v>15048.07</v>
      </c>
      <c r="L73" s="269" t="s">
        <v>23</v>
      </c>
    </row>
    <row r="74" spans="1:12" ht="30.75">
      <c r="A74" s="274">
        <v>58</v>
      </c>
      <c r="B74" s="69">
        <v>700</v>
      </c>
      <c r="C74" s="69">
        <v>70005</v>
      </c>
      <c r="D74" s="69">
        <v>6050</v>
      </c>
      <c r="E74" s="73" t="s">
        <v>57</v>
      </c>
      <c r="F74" s="153">
        <v>14000</v>
      </c>
      <c r="G74" s="136">
        <f aca="true" t="shared" si="6" ref="G74:G135">H74-F74</f>
        <v>0</v>
      </c>
      <c r="H74" s="133">
        <v>14000</v>
      </c>
      <c r="I74" s="161">
        <v>11358.91</v>
      </c>
      <c r="J74" s="233">
        <v>0</v>
      </c>
      <c r="K74" s="137">
        <v>0</v>
      </c>
      <c r="L74" s="269" t="s">
        <v>22</v>
      </c>
    </row>
    <row r="75" spans="1:12" s="34" customFormat="1" ht="15">
      <c r="A75" s="274"/>
      <c r="B75" s="67">
        <v>700</v>
      </c>
      <c r="C75" s="67">
        <v>70005</v>
      </c>
      <c r="D75" s="67">
        <v>6050</v>
      </c>
      <c r="E75" s="194" t="s">
        <v>11</v>
      </c>
      <c r="F75" s="155">
        <f aca="true" t="shared" si="7" ref="F75:K75">SUM(F65:F74)</f>
        <v>3802455</v>
      </c>
      <c r="G75" s="148">
        <f t="shared" si="6"/>
        <v>-1512638</v>
      </c>
      <c r="H75" s="155">
        <f t="shared" si="7"/>
        <v>2289817</v>
      </c>
      <c r="I75" s="155">
        <f t="shared" si="7"/>
        <v>2251123.87</v>
      </c>
      <c r="J75" s="234">
        <f t="shared" si="7"/>
        <v>0</v>
      </c>
      <c r="K75" s="195">
        <f t="shared" si="7"/>
        <v>85773.07</v>
      </c>
      <c r="L75" s="269"/>
    </row>
    <row r="76" spans="1:12" ht="30.75">
      <c r="A76" s="274">
        <v>59</v>
      </c>
      <c r="B76" s="69">
        <v>700</v>
      </c>
      <c r="C76" s="69">
        <v>70005</v>
      </c>
      <c r="D76" s="69">
        <v>6060</v>
      </c>
      <c r="E76" s="79" t="s">
        <v>113</v>
      </c>
      <c r="F76" s="149">
        <v>50000</v>
      </c>
      <c r="G76" s="136">
        <f t="shared" si="6"/>
        <v>-50000</v>
      </c>
      <c r="H76" s="136">
        <v>0</v>
      </c>
      <c r="I76" s="136">
        <v>0</v>
      </c>
      <c r="J76" s="221">
        <v>0</v>
      </c>
      <c r="K76" s="137">
        <v>30690</v>
      </c>
      <c r="L76" s="269"/>
    </row>
    <row r="77" spans="1:12" ht="15">
      <c r="A77" s="274">
        <v>60</v>
      </c>
      <c r="B77" s="69">
        <v>700</v>
      </c>
      <c r="C77" s="69">
        <v>70005</v>
      </c>
      <c r="D77" s="69">
        <v>6060</v>
      </c>
      <c r="E77" s="79" t="s">
        <v>171</v>
      </c>
      <c r="F77" s="149">
        <v>20000</v>
      </c>
      <c r="G77" s="136">
        <f t="shared" si="6"/>
        <v>0</v>
      </c>
      <c r="H77" s="136">
        <v>20000</v>
      </c>
      <c r="I77" s="161">
        <v>12870</v>
      </c>
      <c r="J77" s="221">
        <v>0</v>
      </c>
      <c r="K77" s="137">
        <v>0</v>
      </c>
      <c r="L77" s="269" t="s">
        <v>22</v>
      </c>
    </row>
    <row r="78" spans="1:12" s="34" customFormat="1" ht="15">
      <c r="A78" s="274"/>
      <c r="B78" s="67">
        <v>700</v>
      </c>
      <c r="C78" s="67">
        <v>70005</v>
      </c>
      <c r="D78" s="67">
        <v>6060</v>
      </c>
      <c r="E78" s="169" t="s">
        <v>11</v>
      </c>
      <c r="F78" s="155">
        <f aca="true" t="shared" si="8" ref="F78:K78">F76+F77</f>
        <v>70000</v>
      </c>
      <c r="G78" s="148">
        <f t="shared" si="6"/>
        <v>-50000</v>
      </c>
      <c r="H78" s="155">
        <f t="shared" si="8"/>
        <v>20000</v>
      </c>
      <c r="I78" s="155">
        <f t="shared" si="8"/>
        <v>12870</v>
      </c>
      <c r="J78" s="235">
        <f t="shared" si="8"/>
        <v>0</v>
      </c>
      <c r="K78" s="195">
        <f t="shared" si="8"/>
        <v>30690</v>
      </c>
      <c r="L78" s="269"/>
    </row>
    <row r="79" spans="1:12" s="107" customFormat="1" ht="30.75">
      <c r="A79" s="274">
        <v>61</v>
      </c>
      <c r="B79" s="69">
        <v>700</v>
      </c>
      <c r="C79" s="69">
        <v>70078</v>
      </c>
      <c r="D79" s="69">
        <v>6300</v>
      </c>
      <c r="E79" s="100" t="s">
        <v>164</v>
      </c>
      <c r="F79" s="133">
        <v>0</v>
      </c>
      <c r="G79" s="284">
        <f>H79-F79</f>
        <v>5000</v>
      </c>
      <c r="H79" s="133">
        <v>5000</v>
      </c>
      <c r="I79" s="161">
        <v>5000</v>
      </c>
      <c r="J79" s="236">
        <v>0</v>
      </c>
      <c r="K79" s="154">
        <v>0</v>
      </c>
      <c r="L79" s="269" t="s">
        <v>22</v>
      </c>
    </row>
    <row r="80" spans="1:12" s="34" customFormat="1" ht="15">
      <c r="A80" s="274"/>
      <c r="B80" s="67">
        <v>700</v>
      </c>
      <c r="C80" s="67">
        <v>70078</v>
      </c>
      <c r="D80" s="67">
        <v>6300</v>
      </c>
      <c r="E80" s="169" t="s">
        <v>11</v>
      </c>
      <c r="F80" s="155">
        <f aca="true" t="shared" si="9" ref="F80:K80">F79</f>
        <v>0</v>
      </c>
      <c r="G80" s="155">
        <f t="shared" si="9"/>
        <v>5000</v>
      </c>
      <c r="H80" s="155">
        <f t="shared" si="9"/>
        <v>5000</v>
      </c>
      <c r="I80" s="155">
        <f t="shared" si="9"/>
        <v>5000</v>
      </c>
      <c r="J80" s="235">
        <f t="shared" si="9"/>
        <v>0</v>
      </c>
      <c r="K80" s="155">
        <f t="shared" si="9"/>
        <v>0</v>
      </c>
      <c r="L80" s="269"/>
    </row>
    <row r="81" spans="1:12" s="8" customFormat="1" ht="46.5">
      <c r="A81" s="287">
        <v>62</v>
      </c>
      <c r="B81" s="58">
        <v>710</v>
      </c>
      <c r="C81" s="13">
        <v>71035</v>
      </c>
      <c r="D81" s="13">
        <v>6050</v>
      </c>
      <c r="E81" s="80" t="s">
        <v>88</v>
      </c>
      <c r="F81" s="149">
        <v>0</v>
      </c>
      <c r="G81" s="136">
        <f t="shared" si="6"/>
        <v>5900</v>
      </c>
      <c r="H81" s="149">
        <v>5900</v>
      </c>
      <c r="I81" s="136">
        <v>5900</v>
      </c>
      <c r="J81" s="221">
        <v>0</v>
      </c>
      <c r="K81" s="137">
        <v>46372</v>
      </c>
      <c r="L81" s="288" t="s">
        <v>102</v>
      </c>
    </row>
    <row r="82" spans="1:12" s="34" customFormat="1" ht="15">
      <c r="A82" s="289"/>
      <c r="B82" s="54">
        <v>710</v>
      </c>
      <c r="C82" s="14">
        <v>71035</v>
      </c>
      <c r="D82" s="14">
        <v>6050</v>
      </c>
      <c r="E82" s="196" t="s">
        <v>11</v>
      </c>
      <c r="F82" s="155">
        <f aca="true" t="shared" si="10" ref="F82:K82">F81</f>
        <v>0</v>
      </c>
      <c r="G82" s="148">
        <f t="shared" si="6"/>
        <v>5900</v>
      </c>
      <c r="H82" s="155">
        <f t="shared" si="10"/>
        <v>5900</v>
      </c>
      <c r="I82" s="155">
        <f t="shared" si="10"/>
        <v>5900</v>
      </c>
      <c r="J82" s="235">
        <f t="shared" si="10"/>
        <v>0</v>
      </c>
      <c r="K82" s="195">
        <f t="shared" si="10"/>
        <v>46372</v>
      </c>
      <c r="L82" s="288"/>
    </row>
    <row r="83" spans="1:12" s="8" customFormat="1" ht="30.75">
      <c r="A83" s="290">
        <v>63</v>
      </c>
      <c r="B83" s="58">
        <v>710</v>
      </c>
      <c r="C83" s="13">
        <v>71035</v>
      </c>
      <c r="D83" s="13">
        <v>6060</v>
      </c>
      <c r="E83" s="81" t="s">
        <v>58</v>
      </c>
      <c r="F83" s="149">
        <v>20000</v>
      </c>
      <c r="G83" s="136">
        <f t="shared" si="6"/>
        <v>100</v>
      </c>
      <c r="H83" s="149">
        <v>20100</v>
      </c>
      <c r="I83" s="136">
        <v>20100</v>
      </c>
      <c r="J83" s="221">
        <v>0</v>
      </c>
      <c r="K83" s="137">
        <v>0</v>
      </c>
      <c r="L83" s="269" t="s">
        <v>22</v>
      </c>
    </row>
    <row r="84" spans="1:12" s="34" customFormat="1" ht="15">
      <c r="A84" s="290"/>
      <c r="B84" s="54">
        <v>710</v>
      </c>
      <c r="C84" s="14">
        <v>71035</v>
      </c>
      <c r="D84" s="54"/>
      <c r="E84" s="196" t="s">
        <v>11</v>
      </c>
      <c r="F84" s="155">
        <f aca="true" t="shared" si="11" ref="F84:K84">F83</f>
        <v>20000</v>
      </c>
      <c r="G84" s="148">
        <f t="shared" si="6"/>
        <v>100</v>
      </c>
      <c r="H84" s="155">
        <f t="shared" si="11"/>
        <v>20100</v>
      </c>
      <c r="I84" s="155">
        <f t="shared" si="11"/>
        <v>20100</v>
      </c>
      <c r="J84" s="235">
        <f t="shared" si="11"/>
        <v>0</v>
      </c>
      <c r="K84" s="195">
        <f t="shared" si="11"/>
        <v>0</v>
      </c>
      <c r="L84" s="288"/>
    </row>
    <row r="85" spans="1:12" ht="15">
      <c r="A85" s="287">
        <v>64</v>
      </c>
      <c r="B85" s="58">
        <v>750</v>
      </c>
      <c r="C85" s="13">
        <v>75023</v>
      </c>
      <c r="D85" s="13">
        <v>6060</v>
      </c>
      <c r="E85" s="82" t="s">
        <v>122</v>
      </c>
      <c r="F85" s="149">
        <v>5000</v>
      </c>
      <c r="G85" s="136">
        <f t="shared" si="6"/>
        <v>-510</v>
      </c>
      <c r="H85" s="149">
        <v>4490</v>
      </c>
      <c r="I85" s="149">
        <v>4490</v>
      </c>
      <c r="J85" s="235">
        <v>0</v>
      </c>
      <c r="K85" s="154">
        <v>0</v>
      </c>
      <c r="L85" s="288" t="s">
        <v>22</v>
      </c>
    </row>
    <row r="86" spans="1:12" ht="15">
      <c r="A86" s="289">
        <v>65</v>
      </c>
      <c r="B86" s="58">
        <v>750</v>
      </c>
      <c r="C86" s="13" t="s">
        <v>18</v>
      </c>
      <c r="D86" s="13" t="s">
        <v>13</v>
      </c>
      <c r="E86" s="100" t="s">
        <v>129</v>
      </c>
      <c r="F86" s="133">
        <v>0</v>
      </c>
      <c r="G86" s="284">
        <f t="shared" si="6"/>
        <v>5790</v>
      </c>
      <c r="H86" s="133">
        <v>5790</v>
      </c>
      <c r="I86" s="161">
        <v>5790</v>
      </c>
      <c r="J86" s="235">
        <v>0</v>
      </c>
      <c r="K86" s="154">
        <v>0</v>
      </c>
      <c r="L86" s="288" t="s">
        <v>22</v>
      </c>
    </row>
    <row r="87" spans="1:12" s="8" customFormat="1" ht="15">
      <c r="A87" s="289">
        <v>66</v>
      </c>
      <c r="B87" s="58">
        <v>750</v>
      </c>
      <c r="C87" s="13">
        <v>75023</v>
      </c>
      <c r="D87" s="13">
        <v>6060</v>
      </c>
      <c r="E87" s="83" t="s">
        <v>121</v>
      </c>
      <c r="F87" s="155">
        <v>35000</v>
      </c>
      <c r="G87" s="136">
        <f t="shared" si="6"/>
        <v>-430</v>
      </c>
      <c r="H87" s="136">
        <v>34570</v>
      </c>
      <c r="I87" s="136">
        <v>34570</v>
      </c>
      <c r="J87" s="219">
        <v>0</v>
      </c>
      <c r="K87" s="137">
        <v>0</v>
      </c>
      <c r="L87" s="288" t="s">
        <v>22</v>
      </c>
    </row>
    <row r="88" spans="1:12" s="181" customFormat="1" ht="15">
      <c r="A88" s="291"/>
      <c r="B88" s="54">
        <v>750</v>
      </c>
      <c r="C88" s="14">
        <v>75023</v>
      </c>
      <c r="D88" s="14">
        <v>6060</v>
      </c>
      <c r="E88" s="197" t="s">
        <v>19</v>
      </c>
      <c r="F88" s="155">
        <f aca="true" t="shared" si="12" ref="F88:K88">F85+F87</f>
        <v>40000</v>
      </c>
      <c r="G88" s="148">
        <f>SUM(G85:G87)</f>
        <v>4850</v>
      </c>
      <c r="H88" s="155">
        <f>SUM(H85:H87)</f>
        <v>44850</v>
      </c>
      <c r="I88" s="155">
        <f>SUM(I85:I87)</f>
        <v>44850</v>
      </c>
      <c r="J88" s="235">
        <f t="shared" si="12"/>
        <v>0</v>
      </c>
      <c r="K88" s="195">
        <f t="shared" si="12"/>
        <v>0</v>
      </c>
      <c r="L88" s="292"/>
    </row>
    <row r="89" spans="1:12" s="7" customFormat="1" ht="15">
      <c r="A89" s="287">
        <v>67</v>
      </c>
      <c r="B89" s="58" t="s">
        <v>16</v>
      </c>
      <c r="C89" s="58" t="s">
        <v>17</v>
      </c>
      <c r="D89" s="58" t="s">
        <v>12</v>
      </c>
      <c r="E89" s="84" t="s">
        <v>89</v>
      </c>
      <c r="F89" s="143">
        <v>0</v>
      </c>
      <c r="G89" s="136">
        <f t="shared" si="6"/>
        <v>25700</v>
      </c>
      <c r="H89" s="146">
        <v>25700</v>
      </c>
      <c r="I89" s="161">
        <v>25698.31</v>
      </c>
      <c r="J89" s="219">
        <v>0</v>
      </c>
      <c r="K89" s="137">
        <v>81939.74</v>
      </c>
      <c r="L89" s="288"/>
    </row>
    <row r="90" spans="1:256" s="7" customFormat="1" ht="30.75">
      <c r="A90" s="293">
        <v>68</v>
      </c>
      <c r="B90" s="85">
        <v>754</v>
      </c>
      <c r="C90" s="86">
        <v>75412</v>
      </c>
      <c r="D90" s="86">
        <v>6050</v>
      </c>
      <c r="E90" s="85" t="s">
        <v>59</v>
      </c>
      <c r="F90" s="50">
        <v>55000</v>
      </c>
      <c r="G90" s="136">
        <f t="shared" si="6"/>
        <v>-10400</v>
      </c>
      <c r="H90" s="146">
        <v>44600</v>
      </c>
      <c r="I90" s="161">
        <v>44535.2</v>
      </c>
      <c r="J90" s="237">
        <v>0</v>
      </c>
      <c r="K90" s="85">
        <v>0</v>
      </c>
      <c r="L90" s="288" t="s">
        <v>22</v>
      </c>
      <c r="M90" s="115"/>
      <c r="N90" s="115"/>
      <c r="O90" s="115"/>
      <c r="P90" s="115"/>
      <c r="Q90" s="115"/>
      <c r="R90" s="115"/>
      <c r="S90" s="115"/>
      <c r="T90" s="11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12" s="181" customFormat="1" ht="15">
      <c r="A91" s="294"/>
      <c r="B91" s="54" t="s">
        <v>16</v>
      </c>
      <c r="C91" s="54" t="s">
        <v>17</v>
      </c>
      <c r="D91" s="54" t="s">
        <v>12</v>
      </c>
      <c r="E91" s="198" t="s">
        <v>11</v>
      </c>
      <c r="F91" s="156">
        <f aca="true" t="shared" si="13" ref="F91:K91">SUM(F89:F90)</f>
        <v>55000</v>
      </c>
      <c r="G91" s="148">
        <f t="shared" si="6"/>
        <v>15300</v>
      </c>
      <c r="H91" s="156">
        <f t="shared" si="13"/>
        <v>70300</v>
      </c>
      <c r="I91" s="156">
        <f t="shared" si="13"/>
        <v>70233.51</v>
      </c>
      <c r="J91" s="224">
        <f t="shared" si="13"/>
        <v>0</v>
      </c>
      <c r="K91" s="180">
        <f t="shared" si="13"/>
        <v>81939.74</v>
      </c>
      <c r="L91" s="292"/>
    </row>
    <row r="92" spans="1:12" s="107" customFormat="1" ht="30.75">
      <c r="A92" s="295">
        <v>69</v>
      </c>
      <c r="B92" s="109">
        <v>754</v>
      </c>
      <c r="C92" s="58">
        <v>75412</v>
      </c>
      <c r="D92" s="116">
        <v>6059</v>
      </c>
      <c r="E92" s="106" t="s">
        <v>172</v>
      </c>
      <c r="F92" s="146">
        <v>0</v>
      </c>
      <c r="G92" s="284">
        <f>H92-F92</f>
        <v>5500</v>
      </c>
      <c r="H92" s="146">
        <v>5500</v>
      </c>
      <c r="I92" s="161">
        <v>5500</v>
      </c>
      <c r="J92" s="220">
        <v>0</v>
      </c>
      <c r="K92" s="144">
        <v>5500</v>
      </c>
      <c r="L92" s="288"/>
    </row>
    <row r="93" spans="1:12" s="181" customFormat="1" ht="15">
      <c r="A93" s="296"/>
      <c r="B93" s="199">
        <v>754</v>
      </c>
      <c r="C93" s="54">
        <v>75412</v>
      </c>
      <c r="D93" s="200">
        <v>6059</v>
      </c>
      <c r="E93" s="198" t="s">
        <v>11</v>
      </c>
      <c r="F93" s="156">
        <f>F92</f>
        <v>0</v>
      </c>
      <c r="G93" s="156">
        <f>G92</f>
        <v>5500</v>
      </c>
      <c r="H93" s="156">
        <f>H92</f>
        <v>5500</v>
      </c>
      <c r="I93" s="156">
        <f>I92</f>
        <v>5500</v>
      </c>
      <c r="J93" s="224"/>
      <c r="K93" s="180">
        <f>K92</f>
        <v>5500</v>
      </c>
      <c r="L93" s="292"/>
    </row>
    <row r="94" spans="1:16" s="7" customFormat="1" ht="39">
      <c r="A94" s="295">
        <v>70</v>
      </c>
      <c r="B94" s="109">
        <v>754</v>
      </c>
      <c r="C94" s="58">
        <v>75412</v>
      </c>
      <c r="D94" s="58">
        <v>6060</v>
      </c>
      <c r="E94" s="106" t="s">
        <v>173</v>
      </c>
      <c r="F94" s="146">
        <v>0</v>
      </c>
      <c r="G94" s="284">
        <f>H94-F94</f>
        <v>5000</v>
      </c>
      <c r="H94" s="146">
        <v>5000</v>
      </c>
      <c r="I94" s="161">
        <v>5000</v>
      </c>
      <c r="J94" s="228" t="s">
        <v>106</v>
      </c>
      <c r="K94" s="144">
        <v>0</v>
      </c>
      <c r="L94" s="288" t="s">
        <v>22</v>
      </c>
      <c r="P94" s="26"/>
    </row>
    <row r="95" spans="1:12" s="7" customFormat="1" ht="61.5">
      <c r="A95" s="297">
        <v>71</v>
      </c>
      <c r="B95" s="23" t="s">
        <v>16</v>
      </c>
      <c r="C95" s="13" t="s">
        <v>17</v>
      </c>
      <c r="D95" s="13" t="s">
        <v>13</v>
      </c>
      <c r="E95" s="57" t="s">
        <v>158</v>
      </c>
      <c r="F95" s="156">
        <v>0</v>
      </c>
      <c r="G95" s="136">
        <f t="shared" si="6"/>
        <v>21059</v>
      </c>
      <c r="H95" s="146">
        <v>21059</v>
      </c>
      <c r="I95" s="161">
        <v>21058.7</v>
      </c>
      <c r="J95" s="220">
        <v>0</v>
      </c>
      <c r="K95" s="144">
        <v>0</v>
      </c>
      <c r="L95" s="288" t="s">
        <v>22</v>
      </c>
    </row>
    <row r="96" spans="1:12" s="181" customFormat="1" ht="15">
      <c r="A96" s="297"/>
      <c r="B96" s="24" t="s">
        <v>16</v>
      </c>
      <c r="C96" s="14" t="s">
        <v>17</v>
      </c>
      <c r="D96" s="14" t="s">
        <v>13</v>
      </c>
      <c r="E96" s="194" t="s">
        <v>11</v>
      </c>
      <c r="F96" s="156">
        <f>F984</f>
        <v>0</v>
      </c>
      <c r="G96" s="156">
        <f>G94+G95</f>
        <v>26059</v>
      </c>
      <c r="H96" s="156">
        <f>H94+H95</f>
        <v>26059</v>
      </c>
      <c r="I96" s="156">
        <f>I94+I95</f>
        <v>26058.7</v>
      </c>
      <c r="J96" s="224">
        <f>J95</f>
        <v>0</v>
      </c>
      <c r="K96" s="180">
        <f>K95</f>
        <v>0</v>
      </c>
      <c r="L96" s="273"/>
    </row>
    <row r="97" spans="1:12" s="7" customFormat="1" ht="30.75">
      <c r="A97" s="274">
        <v>72</v>
      </c>
      <c r="B97" s="13" t="s">
        <v>16</v>
      </c>
      <c r="C97" s="13" t="s">
        <v>27</v>
      </c>
      <c r="D97" s="13" t="s">
        <v>13</v>
      </c>
      <c r="E97" s="87" t="s">
        <v>174</v>
      </c>
      <c r="F97" s="143">
        <v>15900</v>
      </c>
      <c r="G97" s="136">
        <f t="shared" si="6"/>
        <v>1320</v>
      </c>
      <c r="H97" s="146">
        <v>17220</v>
      </c>
      <c r="I97" s="161">
        <v>17220</v>
      </c>
      <c r="J97" s="220">
        <v>0</v>
      </c>
      <c r="K97" s="144">
        <v>0</v>
      </c>
      <c r="L97" s="288" t="s">
        <v>22</v>
      </c>
    </row>
    <row r="98" spans="1:12" s="181" customFormat="1" ht="15">
      <c r="A98" s="276"/>
      <c r="B98" s="14" t="s">
        <v>16</v>
      </c>
      <c r="C98" s="14" t="s">
        <v>27</v>
      </c>
      <c r="D98" s="14" t="s">
        <v>13</v>
      </c>
      <c r="E98" s="194" t="s">
        <v>11</v>
      </c>
      <c r="F98" s="156">
        <f aca="true" t="shared" si="14" ref="F98:K98">F97</f>
        <v>15900</v>
      </c>
      <c r="G98" s="148">
        <f t="shared" si="6"/>
        <v>1320</v>
      </c>
      <c r="H98" s="156">
        <f t="shared" si="14"/>
        <v>17220</v>
      </c>
      <c r="I98" s="156">
        <f t="shared" si="14"/>
        <v>17220</v>
      </c>
      <c r="J98" s="224">
        <f t="shared" si="14"/>
        <v>0</v>
      </c>
      <c r="K98" s="180">
        <f t="shared" si="14"/>
        <v>0</v>
      </c>
      <c r="L98" s="269"/>
    </row>
    <row r="99" spans="1:12" s="8" customFormat="1" ht="30.75">
      <c r="A99" s="286">
        <v>73</v>
      </c>
      <c r="B99" s="25" t="s">
        <v>16</v>
      </c>
      <c r="C99" s="15" t="s">
        <v>20</v>
      </c>
      <c r="D99" s="15" t="s">
        <v>13</v>
      </c>
      <c r="E99" s="76" t="s">
        <v>60</v>
      </c>
      <c r="F99" s="157">
        <v>15000</v>
      </c>
      <c r="G99" s="136">
        <f t="shared" si="6"/>
        <v>-6550</v>
      </c>
      <c r="H99" s="141">
        <v>8450</v>
      </c>
      <c r="I99" s="141">
        <v>8450</v>
      </c>
      <c r="J99" s="223">
        <v>0</v>
      </c>
      <c r="K99" s="145">
        <v>0</v>
      </c>
      <c r="L99" s="288" t="s">
        <v>22</v>
      </c>
    </row>
    <row r="100" spans="1:12" s="181" customFormat="1" ht="15">
      <c r="A100" s="276"/>
      <c r="B100" s="14" t="s">
        <v>16</v>
      </c>
      <c r="C100" s="14" t="s">
        <v>20</v>
      </c>
      <c r="D100" s="14" t="s">
        <v>13</v>
      </c>
      <c r="E100" s="201" t="s">
        <v>11</v>
      </c>
      <c r="F100" s="202">
        <f aca="true" t="shared" si="15" ref="F100:K100">F99</f>
        <v>15000</v>
      </c>
      <c r="G100" s="148">
        <f t="shared" si="6"/>
        <v>-6550</v>
      </c>
      <c r="H100" s="202">
        <f t="shared" si="15"/>
        <v>8450</v>
      </c>
      <c r="I100" s="202">
        <f t="shared" si="15"/>
        <v>8450</v>
      </c>
      <c r="J100" s="238">
        <f t="shared" si="15"/>
        <v>0</v>
      </c>
      <c r="K100" s="203">
        <f t="shared" si="15"/>
        <v>0</v>
      </c>
      <c r="L100" s="273"/>
    </row>
    <row r="101" spans="1:12" ht="53.25" customHeight="1">
      <c r="A101" s="285">
        <v>74</v>
      </c>
      <c r="B101" s="69">
        <v>801</v>
      </c>
      <c r="C101" s="69">
        <v>80101</v>
      </c>
      <c r="D101" s="69">
        <v>6069</v>
      </c>
      <c r="E101" s="57" t="s">
        <v>155</v>
      </c>
      <c r="F101" s="143">
        <v>0</v>
      </c>
      <c r="G101" s="136">
        <f t="shared" si="6"/>
        <v>3000</v>
      </c>
      <c r="H101" s="136">
        <v>3000</v>
      </c>
      <c r="I101" s="136">
        <v>3000</v>
      </c>
      <c r="J101" s="220"/>
      <c r="K101" s="137">
        <v>3000</v>
      </c>
      <c r="L101" s="269" t="s">
        <v>156</v>
      </c>
    </row>
    <row r="102" spans="1:15" s="34" customFormat="1" ht="15" customHeight="1">
      <c r="A102" s="298"/>
      <c r="B102" s="67">
        <v>801</v>
      </c>
      <c r="C102" s="67">
        <v>80101</v>
      </c>
      <c r="D102" s="67">
        <v>6069</v>
      </c>
      <c r="E102" s="201" t="s">
        <v>11</v>
      </c>
      <c r="F102" s="156">
        <f aca="true" t="shared" si="16" ref="F102:K102">F101</f>
        <v>0</v>
      </c>
      <c r="G102" s="148">
        <f t="shared" si="6"/>
        <v>3000</v>
      </c>
      <c r="H102" s="156">
        <f t="shared" si="16"/>
        <v>3000</v>
      </c>
      <c r="I102" s="156">
        <f t="shared" si="16"/>
        <v>3000</v>
      </c>
      <c r="J102" s="224">
        <f t="shared" si="16"/>
        <v>0</v>
      </c>
      <c r="K102" s="180">
        <f t="shared" si="16"/>
        <v>3000</v>
      </c>
      <c r="L102" s="273"/>
      <c r="N102" s="117"/>
      <c r="O102" s="176"/>
    </row>
    <row r="103" spans="1:15" s="33" customFormat="1" ht="39">
      <c r="A103" s="274">
        <v>75</v>
      </c>
      <c r="B103" s="63">
        <v>801</v>
      </c>
      <c r="C103" s="63">
        <v>80104</v>
      </c>
      <c r="D103" s="63">
        <v>6050</v>
      </c>
      <c r="E103" s="88" t="s">
        <v>61</v>
      </c>
      <c r="F103" s="141">
        <v>300000</v>
      </c>
      <c r="G103" s="136">
        <f t="shared" si="6"/>
        <v>-287208</v>
      </c>
      <c r="H103" s="146">
        <v>12792</v>
      </c>
      <c r="I103" s="161">
        <v>12792</v>
      </c>
      <c r="J103" s="223" t="s">
        <v>157</v>
      </c>
      <c r="K103" s="142">
        <v>105042</v>
      </c>
      <c r="L103" s="275" t="s">
        <v>153</v>
      </c>
      <c r="N103" s="118"/>
      <c r="O103" s="118"/>
    </row>
    <row r="104" spans="1:12" s="33" customFormat="1" ht="15">
      <c r="A104" s="274"/>
      <c r="B104" s="67">
        <v>801</v>
      </c>
      <c r="C104" s="67">
        <v>80104</v>
      </c>
      <c r="D104" s="67">
        <v>6050</v>
      </c>
      <c r="E104" s="169" t="s">
        <v>11</v>
      </c>
      <c r="F104" s="156">
        <f aca="true" t="shared" si="17" ref="F104:K104">F103</f>
        <v>300000</v>
      </c>
      <c r="G104" s="148">
        <f t="shared" si="6"/>
        <v>-287208</v>
      </c>
      <c r="H104" s="156">
        <f t="shared" si="17"/>
        <v>12792</v>
      </c>
      <c r="I104" s="156">
        <f t="shared" si="17"/>
        <v>12792</v>
      </c>
      <c r="J104" s="224"/>
      <c r="K104" s="180">
        <f t="shared" si="17"/>
        <v>105042</v>
      </c>
      <c r="L104" s="269"/>
    </row>
    <row r="105" spans="1:12" s="181" customFormat="1" ht="46.5">
      <c r="A105" s="274">
        <v>76</v>
      </c>
      <c r="B105" s="69">
        <v>801</v>
      </c>
      <c r="C105" s="69">
        <v>80104</v>
      </c>
      <c r="D105" s="69">
        <v>6059</v>
      </c>
      <c r="E105" s="106" t="s">
        <v>146</v>
      </c>
      <c r="F105" s="146">
        <v>0</v>
      </c>
      <c r="G105" s="299">
        <f>H105-F105</f>
        <v>4700</v>
      </c>
      <c r="H105" s="146">
        <v>4700</v>
      </c>
      <c r="I105" s="161">
        <v>4700</v>
      </c>
      <c r="J105" s="220">
        <v>0</v>
      </c>
      <c r="K105" s="144">
        <v>4700</v>
      </c>
      <c r="L105" s="288" t="s">
        <v>22</v>
      </c>
    </row>
    <row r="106" spans="1:12" s="33" customFormat="1" ht="15">
      <c r="A106" s="274"/>
      <c r="B106" s="67">
        <v>801</v>
      </c>
      <c r="C106" s="67">
        <v>80104</v>
      </c>
      <c r="D106" s="67">
        <v>6059</v>
      </c>
      <c r="E106" s="169" t="s">
        <v>11</v>
      </c>
      <c r="F106" s="156">
        <f>F105</f>
        <v>0</v>
      </c>
      <c r="G106" s="156">
        <f>G105</f>
        <v>4700</v>
      </c>
      <c r="H106" s="156">
        <f>H105</f>
        <v>4700</v>
      </c>
      <c r="I106" s="156">
        <f>I105</f>
        <v>4700</v>
      </c>
      <c r="J106" s="224"/>
      <c r="K106" s="180">
        <f>K105</f>
        <v>4700</v>
      </c>
      <c r="L106" s="269"/>
    </row>
    <row r="107" spans="1:12" s="204" customFormat="1" ht="30.75">
      <c r="A107" s="274">
        <v>77</v>
      </c>
      <c r="B107" s="69">
        <v>801</v>
      </c>
      <c r="C107" s="69">
        <v>80104</v>
      </c>
      <c r="D107" s="69">
        <v>6220</v>
      </c>
      <c r="E107" s="106" t="s">
        <v>130</v>
      </c>
      <c r="F107" s="146">
        <v>0</v>
      </c>
      <c r="G107" s="299">
        <f>H107-F107</f>
        <v>35000</v>
      </c>
      <c r="H107" s="146">
        <v>35000</v>
      </c>
      <c r="I107" s="161">
        <v>35000</v>
      </c>
      <c r="J107" s="220">
        <v>0</v>
      </c>
      <c r="K107" s="144">
        <v>0</v>
      </c>
      <c r="L107" s="288" t="s">
        <v>22</v>
      </c>
    </row>
    <row r="108" spans="1:12" s="33" customFormat="1" ht="15">
      <c r="A108" s="274"/>
      <c r="B108" s="67">
        <v>801</v>
      </c>
      <c r="C108" s="67">
        <v>80104</v>
      </c>
      <c r="D108" s="67">
        <v>6220</v>
      </c>
      <c r="E108" s="169" t="s">
        <v>11</v>
      </c>
      <c r="F108" s="156">
        <f>F107</f>
        <v>0</v>
      </c>
      <c r="G108" s="156">
        <f>G107</f>
        <v>35000</v>
      </c>
      <c r="H108" s="156">
        <f>H107</f>
        <v>35000</v>
      </c>
      <c r="I108" s="156">
        <f>I107</f>
        <v>35000</v>
      </c>
      <c r="J108" s="224"/>
      <c r="K108" s="180">
        <f>K107</f>
        <v>0</v>
      </c>
      <c r="L108" s="269"/>
    </row>
    <row r="109" spans="1:12" s="34" customFormat="1" ht="30.75">
      <c r="A109" s="274">
        <v>78</v>
      </c>
      <c r="B109" s="69">
        <v>801</v>
      </c>
      <c r="C109" s="69">
        <v>80113</v>
      </c>
      <c r="D109" s="69">
        <v>6060</v>
      </c>
      <c r="E109" s="57" t="s">
        <v>175</v>
      </c>
      <c r="F109" s="143">
        <v>0</v>
      </c>
      <c r="G109" s="136">
        <v>140280</v>
      </c>
      <c r="H109" s="136">
        <v>140280</v>
      </c>
      <c r="I109" s="136">
        <v>139605</v>
      </c>
      <c r="J109" s="220">
        <v>0</v>
      </c>
      <c r="K109" s="137">
        <v>0</v>
      </c>
      <c r="L109" s="269" t="s">
        <v>22</v>
      </c>
    </row>
    <row r="110" spans="1:12" s="34" customFormat="1" ht="15">
      <c r="A110" s="274"/>
      <c r="B110" s="69">
        <v>801</v>
      </c>
      <c r="C110" s="69">
        <v>80113</v>
      </c>
      <c r="D110" s="69">
        <v>6060</v>
      </c>
      <c r="E110" s="169" t="s">
        <v>19</v>
      </c>
      <c r="F110" s="143">
        <f aca="true" t="shared" si="18" ref="F110:K110">F109</f>
        <v>0</v>
      </c>
      <c r="G110" s="136">
        <f>G109</f>
        <v>140280</v>
      </c>
      <c r="H110" s="136">
        <f>H109</f>
        <v>140280</v>
      </c>
      <c r="I110" s="136">
        <f>I109</f>
        <v>139605</v>
      </c>
      <c r="J110" s="220">
        <f t="shared" si="18"/>
        <v>0</v>
      </c>
      <c r="K110" s="144">
        <f t="shared" si="18"/>
        <v>0</v>
      </c>
      <c r="L110" s="269"/>
    </row>
    <row r="111" spans="1:12" s="34" customFormat="1" ht="34.5" customHeight="1">
      <c r="A111" s="300">
        <v>79</v>
      </c>
      <c r="B111" s="69">
        <v>801</v>
      </c>
      <c r="C111" s="69">
        <v>80132</v>
      </c>
      <c r="D111" s="69">
        <v>6060</v>
      </c>
      <c r="E111" s="301" t="s">
        <v>176</v>
      </c>
      <c r="F111" s="143">
        <v>0</v>
      </c>
      <c r="G111" s="136">
        <f>H111-F111</f>
        <v>6500</v>
      </c>
      <c r="H111" s="136">
        <v>6500</v>
      </c>
      <c r="I111" s="136">
        <v>6484.86</v>
      </c>
      <c r="J111" s="220"/>
      <c r="K111" s="144"/>
      <c r="L111" s="269"/>
    </row>
    <row r="112" spans="1:12" s="34" customFormat="1" ht="15">
      <c r="A112" s="300"/>
      <c r="B112" s="67">
        <v>801</v>
      </c>
      <c r="C112" s="67">
        <v>80132</v>
      </c>
      <c r="D112" s="67">
        <v>6060</v>
      </c>
      <c r="E112" s="169" t="s">
        <v>11</v>
      </c>
      <c r="F112" s="156"/>
      <c r="G112" s="136">
        <f>H112-F112</f>
        <v>6500</v>
      </c>
      <c r="H112" s="136">
        <v>6500</v>
      </c>
      <c r="I112" s="136">
        <v>6484.86</v>
      </c>
      <c r="J112" s="224"/>
      <c r="K112" s="180"/>
      <c r="L112" s="273"/>
    </row>
    <row r="113" spans="1:12" s="34" customFormat="1" ht="15">
      <c r="A113" s="300">
        <v>80</v>
      </c>
      <c r="B113" s="69">
        <v>851</v>
      </c>
      <c r="C113" s="69">
        <v>85154</v>
      </c>
      <c r="D113" s="69">
        <v>6210</v>
      </c>
      <c r="E113" s="106" t="s">
        <v>131</v>
      </c>
      <c r="F113" s="214">
        <v>0</v>
      </c>
      <c r="G113" s="299">
        <f>H113-F113</f>
        <v>3000</v>
      </c>
      <c r="H113" s="214">
        <v>3000</v>
      </c>
      <c r="I113" s="161">
        <v>0</v>
      </c>
      <c r="J113" s="220">
        <v>0</v>
      </c>
      <c r="K113" s="144">
        <v>0</v>
      </c>
      <c r="L113" s="273"/>
    </row>
    <row r="114" spans="1:12" s="34" customFormat="1" ht="15">
      <c r="A114" s="300"/>
      <c r="B114" s="67">
        <v>851</v>
      </c>
      <c r="C114" s="67">
        <v>85154</v>
      </c>
      <c r="D114" s="67">
        <v>6210</v>
      </c>
      <c r="E114" s="169" t="s">
        <v>11</v>
      </c>
      <c r="F114" s="156">
        <f aca="true" t="shared" si="19" ref="F114:K114">F113</f>
        <v>0</v>
      </c>
      <c r="G114" s="156">
        <f t="shared" si="19"/>
        <v>3000</v>
      </c>
      <c r="H114" s="156">
        <f t="shared" si="19"/>
        <v>3000</v>
      </c>
      <c r="I114" s="156">
        <f t="shared" si="19"/>
        <v>0</v>
      </c>
      <c r="J114" s="224">
        <f t="shared" si="19"/>
        <v>0</v>
      </c>
      <c r="K114" s="180">
        <f t="shared" si="19"/>
        <v>0</v>
      </c>
      <c r="L114" s="273"/>
    </row>
    <row r="115" spans="1:12" ht="30.75">
      <c r="A115" s="300">
        <v>81</v>
      </c>
      <c r="B115" s="69">
        <v>851</v>
      </c>
      <c r="C115" s="69">
        <v>85195</v>
      </c>
      <c r="D115" s="69">
        <v>6236</v>
      </c>
      <c r="E115" s="106" t="s">
        <v>177</v>
      </c>
      <c r="F115" s="146">
        <v>0</v>
      </c>
      <c r="G115" s="284">
        <f>H115-F115</f>
        <v>300000</v>
      </c>
      <c r="H115" s="146">
        <v>300000</v>
      </c>
      <c r="I115" s="161">
        <v>300000</v>
      </c>
      <c r="J115" s="220">
        <v>0</v>
      </c>
      <c r="K115" s="144">
        <v>0</v>
      </c>
      <c r="L115" s="269" t="s">
        <v>22</v>
      </c>
    </row>
    <row r="116" spans="1:12" s="34" customFormat="1" ht="15">
      <c r="A116" s="300"/>
      <c r="B116" s="67">
        <v>851</v>
      </c>
      <c r="C116" s="67">
        <v>85195</v>
      </c>
      <c r="D116" s="67">
        <v>6236</v>
      </c>
      <c r="E116" s="169" t="s">
        <v>11</v>
      </c>
      <c r="F116" s="156">
        <f>F115</f>
        <v>0</v>
      </c>
      <c r="G116" s="156">
        <f>G115</f>
        <v>300000</v>
      </c>
      <c r="H116" s="156">
        <f>H115</f>
        <v>300000</v>
      </c>
      <c r="I116" s="156">
        <f>I115</f>
        <v>300000</v>
      </c>
      <c r="J116" s="224"/>
      <c r="K116" s="180">
        <f>K114</f>
        <v>0</v>
      </c>
      <c r="L116" s="273"/>
    </row>
    <row r="117" spans="1:12" s="181" customFormat="1" ht="46.5">
      <c r="A117" s="300">
        <v>82</v>
      </c>
      <c r="B117" s="69">
        <v>900</v>
      </c>
      <c r="C117" s="69">
        <v>90001</v>
      </c>
      <c r="D117" s="69">
        <v>6010</v>
      </c>
      <c r="E117" s="57" t="s">
        <v>91</v>
      </c>
      <c r="F117" s="143">
        <v>0</v>
      </c>
      <c r="G117" s="136">
        <f t="shared" si="6"/>
        <v>129000</v>
      </c>
      <c r="H117" s="146">
        <v>129000</v>
      </c>
      <c r="I117" s="161">
        <v>129000</v>
      </c>
      <c r="J117" s="220">
        <v>0</v>
      </c>
      <c r="K117" s="137">
        <v>0</v>
      </c>
      <c r="L117" s="269" t="s">
        <v>22</v>
      </c>
    </row>
    <row r="118" spans="1:12" s="33" customFormat="1" ht="15">
      <c r="A118" s="302"/>
      <c r="B118" s="67">
        <v>900</v>
      </c>
      <c r="C118" s="67">
        <v>90001</v>
      </c>
      <c r="D118" s="67">
        <v>6010</v>
      </c>
      <c r="E118" s="169" t="s">
        <v>11</v>
      </c>
      <c r="F118" s="143"/>
      <c r="G118" s="148">
        <f>G117</f>
        <v>129000</v>
      </c>
      <c r="H118" s="148">
        <f>H117</f>
        <v>129000</v>
      </c>
      <c r="I118" s="148">
        <f>I117</f>
        <v>129000</v>
      </c>
      <c r="J118" s="219">
        <f>J117</f>
        <v>0</v>
      </c>
      <c r="K118" s="179">
        <f>K117</f>
        <v>0</v>
      </c>
      <c r="L118" s="273"/>
    </row>
    <row r="119" spans="1:12" s="7" customFormat="1" ht="56.25" customHeight="1">
      <c r="A119" s="274">
        <v>83</v>
      </c>
      <c r="B119" s="60">
        <v>900</v>
      </c>
      <c r="C119" s="60">
        <v>90001</v>
      </c>
      <c r="D119" s="60">
        <v>6050</v>
      </c>
      <c r="E119" s="57" t="s">
        <v>92</v>
      </c>
      <c r="F119" s="120">
        <v>0</v>
      </c>
      <c r="G119" s="136">
        <f t="shared" si="6"/>
        <v>9797</v>
      </c>
      <c r="H119" s="146">
        <v>9797</v>
      </c>
      <c r="I119" s="161">
        <v>9795.72</v>
      </c>
      <c r="J119" s="222">
        <v>0</v>
      </c>
      <c r="K119" s="120">
        <v>23571.72</v>
      </c>
      <c r="L119" s="269" t="s">
        <v>22</v>
      </c>
    </row>
    <row r="120" spans="1:12" ht="47.25" customHeight="1">
      <c r="A120" s="274">
        <v>84</v>
      </c>
      <c r="B120" s="60">
        <v>900</v>
      </c>
      <c r="C120" s="60">
        <v>90001</v>
      </c>
      <c r="D120" s="60">
        <v>6050</v>
      </c>
      <c r="E120" s="57" t="s">
        <v>209</v>
      </c>
      <c r="F120" s="120">
        <v>0</v>
      </c>
      <c r="G120" s="136">
        <f t="shared" si="6"/>
        <v>11700</v>
      </c>
      <c r="H120" s="146">
        <v>11700</v>
      </c>
      <c r="I120" s="161">
        <v>11685</v>
      </c>
      <c r="J120" s="222">
        <v>0</v>
      </c>
      <c r="K120" s="120">
        <v>0</v>
      </c>
      <c r="L120" s="281" t="s">
        <v>162</v>
      </c>
    </row>
    <row r="121" spans="1:12" ht="46.5">
      <c r="A121" s="274">
        <v>85</v>
      </c>
      <c r="B121" s="60">
        <v>900</v>
      </c>
      <c r="C121" s="60">
        <v>90001</v>
      </c>
      <c r="D121" s="60">
        <v>6050</v>
      </c>
      <c r="E121" s="57" t="s">
        <v>93</v>
      </c>
      <c r="F121" s="120">
        <v>0</v>
      </c>
      <c r="G121" s="136">
        <f t="shared" si="6"/>
        <v>46854</v>
      </c>
      <c r="H121" s="146">
        <v>46854</v>
      </c>
      <c r="I121" s="161">
        <v>46853.66</v>
      </c>
      <c r="J121" s="222">
        <v>0</v>
      </c>
      <c r="K121" s="120">
        <v>46853.66</v>
      </c>
      <c r="L121" s="269" t="s">
        <v>22</v>
      </c>
    </row>
    <row r="122" spans="1:15" ht="30.75">
      <c r="A122" s="274">
        <v>86</v>
      </c>
      <c r="B122" s="60">
        <v>900</v>
      </c>
      <c r="C122" s="60">
        <v>90001</v>
      </c>
      <c r="D122" s="60">
        <v>6050</v>
      </c>
      <c r="E122" s="106" t="s">
        <v>178</v>
      </c>
      <c r="F122" s="120">
        <v>0</v>
      </c>
      <c r="G122" s="136">
        <f t="shared" si="6"/>
        <v>87699</v>
      </c>
      <c r="H122" s="146">
        <v>87699</v>
      </c>
      <c r="I122" s="161">
        <v>87699</v>
      </c>
      <c r="J122" s="222">
        <v>0</v>
      </c>
      <c r="K122" s="120">
        <v>117219</v>
      </c>
      <c r="L122" s="269" t="s">
        <v>22</v>
      </c>
      <c r="N122" s="110"/>
      <c r="O122" s="104"/>
    </row>
    <row r="123" spans="1:12" ht="45.75">
      <c r="A123" s="274">
        <v>87</v>
      </c>
      <c r="B123" s="69">
        <v>900</v>
      </c>
      <c r="C123" s="69">
        <v>90001</v>
      </c>
      <c r="D123" s="69">
        <v>6050</v>
      </c>
      <c r="E123" s="73" t="s">
        <v>63</v>
      </c>
      <c r="F123" s="122">
        <v>1300000</v>
      </c>
      <c r="G123" s="47">
        <f t="shared" si="6"/>
        <v>-1300000</v>
      </c>
      <c r="H123" s="47">
        <v>0</v>
      </c>
      <c r="I123" s="47">
        <v>0</v>
      </c>
      <c r="J123" s="220">
        <v>0</v>
      </c>
      <c r="K123" s="47">
        <v>130089.66</v>
      </c>
      <c r="L123" s="303" t="s">
        <v>107</v>
      </c>
    </row>
    <row r="124" spans="1:12" s="34" customFormat="1" ht="15">
      <c r="A124" s="274"/>
      <c r="B124" s="67">
        <v>900</v>
      </c>
      <c r="C124" s="67">
        <v>90001</v>
      </c>
      <c r="D124" s="67">
        <v>6050</v>
      </c>
      <c r="E124" s="169" t="s">
        <v>11</v>
      </c>
      <c r="F124" s="48">
        <f aca="true" t="shared" si="20" ref="F124:K124">SUM(F119:F123)</f>
        <v>1300000</v>
      </c>
      <c r="G124" s="124">
        <f t="shared" si="6"/>
        <v>-1143950</v>
      </c>
      <c r="H124" s="48">
        <f t="shared" si="20"/>
        <v>156050</v>
      </c>
      <c r="I124" s="48">
        <f t="shared" si="20"/>
        <v>156033.38</v>
      </c>
      <c r="J124" s="224">
        <f t="shared" si="20"/>
        <v>0</v>
      </c>
      <c r="K124" s="68">
        <f t="shared" si="20"/>
        <v>317734.04000000004</v>
      </c>
      <c r="L124" s="269"/>
    </row>
    <row r="125" spans="1:12" s="8" customFormat="1" ht="35.25">
      <c r="A125" s="285">
        <v>88</v>
      </c>
      <c r="B125" s="69">
        <v>900</v>
      </c>
      <c r="C125" s="69">
        <v>90001</v>
      </c>
      <c r="D125" s="69">
        <v>6057</v>
      </c>
      <c r="E125" s="89" t="s">
        <v>62</v>
      </c>
      <c r="F125" s="122">
        <v>2550000</v>
      </c>
      <c r="G125" s="47">
        <f t="shared" si="6"/>
        <v>-2550000</v>
      </c>
      <c r="H125" s="47">
        <v>0</v>
      </c>
      <c r="I125" s="47">
        <v>0</v>
      </c>
      <c r="J125" s="220">
        <v>0</v>
      </c>
      <c r="K125" s="58">
        <v>0</v>
      </c>
      <c r="L125" s="269" t="s">
        <v>120</v>
      </c>
    </row>
    <row r="126" spans="1:12" s="33" customFormat="1" ht="15">
      <c r="A126" s="285"/>
      <c r="B126" s="67">
        <v>900</v>
      </c>
      <c r="C126" s="67">
        <v>90001</v>
      </c>
      <c r="D126" s="67">
        <v>6057</v>
      </c>
      <c r="E126" s="169" t="s">
        <v>11</v>
      </c>
      <c r="F126" s="48">
        <f aca="true" t="shared" si="21" ref="F126:K126">F125</f>
        <v>2550000</v>
      </c>
      <c r="G126" s="124">
        <f t="shared" si="6"/>
        <v>-2550000</v>
      </c>
      <c r="H126" s="48">
        <f t="shared" si="21"/>
        <v>0</v>
      </c>
      <c r="I126" s="48">
        <f t="shared" si="21"/>
        <v>0</v>
      </c>
      <c r="J126" s="224">
        <f t="shared" si="21"/>
        <v>0</v>
      </c>
      <c r="K126" s="68">
        <f t="shared" si="21"/>
        <v>0</v>
      </c>
      <c r="L126" s="269"/>
    </row>
    <row r="127" spans="1:12" s="33" customFormat="1" ht="30.75">
      <c r="A127" s="285">
        <v>89</v>
      </c>
      <c r="B127" s="69">
        <v>900</v>
      </c>
      <c r="C127" s="69">
        <v>90001</v>
      </c>
      <c r="D127" s="69">
        <v>6059</v>
      </c>
      <c r="E127" s="89" t="s">
        <v>62</v>
      </c>
      <c r="F127" s="122">
        <v>450000</v>
      </c>
      <c r="G127" s="47">
        <f t="shared" si="6"/>
        <v>-450000</v>
      </c>
      <c r="H127" s="122">
        <v>0</v>
      </c>
      <c r="I127" s="47">
        <v>0</v>
      </c>
      <c r="J127" s="220">
        <v>0</v>
      </c>
      <c r="K127" s="58">
        <v>0</v>
      </c>
      <c r="L127" s="269" t="s">
        <v>22</v>
      </c>
    </row>
    <row r="128" spans="1:12" s="33" customFormat="1" ht="15">
      <c r="A128" s="298"/>
      <c r="B128" s="67">
        <v>900</v>
      </c>
      <c r="C128" s="67">
        <v>90001</v>
      </c>
      <c r="D128" s="67">
        <v>6059</v>
      </c>
      <c r="E128" s="169" t="s">
        <v>11</v>
      </c>
      <c r="F128" s="48">
        <f aca="true" t="shared" si="22" ref="F128:K128">F127</f>
        <v>450000</v>
      </c>
      <c r="G128" s="124">
        <f t="shared" si="6"/>
        <v>-450000</v>
      </c>
      <c r="H128" s="48">
        <f t="shared" si="22"/>
        <v>0</v>
      </c>
      <c r="I128" s="48">
        <f t="shared" si="22"/>
        <v>0</v>
      </c>
      <c r="J128" s="224">
        <f t="shared" si="22"/>
        <v>0</v>
      </c>
      <c r="K128" s="68">
        <f t="shared" si="22"/>
        <v>0</v>
      </c>
      <c r="L128" s="273"/>
    </row>
    <row r="129" spans="1:12" s="204" customFormat="1" ht="30.75">
      <c r="A129" s="300">
        <v>90</v>
      </c>
      <c r="B129" s="63">
        <v>900</v>
      </c>
      <c r="C129" s="63">
        <v>90001</v>
      </c>
      <c r="D129" s="63">
        <v>6230</v>
      </c>
      <c r="E129" s="106" t="s">
        <v>180</v>
      </c>
      <c r="F129" s="123">
        <v>0</v>
      </c>
      <c r="G129" s="205">
        <f>H129-F129</f>
        <v>10800</v>
      </c>
      <c r="H129" s="123">
        <v>10800</v>
      </c>
      <c r="I129" s="163">
        <v>9900</v>
      </c>
      <c r="J129" s="220">
        <v>0</v>
      </c>
      <c r="K129" s="66">
        <v>0</v>
      </c>
      <c r="L129" s="269" t="s">
        <v>22</v>
      </c>
    </row>
    <row r="130" spans="1:12" s="204" customFormat="1" ht="30.75">
      <c r="A130" s="300">
        <v>91</v>
      </c>
      <c r="B130" s="63">
        <v>900</v>
      </c>
      <c r="C130" s="63">
        <v>90001</v>
      </c>
      <c r="D130" s="63">
        <v>6230</v>
      </c>
      <c r="E130" s="106" t="s">
        <v>179</v>
      </c>
      <c r="F130" s="123">
        <v>0</v>
      </c>
      <c r="G130" s="205">
        <f>H130-F130</f>
        <v>14828</v>
      </c>
      <c r="H130" s="123">
        <v>14828</v>
      </c>
      <c r="I130" s="163">
        <v>11447.13</v>
      </c>
      <c r="J130" s="220">
        <v>0</v>
      </c>
      <c r="K130" s="66">
        <v>0</v>
      </c>
      <c r="L130" s="269" t="s">
        <v>22</v>
      </c>
    </row>
    <row r="131" spans="1:12" s="33" customFormat="1" ht="30.75">
      <c r="A131" s="300">
        <v>92</v>
      </c>
      <c r="B131" s="63">
        <v>900</v>
      </c>
      <c r="C131" s="63">
        <v>90001</v>
      </c>
      <c r="D131" s="63">
        <v>6230</v>
      </c>
      <c r="E131" s="106" t="s">
        <v>181</v>
      </c>
      <c r="F131" s="123">
        <v>0</v>
      </c>
      <c r="G131" s="205">
        <f>H131-F131</f>
        <v>15461</v>
      </c>
      <c r="H131" s="123">
        <v>15461</v>
      </c>
      <c r="I131" s="163">
        <v>15460.16</v>
      </c>
      <c r="J131" s="224">
        <v>0</v>
      </c>
      <c r="K131" s="66">
        <v>0</v>
      </c>
      <c r="L131" s="269" t="s">
        <v>22</v>
      </c>
    </row>
    <row r="132" spans="1:12" s="181" customFormat="1" ht="15">
      <c r="A132" s="302"/>
      <c r="B132" s="185">
        <v>900</v>
      </c>
      <c r="C132" s="185">
        <v>90001</v>
      </c>
      <c r="D132" s="185">
        <v>6230</v>
      </c>
      <c r="E132" s="169" t="s">
        <v>11</v>
      </c>
      <c r="F132" s="206">
        <f>F129+F130+F131</f>
        <v>0</v>
      </c>
      <c r="G132" s="206">
        <f>G129+G130+G131</f>
        <v>41089</v>
      </c>
      <c r="H132" s="206">
        <f>H129+H130+H131</f>
        <v>41089</v>
      </c>
      <c r="I132" s="206">
        <f>I129+I130+I131</f>
        <v>36807.28999999999</v>
      </c>
      <c r="J132" s="224"/>
      <c r="K132" s="207">
        <f>K129+K130+K131</f>
        <v>0</v>
      </c>
      <c r="L132" s="277"/>
    </row>
    <row r="133" spans="1:13" s="33" customFormat="1" ht="30.75">
      <c r="A133" s="300">
        <v>93</v>
      </c>
      <c r="B133" s="63">
        <v>900</v>
      </c>
      <c r="C133" s="63">
        <v>90004</v>
      </c>
      <c r="D133" s="63">
        <v>6060</v>
      </c>
      <c r="E133" s="73" t="s">
        <v>64</v>
      </c>
      <c r="F133" s="122">
        <v>4500</v>
      </c>
      <c r="G133" s="47">
        <f t="shared" si="6"/>
        <v>-900</v>
      </c>
      <c r="H133" s="47">
        <v>3600</v>
      </c>
      <c r="I133" s="49">
        <v>3599</v>
      </c>
      <c r="J133" s="220">
        <v>0</v>
      </c>
      <c r="K133" s="65">
        <v>0</v>
      </c>
      <c r="L133" s="275" t="s">
        <v>22</v>
      </c>
      <c r="M133" s="118"/>
    </row>
    <row r="134" spans="1:12" s="181" customFormat="1" ht="15">
      <c r="A134" s="302"/>
      <c r="B134" s="185">
        <v>900</v>
      </c>
      <c r="C134" s="185">
        <v>90004</v>
      </c>
      <c r="D134" s="185">
        <v>6060</v>
      </c>
      <c r="E134" s="169" t="s">
        <v>11</v>
      </c>
      <c r="F134" s="208">
        <f aca="true" t="shared" si="23" ref="F134:K134">F133</f>
        <v>4500</v>
      </c>
      <c r="G134" s="124">
        <f t="shared" si="6"/>
        <v>-900</v>
      </c>
      <c r="H134" s="208">
        <f t="shared" si="23"/>
        <v>3600</v>
      </c>
      <c r="I134" s="208">
        <f t="shared" si="23"/>
        <v>3599</v>
      </c>
      <c r="J134" s="239">
        <f t="shared" si="23"/>
        <v>0</v>
      </c>
      <c r="K134" s="207">
        <f t="shared" si="23"/>
        <v>0</v>
      </c>
      <c r="L134" s="277"/>
    </row>
    <row r="135" spans="1:12" s="7" customFormat="1" ht="30.75">
      <c r="A135" s="274">
        <v>94</v>
      </c>
      <c r="B135" s="69">
        <v>900</v>
      </c>
      <c r="C135" s="69">
        <v>90015</v>
      </c>
      <c r="D135" s="69">
        <v>6050</v>
      </c>
      <c r="E135" s="57" t="s">
        <v>182</v>
      </c>
      <c r="F135" s="122">
        <v>0</v>
      </c>
      <c r="G135" s="47">
        <f t="shared" si="6"/>
        <v>6984</v>
      </c>
      <c r="H135" s="122">
        <v>6984</v>
      </c>
      <c r="I135" s="122">
        <v>6888</v>
      </c>
      <c r="J135" s="220">
        <v>0</v>
      </c>
      <c r="K135" s="71">
        <v>6888</v>
      </c>
      <c r="L135" s="269" t="s">
        <v>22</v>
      </c>
    </row>
    <row r="136" spans="1:12" s="7" customFormat="1" ht="31.5" customHeight="1">
      <c r="A136" s="274">
        <v>95</v>
      </c>
      <c r="B136" s="69">
        <v>900</v>
      </c>
      <c r="C136" s="69">
        <v>90015</v>
      </c>
      <c r="D136" s="69">
        <v>6050</v>
      </c>
      <c r="E136" s="57" t="s">
        <v>197</v>
      </c>
      <c r="F136" s="122">
        <v>0</v>
      </c>
      <c r="G136" s="47">
        <f>H136-F136</f>
        <v>14023.09</v>
      </c>
      <c r="H136" s="122">
        <v>14023.09</v>
      </c>
      <c r="I136" s="122">
        <v>14023.09</v>
      </c>
      <c r="J136" s="220">
        <v>0</v>
      </c>
      <c r="K136" s="71">
        <v>0</v>
      </c>
      <c r="L136" s="269" t="s">
        <v>22</v>
      </c>
    </row>
    <row r="137" spans="1:12" s="7" customFormat="1" ht="30.75">
      <c r="A137" s="274">
        <v>96</v>
      </c>
      <c r="B137" s="69">
        <v>900</v>
      </c>
      <c r="C137" s="69">
        <v>90015</v>
      </c>
      <c r="D137" s="69">
        <v>6050</v>
      </c>
      <c r="E137" s="90" t="s">
        <v>183</v>
      </c>
      <c r="F137" s="122">
        <v>0</v>
      </c>
      <c r="G137" s="47">
        <f aca="true" t="shared" si="24" ref="G137:G203">H137-F137</f>
        <v>22833</v>
      </c>
      <c r="H137" s="122">
        <v>22833</v>
      </c>
      <c r="I137" s="122">
        <v>22832.25</v>
      </c>
      <c r="J137" s="220">
        <v>0</v>
      </c>
      <c r="K137" s="71">
        <v>0</v>
      </c>
      <c r="L137" s="269" t="s">
        <v>22</v>
      </c>
    </row>
    <row r="138" spans="1:15" s="7" customFormat="1" ht="30.75">
      <c r="A138" s="274">
        <v>97</v>
      </c>
      <c r="B138" s="69">
        <v>900</v>
      </c>
      <c r="C138" s="69">
        <v>90015</v>
      </c>
      <c r="D138" s="69">
        <v>6050</v>
      </c>
      <c r="E138" s="57" t="s">
        <v>118</v>
      </c>
      <c r="F138" s="122">
        <v>0</v>
      </c>
      <c r="G138" s="47">
        <f t="shared" si="24"/>
        <v>3397</v>
      </c>
      <c r="H138" s="122">
        <v>3397</v>
      </c>
      <c r="I138" s="122">
        <v>3396.77</v>
      </c>
      <c r="J138" s="220">
        <v>0</v>
      </c>
      <c r="K138" s="71">
        <v>3396.77</v>
      </c>
      <c r="L138" s="269" t="s">
        <v>22</v>
      </c>
      <c r="O138" s="26"/>
    </row>
    <row r="139" spans="1:15" s="7" customFormat="1" ht="46.5">
      <c r="A139" s="274">
        <v>98</v>
      </c>
      <c r="B139" s="69">
        <v>900</v>
      </c>
      <c r="C139" s="69">
        <v>90015</v>
      </c>
      <c r="D139" s="69">
        <v>6050</v>
      </c>
      <c r="E139" s="57" t="s">
        <v>184</v>
      </c>
      <c r="F139" s="122">
        <v>0</v>
      </c>
      <c r="G139" s="47">
        <f t="shared" si="24"/>
        <v>861</v>
      </c>
      <c r="H139" s="122">
        <v>861</v>
      </c>
      <c r="I139" s="122">
        <v>861</v>
      </c>
      <c r="J139" s="220">
        <v>0</v>
      </c>
      <c r="K139" s="71">
        <v>861</v>
      </c>
      <c r="L139" s="269" t="s">
        <v>22</v>
      </c>
      <c r="O139" s="26"/>
    </row>
    <row r="140" spans="1:12" s="7" customFormat="1" ht="30.75">
      <c r="A140" s="274">
        <v>99</v>
      </c>
      <c r="B140" s="69">
        <v>900</v>
      </c>
      <c r="C140" s="69">
        <v>90015</v>
      </c>
      <c r="D140" s="69">
        <v>6050</v>
      </c>
      <c r="E140" s="87" t="s">
        <v>185</v>
      </c>
      <c r="F140" s="122">
        <v>43800</v>
      </c>
      <c r="G140" s="47">
        <f t="shared" si="24"/>
        <v>4896</v>
      </c>
      <c r="H140" s="122">
        <v>48696</v>
      </c>
      <c r="I140" s="122">
        <v>48695.38</v>
      </c>
      <c r="J140" s="220">
        <v>0</v>
      </c>
      <c r="K140" s="71">
        <v>0</v>
      </c>
      <c r="L140" s="269" t="s">
        <v>22</v>
      </c>
    </row>
    <row r="141" spans="1:167" s="7" customFormat="1" ht="30.75">
      <c r="A141" s="274">
        <v>100</v>
      </c>
      <c r="B141" s="69">
        <v>900</v>
      </c>
      <c r="C141" s="69">
        <v>90015</v>
      </c>
      <c r="D141" s="69">
        <v>6050</v>
      </c>
      <c r="E141" s="87" t="s">
        <v>147</v>
      </c>
      <c r="F141" s="122">
        <v>52100</v>
      </c>
      <c r="G141" s="47">
        <f t="shared" si="24"/>
        <v>-51485</v>
      </c>
      <c r="H141" s="122">
        <v>615</v>
      </c>
      <c r="I141" s="122">
        <v>615</v>
      </c>
      <c r="J141" s="220">
        <v>0</v>
      </c>
      <c r="K141" s="71">
        <v>9163</v>
      </c>
      <c r="L141" s="269" t="s">
        <v>163</v>
      </c>
      <c r="O141" s="111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</row>
    <row r="142" spans="1:167" s="7" customFormat="1" ht="17.25" customHeight="1">
      <c r="A142" s="286">
        <v>101</v>
      </c>
      <c r="B142" s="63">
        <v>900</v>
      </c>
      <c r="C142" s="63">
        <v>90015</v>
      </c>
      <c r="D142" s="63">
        <v>6050</v>
      </c>
      <c r="E142" s="106" t="s">
        <v>133</v>
      </c>
      <c r="F142" s="123">
        <v>0</v>
      </c>
      <c r="G142" s="47">
        <f t="shared" si="24"/>
        <v>26344</v>
      </c>
      <c r="H142" s="123">
        <v>26344</v>
      </c>
      <c r="I142" s="163">
        <v>24929.12</v>
      </c>
      <c r="J142" s="223">
        <v>0</v>
      </c>
      <c r="K142" s="66">
        <v>0</v>
      </c>
      <c r="L142" s="269" t="s">
        <v>22</v>
      </c>
      <c r="O142" s="111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</row>
    <row r="143" spans="1:167" s="8" customFormat="1" ht="39">
      <c r="A143" s="286">
        <v>102</v>
      </c>
      <c r="B143" s="63">
        <v>900</v>
      </c>
      <c r="C143" s="63">
        <v>90015</v>
      </c>
      <c r="D143" s="63">
        <v>6050</v>
      </c>
      <c r="E143" s="73" t="s">
        <v>117</v>
      </c>
      <c r="F143" s="121">
        <v>8911</v>
      </c>
      <c r="G143" s="47">
        <f t="shared" si="24"/>
        <v>0</v>
      </c>
      <c r="H143" s="121">
        <v>8911</v>
      </c>
      <c r="I143" s="121">
        <v>7134</v>
      </c>
      <c r="J143" s="228" t="s">
        <v>106</v>
      </c>
      <c r="K143" s="66">
        <v>17134</v>
      </c>
      <c r="L143" s="269" t="s">
        <v>22</v>
      </c>
      <c r="M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</row>
    <row r="144" spans="1:168" s="28" customFormat="1" ht="39">
      <c r="A144" s="286">
        <v>103</v>
      </c>
      <c r="B144" s="63">
        <v>900</v>
      </c>
      <c r="C144" s="63">
        <v>90015</v>
      </c>
      <c r="D144" s="63">
        <v>6050</v>
      </c>
      <c r="E144" s="73" t="s">
        <v>115</v>
      </c>
      <c r="F144" s="122">
        <v>6000</v>
      </c>
      <c r="G144" s="47">
        <f t="shared" si="24"/>
        <v>0</v>
      </c>
      <c r="H144" s="122">
        <v>6000</v>
      </c>
      <c r="I144" s="121">
        <v>5999.07</v>
      </c>
      <c r="J144" s="228" t="s">
        <v>106</v>
      </c>
      <c r="K144" s="66">
        <v>5999.07</v>
      </c>
      <c r="L144" s="269" t="s">
        <v>22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119"/>
    </row>
    <row r="145" spans="1:12" s="27" customFormat="1" ht="30.75">
      <c r="A145" s="286">
        <v>104</v>
      </c>
      <c r="B145" s="63">
        <v>900</v>
      </c>
      <c r="C145" s="63">
        <v>90015</v>
      </c>
      <c r="D145" s="63">
        <v>6050</v>
      </c>
      <c r="E145" s="73" t="s">
        <v>132</v>
      </c>
      <c r="F145" s="122">
        <v>0</v>
      </c>
      <c r="G145" s="47">
        <f t="shared" si="24"/>
        <v>397</v>
      </c>
      <c r="H145" s="121">
        <v>397</v>
      </c>
      <c r="I145" s="121">
        <v>397</v>
      </c>
      <c r="J145" s="223"/>
      <c r="K145" s="66">
        <v>397</v>
      </c>
      <c r="L145" s="269" t="s">
        <v>22</v>
      </c>
    </row>
    <row r="146" spans="1:16" s="7" customFormat="1" ht="46.5">
      <c r="A146" s="286">
        <v>105</v>
      </c>
      <c r="B146" s="63">
        <v>900</v>
      </c>
      <c r="C146" s="63">
        <v>90015</v>
      </c>
      <c r="D146" s="63">
        <v>6050</v>
      </c>
      <c r="E146" s="215" t="s">
        <v>186</v>
      </c>
      <c r="F146" s="122">
        <v>15000</v>
      </c>
      <c r="G146" s="47">
        <f t="shared" si="24"/>
        <v>0</v>
      </c>
      <c r="H146" s="121">
        <v>15000</v>
      </c>
      <c r="I146" s="121">
        <v>15000</v>
      </c>
      <c r="J146" s="228" t="s">
        <v>106</v>
      </c>
      <c r="K146" s="66">
        <v>8056.5</v>
      </c>
      <c r="L146" s="269" t="s">
        <v>22</v>
      </c>
      <c r="M146" s="26"/>
      <c r="N146" s="26"/>
      <c r="O146" s="26"/>
      <c r="P146" s="26"/>
    </row>
    <row r="147" spans="1:16" s="7" customFormat="1" ht="30" customHeight="1">
      <c r="A147" s="286">
        <v>106</v>
      </c>
      <c r="B147" s="63">
        <v>900</v>
      </c>
      <c r="C147" s="63">
        <v>90015</v>
      </c>
      <c r="D147" s="63">
        <v>6050</v>
      </c>
      <c r="E147" s="73" t="s">
        <v>187</v>
      </c>
      <c r="F147" s="122">
        <v>0</v>
      </c>
      <c r="G147" s="47">
        <v>5682</v>
      </c>
      <c r="H147" s="121">
        <v>5682</v>
      </c>
      <c r="I147" s="121">
        <v>5682</v>
      </c>
      <c r="J147" s="228"/>
      <c r="K147" s="66">
        <v>5682</v>
      </c>
      <c r="L147" s="269" t="s">
        <v>22</v>
      </c>
      <c r="M147" s="26"/>
      <c r="N147" s="26"/>
      <c r="O147" s="26"/>
      <c r="P147" s="26"/>
    </row>
    <row r="148" spans="1:12" s="7" customFormat="1" ht="39">
      <c r="A148" s="286">
        <v>107</v>
      </c>
      <c r="B148" s="63">
        <v>900</v>
      </c>
      <c r="C148" s="63">
        <v>90015</v>
      </c>
      <c r="D148" s="63">
        <v>6050</v>
      </c>
      <c r="E148" s="73" t="s">
        <v>116</v>
      </c>
      <c r="F148" s="122">
        <v>1500</v>
      </c>
      <c r="G148" s="47">
        <f t="shared" si="24"/>
        <v>0</v>
      </c>
      <c r="H148" s="121">
        <v>1500</v>
      </c>
      <c r="I148" s="121">
        <v>1476</v>
      </c>
      <c r="J148" s="228" t="s">
        <v>106</v>
      </c>
      <c r="K148" s="66">
        <v>1476</v>
      </c>
      <c r="L148" s="275" t="s">
        <v>22</v>
      </c>
    </row>
    <row r="149" spans="1:12" s="7" customFormat="1" ht="39">
      <c r="A149" s="286">
        <v>108</v>
      </c>
      <c r="B149" s="63">
        <v>900</v>
      </c>
      <c r="C149" s="63">
        <v>90015</v>
      </c>
      <c r="D149" s="63">
        <v>6050</v>
      </c>
      <c r="E149" s="73" t="s">
        <v>114</v>
      </c>
      <c r="F149" s="122">
        <v>27000</v>
      </c>
      <c r="G149" s="47">
        <f t="shared" si="24"/>
        <v>-9042</v>
      </c>
      <c r="H149" s="121">
        <v>17958</v>
      </c>
      <c r="I149" s="121">
        <v>17958</v>
      </c>
      <c r="J149" s="228" t="s">
        <v>106</v>
      </c>
      <c r="K149" s="66">
        <v>17958</v>
      </c>
      <c r="L149" s="275" t="s">
        <v>22</v>
      </c>
    </row>
    <row r="150" spans="1:12" s="181" customFormat="1" ht="15">
      <c r="A150" s="276"/>
      <c r="B150" s="67">
        <v>900</v>
      </c>
      <c r="C150" s="67">
        <v>90015</v>
      </c>
      <c r="D150" s="67">
        <v>6050</v>
      </c>
      <c r="E150" s="209" t="s">
        <v>11</v>
      </c>
      <c r="F150" s="124">
        <f aca="true" t="shared" si="25" ref="F150:K150">SUM(F135:F149)</f>
        <v>154311</v>
      </c>
      <c r="G150" s="124">
        <f t="shared" si="24"/>
        <v>24890.089999999997</v>
      </c>
      <c r="H150" s="124">
        <f t="shared" si="25"/>
        <v>179201.09</v>
      </c>
      <c r="I150" s="124">
        <f t="shared" si="25"/>
        <v>175886.68</v>
      </c>
      <c r="J150" s="219">
        <f t="shared" si="25"/>
        <v>0</v>
      </c>
      <c r="K150" s="54">
        <f t="shared" si="25"/>
        <v>77011.34</v>
      </c>
      <c r="L150" s="273"/>
    </row>
    <row r="151" spans="1:12" s="34" customFormat="1" ht="30.75">
      <c r="A151" s="286">
        <v>109</v>
      </c>
      <c r="B151" s="63">
        <v>900</v>
      </c>
      <c r="C151" s="63">
        <v>90015</v>
      </c>
      <c r="D151" s="63">
        <v>6060</v>
      </c>
      <c r="E151" s="73" t="s">
        <v>65</v>
      </c>
      <c r="F151" s="122">
        <v>51340</v>
      </c>
      <c r="G151" s="47">
        <f t="shared" si="24"/>
        <v>-51340</v>
      </c>
      <c r="H151" s="121">
        <v>0</v>
      </c>
      <c r="I151" s="121">
        <v>0</v>
      </c>
      <c r="J151" s="223">
        <v>0</v>
      </c>
      <c r="K151" s="66">
        <v>0</v>
      </c>
      <c r="L151" s="275" t="s">
        <v>22</v>
      </c>
    </row>
    <row r="152" spans="1:12" s="34" customFormat="1" ht="15">
      <c r="A152" s="276"/>
      <c r="B152" s="185">
        <v>900</v>
      </c>
      <c r="C152" s="185">
        <v>90015</v>
      </c>
      <c r="D152" s="185">
        <v>6060</v>
      </c>
      <c r="E152" s="209" t="s">
        <v>11</v>
      </c>
      <c r="F152" s="124">
        <f aca="true" t="shared" si="26" ref="F152:K152">F151</f>
        <v>51340</v>
      </c>
      <c r="G152" s="124">
        <f t="shared" si="24"/>
        <v>-51340</v>
      </c>
      <c r="H152" s="124">
        <v>0</v>
      </c>
      <c r="I152" s="124">
        <f t="shared" si="26"/>
        <v>0</v>
      </c>
      <c r="J152" s="219">
        <f t="shared" si="26"/>
        <v>0</v>
      </c>
      <c r="K152" s="54">
        <f t="shared" si="26"/>
        <v>0</v>
      </c>
      <c r="L152" s="273"/>
    </row>
    <row r="153" spans="1:12" ht="30.75">
      <c r="A153" s="274">
        <v>110</v>
      </c>
      <c r="B153" s="69">
        <v>900</v>
      </c>
      <c r="C153" s="69">
        <v>90095</v>
      </c>
      <c r="D153" s="69">
        <v>6050</v>
      </c>
      <c r="E153" s="57" t="s">
        <v>94</v>
      </c>
      <c r="F153" s="47">
        <v>0</v>
      </c>
      <c r="G153" s="47">
        <f t="shared" si="24"/>
        <v>6550</v>
      </c>
      <c r="H153" s="47">
        <v>6550</v>
      </c>
      <c r="I153" s="47">
        <v>6545.8</v>
      </c>
      <c r="J153" s="221">
        <v>0</v>
      </c>
      <c r="K153" s="58">
        <v>6545.8</v>
      </c>
      <c r="L153" s="269" t="s">
        <v>22</v>
      </c>
    </row>
    <row r="154" spans="1:12" ht="30.75">
      <c r="A154" s="274">
        <v>111</v>
      </c>
      <c r="B154" s="69">
        <v>900</v>
      </c>
      <c r="C154" s="69">
        <v>90095</v>
      </c>
      <c r="D154" s="69">
        <v>6050</v>
      </c>
      <c r="E154" s="57" t="s">
        <v>119</v>
      </c>
      <c r="F154" s="47">
        <v>0</v>
      </c>
      <c r="G154" s="47">
        <f t="shared" si="24"/>
        <v>20514</v>
      </c>
      <c r="H154" s="47">
        <v>20514</v>
      </c>
      <c r="I154" s="47">
        <v>20513.45</v>
      </c>
      <c r="J154" s="221">
        <v>0</v>
      </c>
      <c r="K154" s="58">
        <v>20513</v>
      </c>
      <c r="L154" s="269" t="s">
        <v>22</v>
      </c>
    </row>
    <row r="155" spans="1:12" ht="30.75">
      <c r="A155" s="274">
        <v>112</v>
      </c>
      <c r="B155" s="69">
        <v>900</v>
      </c>
      <c r="C155" s="69">
        <v>90095</v>
      </c>
      <c r="D155" s="69">
        <v>6050</v>
      </c>
      <c r="E155" s="87" t="s">
        <v>66</v>
      </c>
      <c r="F155" s="47">
        <v>48000</v>
      </c>
      <c r="G155" s="47">
        <f t="shared" si="24"/>
        <v>12197</v>
      </c>
      <c r="H155" s="47">
        <v>60197</v>
      </c>
      <c r="I155" s="47">
        <v>60196.44</v>
      </c>
      <c r="J155" s="221">
        <v>0</v>
      </c>
      <c r="K155" s="58">
        <v>0</v>
      </c>
      <c r="L155" s="269" t="s">
        <v>22</v>
      </c>
    </row>
    <row r="156" spans="1:12" ht="39">
      <c r="A156" s="274">
        <v>113</v>
      </c>
      <c r="B156" s="69">
        <v>900</v>
      </c>
      <c r="C156" s="69">
        <v>90095</v>
      </c>
      <c r="D156" s="69">
        <v>6050</v>
      </c>
      <c r="E156" s="73" t="s">
        <v>67</v>
      </c>
      <c r="F156" s="47">
        <v>15000</v>
      </c>
      <c r="G156" s="47">
        <f t="shared" si="24"/>
        <v>0</v>
      </c>
      <c r="H156" s="47">
        <v>15000</v>
      </c>
      <c r="I156" s="47">
        <v>15000</v>
      </c>
      <c r="J156" s="228" t="s">
        <v>106</v>
      </c>
      <c r="K156" s="58">
        <v>0</v>
      </c>
      <c r="L156" s="269" t="s">
        <v>22</v>
      </c>
    </row>
    <row r="157" spans="1:12" s="8" customFormat="1" ht="39">
      <c r="A157" s="274">
        <v>114</v>
      </c>
      <c r="B157" s="69">
        <v>900</v>
      </c>
      <c r="C157" s="69">
        <v>90095</v>
      </c>
      <c r="D157" s="69">
        <v>6050</v>
      </c>
      <c r="E157" s="73" t="s">
        <v>68</v>
      </c>
      <c r="F157" s="47">
        <v>5000</v>
      </c>
      <c r="G157" s="47">
        <f t="shared" si="24"/>
        <v>2000</v>
      </c>
      <c r="H157" s="47">
        <v>7000</v>
      </c>
      <c r="I157" s="47">
        <v>7000</v>
      </c>
      <c r="J157" s="228" t="s">
        <v>106</v>
      </c>
      <c r="K157" s="58">
        <v>51234.63</v>
      </c>
      <c r="L157" s="269" t="s">
        <v>22</v>
      </c>
    </row>
    <row r="158" spans="1:12" s="8" customFormat="1" ht="30.75">
      <c r="A158" s="274">
        <v>115</v>
      </c>
      <c r="B158" s="69">
        <v>900</v>
      </c>
      <c r="C158" s="69">
        <v>90095</v>
      </c>
      <c r="D158" s="69">
        <v>6050</v>
      </c>
      <c r="E158" s="106" t="s">
        <v>135</v>
      </c>
      <c r="F158" s="123">
        <v>0</v>
      </c>
      <c r="G158" s="47">
        <f t="shared" si="24"/>
        <v>10000</v>
      </c>
      <c r="H158" s="123">
        <v>10000</v>
      </c>
      <c r="I158" s="163">
        <v>10000</v>
      </c>
      <c r="J158" s="221"/>
      <c r="K158" s="58">
        <v>0</v>
      </c>
      <c r="L158" s="269" t="s">
        <v>22</v>
      </c>
    </row>
    <row r="159" spans="1:12" s="8" customFormat="1" ht="39">
      <c r="A159" s="274">
        <v>116</v>
      </c>
      <c r="B159" s="69">
        <v>900</v>
      </c>
      <c r="C159" s="69">
        <v>90095</v>
      </c>
      <c r="D159" s="69">
        <v>6050</v>
      </c>
      <c r="E159" s="106" t="s">
        <v>134</v>
      </c>
      <c r="F159" s="123">
        <v>0</v>
      </c>
      <c r="G159" s="47">
        <f t="shared" si="24"/>
        <v>1240</v>
      </c>
      <c r="H159" s="123">
        <v>1240</v>
      </c>
      <c r="I159" s="163">
        <v>1240</v>
      </c>
      <c r="J159" s="228" t="s">
        <v>106</v>
      </c>
      <c r="K159" s="58">
        <v>0</v>
      </c>
      <c r="L159" s="269" t="s">
        <v>22</v>
      </c>
    </row>
    <row r="160" spans="1:12" s="8" customFormat="1" ht="39">
      <c r="A160" s="274">
        <v>117</v>
      </c>
      <c r="B160" s="69">
        <v>900</v>
      </c>
      <c r="C160" s="69">
        <v>90095</v>
      </c>
      <c r="D160" s="69">
        <v>6050</v>
      </c>
      <c r="E160" s="73" t="s">
        <v>69</v>
      </c>
      <c r="F160" s="47">
        <v>8000</v>
      </c>
      <c r="G160" s="47">
        <f t="shared" si="24"/>
        <v>0</v>
      </c>
      <c r="H160" s="47">
        <v>8000</v>
      </c>
      <c r="I160" s="47">
        <v>7797.71</v>
      </c>
      <c r="J160" s="228" t="s">
        <v>106</v>
      </c>
      <c r="K160" s="58">
        <v>0</v>
      </c>
      <c r="L160" s="269" t="s">
        <v>22</v>
      </c>
    </row>
    <row r="161" spans="1:12" s="8" customFormat="1" ht="39">
      <c r="A161" s="274">
        <v>118</v>
      </c>
      <c r="B161" s="69">
        <v>900</v>
      </c>
      <c r="C161" s="69">
        <v>90095</v>
      </c>
      <c r="D161" s="69">
        <v>6050</v>
      </c>
      <c r="E161" s="73" t="s">
        <v>70</v>
      </c>
      <c r="F161" s="47">
        <v>3982</v>
      </c>
      <c r="G161" s="47">
        <f t="shared" si="24"/>
        <v>0</v>
      </c>
      <c r="H161" s="47">
        <v>3982</v>
      </c>
      <c r="I161" s="47">
        <v>3808.47</v>
      </c>
      <c r="J161" s="228" t="s">
        <v>106</v>
      </c>
      <c r="K161" s="58">
        <v>3808.47</v>
      </c>
      <c r="L161" s="269" t="s">
        <v>148</v>
      </c>
    </row>
    <row r="162" spans="1:12" s="33" customFormat="1" ht="15">
      <c r="A162" s="276"/>
      <c r="B162" s="67">
        <v>900</v>
      </c>
      <c r="C162" s="67">
        <v>90095</v>
      </c>
      <c r="D162" s="67">
        <v>6050</v>
      </c>
      <c r="E162" s="169" t="s">
        <v>11</v>
      </c>
      <c r="F162" s="124">
        <f aca="true" t="shared" si="27" ref="F162:K162">SUM(F153:F161)</f>
        <v>79982</v>
      </c>
      <c r="G162" s="124">
        <f t="shared" si="24"/>
        <v>52501</v>
      </c>
      <c r="H162" s="124">
        <f t="shared" si="27"/>
        <v>132483</v>
      </c>
      <c r="I162" s="124">
        <f t="shared" si="27"/>
        <v>132101.87</v>
      </c>
      <c r="J162" s="219">
        <f t="shared" si="27"/>
        <v>0</v>
      </c>
      <c r="K162" s="54">
        <f t="shared" si="27"/>
        <v>82101.9</v>
      </c>
      <c r="L162" s="273"/>
    </row>
    <row r="163" spans="1:12" s="181" customFormat="1" ht="30.75">
      <c r="A163" s="274">
        <v>119</v>
      </c>
      <c r="B163" s="69">
        <v>900</v>
      </c>
      <c r="C163" s="69">
        <v>90095</v>
      </c>
      <c r="D163" s="69">
        <v>6060</v>
      </c>
      <c r="E163" s="57" t="s">
        <v>188</v>
      </c>
      <c r="F163" s="47">
        <v>0</v>
      </c>
      <c r="G163" s="47">
        <f t="shared" si="24"/>
        <v>11237</v>
      </c>
      <c r="H163" s="47">
        <v>11237</v>
      </c>
      <c r="I163" s="47">
        <v>11236.05</v>
      </c>
      <c r="J163" s="221">
        <v>0</v>
      </c>
      <c r="K163" s="58">
        <v>0</v>
      </c>
      <c r="L163" s="269" t="s">
        <v>22</v>
      </c>
    </row>
    <row r="164" spans="1:12" s="181" customFormat="1" ht="46.5">
      <c r="A164" s="274">
        <v>120</v>
      </c>
      <c r="B164" s="69">
        <v>900</v>
      </c>
      <c r="C164" s="69">
        <v>90095</v>
      </c>
      <c r="D164" s="69">
        <v>6060</v>
      </c>
      <c r="E164" s="57" t="s">
        <v>189</v>
      </c>
      <c r="F164" s="47">
        <v>0</v>
      </c>
      <c r="G164" s="47">
        <f t="shared" si="24"/>
        <v>6559.35</v>
      </c>
      <c r="H164" s="47">
        <v>6559.35</v>
      </c>
      <c r="I164" s="47">
        <v>6559.35</v>
      </c>
      <c r="J164" s="221">
        <v>0</v>
      </c>
      <c r="K164" s="58">
        <v>0</v>
      </c>
      <c r="L164" s="269" t="s">
        <v>22</v>
      </c>
    </row>
    <row r="165" spans="1:12" s="181" customFormat="1" ht="15">
      <c r="A165" s="276"/>
      <c r="B165" s="67">
        <v>900</v>
      </c>
      <c r="C165" s="67">
        <v>90095</v>
      </c>
      <c r="D165" s="67">
        <v>6060</v>
      </c>
      <c r="E165" s="169" t="s">
        <v>11</v>
      </c>
      <c r="F165" s="124">
        <f aca="true" t="shared" si="28" ref="F165:K165">F163+F164</f>
        <v>0</v>
      </c>
      <c r="G165" s="124">
        <f t="shared" si="24"/>
        <v>17796.35</v>
      </c>
      <c r="H165" s="124">
        <f t="shared" si="28"/>
        <v>17796.35</v>
      </c>
      <c r="I165" s="124">
        <f t="shared" si="28"/>
        <v>17795.4</v>
      </c>
      <c r="J165" s="219">
        <f t="shared" si="28"/>
        <v>0</v>
      </c>
      <c r="K165" s="54">
        <f t="shared" si="28"/>
        <v>0</v>
      </c>
      <c r="L165" s="273"/>
    </row>
    <row r="166" spans="1:12" s="7" customFormat="1" ht="30.75">
      <c r="A166" s="286">
        <v>121</v>
      </c>
      <c r="B166" s="63">
        <v>921</v>
      </c>
      <c r="C166" s="63">
        <v>92109</v>
      </c>
      <c r="D166" s="63">
        <v>6050</v>
      </c>
      <c r="E166" s="91" t="s">
        <v>71</v>
      </c>
      <c r="F166" s="47">
        <v>30000</v>
      </c>
      <c r="G166" s="47">
        <f t="shared" si="24"/>
        <v>-30000</v>
      </c>
      <c r="H166" s="49">
        <v>0</v>
      </c>
      <c r="I166" s="49">
        <v>0</v>
      </c>
      <c r="J166" s="240">
        <v>0</v>
      </c>
      <c r="K166" s="65">
        <v>0</v>
      </c>
      <c r="L166" s="304" t="s">
        <v>103</v>
      </c>
    </row>
    <row r="167" spans="1:12" s="7" customFormat="1" ht="30.75">
      <c r="A167" s="274">
        <v>122</v>
      </c>
      <c r="B167" s="69">
        <v>921</v>
      </c>
      <c r="C167" s="69">
        <v>92109</v>
      </c>
      <c r="D167" s="69">
        <v>6050</v>
      </c>
      <c r="E167" s="87" t="s">
        <v>190</v>
      </c>
      <c r="F167" s="127">
        <v>15000</v>
      </c>
      <c r="G167" s="47">
        <f t="shared" si="24"/>
        <v>-15000</v>
      </c>
      <c r="H167" s="47">
        <v>0</v>
      </c>
      <c r="I167" s="47">
        <v>0</v>
      </c>
      <c r="J167" s="220">
        <v>0</v>
      </c>
      <c r="K167" s="58">
        <v>0</v>
      </c>
      <c r="L167" s="305" t="s">
        <v>103</v>
      </c>
    </row>
    <row r="168" spans="1:12" s="7" customFormat="1" ht="24">
      <c r="A168" s="286">
        <v>123</v>
      </c>
      <c r="B168" s="63">
        <v>921</v>
      </c>
      <c r="C168" s="63">
        <v>92109</v>
      </c>
      <c r="D168" s="63">
        <v>6050</v>
      </c>
      <c r="E168" s="92" t="s">
        <v>72</v>
      </c>
      <c r="F168" s="126">
        <v>30000</v>
      </c>
      <c r="G168" s="49">
        <f t="shared" si="24"/>
        <v>-30000</v>
      </c>
      <c r="H168" s="49">
        <v>0</v>
      </c>
      <c r="I168" s="49">
        <v>0</v>
      </c>
      <c r="J168" s="223">
        <v>0</v>
      </c>
      <c r="K168" s="65">
        <v>0</v>
      </c>
      <c r="L168" s="304" t="s">
        <v>103</v>
      </c>
    </row>
    <row r="169" spans="1:12" s="7" customFormat="1" ht="35.25">
      <c r="A169" s="274">
        <v>124</v>
      </c>
      <c r="B169" s="69">
        <v>921</v>
      </c>
      <c r="C169" s="69">
        <v>92109</v>
      </c>
      <c r="D169" s="69">
        <v>6050</v>
      </c>
      <c r="E169" s="73" t="s">
        <v>74</v>
      </c>
      <c r="F169" s="122">
        <v>10000</v>
      </c>
      <c r="G169" s="47">
        <f t="shared" si="24"/>
        <v>0</v>
      </c>
      <c r="H169" s="47">
        <v>10000</v>
      </c>
      <c r="I169" s="47">
        <v>0</v>
      </c>
      <c r="J169" s="216"/>
      <c r="K169" s="58">
        <v>44280</v>
      </c>
      <c r="L169" s="272" t="s">
        <v>123</v>
      </c>
    </row>
    <row r="170" spans="1:12" s="7" customFormat="1" ht="39">
      <c r="A170" s="274">
        <v>125</v>
      </c>
      <c r="B170" s="69">
        <v>921</v>
      </c>
      <c r="C170" s="69">
        <v>92109</v>
      </c>
      <c r="D170" s="69">
        <v>6050</v>
      </c>
      <c r="E170" s="73" t="s">
        <v>75</v>
      </c>
      <c r="F170" s="122">
        <v>10000</v>
      </c>
      <c r="G170" s="47">
        <f t="shared" si="24"/>
        <v>0</v>
      </c>
      <c r="H170" s="49">
        <v>10000</v>
      </c>
      <c r="I170" s="47">
        <v>10000</v>
      </c>
      <c r="J170" s="228" t="s">
        <v>106</v>
      </c>
      <c r="K170" s="58">
        <v>0</v>
      </c>
      <c r="L170" s="269" t="s">
        <v>22</v>
      </c>
    </row>
    <row r="171" spans="1:12" s="7" customFormat="1" ht="39">
      <c r="A171" s="274">
        <v>126</v>
      </c>
      <c r="B171" s="69">
        <v>921</v>
      </c>
      <c r="C171" s="69">
        <v>92109</v>
      </c>
      <c r="D171" s="69">
        <v>6050</v>
      </c>
      <c r="E171" s="73" t="s">
        <v>149</v>
      </c>
      <c r="F171" s="122">
        <v>8476</v>
      </c>
      <c r="G171" s="47">
        <f t="shared" si="24"/>
        <v>-7676</v>
      </c>
      <c r="H171" s="49">
        <v>800</v>
      </c>
      <c r="I171" s="47">
        <v>800</v>
      </c>
      <c r="J171" s="228" t="s">
        <v>106</v>
      </c>
      <c r="K171" s="58">
        <v>11814.95</v>
      </c>
      <c r="L171" s="269" t="s">
        <v>23</v>
      </c>
    </row>
    <row r="172" spans="1:12" s="7" customFormat="1" ht="36" customHeight="1">
      <c r="A172" s="274">
        <v>127</v>
      </c>
      <c r="B172" s="69">
        <v>921</v>
      </c>
      <c r="C172" s="69">
        <v>92109</v>
      </c>
      <c r="D172" s="69">
        <v>6050</v>
      </c>
      <c r="E172" s="106" t="s">
        <v>137</v>
      </c>
      <c r="F172" s="123">
        <v>0</v>
      </c>
      <c r="G172" s="47">
        <f t="shared" si="24"/>
        <v>8376</v>
      </c>
      <c r="H172" s="123">
        <v>8376</v>
      </c>
      <c r="I172" s="163">
        <v>8376</v>
      </c>
      <c r="J172" s="228" t="s">
        <v>106</v>
      </c>
      <c r="K172" s="58">
        <v>8376</v>
      </c>
      <c r="L172" s="269" t="s">
        <v>22</v>
      </c>
    </row>
    <row r="173" spans="1:12" s="7" customFormat="1" ht="30.75">
      <c r="A173" s="274">
        <v>128</v>
      </c>
      <c r="B173" s="69">
        <v>921</v>
      </c>
      <c r="C173" s="69">
        <v>92109</v>
      </c>
      <c r="D173" s="69">
        <v>6050</v>
      </c>
      <c r="E173" s="106" t="s">
        <v>136</v>
      </c>
      <c r="F173" s="123">
        <v>0</v>
      </c>
      <c r="G173" s="47">
        <v>28680</v>
      </c>
      <c r="H173" s="123">
        <v>28680</v>
      </c>
      <c r="I173" s="163">
        <v>28680</v>
      </c>
      <c r="J173" s="216" t="s">
        <v>220</v>
      </c>
      <c r="K173" s="58">
        <v>28680</v>
      </c>
      <c r="L173" s="269" t="s">
        <v>22</v>
      </c>
    </row>
    <row r="174" spans="1:12" s="7" customFormat="1" ht="39">
      <c r="A174" s="274">
        <v>129</v>
      </c>
      <c r="B174" s="69">
        <v>921</v>
      </c>
      <c r="C174" s="69">
        <v>92109</v>
      </c>
      <c r="D174" s="69">
        <v>6050</v>
      </c>
      <c r="E174" s="73" t="s">
        <v>76</v>
      </c>
      <c r="F174" s="122">
        <v>7825</v>
      </c>
      <c r="G174" s="47">
        <f t="shared" si="24"/>
        <v>-4637</v>
      </c>
      <c r="H174" s="49">
        <v>3188</v>
      </c>
      <c r="I174" s="47">
        <v>3187.5</v>
      </c>
      <c r="J174" s="228" t="s">
        <v>106</v>
      </c>
      <c r="K174" s="58">
        <v>11829.03</v>
      </c>
      <c r="L174" s="269" t="s">
        <v>22</v>
      </c>
    </row>
    <row r="175" spans="1:12" s="181" customFormat="1" ht="15">
      <c r="A175" s="274"/>
      <c r="B175" s="67">
        <v>921</v>
      </c>
      <c r="C175" s="67">
        <v>92109</v>
      </c>
      <c r="D175" s="67">
        <v>6050</v>
      </c>
      <c r="E175" s="169" t="s">
        <v>11</v>
      </c>
      <c r="F175" s="210">
        <f>SUM(F169:F174)</f>
        <v>36301</v>
      </c>
      <c r="G175" s="124">
        <f t="shared" si="24"/>
        <v>24743</v>
      </c>
      <c r="H175" s="210">
        <f>SUM(H169:H174)</f>
        <v>61044</v>
      </c>
      <c r="I175" s="210">
        <f>SUM(I169:I174)</f>
        <v>51043.5</v>
      </c>
      <c r="J175" s="241">
        <f>SUM(J169:J174)</f>
        <v>0</v>
      </c>
      <c r="K175" s="211">
        <f>SUM(K169:K174)</f>
        <v>104979.98</v>
      </c>
      <c r="L175" s="273"/>
    </row>
    <row r="176" spans="1:12" s="181" customFormat="1" ht="30.75">
      <c r="A176" s="274">
        <v>130</v>
      </c>
      <c r="B176" s="69">
        <v>921</v>
      </c>
      <c r="C176" s="69">
        <v>92109</v>
      </c>
      <c r="D176" s="69">
        <v>6057</v>
      </c>
      <c r="E176" s="87" t="s">
        <v>73</v>
      </c>
      <c r="F176" s="122">
        <v>850000</v>
      </c>
      <c r="G176" s="47">
        <f t="shared" si="24"/>
        <v>-850000</v>
      </c>
      <c r="H176" s="49">
        <v>0</v>
      </c>
      <c r="I176" s="47">
        <v>0</v>
      </c>
      <c r="J176" s="216">
        <v>0</v>
      </c>
      <c r="K176" s="58">
        <v>0</v>
      </c>
      <c r="L176" s="305" t="s">
        <v>110</v>
      </c>
    </row>
    <row r="177" spans="1:12" s="181" customFormat="1" ht="15">
      <c r="A177" s="276"/>
      <c r="B177" s="69">
        <v>921</v>
      </c>
      <c r="C177" s="69">
        <v>92109</v>
      </c>
      <c r="D177" s="69">
        <v>6057</v>
      </c>
      <c r="E177" s="169" t="s">
        <v>11</v>
      </c>
      <c r="F177" s="128">
        <f aca="true" t="shared" si="29" ref="F177:K177">F176</f>
        <v>850000</v>
      </c>
      <c r="G177" s="124">
        <f t="shared" si="24"/>
        <v>-850000</v>
      </c>
      <c r="H177" s="128">
        <f t="shared" si="29"/>
        <v>0</v>
      </c>
      <c r="I177" s="128">
        <f t="shared" si="29"/>
        <v>0</v>
      </c>
      <c r="J177" s="229">
        <f t="shared" si="29"/>
        <v>0</v>
      </c>
      <c r="K177" s="212">
        <f t="shared" si="29"/>
        <v>0</v>
      </c>
      <c r="L177" s="273"/>
    </row>
    <row r="178" spans="1:12" s="181" customFormat="1" ht="46.5">
      <c r="A178" s="274">
        <v>131</v>
      </c>
      <c r="B178" s="69">
        <v>921</v>
      </c>
      <c r="C178" s="69">
        <v>92109</v>
      </c>
      <c r="D178" s="69">
        <v>6059</v>
      </c>
      <c r="E178" s="87" t="s">
        <v>109</v>
      </c>
      <c r="F178" s="122">
        <v>150000</v>
      </c>
      <c r="G178" s="47">
        <f t="shared" si="24"/>
        <v>-138310</v>
      </c>
      <c r="H178" s="49">
        <v>11690</v>
      </c>
      <c r="I178" s="47">
        <v>11690</v>
      </c>
      <c r="J178" s="229">
        <v>0</v>
      </c>
      <c r="K178" s="74">
        <v>11690</v>
      </c>
      <c r="L178" s="269" t="s">
        <v>22</v>
      </c>
    </row>
    <row r="179" spans="1:12" s="181" customFormat="1" ht="15">
      <c r="A179" s="276"/>
      <c r="B179" s="67">
        <v>921</v>
      </c>
      <c r="C179" s="67">
        <v>92109</v>
      </c>
      <c r="D179" s="67">
        <v>6059</v>
      </c>
      <c r="E179" s="169" t="s">
        <v>11</v>
      </c>
      <c r="F179" s="128">
        <f aca="true" t="shared" si="30" ref="F179:K179">F178</f>
        <v>150000</v>
      </c>
      <c r="G179" s="124">
        <f t="shared" si="24"/>
        <v>-138310</v>
      </c>
      <c r="H179" s="128">
        <f t="shared" si="30"/>
        <v>11690</v>
      </c>
      <c r="I179" s="128">
        <f t="shared" si="30"/>
        <v>11690</v>
      </c>
      <c r="J179" s="229">
        <f t="shared" si="30"/>
        <v>0</v>
      </c>
      <c r="K179" s="212">
        <f t="shared" si="30"/>
        <v>11690</v>
      </c>
      <c r="L179" s="273"/>
    </row>
    <row r="180" spans="1:12" s="7" customFormat="1" ht="30.75">
      <c r="A180" s="274">
        <v>132</v>
      </c>
      <c r="B180" s="69">
        <v>921</v>
      </c>
      <c r="C180" s="69">
        <v>92109</v>
      </c>
      <c r="D180" s="69">
        <v>6220</v>
      </c>
      <c r="E180" s="57" t="s">
        <v>95</v>
      </c>
      <c r="F180" s="125">
        <v>0</v>
      </c>
      <c r="G180" s="47">
        <f t="shared" si="24"/>
        <v>21700</v>
      </c>
      <c r="H180" s="125">
        <v>21700</v>
      </c>
      <c r="I180" s="125">
        <v>19906.33</v>
      </c>
      <c r="J180" s="222">
        <v>0</v>
      </c>
      <c r="K180" s="74">
        <v>0</v>
      </c>
      <c r="L180" s="269" t="s">
        <v>22</v>
      </c>
    </row>
    <row r="181" spans="1:12" s="7" customFormat="1" ht="30.75">
      <c r="A181" s="274">
        <v>133</v>
      </c>
      <c r="B181" s="69">
        <v>921</v>
      </c>
      <c r="C181" s="69">
        <v>92109</v>
      </c>
      <c r="D181" s="69">
        <v>6220</v>
      </c>
      <c r="E181" s="106" t="s">
        <v>138</v>
      </c>
      <c r="F181" s="123">
        <v>0</v>
      </c>
      <c r="G181" s="47">
        <f t="shared" si="24"/>
        <v>13220</v>
      </c>
      <c r="H181" s="123">
        <v>13220</v>
      </c>
      <c r="I181" s="163">
        <v>13220</v>
      </c>
      <c r="J181" s="222">
        <v>0</v>
      </c>
      <c r="K181" s="74"/>
      <c r="L181" s="269" t="s">
        <v>22</v>
      </c>
    </row>
    <row r="182" spans="1:12" s="7" customFormat="1" ht="15">
      <c r="A182" s="274">
        <v>134</v>
      </c>
      <c r="B182" s="69">
        <v>921</v>
      </c>
      <c r="C182" s="69">
        <v>92109</v>
      </c>
      <c r="D182" s="69">
        <v>6220</v>
      </c>
      <c r="E182" s="60" t="s">
        <v>191</v>
      </c>
      <c r="F182" s="125">
        <v>0</v>
      </c>
      <c r="G182" s="47">
        <f t="shared" si="24"/>
        <v>43000</v>
      </c>
      <c r="H182" s="125">
        <v>43000</v>
      </c>
      <c r="I182" s="125">
        <v>42952.37</v>
      </c>
      <c r="J182" s="222">
        <v>0</v>
      </c>
      <c r="K182" s="74">
        <v>0</v>
      </c>
      <c r="L182" s="269" t="s">
        <v>22</v>
      </c>
    </row>
    <row r="183" spans="1:12" s="8" customFormat="1" ht="37.5" customHeight="1">
      <c r="A183" s="274">
        <v>135</v>
      </c>
      <c r="B183" s="69">
        <v>921</v>
      </c>
      <c r="C183" s="69">
        <v>92109</v>
      </c>
      <c r="D183" s="69">
        <v>6220</v>
      </c>
      <c r="E183" s="57" t="s">
        <v>210</v>
      </c>
      <c r="F183" s="125">
        <v>15000</v>
      </c>
      <c r="G183" s="47">
        <f t="shared" si="24"/>
        <v>-2500</v>
      </c>
      <c r="H183" s="125">
        <v>12500</v>
      </c>
      <c r="I183" s="125">
        <v>12500</v>
      </c>
      <c r="J183" s="222">
        <v>0</v>
      </c>
      <c r="K183" s="74">
        <v>0</v>
      </c>
      <c r="L183" s="269" t="s">
        <v>150</v>
      </c>
    </row>
    <row r="184" spans="1:12" s="8" customFormat="1" ht="30.75">
      <c r="A184" s="274">
        <v>136</v>
      </c>
      <c r="B184" s="69">
        <v>921</v>
      </c>
      <c r="C184" s="69">
        <v>92109</v>
      </c>
      <c r="D184" s="69">
        <v>6220</v>
      </c>
      <c r="E184" s="57" t="s">
        <v>96</v>
      </c>
      <c r="F184" s="125">
        <v>0</v>
      </c>
      <c r="G184" s="47">
        <f t="shared" si="24"/>
        <v>11940</v>
      </c>
      <c r="H184" s="125">
        <v>11940</v>
      </c>
      <c r="I184" s="125">
        <v>11940</v>
      </c>
      <c r="J184" s="222">
        <v>0</v>
      </c>
      <c r="K184" s="74">
        <v>0</v>
      </c>
      <c r="L184" s="269" t="s">
        <v>22</v>
      </c>
    </row>
    <row r="185" spans="1:12" s="8" customFormat="1" ht="15">
      <c r="A185" s="274">
        <v>137</v>
      </c>
      <c r="B185" s="69">
        <v>921</v>
      </c>
      <c r="C185" s="69">
        <v>92109</v>
      </c>
      <c r="D185" s="69">
        <v>6220</v>
      </c>
      <c r="E185" s="90" t="s">
        <v>97</v>
      </c>
      <c r="F185" s="125">
        <v>30000</v>
      </c>
      <c r="G185" s="47">
        <f t="shared" si="24"/>
        <v>-30000</v>
      </c>
      <c r="H185" s="125">
        <v>0</v>
      </c>
      <c r="I185" s="125">
        <v>0</v>
      </c>
      <c r="J185" s="222">
        <v>0</v>
      </c>
      <c r="K185" s="74">
        <v>0</v>
      </c>
      <c r="L185" s="269"/>
    </row>
    <row r="186" spans="1:12" s="8" customFormat="1" ht="15">
      <c r="A186" s="274">
        <v>138</v>
      </c>
      <c r="B186" s="69">
        <v>921</v>
      </c>
      <c r="C186" s="69">
        <v>92109</v>
      </c>
      <c r="D186" s="69">
        <v>6220</v>
      </c>
      <c r="E186" s="57" t="s">
        <v>98</v>
      </c>
      <c r="F186" s="125">
        <v>30000</v>
      </c>
      <c r="G186" s="47">
        <f t="shared" si="24"/>
        <v>0</v>
      </c>
      <c r="H186" s="125">
        <v>30000</v>
      </c>
      <c r="I186" s="125">
        <v>25682.68</v>
      </c>
      <c r="J186" s="222">
        <v>0</v>
      </c>
      <c r="K186" s="74">
        <v>0</v>
      </c>
      <c r="L186" s="269" t="s">
        <v>22</v>
      </c>
    </row>
    <row r="187" spans="1:12" s="8" customFormat="1" ht="30.75">
      <c r="A187" s="274">
        <v>139</v>
      </c>
      <c r="B187" s="69">
        <v>921</v>
      </c>
      <c r="C187" s="69">
        <v>92109</v>
      </c>
      <c r="D187" s="69">
        <v>6220</v>
      </c>
      <c r="E187" s="57" t="s">
        <v>99</v>
      </c>
      <c r="F187" s="125">
        <v>0</v>
      </c>
      <c r="G187" s="47">
        <f t="shared" si="24"/>
        <v>15000</v>
      </c>
      <c r="H187" s="125">
        <v>15000</v>
      </c>
      <c r="I187" s="125">
        <v>14988.78</v>
      </c>
      <c r="J187" s="222">
        <v>0</v>
      </c>
      <c r="K187" s="74">
        <v>0</v>
      </c>
      <c r="L187" s="269" t="s">
        <v>22</v>
      </c>
    </row>
    <row r="188" spans="1:12" s="33" customFormat="1" ht="15">
      <c r="A188" s="276"/>
      <c r="B188" s="67">
        <v>921</v>
      </c>
      <c r="C188" s="67">
        <v>92109</v>
      </c>
      <c r="D188" s="67">
        <v>6220</v>
      </c>
      <c r="E188" s="169" t="s">
        <v>11</v>
      </c>
      <c r="F188" s="128">
        <f aca="true" t="shared" si="31" ref="F188:K188">SUM(F180:F187)</f>
        <v>75000</v>
      </c>
      <c r="G188" s="124">
        <f t="shared" si="24"/>
        <v>72360</v>
      </c>
      <c r="H188" s="128">
        <f t="shared" si="31"/>
        <v>147360</v>
      </c>
      <c r="I188" s="128">
        <f t="shared" si="31"/>
        <v>141190.16</v>
      </c>
      <c r="J188" s="229">
        <v>0</v>
      </c>
      <c r="K188" s="212">
        <f t="shared" si="31"/>
        <v>0</v>
      </c>
      <c r="L188" s="273"/>
    </row>
    <row r="189" spans="1:12" s="181" customFormat="1" ht="30.75">
      <c r="A189" s="286">
        <v>140</v>
      </c>
      <c r="B189" s="63">
        <v>921</v>
      </c>
      <c r="C189" s="63">
        <v>92118</v>
      </c>
      <c r="D189" s="63">
        <v>6220</v>
      </c>
      <c r="E189" s="87" t="s">
        <v>77</v>
      </c>
      <c r="F189" s="125">
        <v>8000</v>
      </c>
      <c r="G189" s="47">
        <f t="shared" si="24"/>
        <v>-2000</v>
      </c>
      <c r="H189" s="125">
        <v>6000</v>
      </c>
      <c r="I189" s="125">
        <v>6000</v>
      </c>
      <c r="J189" s="222">
        <v>0</v>
      </c>
      <c r="K189" s="74">
        <v>0</v>
      </c>
      <c r="L189" s="269" t="s">
        <v>22</v>
      </c>
    </row>
    <row r="190" spans="1:12" s="181" customFormat="1" ht="15">
      <c r="A190" s="276"/>
      <c r="B190" s="67">
        <v>921</v>
      </c>
      <c r="C190" s="67">
        <v>92118</v>
      </c>
      <c r="D190" s="67">
        <v>6220</v>
      </c>
      <c r="E190" s="213" t="s">
        <v>11</v>
      </c>
      <c r="F190" s="128">
        <f aca="true" t="shared" si="32" ref="F190:K190">F189</f>
        <v>8000</v>
      </c>
      <c r="G190" s="124">
        <f t="shared" si="24"/>
        <v>-2000</v>
      </c>
      <c r="H190" s="128">
        <f t="shared" si="32"/>
        <v>6000</v>
      </c>
      <c r="I190" s="128">
        <f t="shared" si="32"/>
        <v>6000</v>
      </c>
      <c r="J190" s="229">
        <f t="shared" si="32"/>
        <v>0</v>
      </c>
      <c r="K190" s="212">
        <f t="shared" si="32"/>
        <v>0</v>
      </c>
      <c r="L190" s="277"/>
    </row>
    <row r="191" spans="1:12" s="181" customFormat="1" ht="30.75">
      <c r="A191" s="285">
        <v>141</v>
      </c>
      <c r="B191" s="69">
        <v>921</v>
      </c>
      <c r="C191" s="69">
        <v>92120</v>
      </c>
      <c r="D191" s="69">
        <v>6050</v>
      </c>
      <c r="E191" s="57" t="s">
        <v>100</v>
      </c>
      <c r="F191" s="125">
        <v>0</v>
      </c>
      <c r="G191" s="47">
        <f t="shared" si="24"/>
        <v>191868</v>
      </c>
      <c r="H191" s="125">
        <v>191868</v>
      </c>
      <c r="I191" s="125">
        <v>185830.95</v>
      </c>
      <c r="J191" s="242" t="s">
        <v>219</v>
      </c>
      <c r="K191" s="74">
        <v>159800</v>
      </c>
      <c r="L191" s="269" t="s">
        <v>22</v>
      </c>
    </row>
    <row r="192" spans="1:12" s="7" customFormat="1" ht="77.25">
      <c r="A192" s="285">
        <v>142</v>
      </c>
      <c r="B192" s="69">
        <v>921</v>
      </c>
      <c r="C192" s="69">
        <v>92120</v>
      </c>
      <c r="D192" s="69">
        <v>6050</v>
      </c>
      <c r="E192" s="57" t="s">
        <v>211</v>
      </c>
      <c r="F192" s="125">
        <v>0</v>
      </c>
      <c r="G192" s="47">
        <f t="shared" si="24"/>
        <v>63790</v>
      </c>
      <c r="H192" s="125">
        <v>63790</v>
      </c>
      <c r="I192" s="125">
        <v>63789.2</v>
      </c>
      <c r="J192" s="222">
        <v>0</v>
      </c>
      <c r="K192" s="74">
        <v>22189.2</v>
      </c>
      <c r="L192" s="269" t="s">
        <v>143</v>
      </c>
    </row>
    <row r="193" spans="1:12" s="7" customFormat="1" ht="77.25">
      <c r="A193" s="274">
        <v>143</v>
      </c>
      <c r="B193" s="69">
        <v>921</v>
      </c>
      <c r="C193" s="69">
        <v>92120</v>
      </c>
      <c r="D193" s="69">
        <v>6050</v>
      </c>
      <c r="E193" s="93" t="s">
        <v>212</v>
      </c>
      <c r="F193" s="129">
        <v>1000000</v>
      </c>
      <c r="G193" s="47">
        <f t="shared" si="24"/>
        <v>-927980</v>
      </c>
      <c r="H193" s="125">
        <v>72020</v>
      </c>
      <c r="I193" s="125">
        <v>72018.96</v>
      </c>
      <c r="J193" s="242">
        <v>0</v>
      </c>
      <c r="K193" s="74">
        <v>1712118.35</v>
      </c>
      <c r="L193" s="275" t="s">
        <v>140</v>
      </c>
    </row>
    <row r="194" spans="1:12" s="7" customFormat="1" ht="27.75" customHeight="1">
      <c r="A194" s="274">
        <v>144</v>
      </c>
      <c r="B194" s="69">
        <v>921</v>
      </c>
      <c r="C194" s="69">
        <v>92120</v>
      </c>
      <c r="D194" s="69">
        <v>6050</v>
      </c>
      <c r="E194" s="95" t="s">
        <v>78</v>
      </c>
      <c r="F194" s="125">
        <v>200000</v>
      </c>
      <c r="G194" s="47">
        <f t="shared" si="24"/>
        <v>-199999.01</v>
      </c>
      <c r="H194" s="125">
        <v>0.99</v>
      </c>
      <c r="I194" s="125">
        <v>0</v>
      </c>
      <c r="J194" s="222">
        <v>0</v>
      </c>
      <c r="K194" s="74">
        <v>0</v>
      </c>
      <c r="L194" s="275"/>
    </row>
    <row r="195" spans="1:12" s="7" customFormat="1" ht="30.75">
      <c r="A195" s="274">
        <v>145</v>
      </c>
      <c r="B195" s="69">
        <v>921</v>
      </c>
      <c r="C195" s="69">
        <v>92120</v>
      </c>
      <c r="D195" s="69">
        <v>6050</v>
      </c>
      <c r="E195" s="106" t="s">
        <v>213</v>
      </c>
      <c r="F195" s="123">
        <v>0</v>
      </c>
      <c r="G195" s="47">
        <f t="shared" si="24"/>
        <v>26300</v>
      </c>
      <c r="H195" s="123">
        <v>26300</v>
      </c>
      <c r="I195" s="163">
        <v>26300</v>
      </c>
      <c r="J195" s="222">
        <v>0</v>
      </c>
      <c r="K195" s="74">
        <v>0</v>
      </c>
      <c r="L195" s="275" t="s">
        <v>140</v>
      </c>
    </row>
    <row r="196" spans="1:12" s="8" customFormat="1" ht="46.5">
      <c r="A196" s="274">
        <v>146</v>
      </c>
      <c r="B196" s="69">
        <v>921</v>
      </c>
      <c r="C196" s="69">
        <v>92120</v>
      </c>
      <c r="D196" s="69">
        <v>6050</v>
      </c>
      <c r="E196" s="96" t="s">
        <v>79</v>
      </c>
      <c r="F196" s="130">
        <v>70000</v>
      </c>
      <c r="G196" s="47">
        <f t="shared" si="24"/>
        <v>130913.41</v>
      </c>
      <c r="H196" s="47">
        <v>200913.41</v>
      </c>
      <c r="I196" s="47">
        <v>200755</v>
      </c>
      <c r="J196" s="220" t="s">
        <v>218</v>
      </c>
      <c r="K196" s="58">
        <v>0</v>
      </c>
      <c r="L196" s="269" t="s">
        <v>196</v>
      </c>
    </row>
    <row r="197" spans="1:12" s="8" customFormat="1" ht="30.75">
      <c r="A197" s="274">
        <v>147</v>
      </c>
      <c r="B197" s="69">
        <v>921</v>
      </c>
      <c r="C197" s="69">
        <v>92120</v>
      </c>
      <c r="D197" s="69">
        <v>6050</v>
      </c>
      <c r="E197" s="96" t="s">
        <v>80</v>
      </c>
      <c r="F197" s="131">
        <v>22000</v>
      </c>
      <c r="G197" s="47">
        <f t="shared" si="24"/>
        <v>-18800</v>
      </c>
      <c r="H197" s="47">
        <v>3200</v>
      </c>
      <c r="I197" s="47">
        <v>3200</v>
      </c>
      <c r="J197" s="221">
        <v>0</v>
      </c>
      <c r="K197" s="58">
        <v>3000</v>
      </c>
      <c r="L197" s="269" t="s">
        <v>22</v>
      </c>
    </row>
    <row r="198" spans="1:12" s="33" customFormat="1" ht="15">
      <c r="A198" s="276"/>
      <c r="B198" s="67">
        <v>921</v>
      </c>
      <c r="C198" s="67">
        <v>92120</v>
      </c>
      <c r="D198" s="67">
        <v>6050</v>
      </c>
      <c r="E198" s="169" t="s">
        <v>11</v>
      </c>
      <c r="F198" s="124">
        <f aca="true" t="shared" si="33" ref="F198:K198">SUM(F191:F197)</f>
        <v>1292000</v>
      </c>
      <c r="G198" s="124">
        <f t="shared" si="24"/>
        <v>-733907.6</v>
      </c>
      <c r="H198" s="124">
        <f t="shared" si="33"/>
        <v>558092.4</v>
      </c>
      <c r="I198" s="124">
        <f t="shared" si="33"/>
        <v>551894.1100000001</v>
      </c>
      <c r="J198" s="219" t="e">
        <f>J191+J196</f>
        <v>#VALUE!</v>
      </c>
      <c r="K198" s="54">
        <f t="shared" si="33"/>
        <v>1897107.55</v>
      </c>
      <c r="L198" s="267"/>
    </row>
    <row r="199" spans="1:12" s="204" customFormat="1" ht="30.75">
      <c r="A199" s="274">
        <v>148</v>
      </c>
      <c r="B199" s="69">
        <v>921</v>
      </c>
      <c r="C199" s="69">
        <v>92195</v>
      </c>
      <c r="D199" s="69">
        <v>6060</v>
      </c>
      <c r="E199" s="112" t="s">
        <v>193</v>
      </c>
      <c r="F199" s="123">
        <v>0</v>
      </c>
      <c r="G199" s="47">
        <f t="shared" si="24"/>
        <v>25000</v>
      </c>
      <c r="H199" s="123">
        <v>25000</v>
      </c>
      <c r="I199" s="123">
        <v>23306.25</v>
      </c>
      <c r="J199" s="220" t="s">
        <v>217</v>
      </c>
      <c r="K199" s="58">
        <v>0</v>
      </c>
      <c r="L199" s="269" t="s">
        <v>22</v>
      </c>
    </row>
    <row r="200" spans="1:12" s="33" customFormat="1" ht="30.75">
      <c r="A200" s="274">
        <v>149</v>
      </c>
      <c r="B200" s="69">
        <v>921</v>
      </c>
      <c r="C200" s="69">
        <v>92195</v>
      </c>
      <c r="D200" s="69">
        <v>6060</v>
      </c>
      <c r="E200" s="108" t="s">
        <v>192</v>
      </c>
      <c r="F200" s="132">
        <v>0</v>
      </c>
      <c r="G200" s="47">
        <f t="shared" si="24"/>
        <v>4194</v>
      </c>
      <c r="H200" s="132">
        <v>4194</v>
      </c>
      <c r="I200" s="164">
        <v>4193.75</v>
      </c>
      <c r="J200" s="219">
        <v>0</v>
      </c>
      <c r="K200" s="58">
        <v>0</v>
      </c>
      <c r="L200" s="269" t="s">
        <v>22</v>
      </c>
    </row>
    <row r="201" spans="1:12" s="33" customFormat="1" ht="15">
      <c r="A201" s="276"/>
      <c r="B201" s="67">
        <v>921</v>
      </c>
      <c r="C201" s="67">
        <v>92195</v>
      </c>
      <c r="D201" s="67">
        <v>6060</v>
      </c>
      <c r="E201" s="169" t="s">
        <v>11</v>
      </c>
      <c r="F201" s="124">
        <f>F199+F200</f>
        <v>0</v>
      </c>
      <c r="G201" s="124">
        <f>G199+G200</f>
        <v>29194</v>
      </c>
      <c r="H201" s="124">
        <f>H199+H200</f>
        <v>29194</v>
      </c>
      <c r="I201" s="124">
        <f>I199+I200</f>
        <v>27500</v>
      </c>
      <c r="J201" s="219"/>
      <c r="K201" s="54">
        <f>K199+K200</f>
        <v>0</v>
      </c>
      <c r="L201" s="267"/>
    </row>
    <row r="202" spans="1:12" s="204" customFormat="1" ht="77.25">
      <c r="A202" s="274">
        <v>150</v>
      </c>
      <c r="B202" s="69">
        <v>926</v>
      </c>
      <c r="C202" s="69">
        <v>92601</v>
      </c>
      <c r="D202" s="69">
        <v>6050</v>
      </c>
      <c r="E202" s="106" t="s">
        <v>194</v>
      </c>
      <c r="F202" s="123">
        <v>0</v>
      </c>
      <c r="G202" s="306">
        <f>H202-F202</f>
        <v>7872</v>
      </c>
      <c r="H202" s="123">
        <v>7872</v>
      </c>
      <c r="I202" s="163">
        <v>7872</v>
      </c>
      <c r="J202" s="221">
        <v>0</v>
      </c>
      <c r="K202" s="58">
        <v>7872</v>
      </c>
      <c r="L202" s="307" t="s">
        <v>144</v>
      </c>
    </row>
    <row r="203" spans="1:12" s="181" customFormat="1" ht="30.75">
      <c r="A203" s="274">
        <v>151</v>
      </c>
      <c r="B203" s="69">
        <v>926</v>
      </c>
      <c r="C203" s="69">
        <v>92601</v>
      </c>
      <c r="D203" s="69">
        <v>6050</v>
      </c>
      <c r="E203" s="91" t="s">
        <v>108</v>
      </c>
      <c r="F203" s="122">
        <v>15000</v>
      </c>
      <c r="G203" s="47">
        <f t="shared" si="24"/>
        <v>-4176</v>
      </c>
      <c r="H203" s="47">
        <v>10824</v>
      </c>
      <c r="I203" s="47">
        <v>10824</v>
      </c>
      <c r="J203" s="220">
        <v>0</v>
      </c>
      <c r="K203" s="58">
        <v>10824</v>
      </c>
      <c r="L203" s="308" t="s">
        <v>22</v>
      </c>
    </row>
    <row r="204" spans="1:12" s="34" customFormat="1" ht="30.75">
      <c r="A204" s="309">
        <v>152</v>
      </c>
      <c r="B204" s="97">
        <v>926</v>
      </c>
      <c r="C204" s="97">
        <v>92601</v>
      </c>
      <c r="D204" s="97">
        <v>6050</v>
      </c>
      <c r="E204" s="76" t="s">
        <v>214</v>
      </c>
      <c r="F204" s="131">
        <v>100000</v>
      </c>
      <c r="G204" s="47">
        <f aca="true" t="shared" si="34" ref="G204:G221">H204-F204</f>
        <v>-20000</v>
      </c>
      <c r="H204" s="129">
        <v>80000</v>
      </c>
      <c r="I204" s="129">
        <v>79581</v>
      </c>
      <c r="J204" s="243">
        <v>0</v>
      </c>
      <c r="K204" s="94">
        <v>11316</v>
      </c>
      <c r="L204" s="310" t="s">
        <v>143</v>
      </c>
    </row>
    <row r="205" spans="1:12" s="34" customFormat="1" ht="15">
      <c r="A205" s="311"/>
      <c r="B205" s="185">
        <v>926</v>
      </c>
      <c r="C205" s="185">
        <v>92601</v>
      </c>
      <c r="D205" s="185">
        <v>6050</v>
      </c>
      <c r="E205" s="169" t="s">
        <v>11</v>
      </c>
      <c r="F205" s="48">
        <f>F202+F203+F204</f>
        <v>115000</v>
      </c>
      <c r="G205" s="48">
        <f>G202+G203+G204</f>
        <v>-16304</v>
      </c>
      <c r="H205" s="48">
        <f>H202+H203+H204</f>
        <v>98696</v>
      </c>
      <c r="I205" s="48">
        <f>I202+I203+I204</f>
        <v>98277</v>
      </c>
      <c r="J205" s="224">
        <f>J203+J204</f>
        <v>0</v>
      </c>
      <c r="K205" s="68">
        <f>K203+K204</f>
        <v>22140</v>
      </c>
      <c r="L205" s="312"/>
    </row>
    <row r="206" spans="1:12" s="181" customFormat="1" ht="35.25">
      <c r="A206" s="274">
        <v>153</v>
      </c>
      <c r="B206" s="69">
        <v>926</v>
      </c>
      <c r="C206" s="69">
        <v>92601</v>
      </c>
      <c r="D206" s="69">
        <v>6057</v>
      </c>
      <c r="E206" s="91" t="s">
        <v>81</v>
      </c>
      <c r="F206" s="122">
        <v>425000</v>
      </c>
      <c r="G206" s="47">
        <f t="shared" si="34"/>
        <v>-425000</v>
      </c>
      <c r="H206" s="124">
        <v>0</v>
      </c>
      <c r="I206" s="124">
        <v>0</v>
      </c>
      <c r="J206" s="221">
        <v>0</v>
      </c>
      <c r="K206" s="58"/>
      <c r="L206" s="313" t="s">
        <v>112</v>
      </c>
    </row>
    <row r="207" spans="1:12" s="181" customFormat="1" ht="15">
      <c r="A207" s="276"/>
      <c r="B207" s="67">
        <v>926</v>
      </c>
      <c r="C207" s="67">
        <v>92601</v>
      </c>
      <c r="D207" s="67">
        <v>6057</v>
      </c>
      <c r="E207" s="169" t="s">
        <v>11</v>
      </c>
      <c r="F207" s="48">
        <f aca="true" t="shared" si="35" ref="F207:K207">F206</f>
        <v>425000</v>
      </c>
      <c r="G207" s="124">
        <f t="shared" si="34"/>
        <v>-425000</v>
      </c>
      <c r="H207" s="48">
        <f t="shared" si="35"/>
        <v>0</v>
      </c>
      <c r="I207" s="48">
        <f t="shared" si="35"/>
        <v>0</v>
      </c>
      <c r="J207" s="224">
        <f t="shared" si="35"/>
        <v>0</v>
      </c>
      <c r="K207" s="68">
        <f t="shared" si="35"/>
        <v>0</v>
      </c>
      <c r="L207" s="312"/>
    </row>
    <row r="208" spans="1:12" s="181" customFormat="1" ht="58.5">
      <c r="A208" s="274">
        <v>154</v>
      </c>
      <c r="B208" s="69">
        <v>926</v>
      </c>
      <c r="C208" s="69">
        <v>92601</v>
      </c>
      <c r="D208" s="69">
        <v>6059</v>
      </c>
      <c r="E208" s="91" t="s">
        <v>81</v>
      </c>
      <c r="F208" s="122">
        <v>75000</v>
      </c>
      <c r="G208" s="47">
        <f t="shared" si="34"/>
        <v>-75000</v>
      </c>
      <c r="H208" s="122">
        <v>0</v>
      </c>
      <c r="I208" s="122">
        <v>0</v>
      </c>
      <c r="J208" s="221">
        <v>0</v>
      </c>
      <c r="K208" s="58">
        <v>45000</v>
      </c>
      <c r="L208" s="313" t="s">
        <v>154</v>
      </c>
    </row>
    <row r="209" spans="1:12" s="181" customFormat="1" ht="15">
      <c r="A209" s="276"/>
      <c r="B209" s="67">
        <v>926</v>
      </c>
      <c r="C209" s="67">
        <v>92601</v>
      </c>
      <c r="D209" s="67">
        <v>6059</v>
      </c>
      <c r="E209" s="169" t="s">
        <v>11</v>
      </c>
      <c r="F209" s="48">
        <f>F208</f>
        <v>75000</v>
      </c>
      <c r="G209" s="124">
        <f t="shared" si="34"/>
        <v>-75000</v>
      </c>
      <c r="H209" s="48">
        <f>H208</f>
        <v>0</v>
      </c>
      <c r="I209" s="48">
        <f>I208</f>
        <v>0</v>
      </c>
      <c r="J209" s="224"/>
      <c r="K209" s="54">
        <f>K208</f>
        <v>45000</v>
      </c>
      <c r="L209" s="312"/>
    </row>
    <row r="210" spans="1:12" s="204" customFormat="1" ht="15">
      <c r="A210" s="274">
        <v>155</v>
      </c>
      <c r="B210" s="69">
        <v>926</v>
      </c>
      <c r="C210" s="69">
        <v>92601</v>
      </c>
      <c r="D210" s="69">
        <v>6060</v>
      </c>
      <c r="E210" s="106" t="s">
        <v>139</v>
      </c>
      <c r="F210" s="123">
        <v>0</v>
      </c>
      <c r="G210" s="306">
        <f>H210-F210</f>
        <v>4300</v>
      </c>
      <c r="H210" s="123">
        <v>4300</v>
      </c>
      <c r="I210" s="163">
        <v>4300</v>
      </c>
      <c r="J210" s="220">
        <v>0</v>
      </c>
      <c r="K210" s="58">
        <v>0</v>
      </c>
      <c r="L210" s="269" t="s">
        <v>22</v>
      </c>
    </row>
    <row r="211" spans="1:12" s="181" customFormat="1" ht="30.75">
      <c r="A211" s="274">
        <v>156</v>
      </c>
      <c r="B211" s="69">
        <v>926</v>
      </c>
      <c r="C211" s="69">
        <v>92601</v>
      </c>
      <c r="D211" s="69">
        <v>6060</v>
      </c>
      <c r="E211" s="57" t="s">
        <v>101</v>
      </c>
      <c r="F211" s="122">
        <v>0</v>
      </c>
      <c r="G211" s="47">
        <f t="shared" si="34"/>
        <v>9225</v>
      </c>
      <c r="H211" s="122">
        <v>9225</v>
      </c>
      <c r="I211" s="122">
        <v>9225</v>
      </c>
      <c r="J211" s="221">
        <v>0</v>
      </c>
      <c r="K211" s="58">
        <v>0</v>
      </c>
      <c r="L211" s="269" t="s">
        <v>22</v>
      </c>
    </row>
    <row r="212" spans="1:12" s="181" customFormat="1" ht="15">
      <c r="A212" s="276"/>
      <c r="B212" s="67">
        <v>926</v>
      </c>
      <c r="C212" s="67">
        <v>92601</v>
      </c>
      <c r="D212" s="67">
        <v>6060</v>
      </c>
      <c r="E212" s="169" t="s">
        <v>11</v>
      </c>
      <c r="F212" s="48">
        <f>F210+F211</f>
        <v>0</v>
      </c>
      <c r="G212" s="48">
        <f>G210+G211</f>
        <v>13525</v>
      </c>
      <c r="H212" s="48">
        <f>H210+H211</f>
        <v>13525</v>
      </c>
      <c r="I212" s="48">
        <f>I210+I211</f>
        <v>13525</v>
      </c>
      <c r="J212" s="219"/>
      <c r="K212" s="54">
        <v>0</v>
      </c>
      <c r="L212" s="312"/>
    </row>
    <row r="213" spans="1:12" s="181" customFormat="1" ht="15">
      <c r="A213" s="274">
        <v>157</v>
      </c>
      <c r="B213" s="69">
        <v>926</v>
      </c>
      <c r="C213" s="69">
        <v>92605</v>
      </c>
      <c r="D213" s="69">
        <v>6060</v>
      </c>
      <c r="E213" s="91" t="s">
        <v>111</v>
      </c>
      <c r="F213" s="122">
        <v>30000</v>
      </c>
      <c r="G213" s="47">
        <f t="shared" si="34"/>
        <v>0</v>
      </c>
      <c r="H213" s="47">
        <v>30000</v>
      </c>
      <c r="I213" s="47">
        <v>0</v>
      </c>
      <c r="J213" s="221">
        <v>0</v>
      </c>
      <c r="K213" s="58">
        <v>0</v>
      </c>
      <c r="L213" s="269" t="s">
        <v>22</v>
      </c>
    </row>
    <row r="214" spans="1:12" s="181" customFormat="1" ht="15" thickBot="1">
      <c r="A214" s="314"/>
      <c r="B214" s="315">
        <v>926</v>
      </c>
      <c r="C214" s="315">
        <v>92605</v>
      </c>
      <c r="D214" s="315">
        <v>6060</v>
      </c>
      <c r="E214" s="316" t="s">
        <v>11</v>
      </c>
      <c r="F214" s="317">
        <f>F213</f>
        <v>30000</v>
      </c>
      <c r="G214" s="318">
        <f t="shared" si="34"/>
        <v>-7000</v>
      </c>
      <c r="H214" s="317">
        <v>23000</v>
      </c>
      <c r="I214" s="317">
        <v>23000</v>
      </c>
      <c r="J214" s="319"/>
      <c r="K214" s="320">
        <f>K213</f>
        <v>0</v>
      </c>
      <c r="L214" s="321"/>
    </row>
    <row r="215" spans="1:12" s="7" customFormat="1" ht="25.5" customHeight="1" thickBot="1">
      <c r="A215" s="322"/>
      <c r="B215" s="323"/>
      <c r="C215" s="323"/>
      <c r="D215" s="323"/>
      <c r="E215" s="324" t="s">
        <v>14</v>
      </c>
      <c r="F215" s="325">
        <f>F8+F10+F16+F23+F26+F29+F32+F48+F50+F53+F64+F75+F78+F80+F82+F84+F88+F91+F93+F96+F98+F100+F102+F104+F106+F108+F110+F114+F116+F118+F124+F126+F128+F132+F134+F150+F152+F162+F165+F175+F177+F179+F188+F190+F198+F201+F205+F207+F209+F212+F214</f>
        <v>16540419</v>
      </c>
      <c r="G215" s="325">
        <f>G8+G10+G16+G23+G26+G29+G32+G48+G50+G53+G64+G75+G78+G80+G82+G84+G88+G91+G93+G96+G98+G100+G102+G104+G106+G108+G110+G114+G116+G118+G124+G126+G128+G132+G134+G150+G152+G162+G165+G175+G177+G179+G188+G190+G198+G201+G205+G207+G209+G212+G214</f>
        <v>-8918287.16</v>
      </c>
      <c r="H215" s="325">
        <f>H8+H10+H16+H23+H26+H29+H32+H48+H50+H53+H64+H75+H78+H80+H82+H84+H88+H91+H93+H96+H98+H100+H102+H104+H106+H108+H110+H114+H116+H118+H124+H126+H128+H132+H134+H150+H152+H162+H165+H175+H177+H179+H188+H190+H198+H201+H205+H207+H209+H212+H214+H112</f>
        <v>7631571.84</v>
      </c>
      <c r="I215" s="325">
        <f>I8+I10+I16+I23+I26+I29+I32+I48+I50+I53+I64+I75+I78+I80+I82+I84+I88+I91+I93+I96+I98+I100+I102+I104+I106+I108+I110+I114+I116+I118+I124+I126+I128+I132+I134+I150+I152+I162+I165+I175+I177+I179+I188+I190+I198+I201+I205+I207+I209+I212+I214+I112</f>
        <v>7103267.160000001</v>
      </c>
      <c r="J215" s="326"/>
      <c r="K215" s="327">
        <f>K10+K16+K23+K26+K29+K32+K48+K53+K64+K75+K78+K82+K84+K88+K91+K96+K98+K100+K102+K104+K110+K118+K124+K126+K128+K134+K150+K152+K162+K165+K175+K177+K179+K188+K190+K198+K205+K207+K209+K212+K214</f>
        <v>3219322.42</v>
      </c>
      <c r="L215" s="328"/>
    </row>
    <row r="216" spans="1:12" s="7" customFormat="1" ht="12" customHeight="1" thickBot="1">
      <c r="A216" s="343"/>
      <c r="B216" s="253"/>
      <c r="C216" s="253"/>
      <c r="D216" s="253"/>
      <c r="E216" s="253"/>
      <c r="F216" s="253"/>
      <c r="G216" s="253"/>
      <c r="H216" s="253"/>
      <c r="I216" s="253"/>
      <c r="J216" s="253"/>
      <c r="K216" s="253"/>
      <c r="L216" s="254"/>
    </row>
    <row r="217" spans="1:12" s="246" customFormat="1" ht="21" customHeight="1" thickBot="1">
      <c r="A217" s="322"/>
      <c r="B217" s="330"/>
      <c r="C217" s="330"/>
      <c r="D217" s="330"/>
      <c r="E217" s="331" t="s">
        <v>215</v>
      </c>
      <c r="F217" s="325">
        <f aca="true" t="shared" si="36" ref="F217:K217">F218+F219+F220</f>
        <v>12000</v>
      </c>
      <c r="G217" s="325">
        <f t="shared" si="36"/>
        <v>21110</v>
      </c>
      <c r="H217" s="325">
        <f t="shared" si="36"/>
        <v>33110</v>
      </c>
      <c r="I217" s="325">
        <f t="shared" si="36"/>
        <v>33110</v>
      </c>
      <c r="J217" s="332">
        <f t="shared" si="36"/>
        <v>0</v>
      </c>
      <c r="K217" s="325">
        <f t="shared" si="36"/>
        <v>0</v>
      </c>
      <c r="L217" s="328"/>
    </row>
    <row r="218" spans="1:12" s="7" customFormat="1" ht="30.75">
      <c r="A218" s="300">
        <v>1</v>
      </c>
      <c r="B218" s="63">
        <v>801</v>
      </c>
      <c r="C218" s="63">
        <v>80132</v>
      </c>
      <c r="D218" s="63">
        <v>6060</v>
      </c>
      <c r="E218" s="329" t="s">
        <v>195</v>
      </c>
      <c r="F218" s="66">
        <v>0</v>
      </c>
      <c r="G218" s="65">
        <v>10000</v>
      </c>
      <c r="H218" s="65">
        <v>10000</v>
      </c>
      <c r="I218" s="65">
        <v>10000</v>
      </c>
      <c r="J218" s="223">
        <v>0</v>
      </c>
      <c r="K218" s="65">
        <v>0</v>
      </c>
      <c r="L218" s="275" t="s">
        <v>22</v>
      </c>
    </row>
    <row r="219" spans="1:12" ht="15">
      <c r="A219" s="300">
        <v>2</v>
      </c>
      <c r="B219" s="69">
        <v>852</v>
      </c>
      <c r="C219" s="69">
        <v>85219</v>
      </c>
      <c r="D219" s="69">
        <v>6060</v>
      </c>
      <c r="E219" s="60" t="s">
        <v>90</v>
      </c>
      <c r="F219" s="71">
        <v>0</v>
      </c>
      <c r="G219" s="58">
        <f t="shared" si="34"/>
        <v>11110</v>
      </c>
      <c r="H219" s="58">
        <v>11110</v>
      </c>
      <c r="I219" s="58">
        <v>11110</v>
      </c>
      <c r="J219" s="220">
        <v>0</v>
      </c>
      <c r="K219" s="58">
        <v>0</v>
      </c>
      <c r="L219" s="269" t="s">
        <v>22</v>
      </c>
    </row>
    <row r="220" spans="1:12" ht="31.5" thickBot="1">
      <c r="A220" s="333">
        <v>3</v>
      </c>
      <c r="B220" s="334">
        <v>801</v>
      </c>
      <c r="C220" s="334">
        <v>80104</v>
      </c>
      <c r="D220" s="334">
        <v>6060</v>
      </c>
      <c r="E220" s="335" t="s">
        <v>82</v>
      </c>
      <c r="F220" s="336">
        <v>12000</v>
      </c>
      <c r="G220" s="337">
        <f t="shared" si="34"/>
        <v>0</v>
      </c>
      <c r="H220" s="337">
        <v>12000</v>
      </c>
      <c r="I220" s="337">
        <v>12000</v>
      </c>
      <c r="J220" s="338">
        <v>0</v>
      </c>
      <c r="K220" s="339">
        <v>0</v>
      </c>
      <c r="L220" s="340" t="s">
        <v>22</v>
      </c>
    </row>
    <row r="221" spans="1:12" ht="22.5" customHeight="1" thickBot="1">
      <c r="A221" s="322"/>
      <c r="B221" s="323"/>
      <c r="C221" s="323"/>
      <c r="D221" s="323"/>
      <c r="E221" s="341" t="s">
        <v>15</v>
      </c>
      <c r="F221" s="327">
        <f>F215+F217</f>
        <v>16552419</v>
      </c>
      <c r="G221" s="342">
        <f t="shared" si="34"/>
        <v>-8887737.16</v>
      </c>
      <c r="H221" s="327">
        <f>H215+H217</f>
        <v>7664681.84</v>
      </c>
      <c r="I221" s="327">
        <f>I215+I217</f>
        <v>7136377.160000001</v>
      </c>
      <c r="J221" s="326">
        <f>J215+J217</f>
        <v>0</v>
      </c>
      <c r="K221" s="327">
        <f>K215+K217</f>
        <v>3219322.42</v>
      </c>
      <c r="L221" s="328"/>
    </row>
    <row r="222" spans="1:12" ht="15">
      <c r="A222" s="16"/>
      <c r="B222" s="16"/>
      <c r="C222" s="16"/>
      <c r="D222" s="16"/>
      <c r="E222" s="20"/>
      <c r="F222" s="17"/>
      <c r="G222" s="17"/>
      <c r="H222" s="41"/>
      <c r="I222" s="41"/>
      <c r="J222" s="244"/>
      <c r="K222" s="18"/>
      <c r="L222" s="43"/>
    </row>
    <row r="223" spans="1:12" ht="15">
      <c r="A223" s="16"/>
      <c r="B223" s="16"/>
      <c r="C223" s="16"/>
      <c r="D223" s="16"/>
      <c r="E223" s="20"/>
      <c r="F223" s="51"/>
      <c r="G223" s="51"/>
      <c r="H223" s="51"/>
      <c r="I223" s="51"/>
      <c r="J223" s="244"/>
      <c r="K223" s="18"/>
      <c r="L223" s="43"/>
    </row>
    <row r="224" spans="5:6" ht="15">
      <c r="E224" s="21"/>
      <c r="F224" s="113"/>
    </row>
    <row r="225" ht="15">
      <c r="E225" s="22"/>
    </row>
    <row r="226" ht="15">
      <c r="E226" s="30"/>
    </row>
    <row r="227" ht="15">
      <c r="E227" s="31"/>
    </row>
    <row r="228" ht="15">
      <c r="E228" s="32"/>
    </row>
    <row r="229" ht="15">
      <c r="E229" s="29"/>
    </row>
    <row r="230" ht="15">
      <c r="E230" s="29"/>
    </row>
    <row r="231" ht="15">
      <c r="E231" s="29"/>
    </row>
    <row r="232" spans="4:6" ht="15">
      <c r="D232" s="10"/>
      <c r="E232" s="36"/>
      <c r="F232" s="37"/>
    </row>
  </sheetData>
  <mergeCells count="10">
    <mergeCell ref="K1:L2"/>
    <mergeCell ref="E2:I2"/>
    <mergeCell ref="E3:E4"/>
    <mergeCell ref="H3:J3"/>
    <mergeCell ref="L3:L4"/>
    <mergeCell ref="A216:L216"/>
    <mergeCell ref="A3:A4"/>
    <mergeCell ref="B3:B4"/>
    <mergeCell ref="C3:C4"/>
    <mergeCell ref="D3:D4"/>
  </mergeCells>
  <printOptions/>
  <pageMargins left="0.34" right="0" top="0.69" bottom="0.3937007874015748" header="0.5118110236220472" footer="0.1968503937007874"/>
  <pageSetup horizontalDpi="600" verticalDpi="600" orientation="landscape" paperSize="9" r:id="rId1"/>
  <headerFooter alignWithMargins="0">
    <oddFooter>&amp;CStrona &amp;P</oddFooter>
  </headerFooter>
  <colBreaks count="1" manualBreakCount="1">
    <brk id="12" max="2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user</cp:lastModifiedBy>
  <cp:lastPrinted>2017-03-28T12:23:17Z</cp:lastPrinted>
  <dcterms:created xsi:type="dcterms:W3CDTF">2014-02-04T06:55:14Z</dcterms:created>
  <dcterms:modified xsi:type="dcterms:W3CDTF">2017-04-05T12:03:31Z</dcterms:modified>
  <cp:category/>
  <cp:version/>
  <cp:contentType/>
  <cp:contentStatus/>
</cp:coreProperties>
</file>