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89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'Arkusz1'!$A$1:$M$140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<sst xmlns="http://schemas.openxmlformats.org/spreadsheetml/2006/main" count="521" uniqueCount="215">
  <si>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</si>
  <si>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</si>
  <si>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</si>
  <si>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</si>
  <si>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</si>
  <si>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</si>
  <si>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</si>
  <si>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</si>
  <si>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</si>
  <si>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</si>
  <si>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</si>
  <si>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700</t>
  </si>
  <si>
    <t>70005</t>
  </si>
  <si>
    <t xml:space="preserve"> realizacja</t>
  </si>
  <si>
    <t>754</t>
  </si>
  <si>
    <t>900</t>
  </si>
  <si>
    <t>921</t>
  </si>
  <si>
    <t>92109</t>
  </si>
  <si>
    <t>90095</t>
  </si>
  <si>
    <t>90015</t>
  </si>
  <si>
    <t>realizacja</t>
  </si>
  <si>
    <t>92118</t>
  </si>
  <si>
    <t>70004</t>
  </si>
  <si>
    <t>010</t>
  </si>
  <si>
    <t>01041</t>
  </si>
  <si>
    <t>60014</t>
  </si>
  <si>
    <t>710</t>
  </si>
  <si>
    <t>71035</t>
  </si>
  <si>
    <t>60016</t>
  </si>
  <si>
    <t>60017</t>
  </si>
  <si>
    <t>630</t>
  </si>
  <si>
    <t>63003</t>
  </si>
  <si>
    <t>75412</t>
  </si>
  <si>
    <t>92120</t>
  </si>
  <si>
    <t>RGŻ-f.sołecki-Wilkanów-zakup i montaż wiaty przystankowej</t>
  </si>
  <si>
    <t>60095</t>
  </si>
  <si>
    <t>OR-zakup komputerów dla UMiG</t>
  </si>
  <si>
    <t>750</t>
  </si>
  <si>
    <t>75023</t>
  </si>
  <si>
    <t>projekt złożony do EG</t>
  </si>
  <si>
    <t>Ogółem:</t>
  </si>
  <si>
    <t>RGŻ-f.sołecki-Wójtowice- ogrodzenie części cmentarza</t>
  </si>
  <si>
    <t>WI-Bystrzyca Kłodzka-Uporządkowanie kanalizacji ogólnospławnej w rejonie: Plac Wolności (4a,5a,6a) i Podmiejska (2,4,6,8,10,12) w Bystrzycy Kł</t>
  </si>
  <si>
    <t xml:space="preserve">WI-f.sołecki-Topolice-budowa oświetlenia </t>
  </si>
  <si>
    <t>FS 30%  BP</t>
  </si>
  <si>
    <t>WPiRL-Budowa wiaty drewnianej w Ponikwie -PROW 2014-2020</t>
  </si>
  <si>
    <t>60013</t>
  </si>
  <si>
    <t>WI- Budowa chodnika dla pieszych przy ul.Strażackiej w Bystrzycy Kł.</t>
  </si>
  <si>
    <t xml:space="preserve">GKM- Bystrzyca Kł.-przebudowa drogi gminnej ul.Moniuszki od pos. Nr 7 do skrzyżowania z ul.Norwida </t>
  </si>
  <si>
    <t xml:space="preserve">GKM- Bystrzyca Kł-utwardzenie terenu gminnego k/pos.2 Plac Wolności </t>
  </si>
  <si>
    <t>WI-Międzygórze-Wodospad Wilczki-ciąg pieszy nad wodospadem dz.83/2</t>
  </si>
  <si>
    <t>WPiRL- remont drogi dojazdowej do WSSE Invest Park dz. nr 68 Bystrzyca Kł.</t>
  </si>
  <si>
    <t>RGŻ-f.sołecki-Pławnica- budowa i wymiana wiat przystankowych</t>
  </si>
  <si>
    <t>WTiKF- Projekt Interreg-" Baśniowa Kraina u nas się zaczyna"</t>
  </si>
  <si>
    <t>30% f.soł</t>
  </si>
  <si>
    <t>GKM-przebudowa alejek na cmentarzu ul.1 Maja w Bystrzycy Kł.</t>
  </si>
  <si>
    <t>WZK- dofinansowanie zakupu okien do OSP Pławnica z f.sołeckiego</t>
  </si>
  <si>
    <t>WZK-Pławnica- dobudowa garażu, instalacja co remont remizy OSP</t>
  </si>
  <si>
    <t>WZK-wykonanie instalacji do łączności radiowej w budynku ratusza dla potrzeb zarządzania kryzysowego</t>
  </si>
  <si>
    <t>RGŻ-f.sołecki-Długopole Zdrój- monitoring na placu rekreacyjnym</t>
  </si>
  <si>
    <t>WI- projekt RPO WD 2014-2020 -Rewitalizacja Małego Rynku w Bystrzycy Kł.oraz adaptacja lokalu przy Pl.Wolnosci 17 na Centrum Informacji Turystycznej wraz z renowacją zabytkowych elementów architektury budynku</t>
  </si>
  <si>
    <t xml:space="preserve">RGŻ-dofinansowanie do budowy studni </t>
  </si>
  <si>
    <t>RGŻ-OŚ-dofinansowanie kosztów budowy przyłączy kanalizacyjnych na terenie Gminy Bystrzyca Kłodzka</t>
  </si>
  <si>
    <t>RGŻ-f.sołecki-Gorzanów-zakup traktorka do koszenia</t>
  </si>
  <si>
    <t>RGŻ-f.sołecki-Wilkanów-zakup ciągnika do koszenia</t>
  </si>
  <si>
    <t>WI- f.sołecki- Marianówka - dofinansowanie do budowy oświetlenia drogowego dr.powiatowej dz.nr 24 przy bud. Nr 23- 1 pkt.</t>
  </si>
  <si>
    <t>WI-F.sołecki- Stara Bystrzyca- budowa oświetlenia drogowego przy drodze powiatowej dz.540 i 534/2/od sklepu do Papierni/- do 33 pkt.</t>
  </si>
  <si>
    <t>RGŻ-f.sołecki-Długopole Dolne- rozbudowa altany</t>
  </si>
  <si>
    <t>RGŻ-f.sołecki-Gorzanów- budowa wiaty rekreacyjnej</t>
  </si>
  <si>
    <t>RGŻ-f.sołecki-Nowa Łomnica- budowa wiaty gospodarczej</t>
  </si>
  <si>
    <t>RGŻ-f.sołecki-Nowy Waliszów- budowa studni głębinowej</t>
  </si>
  <si>
    <t>RGŻ-f.sołecki-Poręba - wykonanie przyłącza do świetlicy</t>
  </si>
  <si>
    <t>RGŻ-f.sołecki-Stary Waliszów- zakup agreagtu prądotwórczego</t>
  </si>
  <si>
    <t>926</t>
  </si>
  <si>
    <t>92601</t>
  </si>
  <si>
    <t>RGŻ-f.sołecki-Stara Łomnica- zakup i montaż siłowni zewnętrznej</t>
  </si>
  <si>
    <t>WI- Bystrzyca Kł-  Budowa oświetlenia przy garażach ul.Okrzei   5 pkt.</t>
  </si>
  <si>
    <t>WI-Długopole Zdrój- przebudowa oświetlenia drogowego przy drodze powiatowej dz.nr 23 i drodze gminnej dz. Nr 100- 4 pkt/dojście kładką do dworca PKP/</t>
  </si>
  <si>
    <t>WI- Idzików- budowa oświetlenia na dz.nr 619 - 2 pkt.</t>
  </si>
  <si>
    <t>WI- Międzygórze- przebudowa oświetlenia drogowego ul.W.Polskiego -4 pkt.</t>
  </si>
  <si>
    <t>WI-Nowy Waliszów- budowa oświetlenia 4 pkt.</t>
  </si>
  <si>
    <t>WI- Ponikwa- budowa oświetlenia drogowego od pos.16 do 19 i od 58-72 - 22 pkt.</t>
  </si>
  <si>
    <t>WI-Stara Bystrzyca- budowa oświetlenia drogowego przy drodze powiatowej dz.540 i 534/2/od sklepu do Papierni/- do 33 pkt.</t>
  </si>
  <si>
    <t>WI-Stara Łomnica- budowa oświetlenia drogowego dz.nr 610/4- 6 pkt.</t>
  </si>
  <si>
    <t>WI- zakup oświetlenia świątecznego</t>
  </si>
  <si>
    <t>WE-Bystrzyca Kłodzka-sala gimnastyczna w Szkole Podstawowej  nr 2- remont sali wraz z łącznikiem</t>
  </si>
  <si>
    <t>współudział Województwa 50% zadania</t>
  </si>
  <si>
    <t>dokumentacja</t>
  </si>
  <si>
    <t>MGOK- pomiary i rewizja oświetlenia</t>
  </si>
  <si>
    <t>MGOK- remont dachu WOK Wilkanów</t>
  </si>
  <si>
    <t>MGOK- remont dachu WOK Stary Waliszów</t>
  </si>
  <si>
    <t>MGOK- zakup maszyny do mycia -sala sportowa Wilkanów</t>
  </si>
  <si>
    <t>MGOK- zakup samochodu dostawczego Fiat Dukato</t>
  </si>
  <si>
    <t>FN-Muzeum-remont pomieszczeń  administracyjno-biurowych i galerii</t>
  </si>
  <si>
    <t>FN-Muzeum-zakup programu księgowo-kadrowy</t>
  </si>
  <si>
    <t>FN-Muzeum-remont magazynu muzealnego</t>
  </si>
  <si>
    <t>FN-Muzeum-zakup komputerów</t>
  </si>
  <si>
    <t>WTiKF-System fortyfikacji średniowiecznych-miejska trasa spacerowa Etap II -trakt pieszy</t>
  </si>
  <si>
    <t xml:space="preserve">WTiKF- projekt Interreg- Historyczne wieże </t>
  </si>
  <si>
    <t>KF- zakup piłkochwytów na stadion w Bystrzycy Kł. i w St.Łomnicy</t>
  </si>
  <si>
    <t>WTiKF- przebudowa basenu kąpielowego/ obsługa prawna i konsultingowa/</t>
  </si>
  <si>
    <t xml:space="preserve">KF-Projekt  Interreg  " Poznaj Sudety na nartach" </t>
  </si>
  <si>
    <t>WTiKF-Projekt RPO -Projekt Singletrack Glacensis 2017-2019</t>
  </si>
  <si>
    <t>WTiKF-Projekt wniosek Interreg  -Projekt Singletrack Glacensis 2017-2020</t>
  </si>
  <si>
    <t>ZUK- ul.Sienna 22a Bystrzyca Kł.- remont dachu i kominów</t>
  </si>
  <si>
    <t>ZUK- ul.Podmiejska 2 Bystrzyca Kł.- odwodnienie terenu</t>
  </si>
  <si>
    <t>WTiKF-Bystrzyca Kłodzka-zabezpieczenie części podziemnych dawnego więzienia zlokalizowanego przy ul. Kupieckiej oraz od ul. Siemiradzkiego i ul. Międzyleśnej</t>
  </si>
  <si>
    <t>GGG-Jagodna-Budowa wieży widokowej-projekt partnerski Polsko-Czeski Szlak Grzbietowy -część wschodnia</t>
  </si>
  <si>
    <t>WI- Rozdział instalacji oświetlenia drogi krajowej nr 33  zjazd na ul.Kłodzką w Bystrzycy kł.</t>
  </si>
  <si>
    <t>GKM- montaż barier energochłonnych wzdłuż drogi w kier. Sanktuarium Maria Śnieżna w Marianówce</t>
  </si>
  <si>
    <t>GKM-przebudowa drogi gminnej wewn.od drogi pow.3228D w kier.pos.158 w Starym Waliszowie</t>
  </si>
  <si>
    <t>UE</t>
  </si>
  <si>
    <t xml:space="preserve"> DSDiK</t>
  </si>
  <si>
    <t>BP 50%-        2 048 220,-: Powiat kłodzki 25% -1 024 110 ,-</t>
  </si>
  <si>
    <t>WI- dofinansowanie zadania "Przebudowa drogi powiatowej nr 3235D Długopole Dolne- Długopole Zdrój- wartość zadania 700 000</t>
  </si>
  <si>
    <t xml:space="preserve"> Powiat kłodzki-500 000,-</t>
  </si>
  <si>
    <t>WI-Projekt Interreg -dofinansowanie zadania "Poprawa dostępności transportowej Gór Orlickich i Bystrzyckich" 2018-2019. Całkowita wartość zadania 17 610 681. Wydatki miekwalifikowane 3 692 793. Gmina 50% kosztów niekwalifikowanych zadania.</t>
  </si>
  <si>
    <t>GKM- przebudowa drogi gminnej wewn.od drogi pow.nr 3236D w kier.parkingu szkolnego w Długopolu Dolnym</t>
  </si>
  <si>
    <t>Nadleśnictwo Międzylesie</t>
  </si>
  <si>
    <t>UE-wniosek złożony w 03 2017 r.czekamy na rozstrzygnięcie.</t>
  </si>
  <si>
    <t>UE-34 658</t>
  </si>
  <si>
    <t>MGOK- centralne ogrzewanie w świetlicy wiejskiej  w Szklarce</t>
  </si>
  <si>
    <t>UE- Powiat kłodzki</t>
  </si>
  <si>
    <t>WI- Remont Ratusza</t>
  </si>
  <si>
    <t>Plan przed zmianą</t>
  </si>
  <si>
    <t>Zmiana</t>
  </si>
  <si>
    <t>Plan po zmianie</t>
  </si>
  <si>
    <t>WPiRL-Bystrzyca Kłodzka remont lokalu ,,Pod Makami" na potrzeby UMiG</t>
  </si>
  <si>
    <t>Nakłady do 31.12.2017r.</t>
  </si>
  <si>
    <t>WPiRL-Bystrzyca Kłodzka-poprawa stanu drogi woj.nr 388 w m. Bystrzyca Kłodzka w zakresie jezdni, chodników i obiektu mostowego</t>
  </si>
  <si>
    <t>GKM-Bystrzyca Kłodzka ul. Zamenhofa-Budowa parkingu</t>
  </si>
  <si>
    <t>GKM-Bystrzyca Kłodzka ul.Willowa-przebudowa drogi gminnej</t>
  </si>
  <si>
    <t>60078</t>
  </si>
  <si>
    <t>WI-Przebudowa budynków P nr 2 w Bystrzycy Kłodzkiej</t>
  </si>
  <si>
    <t>WI-Bystrzyca Kłodzka Szkoła Muzyczna-adaptacja i doposażenie pomieszczeń nowej siedziby SM II Stopnia w budynku LO</t>
  </si>
  <si>
    <t>WPiRL-Budowa wiaty drewnianej w m. Stara Łomnica</t>
  </si>
  <si>
    <t>Program Odnowy Dolnośląskiej Wsi</t>
  </si>
  <si>
    <t>Wykaz zadań inwestycyjnych  na  2018 rok</t>
  </si>
  <si>
    <t>dotacje</t>
  </si>
  <si>
    <t xml:space="preserve">nowe </t>
  </si>
  <si>
    <t>kontunuowane</t>
  </si>
  <si>
    <t>KF-Bystrzyca Kłodzka ul. Strażacka-Przebudowa kortów tenisowych (dokumentacja techniczna)</t>
  </si>
  <si>
    <t>OR-monitoring miejski na Placu Wolności i Małym Rynku w Bystrzycy Kłodzkiej</t>
  </si>
  <si>
    <t>WI-Lasówka-zasilanie w energię elektryczną wiaty</t>
  </si>
  <si>
    <t>MGOK- zakup płotków stalowych i urzadzeń ażurowych</t>
  </si>
  <si>
    <t>WI-Bystrzyca Kłodzka-przebudowa ul. Unii Lubelskiej-łącznika ul. Kolejowej z ul. Zamenhofa-Powiat Kłodzki. Całkowita wartość zadania 4 096 440</t>
  </si>
  <si>
    <t>WPiRL- Przebudowa skrzyżowania zwykłego dr.woj. Nr 388 ul.Sienkiewicza z ul.Mickiewicza w Bystrzycy Kł.</t>
  </si>
  <si>
    <t>WPiRL-Budowa placów zabaw w Długopolu-Zdroju i w Zabłociu</t>
  </si>
  <si>
    <t>WZK-Interereg VA RCz-RP Modernizacja wyposażenia i wzajemna pomoc w sytyacjach kryzysowych w górach Orlickich i Bystrzyckich-zakup średnego samochodu ratowniczo-gaśniczego dla OSP Pławnica wraz z wyposażeniem</t>
  </si>
  <si>
    <t>WE-projekt RPO 2014-2020-Wyposażenie pracowni w Sz.Podst. Nr 1 i 2 oraz w Zespole Szkół w Wilkanowie</t>
  </si>
  <si>
    <t>WTiKR-Nysa Kłodzka-Przystań Floriańska</t>
  </si>
  <si>
    <t>Dolnośląski Fundusz Odrzański</t>
  </si>
  <si>
    <t>WI- f.sołecki- Mostowice- budowa 1 pkt.oświetleniowego przy drodze woj.. 389 dz. nr 143/2</t>
  </si>
  <si>
    <t>WI- f.sołecki- Mostowice-Piaskowice - budowa 1 pkt.oświetleniowego przy pos. Nr 4</t>
  </si>
  <si>
    <t>WPiRL-Międzygórze-przyłącze energetyczne do wiaty drewnianej</t>
  </si>
  <si>
    <t>WI- RS- Marianówka - dofinansowanie do budowy oświetlenia drogowego dr.powiatowej dz.nr 24 przy bud. Nr 23- 1 pkt.</t>
  </si>
  <si>
    <t>WI- Przebudowa nawierzchni drogi 3311D w Starej Łomnicy- Powiat Kłodzki</t>
  </si>
  <si>
    <t>75495</t>
  </si>
  <si>
    <t>RGŻ-RS Gorzanów-zakup traktorka do koszenia</t>
  </si>
  <si>
    <t>WI-Bystrzyca Kł. ul.Norwida-budowa oświetlenia placu zabaw 1 pkt</t>
  </si>
  <si>
    <t>WI-Bystrzyca Kł. ul.Zamenhofa-budowa oświetlenia 2 pkt.dz.nr 141,142</t>
  </si>
  <si>
    <t>WI- Gorzanów-budowa oświetlenia 1 pkt podwójny</t>
  </si>
  <si>
    <t>KF-Otwarte Strefy Aktywności-Strefa I Centrum-plac zabaw,siłownia,zieleń</t>
  </si>
  <si>
    <t>KF-Otwarte Strefy Aktywności-Strefa II Osiedle -siłownia z zielenią</t>
  </si>
  <si>
    <t>współfinansowanie projektu ze środków Funduszu rozwoju Kultury Fizycznej</t>
  </si>
  <si>
    <t>KF-wymiana systemu grzewczego w budynku ul.Mickiewicza 14</t>
  </si>
  <si>
    <t>WI-montaż tablicy reklamowej dz.207</t>
  </si>
  <si>
    <t>11+12</t>
  </si>
  <si>
    <t>10+7-5</t>
  </si>
  <si>
    <t>sprawdzenie</t>
  </si>
  <si>
    <t>ZSO-uporządkowanie gospodarki ściekowej w budynku ul.W.Polskiego</t>
  </si>
  <si>
    <t xml:space="preserve">RGŻ-Rada Sołecka Poręba-zakup i montaż pompy przy świetlicy wiejskiej </t>
  </si>
  <si>
    <t>WPiRL- montaż 10 lamp solarnych</t>
  </si>
  <si>
    <t>WPiRL-domki holenderskie dla pogorzelców z Ponikwy</t>
  </si>
  <si>
    <t>FS 30%  BP, f.sołecki-6 700, dof.z budżetu gminy 2 300</t>
  </si>
  <si>
    <t>WTiKF-Międzygórze-wykonanie tablicy informacyjno-turystycznej</t>
  </si>
  <si>
    <t>SM-zakup organów</t>
  </si>
  <si>
    <t>złożono wniosek do Prezesa Rady Ministrów. Kwota 114 0000 stanowi wkład własny</t>
  </si>
  <si>
    <t>WE-zakup karetki oraz sprzętu medycznego dla szpitala w Bystrzyc Kłodzkiej</t>
  </si>
  <si>
    <t>KF-zakup ścianki wspinaczkowej</t>
  </si>
  <si>
    <t>GKM-Bystrzyca Kłodzka-przebudowa drogi gminnej nr 119689D od drogi powaitowej nr 3235D w kier.wysypiska i pos. 4,4a,7,8,3,5,5A</t>
  </si>
  <si>
    <t>MSWIA</t>
  </si>
  <si>
    <t>GKM-Paszków-przebudowa drogi gminnej od drogi powiatowej nr 3287D w kier.pos. 6,10,24</t>
  </si>
  <si>
    <t>WI-Bystrzyca Kłodzka-Budowa obelisku upamiętniającego 100 rocznicę odzyskania niepodległości</t>
  </si>
  <si>
    <t>WPiRL-Bystrzyca Kłodzka-Przebudowa budynku MGOK w Bystrzycy Kłodzkiej</t>
  </si>
  <si>
    <t>Interreg</t>
  </si>
  <si>
    <t>dokumentacja (aktualizacja)</t>
  </si>
  <si>
    <t>KF-Bystrzyca Kłodzka Plac Wolności-zakup urzadzeń siłowni zewnętrznej (za apteką)</t>
  </si>
  <si>
    <t>GKM- Bystrzyca Kł ul. Modrzewiowa-utwardzenie nawierzchni terenu gminnrgo dz.nr 53/21</t>
  </si>
  <si>
    <t>FS 30%  BP, f.sołecki-17.000, dof.z budżetu gminy 8.000</t>
  </si>
  <si>
    <t>GKM-Idzików-remont mostu w ciagu drogi gminnej łącznik drogi woj.392 z drogą pow.3267D</t>
  </si>
  <si>
    <t>RGŻ-f.sołecki-Idzików-zakup i montaż wiaty przystankowej</t>
  </si>
  <si>
    <t>WPiRL-Bystrzyca Kłodzka-rozbudowa kaplicy cmentarnej przy ul. 1-go Maja-zakup chłodni i wyposażenia kaplicy</t>
  </si>
  <si>
    <t>WPiRLM- rozbudowa kaplicy cmentarnej przy ul.1 Maja w Bystrzycy Kł.</t>
  </si>
  <si>
    <t>ZUK-Ratusz w Bystrzycy Kłodzkiej-remont kotłowni wraz z montażem pieca gazowego CO</t>
  </si>
  <si>
    <t>SP nr 2-zakup i montaż pieca do przygotowania ciepłej wody użytkowej</t>
  </si>
  <si>
    <t>GKM-Bystrzyca Kłodzka ul. Środkowa-wykonanie zadaszenia terenu składowiska odpadów komunalnych wraz z montażem bramki wejściowej</t>
  </si>
  <si>
    <t>RGŻ-f.sołecki-Stary Waliszów-zakup sprzętu AGD dla koła gospodyń</t>
  </si>
  <si>
    <t>zakup</t>
  </si>
  <si>
    <t>WZK-dofinansowanie zakupuosobowego samochodu policyjnego w wersji neioznakowanej</t>
  </si>
  <si>
    <t>FN-MGOK-zakup garażu blaszanego</t>
  </si>
  <si>
    <t>OR-instalacja i wdrożenie oprogramowania do transmisji obrad Rady Miejskiej</t>
  </si>
  <si>
    <t>75022</t>
  </si>
  <si>
    <t>OR- zakup plotera dla wydziałów</t>
  </si>
  <si>
    <t>WI-Przebudowa budynku Przedszkola przy ul. Wojska Polskiego 5 w Bystrzycy Kłodzkiej - dokumentacja</t>
  </si>
  <si>
    <t>801</t>
  </si>
  <si>
    <t>80104</t>
  </si>
  <si>
    <t>P Nr 2- montaż systemu ewidencji czasu pobytu dzieci w przedszkolu</t>
  </si>
  <si>
    <t xml:space="preserve">Przedszkole Nr 2 </t>
  </si>
  <si>
    <r>
      <t>GKM- remont drogi gminnej-wewn.ul.Ludowa w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Gorzanowie</t>
    </r>
  </si>
  <si>
    <r>
      <t>GKM- przebudowa drogi gminnej wewn. dz.621,622 / procesyjna/ w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Idzikowie</t>
    </r>
  </si>
  <si>
    <r>
      <t>GKM- przebudowa drogi gminnej wewn. od Domu Kultury w kier.pos.nr 79 w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Nowym Waliszowie</t>
    </r>
  </si>
  <si>
    <t>załącznik nr 3 do zarządzenia nr 0050.391.2018</t>
  </si>
  <si>
    <t>Burmistrza Bystrzycy Kłodzkiej</t>
  </si>
  <si>
    <t>z dnia 30 listopada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</si>
</sst>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3" fontId="20" fillId="0" borderId="0" xfId="52" applyNumberFormat="1" applyFont="1" applyAlignment="1">
      <alignment horizontal="center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wrapText="1"/>
      <protection/>
    </xf>
    <xf numFmtId="49" fontId="20" fillId="0" borderId="17" xfId="52" applyNumberFormat="1" applyFont="1" applyBorder="1" applyAlignment="1">
      <alignment horizontal="center" wrapText="1"/>
      <protection/>
    </xf>
    <xf numFmtId="0" fontId="20" fillId="0" borderId="17" xfId="52" applyFont="1" applyBorder="1" applyAlignment="1">
      <alignment horizontal="left" wrapText="1"/>
      <protection/>
    </xf>
    <xf numFmtId="49" fontId="20" fillId="0" borderId="18" xfId="52" applyNumberFormat="1" applyFont="1" applyBorder="1" applyAlignment="1">
      <alignment horizontal="center" wrapText="1"/>
      <protection/>
    </xf>
    <xf numFmtId="0" fontId="20" fillId="0" borderId="18" xfId="52" applyFont="1" applyBorder="1" applyAlignment="1">
      <alignment horizontal="center" wrapText="1"/>
      <protection/>
    </xf>
    <xf numFmtId="3" fontId="21" fillId="0" borderId="0" xfId="52" applyNumberFormat="1" applyFont="1" applyFill="1" applyAlignment="1">
      <alignment horizontal="left"/>
      <protection/>
    </xf>
    <xf numFmtId="3" fontId="20" fillId="0" borderId="0" xfId="52" applyNumberFormat="1" applyFont="1" applyFill="1" applyAlignment="1">
      <alignment horizontal="center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wrapText="1"/>
      <protection/>
    </xf>
    <xf numFmtId="0" fontId="22" fillId="0" borderId="20" xfId="52" applyFont="1" applyBorder="1" applyAlignment="1">
      <alignment horizontal="center" wrapText="1"/>
      <protection/>
    </xf>
    <xf numFmtId="0" fontId="22" fillId="0" borderId="21" xfId="52" applyFont="1" applyBorder="1" applyAlignment="1">
      <alignment horizontal="center" wrapText="1"/>
      <protection/>
    </xf>
    <xf numFmtId="0" fontId="22" fillId="0" borderId="19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left" wrapText="1"/>
      <protection/>
    </xf>
    <xf numFmtId="49" fontId="20" fillId="0" borderId="17" xfId="52" applyNumberFormat="1" applyFont="1" applyFill="1" applyBorder="1" applyAlignment="1">
      <alignment horizontal="center" wrapText="1"/>
      <protection/>
    </xf>
    <xf numFmtId="0" fontId="20" fillId="0" borderId="17" xfId="52" applyFont="1" applyFill="1" applyBorder="1" applyAlignment="1">
      <alignment horizontal="center" wrapText="1"/>
      <protection/>
    </xf>
    <xf numFmtId="3" fontId="25" fillId="0" borderId="17" xfId="0" applyNumberFormat="1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3" fontId="24" fillId="0" borderId="17" xfId="52" applyNumberFormat="1" applyFont="1" applyBorder="1" applyAlignment="1">
      <alignment horizontal="left" wrapText="1"/>
      <protection/>
    </xf>
    <xf numFmtId="3" fontId="24" fillId="0" borderId="17" xfId="0" applyNumberFormat="1" applyFont="1" applyFill="1" applyBorder="1" applyAlignment="1" applyProtection="1">
      <alignment horizontal="left" wrapText="1"/>
      <protection locked="0"/>
    </xf>
    <xf numFmtId="3" fontId="24" fillId="0" borderId="22" xfId="0" applyNumberFormat="1" applyFont="1" applyFill="1" applyBorder="1" applyAlignment="1" applyProtection="1">
      <alignment horizontal="left" wrapText="1"/>
      <protection locked="0"/>
    </xf>
    <xf numFmtId="3" fontId="24" fillId="0" borderId="17" xfId="52" applyNumberFormat="1" applyFont="1" applyFill="1" applyBorder="1" applyAlignment="1">
      <alignment horizontal="left" wrapText="1"/>
      <protection/>
    </xf>
    <xf numFmtId="0" fontId="24" fillId="0" borderId="17" xfId="52" applyFont="1" applyFill="1" applyBorder="1" applyAlignment="1">
      <alignment horizontal="left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3" fontId="23" fillId="0" borderId="23" xfId="52" applyNumberFormat="1" applyFont="1" applyBorder="1" applyAlignment="1">
      <alignment horizontal="center"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3" fontId="21" fillId="0" borderId="0" xfId="52" applyNumberFormat="1" applyFont="1" applyAlignment="1">
      <alignment/>
      <protection/>
    </xf>
    <xf numFmtId="3" fontId="20" fillId="0" borderId="24" xfId="52" applyNumberFormat="1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3" fontId="20" fillId="0" borderId="17" xfId="52" applyNumberFormat="1" applyFont="1" applyBorder="1" applyAlignment="1">
      <alignment horizontal="right" wrapText="1"/>
      <protection/>
    </xf>
    <xf numFmtId="3" fontId="20" fillId="0" borderId="17" xfId="52" applyNumberFormat="1" applyFont="1" applyFill="1" applyBorder="1" applyAlignment="1">
      <alignment horizontal="right" wrapText="1"/>
      <protection/>
    </xf>
    <xf numFmtId="3" fontId="20" fillId="0" borderId="25" xfId="52" applyNumberFormat="1" applyFont="1" applyFill="1" applyBorder="1" applyAlignment="1">
      <alignment horizontal="right" wrapText="1"/>
      <protection/>
    </xf>
    <xf numFmtId="3" fontId="20" fillId="0" borderId="26" xfId="52" applyNumberFormat="1" applyFont="1" applyBorder="1" applyAlignment="1">
      <alignment horizontal="right" wrapText="1"/>
      <protection/>
    </xf>
    <xf numFmtId="3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3" fontId="20" fillId="0" borderId="18" xfId="52" applyNumberFormat="1" applyFont="1" applyBorder="1" applyAlignment="1">
      <alignment horizontal="right" wrapText="1"/>
      <protection/>
    </xf>
    <xf numFmtId="3" fontId="20" fillId="0" borderId="18" xfId="52" applyNumberFormat="1" applyFont="1" applyFill="1" applyBorder="1" applyAlignment="1">
      <alignment horizontal="right" wrapText="1"/>
      <protection/>
    </xf>
    <xf numFmtId="3" fontId="20" fillId="0" borderId="27" xfId="52" applyNumberFormat="1" applyFont="1" applyFill="1" applyBorder="1" applyAlignment="1">
      <alignment horizontal="right" wrapText="1"/>
      <protection/>
    </xf>
    <xf numFmtId="3" fontId="22" fillId="0" borderId="19" xfId="52" applyNumberFormat="1" applyFont="1" applyBorder="1" applyAlignment="1">
      <alignment horizontal="right" wrapText="1"/>
      <protection/>
    </xf>
    <xf numFmtId="3" fontId="26" fillId="0" borderId="0" xfId="0" applyNumberFormat="1" applyFont="1" applyAlignment="1">
      <alignment/>
    </xf>
    <xf numFmtId="49" fontId="20" fillId="0" borderId="28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center" wrapText="1"/>
      <protection/>
    </xf>
    <xf numFmtId="3" fontId="20" fillId="0" borderId="28" xfId="52" applyNumberFormat="1" applyFont="1" applyBorder="1" applyAlignment="1">
      <alignment horizontal="right" wrapText="1"/>
      <protection/>
    </xf>
    <xf numFmtId="3" fontId="20" fillId="0" borderId="28" xfId="52" applyNumberFormat="1" applyFont="1" applyFill="1" applyBorder="1" applyAlignment="1">
      <alignment horizontal="right" wrapText="1"/>
      <protection/>
    </xf>
    <xf numFmtId="3" fontId="20" fillId="0" borderId="29" xfId="52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17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20" fillId="0" borderId="17" xfId="0" applyFont="1" applyBorder="1" applyAlignment="1">
      <alignment wrapText="1"/>
    </xf>
    <xf numFmtId="0" fontId="20" fillId="0" borderId="17" xfId="0" applyFont="1" applyFill="1" applyBorder="1" applyAlignment="1">
      <alignment horizontal="left" wrapText="1"/>
    </xf>
    <xf numFmtId="0" fontId="20" fillId="0" borderId="17" xfId="0" applyFont="1" applyBorder="1" applyAlignment="1">
      <alignment horizontal="justify"/>
    </xf>
    <xf numFmtId="0" fontId="0" fillId="0" borderId="0" xfId="0" applyFont="1" applyFill="1" applyAlignment="1">
      <alignment/>
    </xf>
    <xf numFmtId="0" fontId="20" fillId="0" borderId="17" xfId="0" applyFont="1" applyBorder="1" applyAlignment="1">
      <alignment horizontal="left" wrapText="1"/>
    </xf>
    <xf numFmtId="3" fontId="20" fillId="0" borderId="17" xfId="0" applyNumberFormat="1" applyFont="1" applyFill="1" applyBorder="1" applyAlignment="1" applyProtection="1">
      <alignment horizontal="right"/>
      <protection locked="0"/>
    </xf>
    <xf numFmtId="3" fontId="20" fillId="0" borderId="25" xfId="0" applyNumberFormat="1" applyFont="1" applyFill="1" applyBorder="1" applyAlignment="1" applyProtection="1">
      <alignment horizontal="right"/>
      <protection locked="0"/>
    </xf>
    <xf numFmtId="0" fontId="2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 horizontal="left" wrapText="1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0" fontId="20" fillId="0" borderId="17" xfId="0" applyNumberFormat="1" applyFont="1" applyFill="1" applyBorder="1" applyAlignment="1" applyProtection="1">
      <alignment horizontal="left" wrapText="1"/>
      <protection locked="0"/>
    </xf>
    <xf numFmtId="0" fontId="20" fillId="0" borderId="17" xfId="0" applyFont="1" applyBorder="1" applyAlignment="1">
      <alignment/>
    </xf>
    <xf numFmtId="0" fontId="20" fillId="0" borderId="28" xfId="0" applyFont="1" applyFill="1" applyBorder="1" applyAlignment="1">
      <alignment wrapText="1"/>
    </xf>
    <xf numFmtId="3" fontId="0" fillId="0" borderId="28" xfId="0" applyNumberFormat="1" applyFont="1" applyFill="1" applyBorder="1" applyAlignment="1">
      <alignment horizontal="right"/>
    </xf>
    <xf numFmtId="0" fontId="20" fillId="0" borderId="18" xfId="0" applyFont="1" applyBorder="1" applyAlignment="1">
      <alignment wrapText="1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2" fillId="0" borderId="30" xfId="52" applyFont="1" applyBorder="1" applyAlignment="1">
      <alignment horizontal="center"/>
      <protection/>
    </xf>
    <xf numFmtId="0" fontId="0" fillId="0" borderId="30" xfId="0" applyFont="1" applyBorder="1" applyAlignment="1">
      <alignment horizontal="center"/>
    </xf>
    <xf numFmtId="3" fontId="23" fillId="0" borderId="31" xfId="52" applyNumberFormat="1" applyFont="1" applyFill="1" applyBorder="1" applyAlignment="1">
      <alignment horizontal="center" vertical="center" wrapText="1"/>
      <protection/>
    </xf>
    <xf numFmtId="3" fontId="23" fillId="0" borderId="13" xfId="52" applyNumberFormat="1" applyFont="1" applyFill="1" applyBorder="1" applyAlignment="1">
      <alignment horizontal="center" vertical="center" wrapText="1"/>
      <protection/>
    </xf>
    <xf numFmtId="0" fontId="23" fillId="0" borderId="32" xfId="52" applyFont="1" applyBorder="1" applyAlignment="1">
      <alignment horizontal="center" vertical="center" wrapText="1"/>
      <protection/>
    </xf>
    <xf numFmtId="0" fontId="23" fillId="0" borderId="33" xfId="52" applyFont="1" applyBorder="1" applyAlignment="1">
      <alignment horizontal="center" vertical="center" wrapText="1"/>
      <protection/>
    </xf>
    <xf numFmtId="0" fontId="23" fillId="0" borderId="34" xfId="52" applyFont="1" applyBorder="1" applyAlignment="1">
      <alignment horizontal="center" vertical="center" wrapText="1"/>
      <protection/>
    </xf>
    <xf numFmtId="0" fontId="23" fillId="0" borderId="35" xfId="52" applyFont="1" applyBorder="1" applyAlignment="1">
      <alignment horizontal="center" vertical="center" wrapText="1"/>
      <protection/>
    </xf>
    <xf numFmtId="0" fontId="23" fillId="0" borderId="34" xfId="52" applyFont="1" applyBorder="1" applyAlignment="1">
      <alignment horizontal="center" vertical="center" textRotation="90" wrapText="1"/>
      <protection/>
    </xf>
    <xf numFmtId="0" fontId="23" fillId="0" borderId="35" xfId="52" applyFont="1" applyBorder="1" applyAlignment="1">
      <alignment horizontal="center" vertical="center" textRotation="90" wrapText="1"/>
      <protection/>
    </xf>
    <xf numFmtId="3" fontId="23" fillId="0" borderId="34" xfId="52" applyNumberFormat="1" applyFont="1" applyBorder="1" applyAlignment="1">
      <alignment horizontal="center" vertical="center" wrapText="1"/>
      <protection/>
    </xf>
    <xf numFmtId="3" fontId="23" fillId="0" borderId="35" xfId="52" applyNumberFormat="1" applyFont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23" fillId="0" borderId="34" xfId="52" applyNumberFormat="1" applyFont="1" applyFill="1" applyBorder="1" applyAlignment="1">
      <alignment horizontal="center" vertical="center" wrapText="1"/>
      <protection/>
    </xf>
    <xf numFmtId="3" fontId="23" fillId="0" borderId="35" xfId="52" applyNumberFormat="1" applyFont="1" applyFill="1" applyBorder="1" applyAlignment="1">
      <alignment horizontal="center" vertical="center" wrapText="1"/>
      <protection/>
    </xf>
    <xf numFmtId="3" fontId="23" fillId="0" borderId="17" xfId="52" applyNumberFormat="1" applyFont="1" applyFill="1" applyBorder="1" applyAlignment="1">
      <alignment horizontal="center" vertical="center" wrapText="1"/>
      <protection/>
    </xf>
    <xf numFmtId="3" fontId="21" fillId="0" borderId="0" xfId="52" applyNumberFormat="1" applyFont="1" applyAlignment="1">
      <alignment horizontal="left"/>
      <protection/>
    </xf>
    <xf numFmtId="3" fontId="21" fillId="0" borderId="30" xfId="52" applyNumberFormat="1" applyFont="1" applyFill="1" applyBorder="1" applyAlignment="1">
      <alignment horizontal="left"/>
      <protection/>
    </xf>
    <xf numFmtId="3" fontId="21" fillId="0" borderId="0" xfId="52" applyNumberFormat="1" applyFont="1" applyFill="1" applyBorder="1" applyAlignment="1">
      <alignment horizontal="left"/>
      <protection/>
    </xf>
    <xf numFmtId="3" fontId="23" fillId="0" borderId="37" xfId="52" applyNumberFormat="1" applyFont="1" applyBorder="1" applyAlignment="1">
      <alignment horizontal="center" vertical="center" wrapText="1"/>
      <protection/>
    </xf>
    <xf numFmtId="3" fontId="23" fillId="0" borderId="38" xfId="52" applyNumberFormat="1" applyFont="1" applyBorder="1" applyAlignment="1">
      <alignment horizontal="center" vertical="center" wrapText="1"/>
      <protection/>
    </xf>
    <xf numFmtId="0" fontId="23" fillId="0" borderId="39" xfId="52" applyFont="1" applyBorder="1" applyAlignment="1">
      <alignment horizontal="center" vertical="center" wrapText="1"/>
      <protection/>
    </xf>
    <xf numFmtId="0" fontId="23" fillId="0" borderId="4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PageLayoutView="0" workbookViewId="0" topLeftCell="A1">
      <selection activeCell="I140" sqref="I140"/>
    </sheetView>
  </sheetViews>
  <sheetFormatPr defaultColWidth="9.140625" defaultRowHeight="12.75"/>
  <cols>
    <col min="1" max="1" width="4.421875" style="55" customWidth="1"/>
    <col min="2" max="2" width="37.28125" style="55" customWidth="1"/>
    <col min="3" max="3" width="6.421875" style="55" customWidth="1"/>
    <col min="4" max="4" width="6.28125" style="55" customWidth="1"/>
    <col min="5" max="5" width="9.140625" style="55" customWidth="1"/>
    <col min="6" max="6" width="11.00390625" style="55" customWidth="1"/>
    <col min="7" max="7" width="9.8515625" style="55" customWidth="1"/>
    <col min="8" max="8" width="10.28125" style="63" customWidth="1"/>
    <col min="9" max="9" width="9.57421875" style="63" customWidth="1"/>
    <col min="10" max="10" width="11.8515625" style="85" customWidth="1"/>
    <col min="11" max="11" width="11.28125" style="55" customWidth="1"/>
    <col min="12" max="12" width="10.28125" style="55" customWidth="1"/>
    <col min="13" max="14" width="9.140625" style="55" customWidth="1"/>
    <col min="15" max="15" width="11.00390625" style="55" customWidth="1"/>
    <col min="16" max="16384" width="9.140625" style="55" customWidth="1"/>
  </cols>
  <sheetData>
    <row r="1" spans="1:14" ht="13.5">
      <c r="A1" s="1"/>
      <c r="B1" s="1"/>
      <c r="C1" s="1"/>
      <c r="D1" s="1"/>
      <c r="E1" s="2"/>
      <c r="F1" s="36"/>
      <c r="G1" s="36"/>
      <c r="H1" s="36"/>
      <c r="I1" s="36"/>
      <c r="J1" s="105" t="s">
        <v>212</v>
      </c>
      <c r="K1" s="105"/>
      <c r="L1" s="105"/>
      <c r="M1" s="105"/>
      <c r="N1" s="36"/>
    </row>
    <row r="2" spans="1:13" ht="13.5">
      <c r="A2" s="1"/>
      <c r="B2" s="1"/>
      <c r="C2" s="1"/>
      <c r="D2" s="1"/>
      <c r="E2" s="2"/>
      <c r="F2" s="3"/>
      <c r="G2" s="3"/>
      <c r="H2" s="16"/>
      <c r="I2" s="16"/>
      <c r="J2" s="107" t="s">
        <v>213</v>
      </c>
      <c r="K2" s="107"/>
      <c r="L2" s="107"/>
      <c r="M2" s="107"/>
    </row>
    <row r="3" spans="1:13" ht="13.5">
      <c r="A3" s="1"/>
      <c r="B3" s="88" t="s">
        <v>137</v>
      </c>
      <c r="C3" s="89"/>
      <c r="D3" s="89"/>
      <c r="E3" s="89"/>
      <c r="F3" s="89"/>
      <c r="G3" s="89"/>
      <c r="H3" s="17"/>
      <c r="I3" s="17"/>
      <c r="J3" s="106" t="s">
        <v>214</v>
      </c>
      <c r="K3" s="106"/>
      <c r="L3" s="106"/>
      <c r="M3" s="106"/>
    </row>
    <row r="4" spans="1:13" ht="12.75">
      <c r="A4" s="92" t="s">
        <v>0</v>
      </c>
      <c r="B4" s="94" t="s">
        <v>1</v>
      </c>
      <c r="C4" s="96" t="s">
        <v>2</v>
      </c>
      <c r="D4" s="96" t="s">
        <v>3</v>
      </c>
      <c r="E4" s="94" t="s">
        <v>4</v>
      </c>
      <c r="F4" s="98" t="s">
        <v>5</v>
      </c>
      <c r="G4" s="98" t="s">
        <v>128</v>
      </c>
      <c r="H4" s="102" t="s">
        <v>124</v>
      </c>
      <c r="I4" s="90" t="s">
        <v>125</v>
      </c>
      <c r="J4" s="104" t="s">
        <v>126</v>
      </c>
      <c r="K4" s="108" t="s">
        <v>6</v>
      </c>
      <c r="L4" s="109"/>
      <c r="M4" s="110" t="s">
        <v>7</v>
      </c>
    </row>
    <row r="5" spans="1:15" ht="31.5" customHeight="1">
      <c r="A5" s="93"/>
      <c r="B5" s="95"/>
      <c r="C5" s="97"/>
      <c r="D5" s="97"/>
      <c r="E5" s="95"/>
      <c r="F5" s="99"/>
      <c r="G5" s="99"/>
      <c r="H5" s="103"/>
      <c r="I5" s="91"/>
      <c r="J5" s="104"/>
      <c r="K5" s="34" t="s">
        <v>8</v>
      </c>
      <c r="L5" s="4" t="s">
        <v>9</v>
      </c>
      <c r="M5" s="111"/>
      <c r="N5" s="100" t="s">
        <v>169</v>
      </c>
      <c r="O5" s="101"/>
    </row>
    <row r="6" spans="1:15" ht="13.5">
      <c r="A6" s="5">
        <v>1</v>
      </c>
      <c r="B6" s="6">
        <v>2</v>
      </c>
      <c r="C6" s="6">
        <v>3</v>
      </c>
      <c r="D6" s="7">
        <v>4</v>
      </c>
      <c r="E6" s="8">
        <v>5</v>
      </c>
      <c r="F6" s="9">
        <v>6</v>
      </c>
      <c r="G6" s="6">
        <v>7</v>
      </c>
      <c r="H6" s="18">
        <v>8</v>
      </c>
      <c r="I6" s="33">
        <v>9</v>
      </c>
      <c r="J6" s="35">
        <v>10</v>
      </c>
      <c r="K6" s="9">
        <v>11</v>
      </c>
      <c r="L6" s="6">
        <v>12</v>
      </c>
      <c r="M6" s="10">
        <v>13</v>
      </c>
      <c r="N6" s="55" t="s">
        <v>167</v>
      </c>
      <c r="O6" s="55" t="s">
        <v>168</v>
      </c>
    </row>
    <row r="7" spans="1:15" ht="27">
      <c r="A7" s="11">
        <v>1</v>
      </c>
      <c r="B7" s="60" t="s">
        <v>45</v>
      </c>
      <c r="C7" s="12" t="s">
        <v>23</v>
      </c>
      <c r="D7" s="12" t="s">
        <v>24</v>
      </c>
      <c r="E7" s="11" t="s">
        <v>20</v>
      </c>
      <c r="F7" s="39">
        <v>98431</v>
      </c>
      <c r="G7" s="39">
        <v>15431</v>
      </c>
      <c r="H7" s="40">
        <v>9350</v>
      </c>
      <c r="I7" s="41">
        <v>0</v>
      </c>
      <c r="J7" s="58">
        <f aca="true" t="shared" si="0" ref="J7:J83">H7+I7</f>
        <v>9350</v>
      </c>
      <c r="K7" s="42">
        <f>J7</f>
        <v>9350</v>
      </c>
      <c r="L7" s="39">
        <v>0</v>
      </c>
      <c r="M7" s="23" t="s">
        <v>120</v>
      </c>
      <c r="N7" s="59">
        <f aca="true" t="shared" si="1" ref="N7:N75">K7+L7-J7</f>
        <v>0</v>
      </c>
      <c r="O7" s="59">
        <f aca="true" t="shared" si="2" ref="O7:O75">J7+G7-F7</f>
        <v>-73650</v>
      </c>
    </row>
    <row r="8" spans="1:15" ht="41.25">
      <c r="A8" s="11">
        <v>2</v>
      </c>
      <c r="B8" s="57" t="s">
        <v>146</v>
      </c>
      <c r="C8" s="12" t="s">
        <v>10</v>
      </c>
      <c r="D8" s="12" t="s">
        <v>46</v>
      </c>
      <c r="E8" s="11" t="s">
        <v>87</v>
      </c>
      <c r="F8" s="39">
        <v>30000</v>
      </c>
      <c r="G8" s="39">
        <v>0</v>
      </c>
      <c r="H8" s="40">
        <v>30000</v>
      </c>
      <c r="I8" s="41">
        <v>0</v>
      </c>
      <c r="J8" s="58">
        <f t="shared" si="0"/>
        <v>30000</v>
      </c>
      <c r="K8" s="42">
        <f>J8</f>
        <v>30000</v>
      </c>
      <c r="L8" s="39">
        <v>0</v>
      </c>
      <c r="M8" s="26" t="s">
        <v>112</v>
      </c>
      <c r="N8" s="59">
        <f t="shared" si="1"/>
        <v>0</v>
      </c>
      <c r="O8" s="59">
        <f t="shared" si="2"/>
        <v>0</v>
      </c>
    </row>
    <row r="9" spans="1:15" ht="58.5" customHeight="1">
      <c r="A9" s="11">
        <v>3</v>
      </c>
      <c r="B9" s="57" t="s">
        <v>129</v>
      </c>
      <c r="C9" s="12" t="s">
        <v>10</v>
      </c>
      <c r="D9" s="12" t="s">
        <v>46</v>
      </c>
      <c r="E9" s="11" t="s">
        <v>20</v>
      </c>
      <c r="F9" s="39">
        <v>79950</v>
      </c>
      <c r="G9" s="39">
        <v>0</v>
      </c>
      <c r="H9" s="40">
        <v>79950</v>
      </c>
      <c r="I9" s="41">
        <v>0</v>
      </c>
      <c r="J9" s="58">
        <f t="shared" si="0"/>
        <v>79950</v>
      </c>
      <c r="K9" s="42">
        <f>J9</f>
        <v>79950</v>
      </c>
      <c r="L9" s="39">
        <v>0</v>
      </c>
      <c r="M9" s="26"/>
      <c r="N9" s="59">
        <f t="shared" si="1"/>
        <v>0</v>
      </c>
      <c r="O9" s="59">
        <f t="shared" si="2"/>
        <v>0</v>
      </c>
    </row>
    <row r="10" spans="1:15" ht="58.5" customHeight="1">
      <c r="A10" s="11">
        <v>4</v>
      </c>
      <c r="B10" s="57" t="s">
        <v>47</v>
      </c>
      <c r="C10" s="12" t="s">
        <v>10</v>
      </c>
      <c r="D10" s="12" t="s">
        <v>46</v>
      </c>
      <c r="E10" s="11" t="s">
        <v>20</v>
      </c>
      <c r="F10" s="39">
        <v>271242</v>
      </c>
      <c r="G10" s="39">
        <v>22227</v>
      </c>
      <c r="H10" s="40">
        <v>245775</v>
      </c>
      <c r="I10" s="41">
        <v>-16182</v>
      </c>
      <c r="J10" s="58">
        <f t="shared" si="0"/>
        <v>229593</v>
      </c>
      <c r="K10" s="42">
        <f>J10-L10</f>
        <v>105086</v>
      </c>
      <c r="L10" s="39">
        <v>124507</v>
      </c>
      <c r="M10" s="23" t="s">
        <v>86</v>
      </c>
      <c r="N10" s="59">
        <f t="shared" si="1"/>
        <v>0</v>
      </c>
      <c r="O10" s="59">
        <f t="shared" si="2"/>
        <v>-19422</v>
      </c>
    </row>
    <row r="11" spans="1:15" ht="60">
      <c r="A11" s="11">
        <v>5</v>
      </c>
      <c r="B11" s="61" t="s">
        <v>145</v>
      </c>
      <c r="C11" s="12" t="s">
        <v>10</v>
      </c>
      <c r="D11" s="12" t="s">
        <v>25</v>
      </c>
      <c r="E11" s="11" t="s">
        <v>20</v>
      </c>
      <c r="F11" s="43">
        <v>1139472</v>
      </c>
      <c r="G11" s="44">
        <v>0</v>
      </c>
      <c r="H11" s="40">
        <v>1139472</v>
      </c>
      <c r="I11" s="41">
        <v>0</v>
      </c>
      <c r="J11" s="58">
        <f t="shared" si="0"/>
        <v>1139472</v>
      </c>
      <c r="K11" s="42">
        <f>J11</f>
        <v>1139472</v>
      </c>
      <c r="L11" s="39">
        <v>0</v>
      </c>
      <c r="M11" s="27" t="s">
        <v>113</v>
      </c>
      <c r="N11" s="59">
        <f t="shared" si="1"/>
        <v>0</v>
      </c>
      <c r="O11" s="59">
        <f t="shared" si="2"/>
        <v>0</v>
      </c>
    </row>
    <row r="12" spans="1:15" ht="42" customHeight="1">
      <c r="A12" s="11">
        <v>6</v>
      </c>
      <c r="B12" s="57" t="s">
        <v>114</v>
      </c>
      <c r="C12" s="12" t="s">
        <v>10</v>
      </c>
      <c r="D12" s="12" t="s">
        <v>25</v>
      </c>
      <c r="E12" s="11" t="s">
        <v>20</v>
      </c>
      <c r="F12" s="39">
        <v>200000</v>
      </c>
      <c r="G12" s="39">
        <v>0</v>
      </c>
      <c r="H12" s="40">
        <v>200000</v>
      </c>
      <c r="I12" s="41">
        <v>0</v>
      </c>
      <c r="J12" s="58">
        <f t="shared" si="0"/>
        <v>200000</v>
      </c>
      <c r="K12" s="42">
        <f aca="true" t="shared" si="3" ref="K12:K97">J12</f>
        <v>200000</v>
      </c>
      <c r="L12" s="39">
        <v>0</v>
      </c>
      <c r="M12" s="27" t="s">
        <v>115</v>
      </c>
      <c r="N12" s="59">
        <f t="shared" si="1"/>
        <v>0</v>
      </c>
      <c r="O12" s="59">
        <f t="shared" si="2"/>
        <v>0</v>
      </c>
    </row>
    <row r="13" spans="1:15" ht="99.75" customHeight="1">
      <c r="A13" s="11">
        <v>7</v>
      </c>
      <c r="B13" s="57" t="s">
        <v>116</v>
      </c>
      <c r="C13" s="12" t="s">
        <v>10</v>
      </c>
      <c r="D13" s="12" t="s">
        <v>25</v>
      </c>
      <c r="E13" s="11" t="s">
        <v>20</v>
      </c>
      <c r="F13" s="39">
        <v>1846396</v>
      </c>
      <c r="G13" s="39">
        <v>0</v>
      </c>
      <c r="H13" s="40">
        <v>923198</v>
      </c>
      <c r="I13" s="41">
        <v>0</v>
      </c>
      <c r="J13" s="58">
        <f t="shared" si="0"/>
        <v>923198</v>
      </c>
      <c r="K13" s="42">
        <f t="shared" si="3"/>
        <v>923198</v>
      </c>
      <c r="L13" s="39">
        <v>0</v>
      </c>
      <c r="M13" s="23" t="s">
        <v>122</v>
      </c>
      <c r="N13" s="59">
        <f t="shared" si="1"/>
        <v>0</v>
      </c>
      <c r="O13" s="59">
        <f t="shared" si="2"/>
        <v>-923198</v>
      </c>
    </row>
    <row r="14" spans="1:15" ht="27">
      <c r="A14" s="11">
        <v>8</v>
      </c>
      <c r="B14" s="57" t="s">
        <v>156</v>
      </c>
      <c r="C14" s="12" t="s">
        <v>10</v>
      </c>
      <c r="D14" s="12" t="s">
        <v>25</v>
      </c>
      <c r="E14" s="11" t="s">
        <v>20</v>
      </c>
      <c r="F14" s="39">
        <v>50000</v>
      </c>
      <c r="G14" s="39">
        <v>0</v>
      </c>
      <c r="H14" s="40">
        <v>50000</v>
      </c>
      <c r="I14" s="41">
        <v>0</v>
      </c>
      <c r="J14" s="58">
        <f t="shared" si="0"/>
        <v>50000</v>
      </c>
      <c r="K14" s="42">
        <f t="shared" si="3"/>
        <v>50000</v>
      </c>
      <c r="L14" s="39">
        <v>0</v>
      </c>
      <c r="M14" s="23"/>
      <c r="N14" s="59">
        <f t="shared" si="1"/>
        <v>0</v>
      </c>
      <c r="O14" s="59">
        <f t="shared" si="2"/>
        <v>0</v>
      </c>
    </row>
    <row r="15" spans="1:15" ht="41.25">
      <c r="A15" s="11">
        <v>9</v>
      </c>
      <c r="B15" s="62" t="s">
        <v>48</v>
      </c>
      <c r="C15" s="12" t="s">
        <v>10</v>
      </c>
      <c r="D15" s="12" t="s">
        <v>28</v>
      </c>
      <c r="E15" s="11" t="s">
        <v>20</v>
      </c>
      <c r="F15" s="39">
        <v>219328</v>
      </c>
      <c r="G15" s="39">
        <v>0</v>
      </c>
      <c r="H15" s="40">
        <v>210000</v>
      </c>
      <c r="I15" s="41">
        <v>9328</v>
      </c>
      <c r="J15" s="58">
        <f t="shared" si="0"/>
        <v>219328</v>
      </c>
      <c r="K15" s="42">
        <f t="shared" si="3"/>
        <v>219328</v>
      </c>
      <c r="L15" s="39">
        <v>0</v>
      </c>
      <c r="M15" s="23"/>
      <c r="N15" s="59">
        <f t="shared" si="1"/>
        <v>0</v>
      </c>
      <c r="O15" s="59">
        <f t="shared" si="2"/>
        <v>0</v>
      </c>
    </row>
    <row r="16" spans="1:15" ht="27">
      <c r="A16" s="11">
        <v>10</v>
      </c>
      <c r="B16" s="57" t="s">
        <v>49</v>
      </c>
      <c r="C16" s="12" t="s">
        <v>10</v>
      </c>
      <c r="D16" s="12" t="s">
        <v>29</v>
      </c>
      <c r="E16" s="11" t="s">
        <v>20</v>
      </c>
      <c r="F16" s="39">
        <v>100000</v>
      </c>
      <c r="G16" s="39">
        <v>0</v>
      </c>
      <c r="H16" s="40">
        <v>100000</v>
      </c>
      <c r="I16" s="41">
        <v>0</v>
      </c>
      <c r="J16" s="58">
        <f t="shared" si="0"/>
        <v>100000</v>
      </c>
      <c r="K16" s="42">
        <f t="shared" si="3"/>
        <v>100000</v>
      </c>
      <c r="L16" s="39">
        <v>0</v>
      </c>
      <c r="M16" s="23"/>
      <c r="N16" s="59">
        <f t="shared" si="1"/>
        <v>0</v>
      </c>
      <c r="O16" s="59">
        <f t="shared" si="2"/>
        <v>0</v>
      </c>
    </row>
    <row r="17" spans="1:15" ht="41.25" customHeight="1">
      <c r="A17" s="11">
        <v>11</v>
      </c>
      <c r="B17" s="57" t="s">
        <v>188</v>
      </c>
      <c r="C17" s="12" t="s">
        <v>10</v>
      </c>
      <c r="D17" s="12" t="s">
        <v>29</v>
      </c>
      <c r="E17" s="11" t="s">
        <v>20</v>
      </c>
      <c r="F17" s="39">
        <v>170596</v>
      </c>
      <c r="G17" s="39">
        <v>0</v>
      </c>
      <c r="H17" s="40">
        <v>170596</v>
      </c>
      <c r="I17" s="41">
        <v>0</v>
      </c>
      <c r="J17" s="58">
        <f t="shared" si="0"/>
        <v>170596</v>
      </c>
      <c r="K17" s="42">
        <f t="shared" si="3"/>
        <v>170596</v>
      </c>
      <c r="L17" s="39">
        <v>0</v>
      </c>
      <c r="M17" s="23"/>
      <c r="N17" s="59">
        <f t="shared" si="1"/>
        <v>0</v>
      </c>
      <c r="O17" s="59">
        <f t="shared" si="2"/>
        <v>0</v>
      </c>
    </row>
    <row r="18" spans="1:15" ht="45" customHeight="1">
      <c r="A18" s="11">
        <v>12</v>
      </c>
      <c r="B18" s="57" t="s">
        <v>117</v>
      </c>
      <c r="C18" s="12" t="s">
        <v>10</v>
      </c>
      <c r="D18" s="12" t="s">
        <v>29</v>
      </c>
      <c r="E18" s="11" t="s">
        <v>20</v>
      </c>
      <c r="F18" s="39">
        <v>150000</v>
      </c>
      <c r="G18" s="39">
        <v>0</v>
      </c>
      <c r="H18" s="40">
        <v>143419</v>
      </c>
      <c r="I18" s="41">
        <v>0</v>
      </c>
      <c r="J18" s="58">
        <f t="shared" si="0"/>
        <v>143419</v>
      </c>
      <c r="K18" s="42">
        <f t="shared" si="3"/>
        <v>143419</v>
      </c>
      <c r="L18" s="39">
        <v>0</v>
      </c>
      <c r="M18" s="23"/>
      <c r="N18" s="59">
        <f t="shared" si="1"/>
        <v>0</v>
      </c>
      <c r="O18" s="59">
        <f t="shared" si="2"/>
        <v>-6581</v>
      </c>
    </row>
    <row r="19" spans="1:15" ht="27">
      <c r="A19" s="11">
        <v>13</v>
      </c>
      <c r="B19" s="57" t="s">
        <v>209</v>
      </c>
      <c r="C19" s="12" t="s">
        <v>10</v>
      </c>
      <c r="D19" s="12" t="s">
        <v>29</v>
      </c>
      <c r="E19" s="11" t="s">
        <v>20</v>
      </c>
      <c r="F19" s="39">
        <v>456292</v>
      </c>
      <c r="G19" s="39">
        <v>0</v>
      </c>
      <c r="H19" s="40">
        <v>447600</v>
      </c>
      <c r="I19" s="41">
        <v>8692</v>
      </c>
      <c r="J19" s="58">
        <f t="shared" si="0"/>
        <v>456292</v>
      </c>
      <c r="K19" s="42">
        <f t="shared" si="3"/>
        <v>456292</v>
      </c>
      <c r="L19" s="39">
        <v>0</v>
      </c>
      <c r="M19" s="23"/>
      <c r="N19" s="59">
        <f t="shared" si="1"/>
        <v>0</v>
      </c>
      <c r="O19" s="59">
        <f t="shared" si="2"/>
        <v>0</v>
      </c>
    </row>
    <row r="20" spans="1:15" ht="27">
      <c r="A20" s="11">
        <v>14</v>
      </c>
      <c r="B20" s="57" t="s">
        <v>210</v>
      </c>
      <c r="C20" s="12" t="s">
        <v>10</v>
      </c>
      <c r="D20" s="12" t="s">
        <v>29</v>
      </c>
      <c r="E20" s="11" t="s">
        <v>20</v>
      </c>
      <c r="F20" s="39">
        <v>400000</v>
      </c>
      <c r="G20" s="39">
        <v>0</v>
      </c>
      <c r="H20" s="40">
        <v>4207</v>
      </c>
      <c r="I20" s="41">
        <v>0</v>
      </c>
      <c r="J20" s="58">
        <f t="shared" si="0"/>
        <v>4207</v>
      </c>
      <c r="K20" s="42">
        <f t="shared" si="3"/>
        <v>4207</v>
      </c>
      <c r="L20" s="39">
        <v>0</v>
      </c>
      <c r="M20" s="23"/>
      <c r="N20" s="59">
        <f t="shared" si="1"/>
        <v>0</v>
      </c>
      <c r="O20" s="59">
        <f t="shared" si="2"/>
        <v>-395793</v>
      </c>
    </row>
    <row r="21" spans="1:15" ht="41.25">
      <c r="A21" s="11">
        <v>15</v>
      </c>
      <c r="B21" s="57" t="s">
        <v>109</v>
      </c>
      <c r="C21" s="12" t="s">
        <v>10</v>
      </c>
      <c r="D21" s="12" t="s">
        <v>29</v>
      </c>
      <c r="E21" s="11" t="s">
        <v>20</v>
      </c>
      <c r="F21" s="39">
        <v>18000</v>
      </c>
      <c r="G21" s="39">
        <v>0</v>
      </c>
      <c r="H21" s="40">
        <v>18000</v>
      </c>
      <c r="I21" s="41">
        <v>0</v>
      </c>
      <c r="J21" s="58">
        <f t="shared" si="0"/>
        <v>18000</v>
      </c>
      <c r="K21" s="42">
        <f t="shared" si="3"/>
        <v>18000</v>
      </c>
      <c r="L21" s="39">
        <v>0</v>
      </c>
      <c r="M21" s="23"/>
      <c r="N21" s="59">
        <f t="shared" si="1"/>
        <v>0</v>
      </c>
      <c r="O21" s="59">
        <f t="shared" si="2"/>
        <v>0</v>
      </c>
    </row>
    <row r="22" spans="1:15" ht="41.25">
      <c r="A22" s="11">
        <v>16</v>
      </c>
      <c r="B22" s="57" t="s">
        <v>211</v>
      </c>
      <c r="C22" s="12" t="s">
        <v>10</v>
      </c>
      <c r="D22" s="12" t="s">
        <v>29</v>
      </c>
      <c r="E22" s="11" t="s">
        <v>20</v>
      </c>
      <c r="F22" s="39">
        <v>158720</v>
      </c>
      <c r="G22" s="39">
        <v>0</v>
      </c>
      <c r="H22" s="40">
        <v>155620</v>
      </c>
      <c r="I22" s="41">
        <v>3100</v>
      </c>
      <c r="J22" s="58">
        <f t="shared" si="0"/>
        <v>158720</v>
      </c>
      <c r="K22" s="42">
        <f t="shared" si="3"/>
        <v>158720</v>
      </c>
      <c r="L22" s="39">
        <v>0</v>
      </c>
      <c r="M22" s="23"/>
      <c r="N22" s="59">
        <f t="shared" si="1"/>
        <v>0</v>
      </c>
      <c r="O22" s="59">
        <f t="shared" si="2"/>
        <v>0</v>
      </c>
    </row>
    <row r="23" spans="1:15" ht="41.25">
      <c r="A23" s="11">
        <v>17</v>
      </c>
      <c r="B23" s="57" t="s">
        <v>110</v>
      </c>
      <c r="C23" s="12" t="s">
        <v>10</v>
      </c>
      <c r="D23" s="12" t="s">
        <v>29</v>
      </c>
      <c r="E23" s="11" t="s">
        <v>20</v>
      </c>
      <c r="F23" s="39">
        <v>281650</v>
      </c>
      <c r="G23" s="39">
        <v>0</v>
      </c>
      <c r="H23" s="40">
        <v>275000</v>
      </c>
      <c r="I23" s="41">
        <v>6650</v>
      </c>
      <c r="J23" s="58">
        <f t="shared" si="0"/>
        <v>281650</v>
      </c>
      <c r="K23" s="42">
        <f t="shared" si="3"/>
        <v>281650</v>
      </c>
      <c r="L23" s="39">
        <v>0</v>
      </c>
      <c r="M23" s="23"/>
      <c r="N23" s="59">
        <f t="shared" si="1"/>
        <v>0</v>
      </c>
      <c r="O23" s="59">
        <f t="shared" si="2"/>
        <v>0</v>
      </c>
    </row>
    <row r="24" spans="1:15" ht="36">
      <c r="A24" s="11">
        <v>18</v>
      </c>
      <c r="B24" s="60" t="s">
        <v>50</v>
      </c>
      <c r="C24" s="12" t="s">
        <v>10</v>
      </c>
      <c r="D24" s="12" t="s">
        <v>29</v>
      </c>
      <c r="E24" s="11" t="s">
        <v>20</v>
      </c>
      <c r="F24" s="39">
        <v>144533</v>
      </c>
      <c r="G24" s="39">
        <v>45279.17</v>
      </c>
      <c r="H24" s="40">
        <v>1654</v>
      </c>
      <c r="I24" s="41">
        <v>0</v>
      </c>
      <c r="J24" s="58">
        <f t="shared" si="0"/>
        <v>1654</v>
      </c>
      <c r="K24" s="42">
        <f t="shared" si="3"/>
        <v>1654</v>
      </c>
      <c r="L24" s="39">
        <v>0</v>
      </c>
      <c r="M24" s="23" t="s">
        <v>118</v>
      </c>
      <c r="N24" s="59">
        <f t="shared" si="1"/>
        <v>0</v>
      </c>
      <c r="O24" s="59">
        <f t="shared" si="2"/>
        <v>-97599.83</v>
      </c>
    </row>
    <row r="25" spans="1:15" ht="27">
      <c r="A25" s="11">
        <v>19</v>
      </c>
      <c r="B25" s="57" t="s">
        <v>51</v>
      </c>
      <c r="C25" s="12" t="s">
        <v>10</v>
      </c>
      <c r="D25" s="12" t="s">
        <v>29</v>
      </c>
      <c r="E25" s="11" t="s">
        <v>20</v>
      </c>
      <c r="F25" s="39">
        <v>367060</v>
      </c>
      <c r="G25" s="39">
        <v>27060</v>
      </c>
      <c r="H25" s="40">
        <v>17382</v>
      </c>
      <c r="I25" s="41">
        <v>0</v>
      </c>
      <c r="J25" s="58">
        <f t="shared" si="0"/>
        <v>17382</v>
      </c>
      <c r="K25" s="42">
        <f t="shared" si="3"/>
        <v>17382</v>
      </c>
      <c r="L25" s="39">
        <v>0</v>
      </c>
      <c r="M25" s="23"/>
      <c r="N25" s="59">
        <f t="shared" si="1"/>
        <v>0</v>
      </c>
      <c r="O25" s="59">
        <f t="shared" si="2"/>
        <v>-322618</v>
      </c>
    </row>
    <row r="26" spans="1:15" ht="27">
      <c r="A26" s="11">
        <v>20</v>
      </c>
      <c r="B26" s="57" t="s">
        <v>130</v>
      </c>
      <c r="C26" s="12" t="s">
        <v>10</v>
      </c>
      <c r="D26" s="12" t="s">
        <v>29</v>
      </c>
      <c r="E26" s="11" t="s">
        <v>87</v>
      </c>
      <c r="F26" s="39">
        <v>3200</v>
      </c>
      <c r="G26" s="39">
        <v>0</v>
      </c>
      <c r="H26" s="40">
        <v>3200</v>
      </c>
      <c r="I26" s="41">
        <v>0</v>
      </c>
      <c r="J26" s="58">
        <f t="shared" si="0"/>
        <v>3200</v>
      </c>
      <c r="K26" s="42">
        <f t="shared" si="3"/>
        <v>3200</v>
      </c>
      <c r="L26" s="39">
        <v>0</v>
      </c>
      <c r="M26" s="23"/>
      <c r="N26" s="59">
        <f t="shared" si="1"/>
        <v>0</v>
      </c>
      <c r="O26" s="59">
        <f t="shared" si="2"/>
        <v>0</v>
      </c>
    </row>
    <row r="27" spans="1:15" s="63" customFormat="1" ht="41.25">
      <c r="A27" s="11">
        <v>21</v>
      </c>
      <c r="B27" s="57" t="s">
        <v>190</v>
      </c>
      <c r="C27" s="24" t="s">
        <v>10</v>
      </c>
      <c r="D27" s="24" t="s">
        <v>29</v>
      </c>
      <c r="E27" s="25" t="s">
        <v>20</v>
      </c>
      <c r="F27" s="40">
        <v>159818</v>
      </c>
      <c r="G27" s="40">
        <v>0</v>
      </c>
      <c r="H27" s="40">
        <v>158910</v>
      </c>
      <c r="I27" s="41">
        <v>0</v>
      </c>
      <c r="J27" s="58">
        <f t="shared" si="0"/>
        <v>158910</v>
      </c>
      <c r="K27" s="42">
        <f t="shared" si="3"/>
        <v>158910</v>
      </c>
      <c r="L27" s="40">
        <v>0</v>
      </c>
      <c r="M27" s="32"/>
      <c r="N27" s="59">
        <f t="shared" si="1"/>
        <v>0</v>
      </c>
      <c r="O27" s="59">
        <f t="shared" si="2"/>
        <v>-908</v>
      </c>
    </row>
    <row r="28" spans="1:15" s="63" customFormat="1" ht="27">
      <c r="A28" s="11">
        <v>22</v>
      </c>
      <c r="B28" s="57" t="s">
        <v>131</v>
      </c>
      <c r="C28" s="24" t="s">
        <v>10</v>
      </c>
      <c r="D28" s="24" t="s">
        <v>132</v>
      </c>
      <c r="E28" s="25" t="s">
        <v>20</v>
      </c>
      <c r="F28" s="40">
        <v>819019</v>
      </c>
      <c r="G28" s="40">
        <v>0</v>
      </c>
      <c r="H28" s="40">
        <v>819019</v>
      </c>
      <c r="I28" s="41">
        <v>0</v>
      </c>
      <c r="J28" s="58">
        <f t="shared" si="0"/>
        <v>819019</v>
      </c>
      <c r="K28" s="42">
        <v>175845</v>
      </c>
      <c r="L28" s="40">
        <v>643174</v>
      </c>
      <c r="M28" s="32"/>
      <c r="N28" s="59">
        <f t="shared" si="1"/>
        <v>0</v>
      </c>
      <c r="O28" s="59">
        <f t="shared" si="2"/>
        <v>0</v>
      </c>
    </row>
    <row r="29" spans="1:15" s="63" customFormat="1" ht="54.75">
      <c r="A29" s="11">
        <v>23</v>
      </c>
      <c r="B29" s="57" t="s">
        <v>180</v>
      </c>
      <c r="C29" s="24" t="s">
        <v>10</v>
      </c>
      <c r="D29" s="24" t="s">
        <v>132</v>
      </c>
      <c r="E29" s="25" t="s">
        <v>20</v>
      </c>
      <c r="F29" s="40">
        <v>1301894</v>
      </c>
      <c r="G29" s="40">
        <v>0</v>
      </c>
      <c r="H29" s="40">
        <v>1301894</v>
      </c>
      <c r="I29" s="41">
        <v>0</v>
      </c>
      <c r="J29" s="58">
        <f t="shared" si="0"/>
        <v>1301894</v>
      </c>
      <c r="K29" s="42">
        <v>282540</v>
      </c>
      <c r="L29" s="40">
        <f>J29-K29</f>
        <v>1019354</v>
      </c>
      <c r="M29" s="32" t="s">
        <v>181</v>
      </c>
      <c r="N29" s="59">
        <f t="shared" si="1"/>
        <v>0</v>
      </c>
      <c r="O29" s="59">
        <f t="shared" si="2"/>
        <v>0</v>
      </c>
    </row>
    <row r="30" spans="1:15" s="63" customFormat="1" ht="41.25">
      <c r="A30" s="11">
        <v>24</v>
      </c>
      <c r="B30" s="57" t="s">
        <v>182</v>
      </c>
      <c r="C30" s="24" t="s">
        <v>10</v>
      </c>
      <c r="D30" s="24" t="s">
        <v>132</v>
      </c>
      <c r="E30" s="25" t="s">
        <v>20</v>
      </c>
      <c r="F30" s="40">
        <v>187460</v>
      </c>
      <c r="G30" s="40">
        <v>0</v>
      </c>
      <c r="H30" s="40">
        <v>187460</v>
      </c>
      <c r="I30" s="41">
        <v>0</v>
      </c>
      <c r="J30" s="58">
        <f t="shared" si="0"/>
        <v>187460</v>
      </c>
      <c r="K30" s="42">
        <v>187460</v>
      </c>
      <c r="L30" s="40">
        <v>0</v>
      </c>
      <c r="M30" s="32" t="s">
        <v>181</v>
      </c>
      <c r="N30" s="59">
        <f t="shared" si="1"/>
        <v>0</v>
      </c>
      <c r="O30" s="59">
        <f t="shared" si="2"/>
        <v>0</v>
      </c>
    </row>
    <row r="31" spans="1:15" ht="27">
      <c r="A31" s="11">
        <v>25</v>
      </c>
      <c r="B31" s="64" t="s">
        <v>34</v>
      </c>
      <c r="C31" s="12" t="s">
        <v>10</v>
      </c>
      <c r="D31" s="12" t="s">
        <v>35</v>
      </c>
      <c r="E31" s="11" t="s">
        <v>20</v>
      </c>
      <c r="F31" s="39">
        <v>6443</v>
      </c>
      <c r="G31" s="39">
        <v>0</v>
      </c>
      <c r="H31" s="40">
        <v>6443</v>
      </c>
      <c r="I31" s="41">
        <v>0</v>
      </c>
      <c r="J31" s="58">
        <f t="shared" si="0"/>
        <v>6443</v>
      </c>
      <c r="K31" s="42">
        <f t="shared" si="3"/>
        <v>6443</v>
      </c>
      <c r="L31" s="39">
        <v>0</v>
      </c>
      <c r="M31" s="28" t="s">
        <v>44</v>
      </c>
      <c r="N31" s="59">
        <f t="shared" si="1"/>
        <v>0</v>
      </c>
      <c r="O31" s="59">
        <f t="shared" si="2"/>
        <v>0</v>
      </c>
    </row>
    <row r="32" spans="1:15" ht="27">
      <c r="A32" s="11">
        <v>26</v>
      </c>
      <c r="B32" s="64" t="s">
        <v>191</v>
      </c>
      <c r="C32" s="12" t="s">
        <v>10</v>
      </c>
      <c r="D32" s="12" t="s">
        <v>35</v>
      </c>
      <c r="E32" s="11" t="s">
        <v>20</v>
      </c>
      <c r="F32" s="39">
        <v>6000</v>
      </c>
      <c r="G32" s="39">
        <v>0</v>
      </c>
      <c r="H32" s="40">
        <v>6000</v>
      </c>
      <c r="I32" s="41">
        <v>0</v>
      </c>
      <c r="J32" s="58">
        <f t="shared" si="0"/>
        <v>6000</v>
      </c>
      <c r="K32" s="42">
        <v>6000</v>
      </c>
      <c r="L32" s="39">
        <v>0</v>
      </c>
      <c r="M32" s="28" t="s">
        <v>44</v>
      </c>
      <c r="N32" s="59">
        <f t="shared" si="1"/>
        <v>0</v>
      </c>
      <c r="O32" s="59">
        <f t="shared" si="2"/>
        <v>0</v>
      </c>
    </row>
    <row r="33" spans="1:15" ht="27">
      <c r="A33" s="11">
        <v>27</v>
      </c>
      <c r="B33" s="60" t="s">
        <v>52</v>
      </c>
      <c r="C33" s="12" t="s">
        <v>10</v>
      </c>
      <c r="D33" s="12" t="s">
        <v>35</v>
      </c>
      <c r="E33" s="11" t="s">
        <v>20</v>
      </c>
      <c r="F33" s="39">
        <v>16000</v>
      </c>
      <c r="G33" s="39">
        <v>0</v>
      </c>
      <c r="H33" s="40">
        <v>16000</v>
      </c>
      <c r="I33" s="41">
        <v>0</v>
      </c>
      <c r="J33" s="58">
        <f t="shared" si="0"/>
        <v>16000</v>
      </c>
      <c r="K33" s="42">
        <f t="shared" si="3"/>
        <v>16000</v>
      </c>
      <c r="L33" s="39">
        <v>0</v>
      </c>
      <c r="M33" s="28" t="s">
        <v>44</v>
      </c>
      <c r="N33" s="59">
        <f t="shared" si="1"/>
        <v>0</v>
      </c>
      <c r="O33" s="59">
        <f t="shared" si="2"/>
        <v>0</v>
      </c>
    </row>
    <row r="34" spans="1:15" ht="27">
      <c r="A34" s="11">
        <v>28</v>
      </c>
      <c r="B34" s="60" t="s">
        <v>53</v>
      </c>
      <c r="C34" s="12" t="s">
        <v>30</v>
      </c>
      <c r="D34" s="12" t="s">
        <v>31</v>
      </c>
      <c r="E34" s="11" t="s">
        <v>20</v>
      </c>
      <c r="F34" s="39">
        <v>8360</v>
      </c>
      <c r="G34" s="39">
        <v>0</v>
      </c>
      <c r="H34" s="40">
        <v>8360</v>
      </c>
      <c r="I34" s="41">
        <v>0</v>
      </c>
      <c r="J34" s="58">
        <f t="shared" si="0"/>
        <v>8360</v>
      </c>
      <c r="K34" s="42">
        <f t="shared" si="3"/>
        <v>8360</v>
      </c>
      <c r="L34" s="39">
        <v>0</v>
      </c>
      <c r="M34" s="29" t="s">
        <v>111</v>
      </c>
      <c r="N34" s="59">
        <f t="shared" si="1"/>
        <v>0</v>
      </c>
      <c r="O34" s="59">
        <f t="shared" si="2"/>
        <v>0</v>
      </c>
    </row>
    <row r="35" spans="1:15" ht="41.25">
      <c r="A35" s="11">
        <v>29</v>
      </c>
      <c r="B35" s="64" t="s">
        <v>107</v>
      </c>
      <c r="C35" s="12" t="s">
        <v>30</v>
      </c>
      <c r="D35" s="12" t="s">
        <v>31</v>
      </c>
      <c r="E35" s="11" t="s">
        <v>20</v>
      </c>
      <c r="F35" s="39">
        <v>323600</v>
      </c>
      <c r="G35" s="39">
        <v>24600</v>
      </c>
      <c r="H35" s="65">
        <v>100000</v>
      </c>
      <c r="I35" s="66">
        <v>0</v>
      </c>
      <c r="J35" s="58">
        <f t="shared" si="0"/>
        <v>100000</v>
      </c>
      <c r="K35" s="42">
        <f t="shared" si="3"/>
        <v>100000</v>
      </c>
      <c r="L35" s="39">
        <v>0</v>
      </c>
      <c r="M35" s="23" t="s">
        <v>39</v>
      </c>
      <c r="N35" s="59">
        <f t="shared" si="1"/>
        <v>0</v>
      </c>
      <c r="O35" s="59">
        <f t="shared" si="2"/>
        <v>-199000</v>
      </c>
    </row>
    <row r="36" spans="1:15" ht="27">
      <c r="A36" s="11">
        <v>30</v>
      </c>
      <c r="B36" s="64" t="s">
        <v>175</v>
      </c>
      <c r="C36" s="12" t="s">
        <v>30</v>
      </c>
      <c r="D36" s="12" t="s">
        <v>31</v>
      </c>
      <c r="E36" s="11" t="s">
        <v>20</v>
      </c>
      <c r="F36" s="39">
        <v>10600</v>
      </c>
      <c r="G36" s="39">
        <v>0</v>
      </c>
      <c r="H36" s="65">
        <v>10600</v>
      </c>
      <c r="I36" s="66">
        <v>0</v>
      </c>
      <c r="J36" s="58">
        <f t="shared" si="0"/>
        <v>10600</v>
      </c>
      <c r="K36" s="42">
        <f t="shared" si="3"/>
        <v>10600</v>
      </c>
      <c r="L36" s="39">
        <v>0</v>
      </c>
      <c r="M36" s="23"/>
      <c r="N36" s="59">
        <f t="shared" si="1"/>
        <v>0</v>
      </c>
      <c r="O36" s="59">
        <f t="shared" si="2"/>
        <v>0</v>
      </c>
    </row>
    <row r="37" spans="1:15" ht="27">
      <c r="A37" s="11">
        <v>31</v>
      </c>
      <c r="B37" s="60" t="s">
        <v>105</v>
      </c>
      <c r="C37" s="12" t="s">
        <v>11</v>
      </c>
      <c r="D37" s="12" t="s">
        <v>22</v>
      </c>
      <c r="E37" s="11" t="s">
        <v>20</v>
      </c>
      <c r="F37" s="65">
        <v>30000</v>
      </c>
      <c r="G37" s="65">
        <v>0</v>
      </c>
      <c r="H37" s="40">
        <v>30000</v>
      </c>
      <c r="I37" s="41">
        <v>0</v>
      </c>
      <c r="J37" s="58">
        <f t="shared" si="0"/>
        <v>30000</v>
      </c>
      <c r="K37" s="42">
        <f t="shared" si="3"/>
        <v>30000</v>
      </c>
      <c r="L37" s="39">
        <v>0</v>
      </c>
      <c r="M37" s="23"/>
      <c r="N37" s="59">
        <f t="shared" si="1"/>
        <v>0</v>
      </c>
      <c r="O37" s="59">
        <f t="shared" si="2"/>
        <v>0</v>
      </c>
    </row>
    <row r="38" spans="1:15" ht="27">
      <c r="A38" s="11">
        <v>32</v>
      </c>
      <c r="B38" s="60" t="s">
        <v>104</v>
      </c>
      <c r="C38" s="12" t="s">
        <v>11</v>
      </c>
      <c r="D38" s="12" t="s">
        <v>22</v>
      </c>
      <c r="E38" s="11" t="s">
        <v>20</v>
      </c>
      <c r="F38" s="65">
        <v>30608</v>
      </c>
      <c r="G38" s="65">
        <v>0</v>
      </c>
      <c r="H38" s="40">
        <v>30608</v>
      </c>
      <c r="I38" s="41">
        <v>0</v>
      </c>
      <c r="J38" s="58">
        <f t="shared" si="0"/>
        <v>30608</v>
      </c>
      <c r="K38" s="42">
        <f t="shared" si="3"/>
        <v>30608</v>
      </c>
      <c r="L38" s="39">
        <v>0</v>
      </c>
      <c r="M38" s="23"/>
      <c r="N38" s="59">
        <f t="shared" si="1"/>
        <v>0</v>
      </c>
      <c r="O38" s="59">
        <f t="shared" si="2"/>
        <v>0</v>
      </c>
    </row>
    <row r="39" spans="1:15" ht="41.25">
      <c r="A39" s="11">
        <v>33</v>
      </c>
      <c r="B39" s="60" t="s">
        <v>194</v>
      </c>
      <c r="C39" s="12" t="s">
        <v>11</v>
      </c>
      <c r="D39" s="12" t="s">
        <v>22</v>
      </c>
      <c r="E39" s="11" t="s">
        <v>20</v>
      </c>
      <c r="F39" s="65">
        <v>90000</v>
      </c>
      <c r="G39" s="65">
        <v>0</v>
      </c>
      <c r="H39" s="40">
        <v>90000</v>
      </c>
      <c r="I39" s="41">
        <v>0</v>
      </c>
      <c r="J39" s="58">
        <f t="shared" si="0"/>
        <v>90000</v>
      </c>
      <c r="K39" s="42">
        <f t="shared" si="3"/>
        <v>90000</v>
      </c>
      <c r="L39" s="39">
        <v>0</v>
      </c>
      <c r="M39" s="23"/>
      <c r="N39" s="59">
        <f t="shared" si="1"/>
        <v>0</v>
      </c>
      <c r="O39" s="59">
        <f t="shared" si="2"/>
        <v>0</v>
      </c>
    </row>
    <row r="40" spans="1:15" ht="27">
      <c r="A40" s="11">
        <v>34</v>
      </c>
      <c r="B40" s="13" t="s">
        <v>127</v>
      </c>
      <c r="C40" s="12" t="s">
        <v>11</v>
      </c>
      <c r="D40" s="12" t="s">
        <v>12</v>
      </c>
      <c r="E40" s="11" t="s">
        <v>13</v>
      </c>
      <c r="F40" s="39">
        <v>903922</v>
      </c>
      <c r="G40" s="39">
        <v>27472.2</v>
      </c>
      <c r="H40" s="40">
        <v>872500</v>
      </c>
      <c r="I40" s="41">
        <v>3950</v>
      </c>
      <c r="J40" s="58">
        <f t="shared" si="0"/>
        <v>876450</v>
      </c>
      <c r="K40" s="42">
        <f t="shared" si="3"/>
        <v>876450</v>
      </c>
      <c r="L40" s="39">
        <v>0</v>
      </c>
      <c r="M40" s="23"/>
      <c r="N40" s="59">
        <f t="shared" si="1"/>
        <v>0</v>
      </c>
      <c r="O40" s="59">
        <f t="shared" si="2"/>
        <v>0.19999999995343387</v>
      </c>
    </row>
    <row r="41" spans="1:15" ht="27">
      <c r="A41" s="11">
        <v>35</v>
      </c>
      <c r="B41" s="64" t="s">
        <v>41</v>
      </c>
      <c r="C41" s="12" t="s">
        <v>26</v>
      </c>
      <c r="D41" s="12" t="s">
        <v>27</v>
      </c>
      <c r="E41" s="11" t="s">
        <v>20</v>
      </c>
      <c r="F41" s="39">
        <v>11800</v>
      </c>
      <c r="G41" s="39">
        <v>7000</v>
      </c>
      <c r="H41" s="40">
        <v>4800</v>
      </c>
      <c r="I41" s="41">
        <v>0</v>
      </c>
      <c r="J41" s="58">
        <f t="shared" si="0"/>
        <v>4800</v>
      </c>
      <c r="K41" s="42">
        <f t="shared" si="3"/>
        <v>4800</v>
      </c>
      <c r="L41" s="39">
        <v>0</v>
      </c>
      <c r="M41" s="23" t="s">
        <v>54</v>
      </c>
      <c r="N41" s="59">
        <f t="shared" si="1"/>
        <v>0</v>
      </c>
      <c r="O41" s="59">
        <f t="shared" si="2"/>
        <v>0</v>
      </c>
    </row>
    <row r="42" spans="1:15" ht="27">
      <c r="A42" s="11">
        <v>36</v>
      </c>
      <c r="B42" s="60" t="s">
        <v>55</v>
      </c>
      <c r="C42" s="12" t="s">
        <v>26</v>
      </c>
      <c r="D42" s="12" t="s">
        <v>27</v>
      </c>
      <c r="E42" s="11" t="s">
        <v>20</v>
      </c>
      <c r="F42" s="39">
        <v>190000</v>
      </c>
      <c r="G42" s="39">
        <v>4127.88</v>
      </c>
      <c r="H42" s="40">
        <v>122500</v>
      </c>
      <c r="I42" s="41">
        <v>-175</v>
      </c>
      <c r="J42" s="58">
        <f t="shared" si="0"/>
        <v>122325</v>
      </c>
      <c r="K42" s="42">
        <f t="shared" si="3"/>
        <v>122325</v>
      </c>
      <c r="L42" s="39">
        <v>0</v>
      </c>
      <c r="M42" s="23"/>
      <c r="N42" s="59">
        <f t="shared" si="1"/>
        <v>0</v>
      </c>
      <c r="O42" s="59">
        <f t="shared" si="2"/>
        <v>-63547.119999999995</v>
      </c>
    </row>
    <row r="43" spans="1:15" ht="41.25">
      <c r="A43" s="11">
        <v>37</v>
      </c>
      <c r="B43" s="60" t="s">
        <v>192</v>
      </c>
      <c r="C43" s="12" t="s">
        <v>26</v>
      </c>
      <c r="D43" s="12" t="s">
        <v>27</v>
      </c>
      <c r="E43" s="11" t="s">
        <v>20</v>
      </c>
      <c r="F43" s="39">
        <v>31500</v>
      </c>
      <c r="G43" s="39">
        <v>0</v>
      </c>
      <c r="H43" s="40">
        <v>27000</v>
      </c>
      <c r="I43" s="41">
        <v>4500</v>
      </c>
      <c r="J43" s="58">
        <f t="shared" si="0"/>
        <v>31500</v>
      </c>
      <c r="K43" s="42">
        <f t="shared" si="3"/>
        <v>31500</v>
      </c>
      <c r="L43" s="39">
        <v>0</v>
      </c>
      <c r="M43" s="23"/>
      <c r="N43" s="59">
        <f t="shared" si="1"/>
        <v>0</v>
      </c>
      <c r="O43" s="59">
        <f t="shared" si="2"/>
        <v>0</v>
      </c>
    </row>
    <row r="44" spans="1:15" ht="27">
      <c r="A44" s="11">
        <v>38</v>
      </c>
      <c r="B44" s="60" t="s">
        <v>193</v>
      </c>
      <c r="C44" s="12" t="s">
        <v>26</v>
      </c>
      <c r="D44" s="12" t="s">
        <v>27</v>
      </c>
      <c r="E44" s="11" t="s">
        <v>20</v>
      </c>
      <c r="F44" s="39">
        <v>946372</v>
      </c>
      <c r="G44" s="39">
        <v>46372</v>
      </c>
      <c r="H44" s="40">
        <v>820000</v>
      </c>
      <c r="I44" s="41">
        <v>0</v>
      </c>
      <c r="J44" s="58">
        <f t="shared" si="0"/>
        <v>820000</v>
      </c>
      <c r="K44" s="42">
        <f t="shared" si="3"/>
        <v>820000</v>
      </c>
      <c r="L44" s="39">
        <v>0</v>
      </c>
      <c r="M44" s="23"/>
      <c r="N44" s="59">
        <f t="shared" si="1"/>
        <v>0</v>
      </c>
      <c r="O44" s="59">
        <f t="shared" si="2"/>
        <v>-80000</v>
      </c>
    </row>
    <row r="45" spans="1:15" ht="27">
      <c r="A45" s="11">
        <v>39</v>
      </c>
      <c r="B45" s="60" t="s">
        <v>201</v>
      </c>
      <c r="C45" s="12" t="s">
        <v>37</v>
      </c>
      <c r="D45" s="12" t="s">
        <v>202</v>
      </c>
      <c r="E45" s="11" t="s">
        <v>20</v>
      </c>
      <c r="F45" s="39">
        <v>90000</v>
      </c>
      <c r="G45" s="39">
        <v>0</v>
      </c>
      <c r="H45" s="40">
        <v>90000</v>
      </c>
      <c r="I45" s="41">
        <v>0</v>
      </c>
      <c r="J45" s="58">
        <f t="shared" si="0"/>
        <v>90000</v>
      </c>
      <c r="K45" s="42">
        <f t="shared" si="3"/>
        <v>90000</v>
      </c>
      <c r="L45" s="39"/>
      <c r="M45" s="23"/>
      <c r="N45" s="59"/>
      <c r="O45" s="59">
        <f t="shared" si="2"/>
        <v>0</v>
      </c>
    </row>
    <row r="46" spans="1:15" ht="13.5">
      <c r="A46" s="11">
        <v>40</v>
      </c>
      <c r="B46" s="60" t="s">
        <v>203</v>
      </c>
      <c r="C46" s="12" t="s">
        <v>37</v>
      </c>
      <c r="D46" s="12" t="s">
        <v>38</v>
      </c>
      <c r="E46" s="11" t="s">
        <v>20</v>
      </c>
      <c r="F46" s="39">
        <v>22500</v>
      </c>
      <c r="G46" s="39">
        <v>0</v>
      </c>
      <c r="H46" s="40">
        <v>22500</v>
      </c>
      <c r="I46" s="41">
        <v>-2500</v>
      </c>
      <c r="J46" s="58">
        <f t="shared" si="0"/>
        <v>20000</v>
      </c>
      <c r="K46" s="42">
        <f t="shared" si="3"/>
        <v>20000</v>
      </c>
      <c r="L46" s="39"/>
      <c r="M46" s="23"/>
      <c r="N46" s="59"/>
      <c r="O46" s="59">
        <f t="shared" si="2"/>
        <v>-2500</v>
      </c>
    </row>
    <row r="47" spans="1:15" ht="13.5">
      <c r="A47" s="11">
        <v>41</v>
      </c>
      <c r="B47" s="67" t="s">
        <v>36</v>
      </c>
      <c r="C47" s="12" t="s">
        <v>37</v>
      </c>
      <c r="D47" s="12" t="s">
        <v>38</v>
      </c>
      <c r="E47" s="11" t="s">
        <v>20</v>
      </c>
      <c r="F47" s="39">
        <v>40000</v>
      </c>
      <c r="G47" s="39">
        <v>0</v>
      </c>
      <c r="H47" s="40">
        <v>11155</v>
      </c>
      <c r="I47" s="41">
        <v>0</v>
      </c>
      <c r="J47" s="58">
        <f t="shared" si="0"/>
        <v>11155</v>
      </c>
      <c r="K47" s="42">
        <f t="shared" si="3"/>
        <v>11155</v>
      </c>
      <c r="L47" s="39">
        <v>0</v>
      </c>
      <c r="M47" s="23"/>
      <c r="N47" s="59">
        <f t="shared" si="1"/>
        <v>0</v>
      </c>
      <c r="O47" s="59">
        <f t="shared" si="2"/>
        <v>-28845</v>
      </c>
    </row>
    <row r="48" spans="1:15" ht="13.5">
      <c r="A48" s="11">
        <v>42</v>
      </c>
      <c r="B48" s="68" t="s">
        <v>166</v>
      </c>
      <c r="C48" s="69">
        <v>750</v>
      </c>
      <c r="D48" s="68">
        <v>75075</v>
      </c>
      <c r="E48" s="11" t="s">
        <v>20</v>
      </c>
      <c r="F48" s="70">
        <v>12908</v>
      </c>
      <c r="G48" s="70">
        <v>0</v>
      </c>
      <c r="H48" s="71">
        <v>12908</v>
      </c>
      <c r="I48" s="71">
        <v>0</v>
      </c>
      <c r="J48" s="71">
        <f t="shared" si="0"/>
        <v>12908</v>
      </c>
      <c r="K48" s="70">
        <f t="shared" si="3"/>
        <v>12908</v>
      </c>
      <c r="L48" s="68"/>
      <c r="M48" s="68"/>
      <c r="N48" s="59">
        <f t="shared" si="1"/>
        <v>0</v>
      </c>
      <c r="O48" s="59">
        <f t="shared" si="2"/>
        <v>0</v>
      </c>
    </row>
    <row r="49" spans="1:15" ht="39">
      <c r="A49" s="11">
        <v>43</v>
      </c>
      <c r="B49" s="72" t="s">
        <v>183</v>
      </c>
      <c r="C49" s="69">
        <v>750</v>
      </c>
      <c r="D49" s="68">
        <v>75075</v>
      </c>
      <c r="E49" s="11" t="s">
        <v>20</v>
      </c>
      <c r="F49" s="70">
        <v>28500</v>
      </c>
      <c r="G49" s="70">
        <v>0</v>
      </c>
      <c r="H49" s="71">
        <v>28500</v>
      </c>
      <c r="I49" s="73">
        <v>0</v>
      </c>
      <c r="J49" s="71">
        <f t="shared" si="0"/>
        <v>28500</v>
      </c>
      <c r="K49" s="74">
        <f t="shared" si="3"/>
        <v>28500</v>
      </c>
      <c r="L49" s="68">
        <v>0</v>
      </c>
      <c r="M49" s="68"/>
      <c r="N49" s="59">
        <f t="shared" si="1"/>
        <v>0</v>
      </c>
      <c r="O49" s="59">
        <f t="shared" si="2"/>
        <v>0</v>
      </c>
    </row>
    <row r="50" spans="1:15" ht="39">
      <c r="A50" s="11">
        <v>44</v>
      </c>
      <c r="B50" s="72" t="s">
        <v>199</v>
      </c>
      <c r="C50" s="69">
        <v>754</v>
      </c>
      <c r="D50" s="68">
        <v>75402</v>
      </c>
      <c r="E50" s="11" t="s">
        <v>20</v>
      </c>
      <c r="F50" s="70">
        <v>13000</v>
      </c>
      <c r="G50" s="70">
        <v>0</v>
      </c>
      <c r="H50" s="71">
        <v>13000</v>
      </c>
      <c r="I50" s="73">
        <v>0</v>
      </c>
      <c r="J50" s="71">
        <f t="shared" si="0"/>
        <v>13000</v>
      </c>
      <c r="K50" s="74">
        <f t="shared" si="3"/>
        <v>13000</v>
      </c>
      <c r="L50" s="68">
        <v>0</v>
      </c>
      <c r="M50" s="68"/>
      <c r="N50" s="59">
        <f t="shared" si="1"/>
        <v>0</v>
      </c>
      <c r="O50" s="59">
        <f t="shared" si="2"/>
        <v>0</v>
      </c>
    </row>
    <row r="51" spans="1:15" ht="27">
      <c r="A51" s="11">
        <v>45</v>
      </c>
      <c r="B51" s="57" t="s">
        <v>56</v>
      </c>
      <c r="C51" s="12" t="s">
        <v>14</v>
      </c>
      <c r="D51" s="12" t="s">
        <v>32</v>
      </c>
      <c r="E51" s="11" t="s">
        <v>20</v>
      </c>
      <c r="F51" s="39">
        <v>1500</v>
      </c>
      <c r="G51" s="39">
        <v>0</v>
      </c>
      <c r="H51" s="40">
        <v>1500</v>
      </c>
      <c r="I51" s="41">
        <v>0</v>
      </c>
      <c r="J51" s="58">
        <f t="shared" si="0"/>
        <v>1500</v>
      </c>
      <c r="K51" s="42">
        <f t="shared" si="3"/>
        <v>1500</v>
      </c>
      <c r="L51" s="39">
        <v>0</v>
      </c>
      <c r="M51" s="23" t="s">
        <v>54</v>
      </c>
      <c r="N51" s="59">
        <f t="shared" si="1"/>
        <v>0</v>
      </c>
      <c r="O51" s="59">
        <f t="shared" si="2"/>
        <v>0</v>
      </c>
    </row>
    <row r="52" spans="1:15" ht="27">
      <c r="A52" s="11">
        <v>46</v>
      </c>
      <c r="B52" s="60" t="s">
        <v>57</v>
      </c>
      <c r="C52" s="12" t="s">
        <v>14</v>
      </c>
      <c r="D52" s="12" t="s">
        <v>32</v>
      </c>
      <c r="E52" s="11" t="s">
        <v>20</v>
      </c>
      <c r="F52" s="39">
        <v>142241</v>
      </c>
      <c r="G52" s="39">
        <v>115320</v>
      </c>
      <c r="H52" s="40">
        <v>10000</v>
      </c>
      <c r="I52" s="41">
        <v>-5141</v>
      </c>
      <c r="J52" s="58">
        <f t="shared" si="0"/>
        <v>4859</v>
      </c>
      <c r="K52" s="42">
        <f t="shared" si="3"/>
        <v>4859</v>
      </c>
      <c r="L52" s="39">
        <v>0</v>
      </c>
      <c r="M52" s="23"/>
      <c r="N52" s="59">
        <f t="shared" si="1"/>
        <v>0</v>
      </c>
      <c r="O52" s="59">
        <f t="shared" si="2"/>
        <v>-22062</v>
      </c>
    </row>
    <row r="53" spans="1:15" ht="41.25">
      <c r="A53" s="11">
        <v>47</v>
      </c>
      <c r="B53" s="60" t="s">
        <v>58</v>
      </c>
      <c r="C53" s="12" t="s">
        <v>14</v>
      </c>
      <c r="D53" s="12" t="s">
        <v>32</v>
      </c>
      <c r="E53" s="11" t="s">
        <v>20</v>
      </c>
      <c r="F53" s="39">
        <v>3500</v>
      </c>
      <c r="G53" s="39">
        <v>0</v>
      </c>
      <c r="H53" s="40">
        <v>3500</v>
      </c>
      <c r="I53" s="41">
        <v>0</v>
      </c>
      <c r="J53" s="58">
        <f t="shared" si="0"/>
        <v>3500</v>
      </c>
      <c r="K53" s="42">
        <f t="shared" si="3"/>
        <v>3500</v>
      </c>
      <c r="L53" s="39">
        <v>0</v>
      </c>
      <c r="M53" s="23"/>
      <c r="N53" s="59">
        <f t="shared" si="1"/>
        <v>0</v>
      </c>
      <c r="O53" s="59">
        <f t="shared" si="2"/>
        <v>0</v>
      </c>
    </row>
    <row r="54" spans="1:15" ht="89.25" customHeight="1">
      <c r="A54" s="11">
        <v>48</v>
      </c>
      <c r="B54" s="57" t="s">
        <v>148</v>
      </c>
      <c r="C54" s="11">
        <v>754</v>
      </c>
      <c r="D54" s="11">
        <v>75412</v>
      </c>
      <c r="E54" s="11" t="s">
        <v>20</v>
      </c>
      <c r="F54" s="39">
        <v>949910</v>
      </c>
      <c r="G54" s="39">
        <v>0</v>
      </c>
      <c r="H54" s="40">
        <v>9500</v>
      </c>
      <c r="I54" s="41">
        <v>0</v>
      </c>
      <c r="J54" s="58">
        <f t="shared" si="0"/>
        <v>9500</v>
      </c>
      <c r="K54" s="42">
        <f t="shared" si="3"/>
        <v>9500</v>
      </c>
      <c r="L54" s="39">
        <v>0</v>
      </c>
      <c r="M54" s="23"/>
      <c r="N54" s="59">
        <f t="shared" si="1"/>
        <v>0</v>
      </c>
      <c r="O54" s="59">
        <f t="shared" si="2"/>
        <v>-940410</v>
      </c>
    </row>
    <row r="55" spans="1:15" ht="27">
      <c r="A55" s="11">
        <v>49</v>
      </c>
      <c r="B55" s="57" t="s">
        <v>173</v>
      </c>
      <c r="C55" s="11">
        <v>754</v>
      </c>
      <c r="D55" s="11">
        <v>75421</v>
      </c>
      <c r="E55" s="11" t="s">
        <v>20</v>
      </c>
      <c r="F55" s="39">
        <v>121100</v>
      </c>
      <c r="G55" s="39">
        <v>0</v>
      </c>
      <c r="H55" s="40">
        <v>121100</v>
      </c>
      <c r="I55" s="41">
        <v>-3600</v>
      </c>
      <c r="J55" s="58">
        <f t="shared" si="0"/>
        <v>117500</v>
      </c>
      <c r="K55" s="42">
        <f t="shared" si="3"/>
        <v>117500</v>
      </c>
      <c r="L55" s="39">
        <v>0</v>
      </c>
      <c r="M55" s="23"/>
      <c r="N55" s="59">
        <f t="shared" si="1"/>
        <v>0</v>
      </c>
      <c r="O55" s="59">
        <f t="shared" si="2"/>
        <v>-3600</v>
      </c>
    </row>
    <row r="56" spans="1:15" ht="27">
      <c r="A56" s="11">
        <v>50</v>
      </c>
      <c r="B56" s="64" t="s">
        <v>59</v>
      </c>
      <c r="C56" s="11">
        <v>754</v>
      </c>
      <c r="D56" s="11">
        <v>75495</v>
      </c>
      <c r="E56" s="11" t="s">
        <v>20</v>
      </c>
      <c r="F56" s="39">
        <v>7500</v>
      </c>
      <c r="G56" s="39">
        <v>0</v>
      </c>
      <c r="H56" s="40">
        <v>7500</v>
      </c>
      <c r="I56" s="41">
        <v>-70</v>
      </c>
      <c r="J56" s="58">
        <f t="shared" si="0"/>
        <v>7430</v>
      </c>
      <c r="K56" s="42">
        <f t="shared" si="3"/>
        <v>7430</v>
      </c>
      <c r="L56" s="39">
        <v>0</v>
      </c>
      <c r="M56" s="28" t="s">
        <v>44</v>
      </c>
      <c r="N56" s="59">
        <f t="shared" si="1"/>
        <v>0</v>
      </c>
      <c r="O56" s="59">
        <f t="shared" si="2"/>
        <v>-70</v>
      </c>
    </row>
    <row r="57" spans="1:15" ht="27">
      <c r="A57" s="11">
        <v>51</v>
      </c>
      <c r="B57" s="57" t="s">
        <v>142</v>
      </c>
      <c r="C57" s="12" t="s">
        <v>14</v>
      </c>
      <c r="D57" s="12" t="s">
        <v>157</v>
      </c>
      <c r="E57" s="11" t="s">
        <v>20</v>
      </c>
      <c r="F57" s="39">
        <v>10100</v>
      </c>
      <c r="G57" s="39">
        <v>0</v>
      </c>
      <c r="H57" s="40">
        <v>10100</v>
      </c>
      <c r="I57" s="41">
        <v>0</v>
      </c>
      <c r="J57" s="58">
        <f>H57+I57</f>
        <v>10100</v>
      </c>
      <c r="K57" s="42">
        <f>J57</f>
        <v>10100</v>
      </c>
      <c r="L57" s="39">
        <v>0</v>
      </c>
      <c r="M57" s="23"/>
      <c r="N57" s="59">
        <f t="shared" si="1"/>
        <v>0</v>
      </c>
      <c r="O57" s="59">
        <f t="shared" si="2"/>
        <v>0</v>
      </c>
    </row>
    <row r="58" spans="1:15" ht="41.25">
      <c r="A58" s="11">
        <v>52</v>
      </c>
      <c r="B58" s="64" t="s">
        <v>85</v>
      </c>
      <c r="C58" s="11">
        <v>801</v>
      </c>
      <c r="D58" s="11">
        <v>80101</v>
      </c>
      <c r="E58" s="11" t="s">
        <v>20</v>
      </c>
      <c r="F58" s="39">
        <v>242927</v>
      </c>
      <c r="G58" s="39">
        <v>42927</v>
      </c>
      <c r="H58" s="40">
        <v>200000</v>
      </c>
      <c r="I58" s="41">
        <v>-200000</v>
      </c>
      <c r="J58" s="58">
        <f t="shared" si="0"/>
        <v>0</v>
      </c>
      <c r="K58" s="42">
        <f t="shared" si="3"/>
        <v>0</v>
      </c>
      <c r="L58" s="39">
        <v>0</v>
      </c>
      <c r="M58" s="23"/>
      <c r="N58" s="59">
        <f t="shared" si="1"/>
        <v>0</v>
      </c>
      <c r="O58" s="59">
        <f t="shared" si="2"/>
        <v>-200000</v>
      </c>
    </row>
    <row r="59" spans="1:15" ht="27">
      <c r="A59" s="11">
        <v>53</v>
      </c>
      <c r="B59" s="64" t="s">
        <v>195</v>
      </c>
      <c r="C59" s="11">
        <v>801</v>
      </c>
      <c r="D59" s="11">
        <v>80101</v>
      </c>
      <c r="E59" s="11" t="s">
        <v>20</v>
      </c>
      <c r="F59" s="39">
        <v>5000</v>
      </c>
      <c r="G59" s="39">
        <v>0</v>
      </c>
      <c r="H59" s="40">
        <v>5000</v>
      </c>
      <c r="I59" s="41">
        <v>0</v>
      </c>
      <c r="J59" s="58">
        <f t="shared" si="0"/>
        <v>5000</v>
      </c>
      <c r="K59" s="42">
        <f t="shared" si="3"/>
        <v>5000</v>
      </c>
      <c r="L59" s="39">
        <v>0</v>
      </c>
      <c r="M59" s="23"/>
      <c r="N59" s="59">
        <f t="shared" si="1"/>
        <v>0</v>
      </c>
      <c r="O59" s="59">
        <f t="shared" si="2"/>
        <v>0</v>
      </c>
    </row>
    <row r="60" spans="1:15" ht="41.25">
      <c r="A60" s="11">
        <v>54</v>
      </c>
      <c r="B60" s="64" t="s">
        <v>149</v>
      </c>
      <c r="C60" s="11">
        <v>801</v>
      </c>
      <c r="D60" s="11">
        <v>80101</v>
      </c>
      <c r="E60" s="11" t="s">
        <v>20</v>
      </c>
      <c r="F60" s="39">
        <v>14358</v>
      </c>
      <c r="G60" s="39">
        <v>0</v>
      </c>
      <c r="H60" s="40">
        <v>14358</v>
      </c>
      <c r="I60" s="41">
        <v>0</v>
      </c>
      <c r="J60" s="58">
        <f t="shared" si="0"/>
        <v>14358</v>
      </c>
      <c r="K60" s="42">
        <f t="shared" si="3"/>
        <v>14358</v>
      </c>
      <c r="L60" s="39">
        <v>0</v>
      </c>
      <c r="M60" s="23"/>
      <c r="N60" s="59">
        <f t="shared" si="1"/>
        <v>0</v>
      </c>
      <c r="O60" s="59">
        <f t="shared" si="2"/>
        <v>0</v>
      </c>
    </row>
    <row r="61" spans="1:15" ht="27">
      <c r="A61" s="11">
        <v>55</v>
      </c>
      <c r="B61" s="64" t="s">
        <v>170</v>
      </c>
      <c r="C61" s="11">
        <v>801</v>
      </c>
      <c r="D61" s="11">
        <v>80101</v>
      </c>
      <c r="E61" s="11" t="s">
        <v>20</v>
      </c>
      <c r="F61" s="39">
        <v>80000</v>
      </c>
      <c r="G61" s="39">
        <v>0</v>
      </c>
      <c r="H61" s="40">
        <v>80000</v>
      </c>
      <c r="I61" s="41">
        <v>0</v>
      </c>
      <c r="J61" s="58">
        <f t="shared" si="0"/>
        <v>80000</v>
      </c>
      <c r="K61" s="42">
        <f t="shared" si="3"/>
        <v>80000</v>
      </c>
      <c r="L61" s="39">
        <v>0</v>
      </c>
      <c r="M61" s="23"/>
      <c r="N61" s="59">
        <f t="shared" si="1"/>
        <v>0</v>
      </c>
      <c r="O61" s="59">
        <f t="shared" si="2"/>
        <v>0</v>
      </c>
    </row>
    <row r="62" spans="1:15" ht="27">
      <c r="A62" s="11">
        <v>56</v>
      </c>
      <c r="B62" s="64" t="s">
        <v>133</v>
      </c>
      <c r="C62" s="11">
        <v>801</v>
      </c>
      <c r="D62" s="11">
        <v>80104</v>
      </c>
      <c r="E62" s="11" t="s">
        <v>20</v>
      </c>
      <c r="F62" s="39">
        <v>4521410</v>
      </c>
      <c r="G62" s="39">
        <v>4303008</v>
      </c>
      <c r="H62" s="40">
        <v>227</v>
      </c>
      <c r="I62" s="41">
        <v>0</v>
      </c>
      <c r="J62" s="58">
        <f t="shared" si="0"/>
        <v>227</v>
      </c>
      <c r="K62" s="42">
        <f t="shared" si="3"/>
        <v>227</v>
      </c>
      <c r="L62" s="39">
        <v>0</v>
      </c>
      <c r="M62" s="23"/>
      <c r="N62" s="59">
        <f t="shared" si="1"/>
        <v>0</v>
      </c>
      <c r="O62" s="59">
        <f t="shared" si="2"/>
        <v>-218175</v>
      </c>
    </row>
    <row r="63" spans="1:15" ht="41.25">
      <c r="A63" s="11">
        <v>57</v>
      </c>
      <c r="B63" s="57" t="s">
        <v>204</v>
      </c>
      <c r="C63" s="12" t="s">
        <v>205</v>
      </c>
      <c r="D63" s="12" t="s">
        <v>206</v>
      </c>
      <c r="E63" s="11" t="s">
        <v>87</v>
      </c>
      <c r="F63" s="39">
        <v>15000</v>
      </c>
      <c r="G63" s="39">
        <v>0</v>
      </c>
      <c r="H63" s="40">
        <v>15000</v>
      </c>
      <c r="I63" s="41">
        <v>0</v>
      </c>
      <c r="J63" s="58">
        <f>H63+I63</f>
        <v>15000</v>
      </c>
      <c r="K63" s="42">
        <f>J63</f>
        <v>15000</v>
      </c>
      <c r="L63" s="39"/>
      <c r="M63" s="23"/>
      <c r="N63" s="59"/>
      <c r="O63" s="59">
        <f>J63+G63-F63</f>
        <v>0</v>
      </c>
    </row>
    <row r="64" spans="1:15" ht="27">
      <c r="A64" s="11">
        <v>58</v>
      </c>
      <c r="B64" s="57" t="s">
        <v>207</v>
      </c>
      <c r="C64" s="12" t="s">
        <v>205</v>
      </c>
      <c r="D64" s="12" t="s">
        <v>206</v>
      </c>
      <c r="E64" s="11" t="s">
        <v>20</v>
      </c>
      <c r="F64" s="39">
        <v>12931</v>
      </c>
      <c r="G64" s="39">
        <v>0</v>
      </c>
      <c r="H64" s="40">
        <v>12931</v>
      </c>
      <c r="I64" s="41">
        <v>0</v>
      </c>
      <c r="J64" s="58">
        <f>H64+I64</f>
        <v>12931</v>
      </c>
      <c r="K64" s="42">
        <f>J64</f>
        <v>12931</v>
      </c>
      <c r="L64" s="39"/>
      <c r="M64" s="23" t="s">
        <v>208</v>
      </c>
      <c r="N64" s="59"/>
      <c r="O64" s="59">
        <f>J64+G64-F64</f>
        <v>0</v>
      </c>
    </row>
    <row r="65" spans="1:15" ht="13.5">
      <c r="A65" s="11">
        <v>59</v>
      </c>
      <c r="B65" s="64" t="s">
        <v>176</v>
      </c>
      <c r="C65" s="11">
        <v>801</v>
      </c>
      <c r="D65" s="11">
        <v>80132</v>
      </c>
      <c r="E65" s="11" t="s">
        <v>20</v>
      </c>
      <c r="F65" s="39">
        <v>21791</v>
      </c>
      <c r="G65" s="39">
        <v>0</v>
      </c>
      <c r="H65" s="40">
        <v>21791</v>
      </c>
      <c r="I65" s="41">
        <v>0</v>
      </c>
      <c r="J65" s="58">
        <f>H65+I65</f>
        <v>21791</v>
      </c>
      <c r="K65" s="42">
        <f>J65</f>
        <v>21791</v>
      </c>
      <c r="L65" s="39">
        <v>0</v>
      </c>
      <c r="M65" s="23"/>
      <c r="N65" s="59">
        <f>K65+L65-J65</f>
        <v>0</v>
      </c>
      <c r="O65" s="59">
        <f>J65+G65-F65</f>
        <v>0</v>
      </c>
    </row>
    <row r="66" spans="1:15" ht="41.25">
      <c r="A66" s="11">
        <v>60</v>
      </c>
      <c r="B66" s="64" t="s">
        <v>134</v>
      </c>
      <c r="C66" s="11">
        <v>801</v>
      </c>
      <c r="D66" s="11">
        <v>80132</v>
      </c>
      <c r="E66" s="11" t="s">
        <v>20</v>
      </c>
      <c r="F66" s="39">
        <v>209608</v>
      </c>
      <c r="G66" s="39">
        <v>0</v>
      </c>
      <c r="H66" s="40">
        <v>205303</v>
      </c>
      <c r="I66" s="41">
        <v>0</v>
      </c>
      <c r="J66" s="58">
        <f>H66+I66</f>
        <v>205303</v>
      </c>
      <c r="K66" s="42">
        <f>J66</f>
        <v>205303</v>
      </c>
      <c r="L66" s="39">
        <v>0</v>
      </c>
      <c r="M66" s="23"/>
      <c r="N66" s="59">
        <f>K66+L66-J66</f>
        <v>0</v>
      </c>
      <c r="O66" s="59">
        <f>J66+G66-F66</f>
        <v>-4305</v>
      </c>
    </row>
    <row r="67" spans="1:15" ht="120">
      <c r="A67" s="11">
        <v>61</v>
      </c>
      <c r="B67" s="64" t="s">
        <v>178</v>
      </c>
      <c r="C67" s="11">
        <v>851</v>
      </c>
      <c r="D67" s="11">
        <v>85111</v>
      </c>
      <c r="E67" s="11" t="s">
        <v>20</v>
      </c>
      <c r="F67" s="39">
        <v>114000</v>
      </c>
      <c r="G67" s="39">
        <v>0</v>
      </c>
      <c r="H67" s="40">
        <v>114000</v>
      </c>
      <c r="I67" s="41">
        <v>0</v>
      </c>
      <c r="J67" s="58">
        <f t="shared" si="0"/>
        <v>114000</v>
      </c>
      <c r="K67" s="42">
        <f t="shared" si="3"/>
        <v>114000</v>
      </c>
      <c r="L67" s="39">
        <v>0</v>
      </c>
      <c r="M67" s="23" t="s">
        <v>177</v>
      </c>
      <c r="N67" s="59">
        <f t="shared" si="1"/>
        <v>0</v>
      </c>
      <c r="O67" s="59">
        <f t="shared" si="2"/>
        <v>0</v>
      </c>
    </row>
    <row r="68" spans="1:15" ht="54.75">
      <c r="A68" s="11">
        <v>62</v>
      </c>
      <c r="B68" s="64" t="s">
        <v>42</v>
      </c>
      <c r="C68" s="11">
        <v>900</v>
      </c>
      <c r="D68" s="11">
        <v>90001</v>
      </c>
      <c r="E68" s="11" t="s">
        <v>20</v>
      </c>
      <c r="F68" s="39">
        <v>193000</v>
      </c>
      <c r="G68" s="39">
        <v>0</v>
      </c>
      <c r="H68" s="65">
        <v>13000</v>
      </c>
      <c r="I68" s="66">
        <v>0</v>
      </c>
      <c r="J68" s="58">
        <f t="shared" si="0"/>
        <v>13000</v>
      </c>
      <c r="K68" s="42">
        <f t="shared" si="3"/>
        <v>13000</v>
      </c>
      <c r="L68" s="39">
        <v>0</v>
      </c>
      <c r="M68" s="23"/>
      <c r="N68" s="59">
        <f t="shared" si="1"/>
        <v>0</v>
      </c>
      <c r="O68" s="59">
        <f t="shared" si="2"/>
        <v>-180000</v>
      </c>
    </row>
    <row r="69" spans="1:15" ht="92.25" customHeight="1">
      <c r="A69" s="11">
        <v>63</v>
      </c>
      <c r="B69" s="60" t="s">
        <v>60</v>
      </c>
      <c r="C69" s="11">
        <v>900</v>
      </c>
      <c r="D69" s="11">
        <v>90001</v>
      </c>
      <c r="E69" s="11" t="s">
        <v>20</v>
      </c>
      <c r="F69" s="39">
        <v>4626070</v>
      </c>
      <c r="G69" s="39">
        <v>188916.66</v>
      </c>
      <c r="H69" s="40">
        <v>793985</v>
      </c>
      <c r="I69" s="41">
        <v>0</v>
      </c>
      <c r="J69" s="58">
        <f t="shared" si="0"/>
        <v>793985</v>
      </c>
      <c r="K69" s="42">
        <f t="shared" si="3"/>
        <v>793985</v>
      </c>
      <c r="L69" s="39">
        <v>0</v>
      </c>
      <c r="M69" s="30" t="s">
        <v>119</v>
      </c>
      <c r="N69" s="59">
        <f t="shared" si="1"/>
        <v>0</v>
      </c>
      <c r="O69" s="59">
        <f t="shared" si="2"/>
        <v>-3643168.34</v>
      </c>
    </row>
    <row r="70" spans="1:15" ht="13.5">
      <c r="A70" s="11">
        <v>64</v>
      </c>
      <c r="B70" s="60" t="s">
        <v>61</v>
      </c>
      <c r="C70" s="11">
        <v>900</v>
      </c>
      <c r="D70" s="11">
        <v>90001</v>
      </c>
      <c r="E70" s="11" t="s">
        <v>20</v>
      </c>
      <c r="F70" s="39">
        <v>27845</v>
      </c>
      <c r="G70" s="39">
        <v>0</v>
      </c>
      <c r="H70" s="40">
        <v>27845</v>
      </c>
      <c r="I70" s="41">
        <v>0</v>
      </c>
      <c r="J70" s="58">
        <f t="shared" si="0"/>
        <v>27845</v>
      </c>
      <c r="K70" s="42">
        <f t="shared" si="3"/>
        <v>27845</v>
      </c>
      <c r="L70" s="39">
        <v>0</v>
      </c>
      <c r="M70" s="28"/>
      <c r="N70" s="59">
        <f t="shared" si="1"/>
        <v>0</v>
      </c>
      <c r="O70" s="59">
        <f t="shared" si="2"/>
        <v>0</v>
      </c>
    </row>
    <row r="71" spans="1:15" ht="41.25">
      <c r="A71" s="11">
        <v>65</v>
      </c>
      <c r="B71" s="60" t="s">
        <v>62</v>
      </c>
      <c r="C71" s="11">
        <v>900</v>
      </c>
      <c r="D71" s="11">
        <v>90001</v>
      </c>
      <c r="E71" s="11" t="s">
        <v>20</v>
      </c>
      <c r="F71" s="39">
        <v>10000</v>
      </c>
      <c r="G71" s="39">
        <v>0</v>
      </c>
      <c r="H71" s="40">
        <v>10000</v>
      </c>
      <c r="I71" s="41">
        <v>0</v>
      </c>
      <c r="J71" s="58">
        <f t="shared" si="0"/>
        <v>10000</v>
      </c>
      <c r="K71" s="42">
        <f t="shared" si="3"/>
        <v>10000</v>
      </c>
      <c r="L71" s="39">
        <v>0</v>
      </c>
      <c r="M71" s="28"/>
      <c r="N71" s="59">
        <f t="shared" si="1"/>
        <v>0</v>
      </c>
      <c r="O71" s="59">
        <f t="shared" si="2"/>
        <v>0</v>
      </c>
    </row>
    <row r="72" spans="1:15" ht="54.75">
      <c r="A72" s="11">
        <v>66</v>
      </c>
      <c r="B72" s="60" t="s">
        <v>196</v>
      </c>
      <c r="C72" s="11">
        <v>900</v>
      </c>
      <c r="D72" s="11">
        <v>90002</v>
      </c>
      <c r="E72" s="11" t="s">
        <v>20</v>
      </c>
      <c r="F72" s="39">
        <v>16148</v>
      </c>
      <c r="G72" s="39">
        <v>0</v>
      </c>
      <c r="H72" s="40">
        <v>16148</v>
      </c>
      <c r="I72" s="41">
        <v>0</v>
      </c>
      <c r="J72" s="58">
        <f t="shared" si="0"/>
        <v>16148</v>
      </c>
      <c r="K72" s="42">
        <f t="shared" si="3"/>
        <v>16148</v>
      </c>
      <c r="L72" s="39">
        <v>0</v>
      </c>
      <c r="M72" s="28"/>
      <c r="N72" s="59">
        <f t="shared" si="1"/>
        <v>0</v>
      </c>
      <c r="O72" s="59">
        <f t="shared" si="2"/>
        <v>0</v>
      </c>
    </row>
    <row r="73" spans="1:15" ht="27">
      <c r="A73" s="11">
        <v>67</v>
      </c>
      <c r="B73" s="60" t="s">
        <v>63</v>
      </c>
      <c r="C73" s="11">
        <v>900</v>
      </c>
      <c r="D73" s="11">
        <v>90004</v>
      </c>
      <c r="E73" s="11" t="s">
        <v>20</v>
      </c>
      <c r="F73" s="39">
        <v>6000</v>
      </c>
      <c r="G73" s="39">
        <v>0</v>
      </c>
      <c r="H73" s="40">
        <v>6000</v>
      </c>
      <c r="I73" s="41">
        <v>0</v>
      </c>
      <c r="J73" s="58">
        <f t="shared" si="0"/>
        <v>6000</v>
      </c>
      <c r="K73" s="42">
        <f t="shared" si="3"/>
        <v>6000</v>
      </c>
      <c r="L73" s="39">
        <v>0</v>
      </c>
      <c r="M73" s="28" t="s">
        <v>44</v>
      </c>
      <c r="N73" s="59">
        <f t="shared" si="1"/>
        <v>0</v>
      </c>
      <c r="O73" s="59">
        <f t="shared" si="2"/>
        <v>0</v>
      </c>
    </row>
    <row r="74" spans="1:15" ht="60">
      <c r="A74" s="11">
        <v>68</v>
      </c>
      <c r="B74" s="60" t="s">
        <v>64</v>
      </c>
      <c r="C74" s="11">
        <v>900</v>
      </c>
      <c r="D74" s="11">
        <v>90004</v>
      </c>
      <c r="E74" s="11" t="s">
        <v>20</v>
      </c>
      <c r="F74" s="39">
        <v>9000</v>
      </c>
      <c r="G74" s="39">
        <v>0</v>
      </c>
      <c r="H74" s="40">
        <v>9000</v>
      </c>
      <c r="I74" s="41">
        <v>0</v>
      </c>
      <c r="J74" s="58">
        <f t="shared" si="0"/>
        <v>9000</v>
      </c>
      <c r="K74" s="42">
        <f t="shared" si="3"/>
        <v>9000</v>
      </c>
      <c r="L74" s="39">
        <v>0</v>
      </c>
      <c r="M74" s="28" t="s">
        <v>174</v>
      </c>
      <c r="N74" s="59">
        <f t="shared" si="1"/>
        <v>0</v>
      </c>
      <c r="O74" s="59">
        <f t="shared" si="2"/>
        <v>0</v>
      </c>
    </row>
    <row r="75" spans="1:15" ht="27">
      <c r="A75" s="11">
        <v>69</v>
      </c>
      <c r="B75" s="60" t="s">
        <v>158</v>
      </c>
      <c r="C75" s="11">
        <v>900</v>
      </c>
      <c r="D75" s="11">
        <v>90004</v>
      </c>
      <c r="E75" s="11" t="s">
        <v>20</v>
      </c>
      <c r="F75" s="39">
        <v>1500</v>
      </c>
      <c r="G75" s="39">
        <v>0</v>
      </c>
      <c r="H75" s="40">
        <v>1500</v>
      </c>
      <c r="I75" s="41">
        <v>0</v>
      </c>
      <c r="J75" s="58">
        <f t="shared" si="0"/>
        <v>1500</v>
      </c>
      <c r="K75" s="42">
        <f t="shared" si="3"/>
        <v>1500</v>
      </c>
      <c r="L75" s="39">
        <v>0</v>
      </c>
      <c r="M75" s="28"/>
      <c r="N75" s="59">
        <f t="shared" si="1"/>
        <v>0</v>
      </c>
      <c r="O75" s="59">
        <f t="shared" si="2"/>
        <v>0</v>
      </c>
    </row>
    <row r="76" spans="1:15" ht="41.25">
      <c r="A76" s="11">
        <v>70</v>
      </c>
      <c r="B76" s="57" t="s">
        <v>108</v>
      </c>
      <c r="C76" s="11">
        <v>900</v>
      </c>
      <c r="D76" s="11">
        <v>90015</v>
      </c>
      <c r="E76" s="11" t="s">
        <v>20</v>
      </c>
      <c r="F76" s="39">
        <v>24309</v>
      </c>
      <c r="G76" s="39">
        <v>0</v>
      </c>
      <c r="H76" s="40">
        <v>24309</v>
      </c>
      <c r="I76" s="41">
        <v>0</v>
      </c>
      <c r="J76" s="58">
        <f t="shared" si="0"/>
        <v>24309</v>
      </c>
      <c r="K76" s="42">
        <f t="shared" si="3"/>
        <v>24309</v>
      </c>
      <c r="L76" s="39">
        <v>0</v>
      </c>
      <c r="M76" s="28"/>
      <c r="N76" s="59">
        <f aca="true" t="shared" si="4" ref="N76:N136">K76+L76-J76</f>
        <v>0</v>
      </c>
      <c r="O76" s="59">
        <f aca="true" t="shared" si="5" ref="O76:O137">J76+G76-F76</f>
        <v>0</v>
      </c>
    </row>
    <row r="77" spans="1:15" ht="27">
      <c r="A77" s="11">
        <v>71</v>
      </c>
      <c r="B77" s="60" t="s">
        <v>76</v>
      </c>
      <c r="C77" s="11">
        <v>900</v>
      </c>
      <c r="D77" s="11">
        <v>90015</v>
      </c>
      <c r="E77" s="11" t="s">
        <v>20</v>
      </c>
      <c r="F77" s="39">
        <v>39415</v>
      </c>
      <c r="G77" s="39">
        <v>3622.24</v>
      </c>
      <c r="H77" s="40">
        <v>35793</v>
      </c>
      <c r="I77" s="41">
        <v>0</v>
      </c>
      <c r="J77" s="58">
        <f t="shared" si="0"/>
        <v>35793</v>
      </c>
      <c r="K77" s="42">
        <f t="shared" si="3"/>
        <v>35793</v>
      </c>
      <c r="L77" s="39">
        <v>0</v>
      </c>
      <c r="M77" s="28"/>
      <c r="N77" s="59">
        <f t="shared" si="4"/>
        <v>0</v>
      </c>
      <c r="O77" s="59">
        <f t="shared" si="5"/>
        <v>0.23999999999796273</v>
      </c>
    </row>
    <row r="78" spans="1:15" ht="69">
      <c r="A78" s="11">
        <v>72</v>
      </c>
      <c r="B78" s="60" t="s">
        <v>77</v>
      </c>
      <c r="C78" s="11">
        <v>900</v>
      </c>
      <c r="D78" s="11">
        <v>90015</v>
      </c>
      <c r="E78" s="11" t="s">
        <v>20</v>
      </c>
      <c r="F78" s="39">
        <v>46800</v>
      </c>
      <c r="G78" s="39">
        <v>0</v>
      </c>
      <c r="H78" s="40">
        <v>46800</v>
      </c>
      <c r="I78" s="41">
        <v>0</v>
      </c>
      <c r="J78" s="58">
        <f t="shared" si="0"/>
        <v>46800</v>
      </c>
      <c r="K78" s="42">
        <f t="shared" si="3"/>
        <v>46800</v>
      </c>
      <c r="L78" s="39">
        <v>0</v>
      </c>
      <c r="M78" s="28"/>
      <c r="N78" s="59">
        <f t="shared" si="4"/>
        <v>0</v>
      </c>
      <c r="O78" s="59">
        <f t="shared" si="5"/>
        <v>0</v>
      </c>
    </row>
    <row r="79" spans="1:15" ht="27">
      <c r="A79" s="11">
        <v>73</v>
      </c>
      <c r="B79" s="57" t="s">
        <v>78</v>
      </c>
      <c r="C79" s="11">
        <v>900</v>
      </c>
      <c r="D79" s="11">
        <v>90015</v>
      </c>
      <c r="E79" s="11" t="s">
        <v>20</v>
      </c>
      <c r="F79" s="39">
        <v>20260</v>
      </c>
      <c r="G79" s="39">
        <v>2460</v>
      </c>
      <c r="H79" s="40">
        <v>5584</v>
      </c>
      <c r="I79" s="41">
        <v>0</v>
      </c>
      <c r="J79" s="58">
        <f t="shared" si="0"/>
        <v>5584</v>
      </c>
      <c r="K79" s="42">
        <f t="shared" si="3"/>
        <v>5584</v>
      </c>
      <c r="L79" s="39">
        <v>0</v>
      </c>
      <c r="M79" s="28"/>
      <c r="N79" s="59">
        <f t="shared" si="4"/>
        <v>0</v>
      </c>
      <c r="O79" s="59">
        <f t="shared" si="5"/>
        <v>-12216</v>
      </c>
    </row>
    <row r="80" spans="1:15" ht="27">
      <c r="A80" s="11">
        <v>74</v>
      </c>
      <c r="B80" s="57" t="s">
        <v>79</v>
      </c>
      <c r="C80" s="11">
        <v>900</v>
      </c>
      <c r="D80" s="11">
        <v>90015</v>
      </c>
      <c r="E80" s="11" t="s">
        <v>20</v>
      </c>
      <c r="F80" s="39">
        <v>37049</v>
      </c>
      <c r="G80" s="39">
        <v>0</v>
      </c>
      <c r="H80" s="40">
        <v>1182</v>
      </c>
      <c r="I80" s="41">
        <v>0</v>
      </c>
      <c r="J80" s="58">
        <f t="shared" si="0"/>
        <v>1182</v>
      </c>
      <c r="K80" s="42">
        <f t="shared" si="3"/>
        <v>1182</v>
      </c>
      <c r="L80" s="39">
        <v>0</v>
      </c>
      <c r="M80" s="28"/>
      <c r="N80" s="59">
        <f t="shared" si="4"/>
        <v>0</v>
      </c>
      <c r="O80" s="59">
        <f t="shared" si="5"/>
        <v>-35867</v>
      </c>
    </row>
    <row r="81" spans="1:15" ht="27">
      <c r="A81" s="11">
        <v>75</v>
      </c>
      <c r="B81" s="57" t="s">
        <v>80</v>
      </c>
      <c r="C81" s="11">
        <v>900</v>
      </c>
      <c r="D81" s="11">
        <v>90015</v>
      </c>
      <c r="E81" s="11" t="s">
        <v>20</v>
      </c>
      <c r="F81" s="39">
        <v>45000</v>
      </c>
      <c r="G81" s="39">
        <v>0</v>
      </c>
      <c r="H81" s="40">
        <v>9131</v>
      </c>
      <c r="I81" s="41">
        <v>0</v>
      </c>
      <c r="J81" s="58">
        <f t="shared" si="0"/>
        <v>9131</v>
      </c>
      <c r="K81" s="42">
        <f t="shared" si="3"/>
        <v>9131</v>
      </c>
      <c r="L81" s="39">
        <v>0</v>
      </c>
      <c r="M81" s="28"/>
      <c r="N81" s="59">
        <f t="shared" si="4"/>
        <v>0</v>
      </c>
      <c r="O81" s="59">
        <f t="shared" si="5"/>
        <v>-35869</v>
      </c>
    </row>
    <row r="82" spans="1:15" ht="41.25">
      <c r="A82" s="11">
        <v>76</v>
      </c>
      <c r="B82" s="57" t="s">
        <v>81</v>
      </c>
      <c r="C82" s="11">
        <v>900</v>
      </c>
      <c r="D82" s="11">
        <v>90015</v>
      </c>
      <c r="E82" s="11" t="s">
        <v>20</v>
      </c>
      <c r="F82" s="39">
        <f>H82+G82</f>
        <v>176903.51</v>
      </c>
      <c r="G82" s="39">
        <v>16142.51</v>
      </c>
      <c r="H82" s="40">
        <v>160761</v>
      </c>
      <c r="I82" s="41">
        <v>0</v>
      </c>
      <c r="J82" s="58">
        <f t="shared" si="0"/>
        <v>160761</v>
      </c>
      <c r="K82" s="42">
        <f t="shared" si="3"/>
        <v>160761</v>
      </c>
      <c r="L82" s="39">
        <v>0</v>
      </c>
      <c r="M82" s="28"/>
      <c r="N82" s="59">
        <f t="shared" si="4"/>
        <v>0</v>
      </c>
      <c r="O82" s="59">
        <f t="shared" si="5"/>
        <v>0</v>
      </c>
    </row>
    <row r="83" spans="1:15" ht="41.25">
      <c r="A83" s="11">
        <v>77</v>
      </c>
      <c r="B83" s="57" t="s">
        <v>82</v>
      </c>
      <c r="C83" s="11">
        <v>900</v>
      </c>
      <c r="D83" s="11">
        <v>90015</v>
      </c>
      <c r="E83" s="11" t="s">
        <v>20</v>
      </c>
      <c r="F83" s="39">
        <v>71230</v>
      </c>
      <c r="G83" s="39">
        <v>0</v>
      </c>
      <c r="H83" s="40">
        <v>71230</v>
      </c>
      <c r="I83" s="41">
        <v>0</v>
      </c>
      <c r="J83" s="58">
        <f t="shared" si="0"/>
        <v>71230</v>
      </c>
      <c r="K83" s="42">
        <f t="shared" si="3"/>
        <v>71230</v>
      </c>
      <c r="L83" s="39">
        <v>0</v>
      </c>
      <c r="M83" s="28"/>
      <c r="N83" s="59">
        <f t="shared" si="4"/>
        <v>0</v>
      </c>
      <c r="O83" s="59">
        <f t="shared" si="5"/>
        <v>0</v>
      </c>
    </row>
    <row r="84" spans="1:15" ht="60" customHeight="1">
      <c r="A84" s="11">
        <v>78</v>
      </c>
      <c r="B84" s="57" t="s">
        <v>66</v>
      </c>
      <c r="C84" s="12" t="s">
        <v>15</v>
      </c>
      <c r="D84" s="12" t="s">
        <v>19</v>
      </c>
      <c r="E84" s="11" t="s">
        <v>20</v>
      </c>
      <c r="F84" s="39">
        <v>30557</v>
      </c>
      <c r="G84" s="39">
        <v>8056.5</v>
      </c>
      <c r="H84" s="40">
        <v>22500</v>
      </c>
      <c r="I84" s="41">
        <v>0</v>
      </c>
      <c r="J84" s="58">
        <f aca="true" t="shared" si="6" ref="J84:J110">H84+I84</f>
        <v>22500</v>
      </c>
      <c r="K84" s="42">
        <f t="shared" si="3"/>
        <v>22500</v>
      </c>
      <c r="L84" s="39">
        <v>0</v>
      </c>
      <c r="M84" s="28" t="s">
        <v>44</v>
      </c>
      <c r="N84" s="59">
        <f t="shared" si="4"/>
        <v>0</v>
      </c>
      <c r="O84" s="59">
        <f t="shared" si="5"/>
        <v>-0.5</v>
      </c>
    </row>
    <row r="85" spans="1:15" ht="27">
      <c r="A85" s="11">
        <v>79</v>
      </c>
      <c r="B85" s="57" t="s">
        <v>83</v>
      </c>
      <c r="C85" s="11">
        <v>900</v>
      </c>
      <c r="D85" s="11">
        <v>90015</v>
      </c>
      <c r="E85" s="11" t="s">
        <v>20</v>
      </c>
      <c r="F85" s="39">
        <v>50916</v>
      </c>
      <c r="G85" s="39">
        <v>5658</v>
      </c>
      <c r="H85" s="40">
        <v>45258</v>
      </c>
      <c r="I85" s="41">
        <v>0</v>
      </c>
      <c r="J85" s="58">
        <f t="shared" si="6"/>
        <v>45258</v>
      </c>
      <c r="K85" s="42">
        <f t="shared" si="3"/>
        <v>45258</v>
      </c>
      <c r="L85" s="39">
        <v>0</v>
      </c>
      <c r="M85" s="28"/>
      <c r="N85" s="59">
        <f t="shared" si="4"/>
        <v>0</v>
      </c>
      <c r="O85" s="59">
        <f t="shared" si="5"/>
        <v>0</v>
      </c>
    </row>
    <row r="86" spans="1:15" ht="13.5">
      <c r="A86" s="11">
        <v>80</v>
      </c>
      <c r="B86" s="57" t="s">
        <v>84</v>
      </c>
      <c r="C86" s="11">
        <v>900</v>
      </c>
      <c r="D86" s="11">
        <v>90015</v>
      </c>
      <c r="E86" s="11" t="s">
        <v>20</v>
      </c>
      <c r="F86" s="39">
        <v>30000</v>
      </c>
      <c r="G86" s="39">
        <v>0</v>
      </c>
      <c r="H86" s="40">
        <v>30000</v>
      </c>
      <c r="I86" s="41">
        <v>0</v>
      </c>
      <c r="J86" s="58">
        <f t="shared" si="6"/>
        <v>30000</v>
      </c>
      <c r="K86" s="42">
        <f t="shared" si="3"/>
        <v>30000</v>
      </c>
      <c r="L86" s="39">
        <v>0</v>
      </c>
      <c r="M86" s="28"/>
      <c r="N86" s="59">
        <f t="shared" si="4"/>
        <v>0</v>
      </c>
      <c r="O86" s="59">
        <f t="shared" si="5"/>
        <v>0</v>
      </c>
    </row>
    <row r="87" spans="1:15" ht="54.75">
      <c r="A87" s="11">
        <v>81</v>
      </c>
      <c r="B87" s="75" t="s">
        <v>65</v>
      </c>
      <c r="C87" s="12" t="s">
        <v>15</v>
      </c>
      <c r="D87" s="12" t="s">
        <v>19</v>
      </c>
      <c r="E87" s="11" t="s">
        <v>87</v>
      </c>
      <c r="F87" s="39">
        <v>3000</v>
      </c>
      <c r="G87" s="39">
        <v>0</v>
      </c>
      <c r="H87" s="40">
        <v>3000</v>
      </c>
      <c r="I87" s="41">
        <v>0</v>
      </c>
      <c r="J87" s="58">
        <f t="shared" si="6"/>
        <v>3000</v>
      </c>
      <c r="K87" s="42">
        <f t="shared" si="3"/>
        <v>3000</v>
      </c>
      <c r="L87" s="39">
        <v>0</v>
      </c>
      <c r="M87" s="28" t="s">
        <v>44</v>
      </c>
      <c r="N87" s="59">
        <f t="shared" si="4"/>
        <v>0</v>
      </c>
      <c r="O87" s="59">
        <f t="shared" si="5"/>
        <v>0</v>
      </c>
    </row>
    <row r="88" spans="1:15" ht="54.75">
      <c r="A88" s="11">
        <v>82</v>
      </c>
      <c r="B88" s="75" t="s">
        <v>155</v>
      </c>
      <c r="C88" s="12" t="s">
        <v>15</v>
      </c>
      <c r="D88" s="12" t="s">
        <v>19</v>
      </c>
      <c r="E88" s="11" t="s">
        <v>87</v>
      </c>
      <c r="F88" s="39">
        <v>1182</v>
      </c>
      <c r="G88" s="39">
        <v>0</v>
      </c>
      <c r="H88" s="40">
        <v>1182</v>
      </c>
      <c r="I88" s="41">
        <v>0</v>
      </c>
      <c r="J88" s="58">
        <f t="shared" si="6"/>
        <v>1182</v>
      </c>
      <c r="K88" s="42">
        <f t="shared" si="3"/>
        <v>1182</v>
      </c>
      <c r="L88" s="39">
        <v>0</v>
      </c>
      <c r="M88" s="28"/>
      <c r="N88" s="59">
        <f t="shared" si="4"/>
        <v>0</v>
      </c>
      <c r="O88" s="59">
        <f t="shared" si="5"/>
        <v>0</v>
      </c>
    </row>
    <row r="89" spans="1:15" ht="41.25">
      <c r="A89" s="11">
        <v>83</v>
      </c>
      <c r="B89" s="75" t="s">
        <v>152</v>
      </c>
      <c r="C89" s="12" t="s">
        <v>15</v>
      </c>
      <c r="D89" s="12" t="s">
        <v>19</v>
      </c>
      <c r="E89" s="11" t="s">
        <v>87</v>
      </c>
      <c r="F89" s="39">
        <v>3471</v>
      </c>
      <c r="G89" s="39">
        <v>0</v>
      </c>
      <c r="H89" s="40">
        <v>3471</v>
      </c>
      <c r="I89" s="41">
        <v>0</v>
      </c>
      <c r="J89" s="58">
        <f t="shared" si="6"/>
        <v>3471</v>
      </c>
      <c r="K89" s="42">
        <f t="shared" si="3"/>
        <v>3471</v>
      </c>
      <c r="L89" s="39">
        <v>0</v>
      </c>
      <c r="M89" s="28"/>
      <c r="N89" s="59">
        <f t="shared" si="4"/>
        <v>0</v>
      </c>
      <c r="O89" s="59">
        <f t="shared" si="5"/>
        <v>0</v>
      </c>
    </row>
    <row r="90" spans="1:15" ht="41.25">
      <c r="A90" s="11">
        <v>84</v>
      </c>
      <c r="B90" s="75" t="s">
        <v>153</v>
      </c>
      <c r="C90" s="12" t="s">
        <v>15</v>
      </c>
      <c r="D90" s="12" t="s">
        <v>19</v>
      </c>
      <c r="E90" s="11" t="s">
        <v>87</v>
      </c>
      <c r="F90" s="39">
        <v>3470</v>
      </c>
      <c r="G90" s="39">
        <v>0</v>
      </c>
      <c r="H90" s="40">
        <v>3470</v>
      </c>
      <c r="I90" s="41">
        <v>0</v>
      </c>
      <c r="J90" s="58">
        <f t="shared" si="6"/>
        <v>3470</v>
      </c>
      <c r="K90" s="42">
        <f t="shared" si="3"/>
        <v>3470</v>
      </c>
      <c r="L90" s="39">
        <v>0</v>
      </c>
      <c r="M90" s="28"/>
      <c r="N90" s="59">
        <f t="shared" si="4"/>
        <v>0</v>
      </c>
      <c r="O90" s="59">
        <f t="shared" si="5"/>
        <v>0</v>
      </c>
    </row>
    <row r="91" spans="1:15" ht="13.5">
      <c r="A91" s="11">
        <v>85</v>
      </c>
      <c r="B91" s="60" t="s">
        <v>43</v>
      </c>
      <c r="C91" s="12" t="s">
        <v>15</v>
      </c>
      <c r="D91" s="12" t="s">
        <v>19</v>
      </c>
      <c r="E91" s="11" t="s">
        <v>20</v>
      </c>
      <c r="F91" s="39">
        <v>6000</v>
      </c>
      <c r="G91" s="39">
        <v>0</v>
      </c>
      <c r="H91" s="40">
        <v>6000</v>
      </c>
      <c r="I91" s="41">
        <v>0</v>
      </c>
      <c r="J91" s="58">
        <f t="shared" si="6"/>
        <v>6000</v>
      </c>
      <c r="K91" s="42">
        <f t="shared" si="3"/>
        <v>6000</v>
      </c>
      <c r="L91" s="39">
        <v>0</v>
      </c>
      <c r="M91" s="28" t="s">
        <v>44</v>
      </c>
      <c r="N91" s="59">
        <f t="shared" si="4"/>
        <v>0</v>
      </c>
      <c r="O91" s="59">
        <f t="shared" si="5"/>
        <v>0</v>
      </c>
    </row>
    <row r="92" spans="1:15" ht="27">
      <c r="A92" s="11">
        <v>86</v>
      </c>
      <c r="B92" s="60" t="s">
        <v>143</v>
      </c>
      <c r="C92" s="12" t="s">
        <v>15</v>
      </c>
      <c r="D92" s="12" t="s">
        <v>19</v>
      </c>
      <c r="E92" s="11" t="s">
        <v>20</v>
      </c>
      <c r="F92" s="39">
        <v>15230</v>
      </c>
      <c r="G92" s="39">
        <v>0</v>
      </c>
      <c r="H92" s="40">
        <v>2430</v>
      </c>
      <c r="I92" s="41">
        <v>0</v>
      </c>
      <c r="J92" s="58">
        <f t="shared" si="6"/>
        <v>2430</v>
      </c>
      <c r="K92" s="42">
        <f t="shared" si="3"/>
        <v>2430</v>
      </c>
      <c r="L92" s="39">
        <v>0</v>
      </c>
      <c r="M92" s="28"/>
      <c r="N92" s="59">
        <f t="shared" si="4"/>
        <v>0</v>
      </c>
      <c r="O92" s="59">
        <f t="shared" si="5"/>
        <v>-12800</v>
      </c>
    </row>
    <row r="93" spans="1:15" ht="27">
      <c r="A93" s="11">
        <v>87</v>
      </c>
      <c r="B93" s="60" t="s">
        <v>159</v>
      </c>
      <c r="C93" s="12" t="s">
        <v>15</v>
      </c>
      <c r="D93" s="12" t="s">
        <v>19</v>
      </c>
      <c r="E93" s="11" t="s">
        <v>20</v>
      </c>
      <c r="F93" s="39">
        <v>9000</v>
      </c>
      <c r="G93" s="39">
        <v>0</v>
      </c>
      <c r="H93" s="40">
        <v>9000</v>
      </c>
      <c r="I93" s="41">
        <v>0</v>
      </c>
      <c r="J93" s="58">
        <f t="shared" si="6"/>
        <v>9000</v>
      </c>
      <c r="K93" s="42">
        <f t="shared" si="3"/>
        <v>9000</v>
      </c>
      <c r="L93" s="39">
        <v>0</v>
      </c>
      <c r="M93" s="28"/>
      <c r="N93" s="59">
        <f t="shared" si="4"/>
        <v>0</v>
      </c>
      <c r="O93" s="59">
        <f t="shared" si="5"/>
        <v>0</v>
      </c>
    </row>
    <row r="94" spans="1:15" ht="27">
      <c r="A94" s="11">
        <v>88</v>
      </c>
      <c r="B94" s="60" t="s">
        <v>160</v>
      </c>
      <c r="C94" s="12" t="s">
        <v>15</v>
      </c>
      <c r="D94" s="12" t="s">
        <v>19</v>
      </c>
      <c r="E94" s="11" t="s">
        <v>20</v>
      </c>
      <c r="F94" s="39">
        <v>18712</v>
      </c>
      <c r="G94" s="39">
        <v>0</v>
      </c>
      <c r="H94" s="40">
        <v>18712</v>
      </c>
      <c r="I94" s="41">
        <v>0</v>
      </c>
      <c r="J94" s="58">
        <f t="shared" si="6"/>
        <v>18712</v>
      </c>
      <c r="K94" s="42">
        <f t="shared" si="3"/>
        <v>18712</v>
      </c>
      <c r="L94" s="39">
        <v>0</v>
      </c>
      <c r="M94" s="28"/>
      <c r="N94" s="59">
        <f t="shared" si="4"/>
        <v>0</v>
      </c>
      <c r="O94" s="59">
        <f t="shared" si="5"/>
        <v>0</v>
      </c>
    </row>
    <row r="95" spans="1:15" ht="27">
      <c r="A95" s="11">
        <v>89</v>
      </c>
      <c r="B95" s="60" t="s">
        <v>161</v>
      </c>
      <c r="C95" s="12" t="s">
        <v>15</v>
      </c>
      <c r="D95" s="12" t="s">
        <v>19</v>
      </c>
      <c r="E95" s="11" t="s">
        <v>20</v>
      </c>
      <c r="F95" s="39">
        <v>20717</v>
      </c>
      <c r="G95" s="39">
        <v>0</v>
      </c>
      <c r="H95" s="40">
        <v>20717</v>
      </c>
      <c r="I95" s="41">
        <v>0</v>
      </c>
      <c r="J95" s="58">
        <f t="shared" si="6"/>
        <v>20717</v>
      </c>
      <c r="K95" s="42">
        <f t="shared" si="3"/>
        <v>20717</v>
      </c>
      <c r="L95" s="39">
        <v>0</v>
      </c>
      <c r="M95" s="28"/>
      <c r="N95" s="59">
        <f t="shared" si="4"/>
        <v>0</v>
      </c>
      <c r="O95" s="59">
        <f t="shared" si="5"/>
        <v>0</v>
      </c>
    </row>
    <row r="96" spans="1:15" ht="13.5">
      <c r="A96" s="11">
        <v>90</v>
      </c>
      <c r="B96" s="60" t="s">
        <v>172</v>
      </c>
      <c r="C96" s="12" t="s">
        <v>15</v>
      </c>
      <c r="D96" s="12" t="s">
        <v>19</v>
      </c>
      <c r="E96" s="11" t="s">
        <v>20</v>
      </c>
      <c r="F96" s="39">
        <v>150000</v>
      </c>
      <c r="G96" s="39">
        <v>0</v>
      </c>
      <c r="H96" s="40">
        <v>150000</v>
      </c>
      <c r="I96" s="41">
        <v>0</v>
      </c>
      <c r="J96" s="58">
        <f t="shared" si="6"/>
        <v>150000</v>
      </c>
      <c r="K96" s="42">
        <f t="shared" si="3"/>
        <v>150000</v>
      </c>
      <c r="L96" s="39">
        <v>0</v>
      </c>
      <c r="M96" s="28"/>
      <c r="N96" s="59">
        <f t="shared" si="4"/>
        <v>0</v>
      </c>
      <c r="O96" s="59">
        <f t="shared" si="5"/>
        <v>0</v>
      </c>
    </row>
    <row r="97" spans="1:15" ht="27">
      <c r="A97" s="11">
        <v>91</v>
      </c>
      <c r="B97" s="60" t="s">
        <v>67</v>
      </c>
      <c r="C97" s="12" t="s">
        <v>15</v>
      </c>
      <c r="D97" s="12" t="s">
        <v>18</v>
      </c>
      <c r="E97" s="11" t="s">
        <v>20</v>
      </c>
      <c r="F97" s="39">
        <v>5288</v>
      </c>
      <c r="G97" s="39">
        <v>0</v>
      </c>
      <c r="H97" s="40">
        <v>5288</v>
      </c>
      <c r="I97" s="41">
        <v>0</v>
      </c>
      <c r="J97" s="58">
        <f t="shared" si="6"/>
        <v>5288</v>
      </c>
      <c r="K97" s="42">
        <f t="shared" si="3"/>
        <v>5288</v>
      </c>
      <c r="L97" s="39">
        <v>0</v>
      </c>
      <c r="M97" s="28" t="s">
        <v>44</v>
      </c>
      <c r="N97" s="59">
        <f t="shared" si="4"/>
        <v>0</v>
      </c>
      <c r="O97" s="59">
        <f t="shared" si="5"/>
        <v>0</v>
      </c>
    </row>
    <row r="98" spans="1:15" ht="60">
      <c r="A98" s="11">
        <v>92</v>
      </c>
      <c r="B98" s="60" t="s">
        <v>68</v>
      </c>
      <c r="C98" s="12" t="s">
        <v>15</v>
      </c>
      <c r="D98" s="12" t="s">
        <v>18</v>
      </c>
      <c r="E98" s="11" t="s">
        <v>20</v>
      </c>
      <c r="F98" s="39">
        <v>25000</v>
      </c>
      <c r="G98" s="39">
        <v>0</v>
      </c>
      <c r="H98" s="40">
        <v>25000</v>
      </c>
      <c r="I98" s="41">
        <v>0</v>
      </c>
      <c r="J98" s="58">
        <f t="shared" si="6"/>
        <v>25000</v>
      </c>
      <c r="K98" s="42">
        <v>25000</v>
      </c>
      <c r="L98" s="39">
        <v>0</v>
      </c>
      <c r="M98" s="28" t="s">
        <v>189</v>
      </c>
      <c r="N98" s="59">
        <f t="shared" si="4"/>
        <v>0</v>
      </c>
      <c r="O98" s="59">
        <f t="shared" si="5"/>
        <v>0</v>
      </c>
    </row>
    <row r="99" spans="1:15" ht="27">
      <c r="A99" s="11">
        <v>93</v>
      </c>
      <c r="B99" s="60" t="s">
        <v>69</v>
      </c>
      <c r="C99" s="12" t="s">
        <v>15</v>
      </c>
      <c r="D99" s="12" t="s">
        <v>18</v>
      </c>
      <c r="E99" s="11" t="s">
        <v>20</v>
      </c>
      <c r="F99" s="39">
        <v>6987</v>
      </c>
      <c r="G99" s="39">
        <v>0</v>
      </c>
      <c r="H99" s="40">
        <v>6987</v>
      </c>
      <c r="I99" s="41">
        <v>0</v>
      </c>
      <c r="J99" s="58">
        <f t="shared" si="6"/>
        <v>6987</v>
      </c>
      <c r="K99" s="42">
        <f aca="true" t="shared" si="7" ref="K99:K137">J99</f>
        <v>6987</v>
      </c>
      <c r="L99" s="39">
        <v>0</v>
      </c>
      <c r="M99" s="28" t="s">
        <v>44</v>
      </c>
      <c r="N99" s="59">
        <f t="shared" si="4"/>
        <v>0</v>
      </c>
      <c r="O99" s="59">
        <f t="shared" si="5"/>
        <v>0</v>
      </c>
    </row>
    <row r="100" spans="1:15" ht="27">
      <c r="A100" s="11">
        <v>94</v>
      </c>
      <c r="B100" s="60" t="s">
        <v>135</v>
      </c>
      <c r="C100" s="12" t="s">
        <v>15</v>
      </c>
      <c r="D100" s="12" t="s">
        <v>18</v>
      </c>
      <c r="E100" s="11" t="s">
        <v>20</v>
      </c>
      <c r="F100" s="39">
        <v>291000</v>
      </c>
      <c r="G100" s="39">
        <v>0</v>
      </c>
      <c r="H100" s="40">
        <v>291000</v>
      </c>
      <c r="I100" s="41">
        <v>0</v>
      </c>
      <c r="J100" s="58">
        <f t="shared" si="6"/>
        <v>291000</v>
      </c>
      <c r="K100" s="42">
        <f t="shared" si="7"/>
        <v>291000</v>
      </c>
      <c r="L100" s="39">
        <v>0</v>
      </c>
      <c r="M100" s="28"/>
      <c r="N100" s="59">
        <f t="shared" si="4"/>
        <v>0</v>
      </c>
      <c r="O100" s="59">
        <f t="shared" si="5"/>
        <v>0</v>
      </c>
    </row>
    <row r="101" spans="1:15" ht="48">
      <c r="A101" s="11">
        <v>95</v>
      </c>
      <c r="B101" s="60" t="s">
        <v>147</v>
      </c>
      <c r="C101" s="12" t="s">
        <v>15</v>
      </c>
      <c r="D101" s="12" t="s">
        <v>18</v>
      </c>
      <c r="E101" s="11" t="s">
        <v>20</v>
      </c>
      <c r="F101" s="39">
        <v>132750</v>
      </c>
      <c r="G101" s="39">
        <v>0</v>
      </c>
      <c r="H101" s="40">
        <v>131197</v>
      </c>
      <c r="I101" s="41">
        <v>0</v>
      </c>
      <c r="J101" s="58">
        <f t="shared" si="6"/>
        <v>131197</v>
      </c>
      <c r="K101" s="42">
        <f>J101-L101</f>
        <v>106197</v>
      </c>
      <c r="L101" s="39">
        <v>25000</v>
      </c>
      <c r="M101" s="28" t="s">
        <v>136</v>
      </c>
      <c r="N101" s="59">
        <f t="shared" si="4"/>
        <v>0</v>
      </c>
      <c r="O101" s="59">
        <f t="shared" si="5"/>
        <v>-1553</v>
      </c>
    </row>
    <row r="102" spans="1:15" ht="27">
      <c r="A102" s="11">
        <v>96</v>
      </c>
      <c r="B102" s="60" t="s">
        <v>197</v>
      </c>
      <c r="C102" s="12" t="s">
        <v>16</v>
      </c>
      <c r="D102" s="12" t="s">
        <v>17</v>
      </c>
      <c r="E102" s="11" t="s">
        <v>198</v>
      </c>
      <c r="F102" s="39">
        <v>7000</v>
      </c>
      <c r="G102" s="39">
        <v>0</v>
      </c>
      <c r="H102" s="40">
        <v>7000</v>
      </c>
      <c r="I102" s="41">
        <v>0</v>
      </c>
      <c r="J102" s="58">
        <f t="shared" si="6"/>
        <v>7000</v>
      </c>
      <c r="K102" s="42">
        <f>J102-L102</f>
        <v>7000</v>
      </c>
      <c r="L102" s="39">
        <v>0</v>
      </c>
      <c r="M102" s="28"/>
      <c r="N102" s="59">
        <f t="shared" si="4"/>
        <v>0</v>
      </c>
      <c r="O102" s="59">
        <f t="shared" si="5"/>
        <v>0</v>
      </c>
    </row>
    <row r="103" spans="1:15" ht="27">
      <c r="A103" s="11">
        <v>97</v>
      </c>
      <c r="B103" s="60" t="s">
        <v>70</v>
      </c>
      <c r="C103" s="12" t="s">
        <v>16</v>
      </c>
      <c r="D103" s="12" t="s">
        <v>17</v>
      </c>
      <c r="E103" s="11" t="s">
        <v>20</v>
      </c>
      <c r="F103" s="39">
        <v>7600</v>
      </c>
      <c r="G103" s="39">
        <v>0</v>
      </c>
      <c r="H103" s="40">
        <v>7600</v>
      </c>
      <c r="I103" s="41">
        <v>0</v>
      </c>
      <c r="J103" s="58">
        <f t="shared" si="6"/>
        <v>7600</v>
      </c>
      <c r="K103" s="42">
        <f t="shared" si="7"/>
        <v>7600</v>
      </c>
      <c r="L103" s="39">
        <v>0</v>
      </c>
      <c r="M103" s="28" t="s">
        <v>44</v>
      </c>
      <c r="N103" s="59">
        <f t="shared" si="4"/>
        <v>0</v>
      </c>
      <c r="O103" s="59">
        <f t="shared" si="5"/>
        <v>0</v>
      </c>
    </row>
    <row r="104" spans="1:15" ht="27">
      <c r="A104" s="11">
        <v>98</v>
      </c>
      <c r="B104" s="60" t="s">
        <v>71</v>
      </c>
      <c r="C104" s="12" t="s">
        <v>16</v>
      </c>
      <c r="D104" s="12" t="s">
        <v>17</v>
      </c>
      <c r="E104" s="11" t="s">
        <v>20</v>
      </c>
      <c r="F104" s="39">
        <v>6620</v>
      </c>
      <c r="G104" s="39">
        <v>3</v>
      </c>
      <c r="H104" s="40">
        <v>6617</v>
      </c>
      <c r="I104" s="41">
        <v>0</v>
      </c>
      <c r="J104" s="58">
        <f t="shared" si="6"/>
        <v>6617</v>
      </c>
      <c r="K104" s="42">
        <f t="shared" si="7"/>
        <v>6617</v>
      </c>
      <c r="L104" s="39">
        <v>0</v>
      </c>
      <c r="M104" s="28" t="s">
        <v>44</v>
      </c>
      <c r="N104" s="59">
        <f t="shared" si="4"/>
        <v>0</v>
      </c>
      <c r="O104" s="59">
        <f t="shared" si="5"/>
        <v>0</v>
      </c>
    </row>
    <row r="105" spans="1:15" ht="27">
      <c r="A105" s="11">
        <v>99</v>
      </c>
      <c r="B105" s="60" t="s">
        <v>72</v>
      </c>
      <c r="C105" s="12" t="s">
        <v>16</v>
      </c>
      <c r="D105" s="12" t="s">
        <v>17</v>
      </c>
      <c r="E105" s="11" t="s">
        <v>20</v>
      </c>
      <c r="F105" s="39">
        <v>7799</v>
      </c>
      <c r="G105" s="39">
        <v>0</v>
      </c>
      <c r="H105" s="40">
        <v>7799</v>
      </c>
      <c r="I105" s="41">
        <v>0</v>
      </c>
      <c r="J105" s="58">
        <f t="shared" si="6"/>
        <v>7799</v>
      </c>
      <c r="K105" s="42">
        <f t="shared" si="7"/>
        <v>7799</v>
      </c>
      <c r="L105" s="39">
        <v>0</v>
      </c>
      <c r="M105" s="28" t="s">
        <v>44</v>
      </c>
      <c r="N105" s="59">
        <f t="shared" si="4"/>
        <v>0</v>
      </c>
      <c r="O105" s="59">
        <f t="shared" si="5"/>
        <v>0</v>
      </c>
    </row>
    <row r="106" spans="1:15" ht="13.5">
      <c r="A106" s="11">
        <v>100</v>
      </c>
      <c r="B106" s="57" t="s">
        <v>88</v>
      </c>
      <c r="C106" s="12" t="s">
        <v>16</v>
      </c>
      <c r="D106" s="12" t="s">
        <v>17</v>
      </c>
      <c r="E106" s="11" t="s">
        <v>20</v>
      </c>
      <c r="F106" s="39">
        <v>19000</v>
      </c>
      <c r="G106" s="39">
        <v>0</v>
      </c>
      <c r="H106" s="40">
        <v>19000</v>
      </c>
      <c r="I106" s="41">
        <v>-11340</v>
      </c>
      <c r="J106" s="58">
        <f t="shared" si="6"/>
        <v>7660</v>
      </c>
      <c r="K106" s="42">
        <f t="shared" si="7"/>
        <v>7660</v>
      </c>
      <c r="L106" s="39">
        <v>0</v>
      </c>
      <c r="M106" s="28"/>
      <c r="N106" s="59">
        <f t="shared" si="4"/>
        <v>0</v>
      </c>
      <c r="O106" s="59">
        <f t="shared" si="5"/>
        <v>-11340</v>
      </c>
    </row>
    <row r="107" spans="1:15" ht="27">
      <c r="A107" s="11">
        <v>101</v>
      </c>
      <c r="B107" s="57" t="s">
        <v>121</v>
      </c>
      <c r="C107" s="12" t="s">
        <v>16</v>
      </c>
      <c r="D107" s="12" t="s">
        <v>17</v>
      </c>
      <c r="E107" s="11" t="s">
        <v>20</v>
      </c>
      <c r="F107" s="39">
        <v>15000</v>
      </c>
      <c r="G107" s="39">
        <v>0</v>
      </c>
      <c r="H107" s="40">
        <v>15000</v>
      </c>
      <c r="I107" s="41">
        <v>-2000</v>
      </c>
      <c r="J107" s="58">
        <f t="shared" si="6"/>
        <v>13000</v>
      </c>
      <c r="K107" s="42">
        <f t="shared" si="7"/>
        <v>13000</v>
      </c>
      <c r="L107" s="39">
        <v>0</v>
      </c>
      <c r="M107" s="28"/>
      <c r="N107" s="59">
        <f t="shared" si="4"/>
        <v>0</v>
      </c>
      <c r="O107" s="59">
        <f t="shared" si="5"/>
        <v>-2000</v>
      </c>
    </row>
    <row r="108" spans="1:15" ht="13.5">
      <c r="A108" s="11">
        <v>102</v>
      </c>
      <c r="B108" s="57" t="s">
        <v>89</v>
      </c>
      <c r="C108" s="12" t="s">
        <v>16</v>
      </c>
      <c r="D108" s="12" t="s">
        <v>17</v>
      </c>
      <c r="E108" s="11" t="s">
        <v>20</v>
      </c>
      <c r="F108" s="39">
        <v>10000</v>
      </c>
      <c r="G108" s="39">
        <v>0</v>
      </c>
      <c r="H108" s="40">
        <v>10000</v>
      </c>
      <c r="I108" s="41">
        <v>0</v>
      </c>
      <c r="J108" s="58">
        <f t="shared" si="6"/>
        <v>10000</v>
      </c>
      <c r="K108" s="42">
        <f t="shared" si="7"/>
        <v>10000</v>
      </c>
      <c r="L108" s="39">
        <v>0</v>
      </c>
      <c r="M108" s="28"/>
      <c r="N108" s="59">
        <f t="shared" si="4"/>
        <v>0</v>
      </c>
      <c r="O108" s="59">
        <f t="shared" si="5"/>
        <v>0</v>
      </c>
    </row>
    <row r="109" spans="1:15" ht="27">
      <c r="A109" s="11">
        <v>103</v>
      </c>
      <c r="B109" s="57" t="s">
        <v>90</v>
      </c>
      <c r="C109" s="12" t="s">
        <v>16</v>
      </c>
      <c r="D109" s="12" t="s">
        <v>17</v>
      </c>
      <c r="E109" s="11" t="s">
        <v>20</v>
      </c>
      <c r="F109" s="39">
        <v>20000</v>
      </c>
      <c r="G109" s="39">
        <v>0</v>
      </c>
      <c r="H109" s="40">
        <v>20000</v>
      </c>
      <c r="I109" s="41">
        <v>0</v>
      </c>
      <c r="J109" s="58">
        <f t="shared" si="6"/>
        <v>20000</v>
      </c>
      <c r="K109" s="42">
        <f t="shared" si="7"/>
        <v>20000</v>
      </c>
      <c r="L109" s="39">
        <v>0</v>
      </c>
      <c r="M109" s="28"/>
      <c r="N109" s="59">
        <f t="shared" si="4"/>
        <v>0</v>
      </c>
      <c r="O109" s="59">
        <f t="shared" si="5"/>
        <v>0</v>
      </c>
    </row>
    <row r="110" spans="1:15" ht="27">
      <c r="A110" s="11">
        <v>104</v>
      </c>
      <c r="B110" s="57" t="s">
        <v>91</v>
      </c>
      <c r="C110" s="12" t="s">
        <v>16</v>
      </c>
      <c r="D110" s="12" t="s">
        <v>17</v>
      </c>
      <c r="E110" s="11" t="s">
        <v>20</v>
      </c>
      <c r="F110" s="39">
        <v>15000</v>
      </c>
      <c r="G110" s="39">
        <v>0</v>
      </c>
      <c r="H110" s="40">
        <v>15000</v>
      </c>
      <c r="I110" s="41">
        <v>0</v>
      </c>
      <c r="J110" s="58">
        <f t="shared" si="6"/>
        <v>15000</v>
      </c>
      <c r="K110" s="42">
        <f t="shared" si="7"/>
        <v>15000</v>
      </c>
      <c r="L110" s="39">
        <v>0</v>
      </c>
      <c r="M110" s="28"/>
      <c r="N110" s="59">
        <f t="shared" si="4"/>
        <v>0</v>
      </c>
      <c r="O110" s="59">
        <f t="shared" si="5"/>
        <v>0</v>
      </c>
    </row>
    <row r="111" spans="1:15" ht="27">
      <c r="A111" s="11">
        <v>105</v>
      </c>
      <c r="B111" s="57" t="s">
        <v>144</v>
      </c>
      <c r="C111" s="12" t="s">
        <v>16</v>
      </c>
      <c r="D111" s="12" t="s">
        <v>17</v>
      </c>
      <c r="E111" s="11" t="s">
        <v>20</v>
      </c>
      <c r="F111" s="39">
        <v>19599</v>
      </c>
      <c r="G111" s="39">
        <v>0</v>
      </c>
      <c r="H111" s="40">
        <v>19599</v>
      </c>
      <c r="I111" s="41">
        <v>0</v>
      </c>
      <c r="J111" s="58">
        <f aca="true" t="shared" si="8" ref="J111:J137">H111+I111</f>
        <v>19599</v>
      </c>
      <c r="K111" s="42">
        <f t="shared" si="7"/>
        <v>19599</v>
      </c>
      <c r="L111" s="39">
        <v>0</v>
      </c>
      <c r="M111" s="28"/>
      <c r="N111" s="59">
        <f t="shared" si="4"/>
        <v>0</v>
      </c>
      <c r="O111" s="59">
        <f t="shared" si="5"/>
        <v>0</v>
      </c>
    </row>
    <row r="112" spans="1:15" ht="27">
      <c r="A112" s="11">
        <v>106</v>
      </c>
      <c r="B112" s="57" t="s">
        <v>92</v>
      </c>
      <c r="C112" s="12" t="s">
        <v>16</v>
      </c>
      <c r="D112" s="12" t="s">
        <v>17</v>
      </c>
      <c r="E112" s="11" t="s">
        <v>20</v>
      </c>
      <c r="F112" s="39">
        <v>44162</v>
      </c>
      <c r="G112" s="39">
        <v>0</v>
      </c>
      <c r="H112" s="40">
        <v>44162</v>
      </c>
      <c r="I112" s="41">
        <v>-7346</v>
      </c>
      <c r="J112" s="58">
        <f t="shared" si="8"/>
        <v>36816</v>
      </c>
      <c r="K112" s="42">
        <f t="shared" si="7"/>
        <v>36816</v>
      </c>
      <c r="L112" s="39">
        <v>0</v>
      </c>
      <c r="M112" s="28"/>
      <c r="N112" s="59">
        <f t="shared" si="4"/>
        <v>0</v>
      </c>
      <c r="O112" s="59">
        <f t="shared" si="5"/>
        <v>-7346</v>
      </c>
    </row>
    <row r="113" spans="1:15" ht="27">
      <c r="A113" s="11">
        <v>107</v>
      </c>
      <c r="B113" s="57" t="s">
        <v>171</v>
      </c>
      <c r="C113" s="12" t="s">
        <v>16</v>
      </c>
      <c r="D113" s="12" t="s">
        <v>17</v>
      </c>
      <c r="E113" s="11" t="s">
        <v>20</v>
      </c>
      <c r="F113" s="39">
        <v>3500</v>
      </c>
      <c r="G113" s="39">
        <v>0</v>
      </c>
      <c r="H113" s="40">
        <v>3500</v>
      </c>
      <c r="I113" s="41">
        <v>0</v>
      </c>
      <c r="J113" s="58">
        <f t="shared" si="8"/>
        <v>3500</v>
      </c>
      <c r="K113" s="42">
        <f t="shared" si="7"/>
        <v>3500</v>
      </c>
      <c r="L113" s="39">
        <v>0</v>
      </c>
      <c r="M113" s="28"/>
      <c r="N113" s="59">
        <f t="shared" si="4"/>
        <v>0</v>
      </c>
      <c r="O113" s="59">
        <f t="shared" si="5"/>
        <v>0</v>
      </c>
    </row>
    <row r="114" spans="1:15" ht="54.75">
      <c r="A114" s="11">
        <v>108</v>
      </c>
      <c r="B114" s="57" t="s">
        <v>184</v>
      </c>
      <c r="C114" s="12" t="s">
        <v>16</v>
      </c>
      <c r="D114" s="12" t="s">
        <v>17</v>
      </c>
      <c r="E114" s="11" t="s">
        <v>186</v>
      </c>
      <c r="F114" s="39">
        <v>1500</v>
      </c>
      <c r="G114" s="39">
        <v>0</v>
      </c>
      <c r="H114" s="40">
        <v>1500</v>
      </c>
      <c r="I114" s="41">
        <v>0</v>
      </c>
      <c r="J114" s="58">
        <f t="shared" si="8"/>
        <v>1500</v>
      </c>
      <c r="K114" s="42">
        <f t="shared" si="7"/>
        <v>1500</v>
      </c>
      <c r="L114" s="39">
        <v>0</v>
      </c>
      <c r="M114" s="28" t="s">
        <v>185</v>
      </c>
      <c r="N114" s="59">
        <f t="shared" si="4"/>
        <v>0</v>
      </c>
      <c r="O114" s="59">
        <f t="shared" si="5"/>
        <v>0</v>
      </c>
    </row>
    <row r="115" spans="1:15" ht="13.5">
      <c r="A115" s="11">
        <v>109</v>
      </c>
      <c r="B115" s="57" t="s">
        <v>200</v>
      </c>
      <c r="C115" s="12" t="s">
        <v>16</v>
      </c>
      <c r="D115" s="12" t="s">
        <v>17</v>
      </c>
      <c r="E115" s="11" t="s">
        <v>20</v>
      </c>
      <c r="F115" s="39">
        <v>4300</v>
      </c>
      <c r="G115" s="39">
        <v>0</v>
      </c>
      <c r="H115" s="40">
        <v>4300</v>
      </c>
      <c r="I115" s="41">
        <v>0</v>
      </c>
      <c r="J115" s="58">
        <f t="shared" si="8"/>
        <v>4300</v>
      </c>
      <c r="K115" s="42">
        <f t="shared" si="7"/>
        <v>4300</v>
      </c>
      <c r="L115" s="39">
        <v>0</v>
      </c>
      <c r="M115" s="28"/>
      <c r="N115" s="59">
        <f t="shared" si="4"/>
        <v>0</v>
      </c>
      <c r="O115" s="59">
        <f t="shared" si="5"/>
        <v>0</v>
      </c>
    </row>
    <row r="116" spans="1:15" ht="27">
      <c r="A116" s="11">
        <v>110</v>
      </c>
      <c r="B116" s="60" t="s">
        <v>93</v>
      </c>
      <c r="C116" s="12" t="s">
        <v>16</v>
      </c>
      <c r="D116" s="12" t="s">
        <v>21</v>
      </c>
      <c r="E116" s="11" t="s">
        <v>20</v>
      </c>
      <c r="F116" s="39">
        <v>20000</v>
      </c>
      <c r="G116" s="39">
        <v>0</v>
      </c>
      <c r="H116" s="40">
        <v>20000</v>
      </c>
      <c r="I116" s="41">
        <v>0</v>
      </c>
      <c r="J116" s="58">
        <f t="shared" si="8"/>
        <v>20000</v>
      </c>
      <c r="K116" s="42">
        <f t="shared" si="7"/>
        <v>20000</v>
      </c>
      <c r="L116" s="39">
        <v>0</v>
      </c>
      <c r="M116" s="28"/>
      <c r="N116" s="59">
        <f t="shared" si="4"/>
        <v>0</v>
      </c>
      <c r="O116" s="59">
        <f t="shared" si="5"/>
        <v>0</v>
      </c>
    </row>
    <row r="117" spans="1:15" ht="27">
      <c r="A117" s="11">
        <v>111</v>
      </c>
      <c r="B117" s="60" t="s">
        <v>94</v>
      </c>
      <c r="C117" s="12" t="s">
        <v>16</v>
      </c>
      <c r="D117" s="12" t="s">
        <v>21</v>
      </c>
      <c r="E117" s="11" t="s">
        <v>20</v>
      </c>
      <c r="F117" s="39">
        <v>3500</v>
      </c>
      <c r="G117" s="39">
        <v>0</v>
      </c>
      <c r="H117" s="40">
        <v>3500</v>
      </c>
      <c r="I117" s="41">
        <v>0</v>
      </c>
      <c r="J117" s="58">
        <f t="shared" si="8"/>
        <v>3500</v>
      </c>
      <c r="K117" s="42">
        <f t="shared" si="7"/>
        <v>3500</v>
      </c>
      <c r="L117" s="39">
        <v>0</v>
      </c>
      <c r="M117" s="28"/>
      <c r="N117" s="59">
        <f t="shared" si="4"/>
        <v>0</v>
      </c>
      <c r="O117" s="59">
        <f t="shared" si="5"/>
        <v>0</v>
      </c>
    </row>
    <row r="118" spans="1:15" ht="30.75" customHeight="1">
      <c r="A118" s="11">
        <v>112</v>
      </c>
      <c r="B118" s="60" t="s">
        <v>95</v>
      </c>
      <c r="C118" s="12" t="s">
        <v>16</v>
      </c>
      <c r="D118" s="12" t="s">
        <v>21</v>
      </c>
      <c r="E118" s="11" t="s">
        <v>20</v>
      </c>
      <c r="F118" s="39">
        <v>40000</v>
      </c>
      <c r="G118" s="39">
        <v>0</v>
      </c>
      <c r="H118" s="40">
        <v>40000</v>
      </c>
      <c r="I118" s="41">
        <v>0</v>
      </c>
      <c r="J118" s="58">
        <f t="shared" si="8"/>
        <v>40000</v>
      </c>
      <c r="K118" s="42">
        <f t="shared" si="7"/>
        <v>40000</v>
      </c>
      <c r="L118" s="39">
        <v>0</v>
      </c>
      <c r="M118" s="28"/>
      <c r="N118" s="59">
        <f t="shared" si="4"/>
        <v>0</v>
      </c>
      <c r="O118" s="59">
        <f t="shared" si="5"/>
        <v>0</v>
      </c>
    </row>
    <row r="119" spans="1:15" ht="13.5">
      <c r="A119" s="11">
        <v>113</v>
      </c>
      <c r="B119" s="76" t="s">
        <v>96</v>
      </c>
      <c r="C119" s="12" t="s">
        <v>16</v>
      </c>
      <c r="D119" s="12" t="s">
        <v>21</v>
      </c>
      <c r="E119" s="11" t="s">
        <v>20</v>
      </c>
      <c r="F119" s="39">
        <v>5000</v>
      </c>
      <c r="G119" s="39">
        <v>0</v>
      </c>
      <c r="H119" s="40">
        <v>5000</v>
      </c>
      <c r="I119" s="41">
        <v>0</v>
      </c>
      <c r="J119" s="58">
        <f t="shared" si="8"/>
        <v>5000</v>
      </c>
      <c r="K119" s="42">
        <f t="shared" si="7"/>
        <v>5000</v>
      </c>
      <c r="L119" s="39">
        <v>0</v>
      </c>
      <c r="M119" s="28"/>
      <c r="N119" s="59">
        <f t="shared" si="4"/>
        <v>0</v>
      </c>
      <c r="O119" s="59">
        <f t="shared" si="5"/>
        <v>0</v>
      </c>
    </row>
    <row r="120" spans="1:15" ht="60" customHeight="1">
      <c r="A120" s="11">
        <v>114</v>
      </c>
      <c r="B120" s="60" t="s">
        <v>106</v>
      </c>
      <c r="C120" s="12" t="s">
        <v>16</v>
      </c>
      <c r="D120" s="12" t="s">
        <v>33</v>
      </c>
      <c r="E120" s="11" t="s">
        <v>87</v>
      </c>
      <c r="F120" s="39">
        <v>153900</v>
      </c>
      <c r="G120" s="39">
        <v>50000</v>
      </c>
      <c r="H120" s="40">
        <v>103900</v>
      </c>
      <c r="I120" s="41">
        <v>0</v>
      </c>
      <c r="J120" s="58">
        <f t="shared" si="8"/>
        <v>103900</v>
      </c>
      <c r="K120" s="42">
        <f t="shared" si="7"/>
        <v>103900</v>
      </c>
      <c r="L120" s="39">
        <v>0</v>
      </c>
      <c r="M120" s="28"/>
      <c r="N120" s="59">
        <f t="shared" si="4"/>
        <v>0</v>
      </c>
      <c r="O120" s="59">
        <f t="shared" si="5"/>
        <v>0</v>
      </c>
    </row>
    <row r="121" spans="1:15" ht="41.25">
      <c r="A121" s="11">
        <v>115</v>
      </c>
      <c r="B121" s="60" t="s">
        <v>97</v>
      </c>
      <c r="C121" s="12" t="s">
        <v>16</v>
      </c>
      <c r="D121" s="12" t="s">
        <v>33</v>
      </c>
      <c r="E121" s="11" t="s">
        <v>20</v>
      </c>
      <c r="F121" s="39">
        <v>387919</v>
      </c>
      <c r="G121" s="39">
        <v>0</v>
      </c>
      <c r="H121" s="40">
        <v>385479</v>
      </c>
      <c r="I121" s="41">
        <v>0</v>
      </c>
      <c r="J121" s="58">
        <f t="shared" si="8"/>
        <v>385479</v>
      </c>
      <c r="K121" s="42">
        <f t="shared" si="7"/>
        <v>385479</v>
      </c>
      <c r="L121" s="39">
        <v>0</v>
      </c>
      <c r="M121" s="28"/>
      <c r="N121" s="59">
        <f t="shared" si="4"/>
        <v>0</v>
      </c>
      <c r="O121" s="59">
        <f t="shared" si="5"/>
        <v>-2440</v>
      </c>
    </row>
    <row r="122" spans="1:15" ht="27">
      <c r="A122" s="11">
        <v>116</v>
      </c>
      <c r="B122" s="57" t="s">
        <v>98</v>
      </c>
      <c r="C122" s="24" t="s">
        <v>16</v>
      </c>
      <c r="D122" s="24" t="s">
        <v>33</v>
      </c>
      <c r="E122" s="25" t="s">
        <v>20</v>
      </c>
      <c r="F122" s="40">
        <v>365274</v>
      </c>
      <c r="G122" s="40">
        <v>35952</v>
      </c>
      <c r="H122" s="40">
        <v>30087</v>
      </c>
      <c r="I122" s="41">
        <v>0</v>
      </c>
      <c r="J122" s="58">
        <f t="shared" si="8"/>
        <v>30087</v>
      </c>
      <c r="K122" s="42">
        <v>5356</v>
      </c>
      <c r="L122" s="40">
        <v>24731</v>
      </c>
      <c r="M122" s="31" t="s">
        <v>111</v>
      </c>
      <c r="N122" s="59">
        <f t="shared" si="4"/>
        <v>0</v>
      </c>
      <c r="O122" s="59">
        <f t="shared" si="5"/>
        <v>-299235</v>
      </c>
    </row>
    <row r="123" spans="1:15" ht="13.5">
      <c r="A123" s="11">
        <v>117</v>
      </c>
      <c r="B123" s="57" t="s">
        <v>123</v>
      </c>
      <c r="C123" s="24" t="s">
        <v>16</v>
      </c>
      <c r="D123" s="24" t="s">
        <v>33</v>
      </c>
      <c r="E123" s="25" t="s">
        <v>20</v>
      </c>
      <c r="F123" s="40">
        <v>5954346</v>
      </c>
      <c r="G123" s="40">
        <v>1722251</v>
      </c>
      <c r="H123" s="40">
        <v>2009247</v>
      </c>
      <c r="I123" s="41">
        <v>0</v>
      </c>
      <c r="J123" s="58">
        <f t="shared" si="8"/>
        <v>2009247</v>
      </c>
      <c r="K123" s="42">
        <f t="shared" si="7"/>
        <v>2009247</v>
      </c>
      <c r="L123" s="40">
        <v>0</v>
      </c>
      <c r="M123" s="31"/>
      <c r="N123" s="59">
        <f t="shared" si="4"/>
        <v>0</v>
      </c>
      <c r="O123" s="59">
        <f t="shared" si="5"/>
        <v>-2222848</v>
      </c>
    </row>
    <row r="124" spans="1:15" ht="27">
      <c r="A124" s="11">
        <v>118</v>
      </c>
      <c r="B124" s="60" t="s">
        <v>99</v>
      </c>
      <c r="C124" s="12" t="s">
        <v>73</v>
      </c>
      <c r="D124" s="12" t="s">
        <v>74</v>
      </c>
      <c r="E124" s="11" t="s">
        <v>20</v>
      </c>
      <c r="F124" s="39">
        <v>24108</v>
      </c>
      <c r="G124" s="39">
        <v>0</v>
      </c>
      <c r="H124" s="40">
        <v>24108</v>
      </c>
      <c r="I124" s="41">
        <v>0</v>
      </c>
      <c r="J124" s="58">
        <f t="shared" si="8"/>
        <v>24108</v>
      </c>
      <c r="K124" s="42">
        <f t="shared" si="7"/>
        <v>24108</v>
      </c>
      <c r="L124" s="39">
        <v>0</v>
      </c>
      <c r="M124" s="28"/>
      <c r="N124" s="59">
        <f t="shared" si="4"/>
        <v>0</v>
      </c>
      <c r="O124" s="59">
        <f t="shared" si="5"/>
        <v>0</v>
      </c>
    </row>
    <row r="125" spans="1:15" ht="27">
      <c r="A125" s="11">
        <v>119</v>
      </c>
      <c r="B125" s="60" t="s">
        <v>100</v>
      </c>
      <c r="C125" s="12" t="s">
        <v>73</v>
      </c>
      <c r="D125" s="12" t="s">
        <v>74</v>
      </c>
      <c r="E125" s="11" t="s">
        <v>87</v>
      </c>
      <c r="F125" s="39">
        <v>210897</v>
      </c>
      <c r="G125" s="39">
        <v>11316</v>
      </c>
      <c r="H125" s="40">
        <v>81858</v>
      </c>
      <c r="I125" s="41">
        <v>0</v>
      </c>
      <c r="J125" s="58">
        <f t="shared" si="8"/>
        <v>81858</v>
      </c>
      <c r="K125" s="42">
        <f t="shared" si="7"/>
        <v>81858</v>
      </c>
      <c r="L125" s="39">
        <v>0</v>
      </c>
      <c r="M125" s="28"/>
      <c r="N125" s="59">
        <f t="shared" si="4"/>
        <v>0</v>
      </c>
      <c r="O125" s="59">
        <f t="shared" si="5"/>
        <v>-117723</v>
      </c>
    </row>
    <row r="126" spans="1:15" ht="27">
      <c r="A126" s="11">
        <v>120</v>
      </c>
      <c r="B126" s="60" t="s">
        <v>101</v>
      </c>
      <c r="C126" s="12" t="s">
        <v>73</v>
      </c>
      <c r="D126" s="12" t="s">
        <v>74</v>
      </c>
      <c r="E126" s="11" t="s">
        <v>20</v>
      </c>
      <c r="F126" s="39">
        <v>1619686</v>
      </c>
      <c r="G126" s="39">
        <v>471</v>
      </c>
      <c r="H126" s="40">
        <v>18374</v>
      </c>
      <c r="I126" s="41">
        <v>0</v>
      </c>
      <c r="J126" s="58">
        <f t="shared" si="8"/>
        <v>18374</v>
      </c>
      <c r="K126" s="42">
        <f t="shared" si="7"/>
        <v>18374</v>
      </c>
      <c r="L126" s="39">
        <v>0</v>
      </c>
      <c r="M126" s="28" t="s">
        <v>111</v>
      </c>
      <c r="N126" s="59">
        <f t="shared" si="4"/>
        <v>0</v>
      </c>
      <c r="O126" s="59">
        <f t="shared" si="5"/>
        <v>-1600841</v>
      </c>
    </row>
    <row r="127" spans="1:15" ht="96">
      <c r="A127" s="11">
        <v>121</v>
      </c>
      <c r="B127" s="60" t="s">
        <v>162</v>
      </c>
      <c r="C127" s="12" t="s">
        <v>73</v>
      </c>
      <c r="D127" s="12" t="s">
        <v>74</v>
      </c>
      <c r="E127" s="11" t="s">
        <v>20</v>
      </c>
      <c r="F127" s="39">
        <v>102430</v>
      </c>
      <c r="G127" s="39">
        <v>0</v>
      </c>
      <c r="H127" s="40">
        <v>97651</v>
      </c>
      <c r="I127" s="41">
        <v>4779</v>
      </c>
      <c r="J127" s="58">
        <f t="shared" si="8"/>
        <v>102430</v>
      </c>
      <c r="K127" s="42">
        <f>J127-L127</f>
        <v>52930</v>
      </c>
      <c r="L127" s="39">
        <v>49500</v>
      </c>
      <c r="M127" s="28" t="s">
        <v>164</v>
      </c>
      <c r="N127" s="59">
        <f t="shared" si="4"/>
        <v>0</v>
      </c>
      <c r="O127" s="59">
        <f t="shared" si="5"/>
        <v>0</v>
      </c>
    </row>
    <row r="128" spans="1:15" ht="96">
      <c r="A128" s="11">
        <v>122</v>
      </c>
      <c r="B128" s="60" t="s">
        <v>163</v>
      </c>
      <c r="C128" s="12" t="s">
        <v>73</v>
      </c>
      <c r="D128" s="12" t="s">
        <v>74</v>
      </c>
      <c r="E128" s="11" t="s">
        <v>20</v>
      </c>
      <c r="F128" s="39">
        <v>48724</v>
      </c>
      <c r="G128" s="39">
        <v>0</v>
      </c>
      <c r="H128" s="40">
        <v>48724</v>
      </c>
      <c r="I128" s="41">
        <v>0</v>
      </c>
      <c r="J128" s="58">
        <f t="shared" si="8"/>
        <v>48724</v>
      </c>
      <c r="K128" s="42">
        <f>J128-L128</f>
        <v>23724</v>
      </c>
      <c r="L128" s="39">
        <v>25000</v>
      </c>
      <c r="M128" s="28" t="s">
        <v>164</v>
      </c>
      <c r="N128" s="59">
        <f>K128+L128-J128</f>
        <v>0</v>
      </c>
      <c r="O128" s="59">
        <f t="shared" si="5"/>
        <v>0</v>
      </c>
    </row>
    <row r="129" spans="1:15" ht="27">
      <c r="A129" s="11">
        <v>123</v>
      </c>
      <c r="B129" s="60" t="s">
        <v>165</v>
      </c>
      <c r="C129" s="12" t="s">
        <v>73</v>
      </c>
      <c r="D129" s="12" t="s">
        <v>74</v>
      </c>
      <c r="E129" s="11" t="s">
        <v>20</v>
      </c>
      <c r="F129" s="39">
        <v>33261</v>
      </c>
      <c r="G129" s="39">
        <v>0</v>
      </c>
      <c r="H129" s="40">
        <v>32523</v>
      </c>
      <c r="I129" s="41">
        <v>738</v>
      </c>
      <c r="J129" s="58">
        <f t="shared" si="8"/>
        <v>33261</v>
      </c>
      <c r="K129" s="42">
        <f t="shared" si="7"/>
        <v>33261</v>
      </c>
      <c r="L129" s="39">
        <v>0</v>
      </c>
      <c r="M129" s="28"/>
      <c r="N129" s="59">
        <f t="shared" si="4"/>
        <v>0</v>
      </c>
      <c r="O129" s="59">
        <f t="shared" si="5"/>
        <v>0</v>
      </c>
    </row>
    <row r="130" spans="1:15" ht="13.5">
      <c r="A130" s="11">
        <v>124</v>
      </c>
      <c r="B130" s="60" t="s">
        <v>179</v>
      </c>
      <c r="C130" s="12" t="s">
        <v>73</v>
      </c>
      <c r="D130" s="12" t="s">
        <v>74</v>
      </c>
      <c r="E130" s="11" t="s">
        <v>20</v>
      </c>
      <c r="F130" s="39">
        <v>71885</v>
      </c>
      <c r="G130" s="39">
        <v>0</v>
      </c>
      <c r="H130" s="40">
        <v>71885</v>
      </c>
      <c r="I130" s="41">
        <v>0</v>
      </c>
      <c r="J130" s="58">
        <f t="shared" si="8"/>
        <v>71885</v>
      </c>
      <c r="K130" s="42">
        <f t="shared" si="7"/>
        <v>71885</v>
      </c>
      <c r="L130" s="39">
        <v>0</v>
      </c>
      <c r="M130" s="28"/>
      <c r="N130" s="59">
        <f t="shared" si="4"/>
        <v>0</v>
      </c>
      <c r="O130" s="59">
        <f t="shared" si="5"/>
        <v>0</v>
      </c>
    </row>
    <row r="131" spans="1:15" ht="27">
      <c r="A131" s="11">
        <v>125</v>
      </c>
      <c r="B131" s="57" t="s">
        <v>102</v>
      </c>
      <c r="C131" s="12" t="s">
        <v>73</v>
      </c>
      <c r="D131" s="12" t="s">
        <v>74</v>
      </c>
      <c r="E131" s="11" t="s">
        <v>20</v>
      </c>
      <c r="F131" s="39">
        <v>422651</v>
      </c>
      <c r="G131" s="39">
        <v>45000</v>
      </c>
      <c r="H131" s="40">
        <v>377651</v>
      </c>
      <c r="I131" s="41">
        <v>0</v>
      </c>
      <c r="J131" s="58">
        <f t="shared" si="8"/>
        <v>377651</v>
      </c>
      <c r="K131" s="42">
        <f t="shared" si="7"/>
        <v>377651</v>
      </c>
      <c r="L131" s="39">
        <v>0</v>
      </c>
      <c r="M131" s="28" t="s">
        <v>111</v>
      </c>
      <c r="N131" s="59">
        <f t="shared" si="4"/>
        <v>0</v>
      </c>
      <c r="O131" s="59">
        <f t="shared" si="5"/>
        <v>0</v>
      </c>
    </row>
    <row r="132" spans="1:15" ht="27">
      <c r="A132" s="11">
        <v>126</v>
      </c>
      <c r="B132" s="57" t="s">
        <v>103</v>
      </c>
      <c r="C132" s="12" t="s">
        <v>73</v>
      </c>
      <c r="D132" s="12" t="s">
        <v>74</v>
      </c>
      <c r="E132" s="11" t="s">
        <v>20</v>
      </c>
      <c r="F132" s="39">
        <v>47205</v>
      </c>
      <c r="G132" s="39">
        <v>0</v>
      </c>
      <c r="H132" s="40">
        <v>7695</v>
      </c>
      <c r="I132" s="41">
        <v>-400</v>
      </c>
      <c r="J132" s="58">
        <f t="shared" si="8"/>
        <v>7295</v>
      </c>
      <c r="K132" s="42">
        <f t="shared" si="7"/>
        <v>7295</v>
      </c>
      <c r="L132" s="39">
        <v>0</v>
      </c>
      <c r="M132" s="28"/>
      <c r="N132" s="59">
        <f t="shared" si="4"/>
        <v>0</v>
      </c>
      <c r="O132" s="59">
        <f t="shared" si="5"/>
        <v>-39910</v>
      </c>
    </row>
    <row r="133" spans="1:15" ht="27">
      <c r="A133" s="11">
        <v>127</v>
      </c>
      <c r="B133" s="77" t="s">
        <v>154</v>
      </c>
      <c r="C133" s="50" t="s">
        <v>73</v>
      </c>
      <c r="D133" s="50" t="s">
        <v>74</v>
      </c>
      <c r="E133" s="51" t="s">
        <v>20</v>
      </c>
      <c r="F133" s="52">
        <v>2730</v>
      </c>
      <c r="G133" s="52">
        <v>0</v>
      </c>
      <c r="H133" s="53">
        <v>2730</v>
      </c>
      <c r="I133" s="54">
        <v>0</v>
      </c>
      <c r="J133" s="78">
        <f t="shared" si="8"/>
        <v>2730</v>
      </c>
      <c r="K133" s="42">
        <f t="shared" si="7"/>
        <v>2730</v>
      </c>
      <c r="L133" s="52">
        <v>0</v>
      </c>
      <c r="M133" s="28"/>
      <c r="N133" s="59">
        <f t="shared" si="4"/>
        <v>0</v>
      </c>
      <c r="O133" s="59">
        <f t="shared" si="5"/>
        <v>0</v>
      </c>
    </row>
    <row r="134" spans="1:15" ht="41.25">
      <c r="A134" s="11">
        <v>128</v>
      </c>
      <c r="B134" s="77" t="s">
        <v>141</v>
      </c>
      <c r="C134" s="50" t="s">
        <v>73</v>
      </c>
      <c r="D134" s="50" t="s">
        <v>74</v>
      </c>
      <c r="E134" s="51" t="s">
        <v>87</v>
      </c>
      <c r="F134" s="52">
        <v>2460</v>
      </c>
      <c r="G134" s="52">
        <v>0</v>
      </c>
      <c r="H134" s="53">
        <v>2460</v>
      </c>
      <c r="I134" s="54">
        <v>0</v>
      </c>
      <c r="J134" s="78">
        <f t="shared" si="8"/>
        <v>2460</v>
      </c>
      <c r="K134" s="42">
        <f t="shared" si="7"/>
        <v>2460</v>
      </c>
      <c r="L134" s="52">
        <v>0</v>
      </c>
      <c r="M134" s="28"/>
      <c r="N134" s="59">
        <f t="shared" si="4"/>
        <v>0</v>
      </c>
      <c r="O134" s="59">
        <f t="shared" si="5"/>
        <v>0</v>
      </c>
    </row>
    <row r="135" spans="1:15" ht="43.5" customHeight="1">
      <c r="A135" s="11">
        <v>129</v>
      </c>
      <c r="B135" s="57" t="s">
        <v>150</v>
      </c>
      <c r="C135" s="11">
        <v>926</v>
      </c>
      <c r="D135" s="11">
        <v>92601</v>
      </c>
      <c r="E135" s="11" t="s">
        <v>20</v>
      </c>
      <c r="F135" s="39">
        <v>191690</v>
      </c>
      <c r="G135" s="39">
        <v>0</v>
      </c>
      <c r="H135" s="40">
        <v>191690</v>
      </c>
      <c r="I135" s="41">
        <v>0</v>
      </c>
      <c r="J135" s="58">
        <f t="shared" si="8"/>
        <v>191690</v>
      </c>
      <c r="K135" s="42">
        <v>141690</v>
      </c>
      <c r="L135" s="39">
        <v>50000</v>
      </c>
      <c r="M135" s="28" t="s">
        <v>151</v>
      </c>
      <c r="N135" s="59">
        <f t="shared" si="4"/>
        <v>0</v>
      </c>
      <c r="O135" s="59">
        <f t="shared" si="5"/>
        <v>0</v>
      </c>
    </row>
    <row r="136" spans="1:15" ht="43.5" customHeight="1">
      <c r="A136" s="11">
        <v>130</v>
      </c>
      <c r="B136" s="77" t="s">
        <v>187</v>
      </c>
      <c r="C136" s="51">
        <v>926</v>
      </c>
      <c r="D136" s="51">
        <v>92601</v>
      </c>
      <c r="E136" s="51" t="s">
        <v>20</v>
      </c>
      <c r="F136" s="52">
        <v>11000</v>
      </c>
      <c r="G136" s="52">
        <v>0</v>
      </c>
      <c r="H136" s="53">
        <v>11000</v>
      </c>
      <c r="I136" s="54">
        <v>0</v>
      </c>
      <c r="J136" s="78">
        <f t="shared" si="8"/>
        <v>11000</v>
      </c>
      <c r="K136" s="42">
        <f>J136</f>
        <v>11000</v>
      </c>
      <c r="L136" s="52">
        <v>0</v>
      </c>
      <c r="M136" s="28"/>
      <c r="N136" s="59">
        <f t="shared" si="4"/>
        <v>0</v>
      </c>
      <c r="O136" s="59">
        <f t="shared" si="5"/>
        <v>0</v>
      </c>
    </row>
    <row r="137" spans="1:15" ht="27.75" thickBot="1">
      <c r="A137" s="11">
        <v>131</v>
      </c>
      <c r="B137" s="79" t="s">
        <v>75</v>
      </c>
      <c r="C137" s="14" t="s">
        <v>73</v>
      </c>
      <c r="D137" s="14" t="s">
        <v>74</v>
      </c>
      <c r="E137" s="15" t="s">
        <v>20</v>
      </c>
      <c r="F137" s="45">
        <v>28000</v>
      </c>
      <c r="G137" s="45">
        <v>0</v>
      </c>
      <c r="H137" s="46">
        <v>28000</v>
      </c>
      <c r="I137" s="47">
        <v>0</v>
      </c>
      <c r="J137" s="78">
        <f t="shared" si="8"/>
        <v>28000</v>
      </c>
      <c r="K137" s="42">
        <f t="shared" si="7"/>
        <v>28000</v>
      </c>
      <c r="L137" s="45">
        <v>0</v>
      </c>
      <c r="M137" s="28" t="s">
        <v>44</v>
      </c>
      <c r="N137" s="59">
        <f>K137+L137-J137</f>
        <v>0</v>
      </c>
      <c r="O137" s="59">
        <f t="shared" si="5"/>
        <v>0</v>
      </c>
    </row>
    <row r="138" spans="1:15" s="38" customFormat="1" ht="14.25" thickBot="1">
      <c r="A138" s="19"/>
      <c r="B138" s="20" t="s">
        <v>40</v>
      </c>
      <c r="C138" s="21"/>
      <c r="D138" s="22"/>
      <c r="E138" s="22"/>
      <c r="F138" s="48">
        <f aca="true" t="shared" si="9" ref="F138:L138">SUM(F7:F137)</f>
        <v>34019605.510000005</v>
      </c>
      <c r="G138" s="48">
        <f t="shared" si="9"/>
        <v>6770673.16</v>
      </c>
      <c r="H138" s="48">
        <f t="shared" si="9"/>
        <v>15628509</v>
      </c>
      <c r="I138" s="48">
        <f t="shared" si="9"/>
        <v>-207017</v>
      </c>
      <c r="J138" s="48">
        <f t="shared" si="9"/>
        <v>15421492</v>
      </c>
      <c r="K138" s="48">
        <f t="shared" si="9"/>
        <v>13460226</v>
      </c>
      <c r="L138" s="48">
        <f t="shared" si="9"/>
        <v>1961266</v>
      </c>
      <c r="M138" s="37"/>
      <c r="N138" s="59">
        <f>K138+L138-J138</f>
        <v>0</v>
      </c>
      <c r="O138" s="49">
        <f>K138+L138-J138</f>
        <v>0</v>
      </c>
    </row>
    <row r="139" spans="5:11" ht="12.75">
      <c r="E139" s="56"/>
      <c r="F139" s="56"/>
      <c r="G139" s="56"/>
      <c r="H139" s="80"/>
      <c r="I139" s="80"/>
      <c r="J139" s="81"/>
      <c r="K139" s="56"/>
    </row>
    <row r="140" spans="5:15" ht="12.75">
      <c r="E140" s="56"/>
      <c r="F140" s="56"/>
      <c r="G140" s="56"/>
      <c r="H140" s="82"/>
      <c r="I140" s="82"/>
      <c r="J140" s="83"/>
      <c r="K140" s="84"/>
      <c r="O140" s="59">
        <f>H138+I138-J138</f>
        <v>0</v>
      </c>
    </row>
    <row r="141" spans="5:11" ht="12.75">
      <c r="E141" s="56"/>
      <c r="F141" s="56"/>
      <c r="G141" s="56"/>
      <c r="H141" s="82"/>
      <c r="I141" s="82"/>
      <c r="J141" s="83"/>
      <c r="K141" s="56"/>
    </row>
    <row r="142" spans="9:11" ht="12.75">
      <c r="I142" s="87">
        <v>15421492</v>
      </c>
      <c r="J142" s="87"/>
      <c r="K142" s="59">
        <f>J138-I142</f>
        <v>0</v>
      </c>
    </row>
    <row r="144" spans="5:10" ht="12.75">
      <c r="E144" s="55" t="s">
        <v>138</v>
      </c>
      <c r="J144" s="86">
        <f>J11+J13+J70+J71+J106+J107+J108+J109+J110+J111+J112+J116+J117+J118+J119+J12+J14+J50+J115</f>
        <v>2558390</v>
      </c>
    </row>
    <row r="145" spans="5:10" ht="12.75">
      <c r="E145" s="55" t="s">
        <v>139</v>
      </c>
      <c r="J145" s="86">
        <f>J138-J144-J146</f>
        <v>6984847</v>
      </c>
    </row>
    <row r="146" spans="5:10" ht="12.75">
      <c r="E146" s="55" t="s">
        <v>140</v>
      </c>
      <c r="J146" s="86">
        <f>J7+J10+J24+J25+J35+J40+J41+J42+J44+J52+J58+J62+J69+J77+J79+J82+J84+J85+J104+J120+J122+J123+J125+J126+J131</f>
        <v>5878255</v>
      </c>
    </row>
    <row r="147" spans="10:11" ht="12.75">
      <c r="J147" s="86"/>
      <c r="K147" s="59">
        <f>J144+J145+J146</f>
        <v>15421492</v>
      </c>
    </row>
  </sheetData>
  <sheetProtection selectLockedCells="1" selectUnlockedCells="1"/>
  <mergeCells count="18">
    <mergeCell ref="N5:O5"/>
    <mergeCell ref="H4:H5"/>
    <mergeCell ref="J4:J5"/>
    <mergeCell ref="J1:M1"/>
    <mergeCell ref="J3:M3"/>
    <mergeCell ref="J2:M2"/>
    <mergeCell ref="K4:L4"/>
    <mergeCell ref="M4:M5"/>
    <mergeCell ref="I142:J142"/>
    <mergeCell ref="B3:G3"/>
    <mergeCell ref="I4:I5"/>
    <mergeCell ref="A4:A5"/>
    <mergeCell ref="B4:B5"/>
    <mergeCell ref="C4:C5"/>
    <mergeCell ref="D4:D5"/>
    <mergeCell ref="E4:E5"/>
    <mergeCell ref="F4:F5"/>
    <mergeCell ref="G4:G5"/>
  </mergeCells>
  <printOptions/>
  <pageMargins left="0.1968503937007874" right="0.16" top="0.35" bottom="0.36" header="0.2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Kopecka Anna</cp:lastModifiedBy>
  <cp:lastPrinted>2018-12-08T12:14:28Z</cp:lastPrinted>
  <dcterms:created xsi:type="dcterms:W3CDTF">2017-11-08T12:41:05Z</dcterms:created>
  <dcterms:modified xsi:type="dcterms:W3CDTF">2018-12-08T12:17:57Z</dcterms:modified>
  <cp:category/>
  <cp:version/>
  <cp:contentType/>
  <cp:contentStatus/>
</cp:coreProperties>
</file>